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E3F9686F-39CA-4765-B78A-0A559339AEC6}" xr6:coauthVersionLast="47" xr6:coauthVersionMax="47" xr10:uidLastSave="{00000000-0000-0000-0000-000000000000}"/>
  <bookViews>
    <workbookView xWindow="-120" yWindow="-120" windowWidth="24240" windowHeight="13140" firstSheet="6" activeTab="11" xr2:uid="{00000000-000D-0000-FFFF-FFFF00000000}"/>
  </bookViews>
  <sheets>
    <sheet name="Planning &amp; Control1" sheetId="1" r:id="rId1"/>
    <sheet name="Planning &amp; Control2" sheetId="2" r:id="rId2"/>
    <sheet name="Planning &amp; Control3" sheetId="3" r:id="rId3"/>
    <sheet name="Planning &amp; Control4" sheetId="4" r:id="rId4"/>
    <sheet name="Planning &amp; Control5" sheetId="5" r:id="rId5"/>
    <sheet name="Planning &amp; Control6" sheetId="6" r:id="rId6"/>
    <sheet name="Planning &amp; Control7" sheetId="7" r:id="rId7"/>
    <sheet name="Planning &amp; Control8" sheetId="8" r:id="rId8"/>
    <sheet name="Planning &amp; Control9" sheetId="9" r:id="rId9"/>
    <sheet name="EOQ1" sheetId="10" r:id="rId10"/>
    <sheet name="PeriodEOQ" sheetId="11" r:id="rId11"/>
    <sheet name="Part Period Balancing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2" l="1"/>
  <c r="K9" i="12"/>
  <c r="P7" i="12"/>
  <c r="B7" i="12"/>
  <c r="P6" i="12"/>
  <c r="C6" i="12"/>
  <c r="C7" i="12" s="1"/>
  <c r="D6" i="12" s="1"/>
  <c r="D7" i="12" s="1"/>
  <c r="E6" i="12" s="1"/>
  <c r="E7" i="12" s="1"/>
  <c r="F6" i="12" s="1"/>
  <c r="F7" i="12" s="1"/>
  <c r="G6" i="12" s="1"/>
  <c r="G7" i="12" s="1"/>
  <c r="H6" i="12" s="1"/>
  <c r="H7" i="12" s="1"/>
  <c r="I6" i="12" s="1"/>
  <c r="I7" i="12" s="1"/>
  <c r="J6" i="12" s="1"/>
  <c r="J7" i="12" s="1"/>
  <c r="K6" i="12" s="1"/>
  <c r="K7" i="12" s="1"/>
  <c r="L6" i="12" s="1"/>
  <c r="L7" i="12" s="1"/>
  <c r="M6" i="12" s="1"/>
  <c r="M7" i="12" s="1"/>
  <c r="B6" i="12"/>
  <c r="P5" i="12"/>
  <c r="P4" i="12"/>
  <c r="P3" i="12"/>
  <c r="C11" i="11"/>
  <c r="E13" i="11" s="1"/>
  <c r="E15" i="11" s="1"/>
  <c r="K9" i="11"/>
  <c r="B6" i="11"/>
  <c r="C11" i="10"/>
  <c r="E13" i="10" s="1"/>
  <c r="K9" i="10"/>
  <c r="B6" i="10"/>
  <c r="B7" i="10" s="1"/>
  <c r="C6" i="10" s="1"/>
  <c r="D19" i="3"/>
  <c r="D18" i="3"/>
  <c r="K10" i="12" l="1"/>
  <c r="K11" i="12" s="1"/>
  <c r="B7" i="11"/>
  <c r="C6" i="11" s="1"/>
  <c r="C7" i="11" s="1"/>
  <c r="D6" i="11" s="1"/>
  <c r="D7" i="11" s="1"/>
  <c r="E6" i="11" s="1"/>
  <c r="E7" i="11" s="1"/>
  <c r="F6" i="11" s="1"/>
  <c r="F7" i="11" s="1"/>
  <c r="G6" i="11" s="1"/>
  <c r="G7" i="11" s="1"/>
  <c r="H6" i="11" s="1"/>
  <c r="H7" i="11" s="1"/>
  <c r="I6" i="11" s="1"/>
  <c r="I7" i="11" s="1"/>
  <c r="J6" i="11" s="1"/>
  <c r="J7" i="11" s="1"/>
  <c r="K6" i="11" s="1"/>
  <c r="K7" i="11" s="1"/>
  <c r="L6" i="11" s="1"/>
  <c r="L7" i="11" s="1"/>
  <c r="M6" i="11" s="1"/>
  <c r="M7" i="11" s="1"/>
  <c r="C7" i="10"/>
  <c r="D6" i="10" s="1"/>
  <c r="D7" i="10" s="1"/>
  <c r="E6" i="10" s="1"/>
  <c r="E7" i="10" s="1"/>
  <c r="F6" i="10" s="1"/>
  <c r="F7" i="10" s="1"/>
  <c r="G6" i="10" s="1"/>
  <c r="G7" i="10" s="1"/>
  <c r="H6" i="10" s="1"/>
  <c r="H7" i="10" s="1"/>
  <c r="I6" i="10" s="1"/>
  <c r="I7" i="10" s="1"/>
  <c r="J6" i="10" s="1"/>
  <c r="J7" i="10" s="1"/>
  <c r="K6" i="10" s="1"/>
  <c r="K7" i="10" s="1"/>
  <c r="L6" i="10" s="1"/>
  <c r="L7" i="10" s="1"/>
  <c r="M6" i="10" s="1"/>
  <c r="M7" i="10" s="1"/>
  <c r="K10" i="10"/>
  <c r="K11" i="10" s="1"/>
  <c r="Q19" i="3"/>
  <c r="O19" i="3"/>
  <c r="N30" i="3"/>
  <c r="O30" i="3" s="1"/>
  <c r="P30" i="3" s="1"/>
  <c r="Q30" i="3" s="1"/>
  <c r="R30" i="3" s="1"/>
  <c r="N29" i="3"/>
  <c r="O29" i="3" s="1"/>
  <c r="P29" i="3" s="1"/>
  <c r="Q29" i="3" s="1"/>
  <c r="R29" i="3" s="1"/>
  <c r="N19" i="3"/>
  <c r="N18" i="3"/>
  <c r="O18" i="3" s="1"/>
  <c r="P18" i="3" s="1"/>
  <c r="Q18" i="3" s="1"/>
  <c r="R18" i="3" s="1"/>
  <c r="G19" i="3"/>
  <c r="E19" i="3"/>
  <c r="H30" i="3"/>
  <c r="G30" i="3"/>
  <c r="F30" i="3"/>
  <c r="E30" i="3"/>
  <c r="D30" i="3"/>
  <c r="D29" i="3"/>
  <c r="E29" i="3" s="1"/>
  <c r="F29" i="3" s="1"/>
  <c r="G29" i="3" s="1"/>
  <c r="H29" i="3" s="1"/>
  <c r="H19" i="3"/>
  <c r="E18" i="3"/>
  <c r="F18" i="3" s="1"/>
  <c r="G18" i="3" s="1"/>
  <c r="H18" i="3" s="1"/>
  <c r="N8" i="3"/>
  <c r="O8" i="3" s="1"/>
  <c r="P8" i="3" s="1"/>
  <c r="Q8" i="3" s="1"/>
  <c r="R8" i="3" s="1"/>
  <c r="F8" i="3"/>
  <c r="G8" i="3"/>
  <c r="H8" i="3"/>
  <c r="E8" i="3"/>
  <c r="D8" i="3"/>
  <c r="D7" i="3"/>
  <c r="E7" i="3"/>
  <c r="F7" i="3" s="1"/>
  <c r="G7" i="3" s="1"/>
  <c r="H7" i="3" s="1"/>
  <c r="N7" i="3"/>
  <c r="O7" i="3" s="1"/>
  <c r="P7" i="3" s="1"/>
  <c r="Q7" i="3" s="1"/>
  <c r="R7" i="3" s="1"/>
  <c r="N43" i="2"/>
  <c r="P43" i="2" s="1"/>
  <c r="Q43" i="2" s="1"/>
  <c r="M43" i="2"/>
  <c r="M42" i="2"/>
  <c r="N42" i="2" s="1"/>
  <c r="O42" i="2" s="1"/>
  <c r="P42" i="2" s="1"/>
  <c r="Q42" i="2" s="1"/>
  <c r="Q31" i="2"/>
  <c r="P31" i="2"/>
  <c r="N31" i="2"/>
  <c r="M31" i="2"/>
  <c r="M30" i="2"/>
  <c r="N30" i="2" s="1"/>
  <c r="O30" i="2" s="1"/>
  <c r="P30" i="2" s="1"/>
  <c r="Q30" i="2" s="1"/>
  <c r="E31" i="2"/>
  <c r="F7" i="2"/>
  <c r="D31" i="2"/>
  <c r="D7" i="2"/>
  <c r="D30" i="2"/>
  <c r="E30" i="2"/>
  <c r="F30" i="2" s="1"/>
  <c r="G30" i="2" s="1"/>
  <c r="H30" i="2" s="1"/>
  <c r="F19" i="2"/>
  <c r="D19" i="2"/>
  <c r="D18" i="2"/>
  <c r="E18" i="2" s="1"/>
  <c r="F18" i="2" s="1"/>
  <c r="G18" i="2" s="1"/>
  <c r="H18" i="2" s="1"/>
  <c r="D6" i="2"/>
  <c r="E6" i="2" s="1"/>
  <c r="F6" i="2" s="1"/>
  <c r="G6" i="2" s="1"/>
  <c r="H6" i="2" s="1"/>
  <c r="D31" i="1"/>
  <c r="E31" i="1" s="1"/>
  <c r="F31" i="1" s="1"/>
  <c r="G31" i="1" s="1"/>
  <c r="H31" i="1" s="1"/>
  <c r="D22" i="1"/>
  <c r="E22" i="1" s="1"/>
  <c r="F22" i="1" s="1"/>
  <c r="G22" i="1" s="1"/>
  <c r="H22" i="1" s="1"/>
  <c r="D12" i="1"/>
  <c r="E12" i="1" s="1"/>
  <c r="F12" i="1" s="1"/>
  <c r="G12" i="1" s="1"/>
  <c r="H12" i="1" s="1"/>
  <c r="D5" i="1"/>
  <c r="E5" i="1" s="1"/>
  <c r="F5" i="1" s="1"/>
  <c r="G5" i="1" s="1"/>
  <c r="H5" i="1" s="1"/>
  <c r="K10" i="11" l="1"/>
  <c r="K11" i="11" s="1"/>
</calcChain>
</file>

<file path=xl/sharedStrings.xml><?xml version="1.0" encoding="utf-8"?>
<sst xmlns="http://schemas.openxmlformats.org/spreadsheetml/2006/main" count="387" uniqueCount="143">
  <si>
    <t>On hand</t>
  </si>
  <si>
    <t>Forecast</t>
  </si>
  <si>
    <t>Projected Available Balance</t>
  </si>
  <si>
    <t>Master Production Schedule</t>
  </si>
  <si>
    <t>Period</t>
  </si>
  <si>
    <t>Lot Size</t>
  </si>
  <si>
    <t>Safety Stock</t>
  </si>
  <si>
    <t>Orders</t>
  </si>
  <si>
    <t>Available-to-Promise</t>
  </si>
  <si>
    <t>Production Plan</t>
  </si>
  <si>
    <t>The master production schedule row states the timing for completion</t>
  </si>
  <si>
    <t>of units available to meet demand.</t>
  </si>
  <si>
    <t>Projected available balance = Beginning balance + Master production schedule − Forecast</t>
  </si>
  <si>
    <t>In this case, production must switch from one item to the next</t>
  </si>
  <si>
    <t>and this switching usually involves some changeover time.</t>
  </si>
  <si>
    <t>To minimize the impact of the loss of production due to the changeover, parts are made in batches</t>
  </si>
  <si>
    <t>rather than one at a time. The number of units made in a batch is referred to as the lot size.</t>
  </si>
  <si>
    <t>Lot Sizing in MPS</t>
  </si>
  <si>
    <t>Safety stock is the additional inventory and capacity</t>
  </si>
  <si>
    <t>planned as protection against forecast errors and short-term changes in the backlog.</t>
  </si>
  <si>
    <t>Rolling through Time</t>
  </si>
  <si>
    <t xml:space="preserve">“Orders” row that reflects shipments that are tied to actual customer orders. </t>
  </si>
  <si>
    <t>We have data on expected shipments and consider these when planning the master schedule.</t>
  </si>
  <si>
    <t>A step-by-step process for calculating the MPS including ATP calculations:</t>
  </si>
  <si>
    <t xml:space="preserve">inventory + Master production schedule − MAX (Forecast, Actual orders). </t>
  </si>
  <si>
    <t>Calculate for every period in the planning horizon.</t>
  </si>
  <si>
    <t>2A</t>
  </si>
  <si>
    <t>2B</t>
  </si>
  <si>
    <t>Calculate projected available inventory. Projected available inventory = Previous available</t>
  </si>
  <si>
    <t xml:space="preserve">orders until the next MPS. </t>
  </si>
  <si>
    <t>For each period when a subsequent MPS occurs, ATP = MPS − Sum of the orders until the next MPS.</t>
  </si>
  <si>
    <t>orders until the next MPS.</t>
  </si>
  <si>
    <t xml:space="preserve"> For each period when a subsequent MPS occurs, ATP = Previous ATP + MPS − Sum of the order until the next MPS.</t>
  </si>
  <si>
    <t>ATP calculations (discrete logic). For the first period, ATP = On hand + MPS − Sum of the</t>
  </si>
  <si>
    <t>ATP calculations (cumulative logic). For the first period, ATP = On hand + MPS − Sum of the</t>
  </si>
  <si>
    <t>Order</t>
  </si>
  <si>
    <t>Amount</t>
  </si>
  <si>
    <t>Week</t>
  </si>
  <si>
    <t>3HP Tillers</t>
  </si>
  <si>
    <t>Max 3HP Tillers - 40% of Demand</t>
  </si>
  <si>
    <t>Two-Level BOM - Discrete Calculations</t>
  </si>
  <si>
    <t>Two-Level BOM - Cumulative Calculations</t>
  </si>
  <si>
    <t>Original 3HP Tillers - 10% of Demand</t>
  </si>
  <si>
    <t>MPS Example</t>
  </si>
  <si>
    <t>Available-to-Promise Order Week 1 - Discrete ATP Logic</t>
  </si>
  <si>
    <t>Available-to-Promise Order Week 1 - Cumulative ATP Logic</t>
  </si>
  <si>
    <t>Available-to-Promise Order Week 2 - Discrete ATP Logic</t>
  </si>
  <si>
    <t>Available-to-Promise Order Week 2 after Update - Cumulative ATP Logic</t>
  </si>
  <si>
    <t>Available-to-Promise Order Week 2 after Update - Discrete ATP Logic</t>
  </si>
  <si>
    <t>MRP System Nervousness</t>
  </si>
  <si>
    <t>Before reducing second week requirements by 1 unit</t>
  </si>
  <si>
    <t>After second week requirements change</t>
  </si>
  <si>
    <t>Item A  POQ = 5 weeks</t>
  </si>
  <si>
    <t>Lead Time = 2 weeks</t>
  </si>
  <si>
    <t>Gross Requirements</t>
  </si>
  <si>
    <t>Scheduled Receipts</t>
  </si>
  <si>
    <t>Planned Order Releases</t>
  </si>
  <si>
    <t>Component B POQ = 5 weeks</t>
  </si>
  <si>
    <t>Lead Time = 4 weeks</t>
  </si>
  <si>
    <t>Past Due</t>
  </si>
  <si>
    <t>Front Schedule</t>
  </si>
  <si>
    <t>129 Top Handle Bracket(1 day)</t>
  </si>
  <si>
    <t>11495 Bracket Assembly(3 days)</t>
  </si>
  <si>
    <t>1118 Top Handle Coupling(10 days)</t>
  </si>
  <si>
    <t>13122 Top Handle Assembly(5 days)</t>
  </si>
  <si>
    <t>457 Top Handle(7 days)</t>
  </si>
  <si>
    <t>019 Blade(11 days)</t>
  </si>
  <si>
    <t>314 Scoop Assembly(2 days)</t>
  </si>
  <si>
    <t>2142 Scoop(15 days)</t>
  </si>
  <si>
    <t>1605 Complete Shovel(4 days)</t>
  </si>
  <si>
    <t>118 Shaft(13 days)</t>
  </si>
  <si>
    <t>048 Scoop Shaft Connector(5 days)</t>
  </si>
  <si>
    <t>082 Nail(1 day)</t>
  </si>
  <si>
    <t>14127 Rivet(4 days)</t>
  </si>
  <si>
    <t>Time(Days)</t>
  </si>
  <si>
    <t>Back Schedule</t>
  </si>
  <si>
    <t>MRP Records for Snow Shovel Top Handle Assembly</t>
  </si>
  <si>
    <t>13122 Top Handle Assembly Lead Time = 2</t>
  </si>
  <si>
    <t xml:space="preserve">457 Top Handle </t>
  </si>
  <si>
    <t>Lead Time = 2</t>
  </si>
  <si>
    <t xml:space="preserve">082 Nail(2 required) </t>
  </si>
  <si>
    <t>Lead Time = 1 Lot Size = 50</t>
  </si>
  <si>
    <t xml:space="preserve">11495 Bracket Assembly </t>
  </si>
  <si>
    <t xml:space="preserve">129 Top Handle Bracket </t>
  </si>
  <si>
    <t>Lead Time = 1</t>
  </si>
  <si>
    <t>1118 Top Handle Coupling</t>
  </si>
  <si>
    <t>Lead Time=3 Safety Stock =20</t>
  </si>
  <si>
    <t>MRP Record with Safety Lead Time</t>
  </si>
  <si>
    <t>Safety Lead Time = 1</t>
  </si>
  <si>
    <t>Lead Time = 1 Lot-for-Lot</t>
  </si>
  <si>
    <t>MRP Record as of Week 1</t>
  </si>
  <si>
    <t>Launching would require</t>
  </si>
  <si>
    <t>Part A</t>
  </si>
  <si>
    <t>allocating the necessary raw materials to the shop order, removing the 50 from the “Planned order</t>
  </si>
  <si>
    <t>Lead Time = 2 Lot Size = 50</t>
  </si>
  <si>
    <t>release” row for part 1234, and creating a scheduled receipt for 50 in week 3, when they’re needed.</t>
  </si>
  <si>
    <t>Let’s assume during week 1 the following changes occurred, and the transactions were processed:</t>
  </si>
  <si>
    <t>1. Actual disbursements from stock for item 1234 during week 1 were only 20 instead of the planned 30</t>
  </si>
  <si>
    <t>2. The scheduled receipt for 50 due in week 1 was received on Tuesday, but 10 units were rejected,</t>
  </si>
  <si>
    <t>so only 40 were actually received into inventory</t>
  </si>
  <si>
    <t>MRP Record as of Week 2</t>
  </si>
  <si>
    <t>3. The inventory was counted on Thursday and 20 additional pieces were found</t>
  </si>
  <si>
    <t>4. The requirement date for the 45 pieces in week 5 was changed to week 4</t>
  </si>
  <si>
    <t>5. Marketing requested an additional five pieces for samples in week 2</t>
  </si>
  <si>
    <t>6. The requirement for week 6 has been set at 25</t>
  </si>
  <si>
    <t>MRP Record Relationship  for Several Parts</t>
  </si>
  <si>
    <t>Part B</t>
  </si>
  <si>
    <t>Service Part Demand</t>
  </si>
  <si>
    <t>50 pieces in week 6</t>
  </si>
  <si>
    <t>Part C</t>
  </si>
  <si>
    <t>Lead Time = 4</t>
  </si>
  <si>
    <t>Order Quantity = 100</t>
  </si>
  <si>
    <t>Part X</t>
  </si>
  <si>
    <t>Part Y</t>
  </si>
  <si>
    <t>Economic Order Quantity</t>
  </si>
  <si>
    <t>Requirements</t>
  </si>
  <si>
    <t>Order Quantity</t>
  </si>
  <si>
    <t>Beginning Inventory</t>
  </si>
  <si>
    <t>Ending Inventory</t>
  </si>
  <si>
    <t>Ordering Costs</t>
  </si>
  <si>
    <t>per order</t>
  </si>
  <si>
    <t>Inventory Carrying Costs</t>
  </si>
  <si>
    <t>per unit per week</t>
  </si>
  <si>
    <t>Inventory Costs</t>
  </si>
  <si>
    <t>Average Requirements</t>
  </si>
  <si>
    <t>Total Costs</t>
  </si>
  <si>
    <t xml:space="preserve">Economic Lot Size = </t>
  </si>
  <si>
    <t>=</t>
  </si>
  <si>
    <t>Periodic Order Quantity</t>
  </si>
  <si>
    <t>Economic Time between Orders (TBO)</t>
  </si>
  <si>
    <t>requirements for a 2-week interval</t>
  </si>
  <si>
    <t>Part Period Balancing</t>
  </si>
  <si>
    <t>Inventory carrying costs for these five alternatives are shown below. We base these calculations on</t>
  </si>
  <si>
    <t>average inventory per period, hence the 1/2 (average for one week), 3/2 (one week plus the average for the second week) and so on.</t>
  </si>
  <si>
    <t>ordering 55 units to cover demand for the first 4 weeks</t>
  </si>
  <si>
    <t>In determining an order’s lot size, this procedure tries to equate the total costs of placing orders and carrying inventory.</t>
  </si>
  <si>
    <t>We illustrate this point by considering the alternative lot-size choices  available at the beginning of week 1.</t>
  </si>
  <si>
    <t>These include placing an order covering the requirements for:</t>
  </si>
  <si>
    <t>1. Week 1 only.</t>
  </si>
  <si>
    <t>2. Weeks 1 and 2.</t>
  </si>
  <si>
    <t>3. Weeks 1, 2, and 3.</t>
  </si>
  <si>
    <t>4. Weeks 1, 2, 3, and 4.</t>
  </si>
  <si>
    <t>5. Weeks 1, 2, 3, 4, and 5,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</si>
</sst>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7" tint="-0.249977111117893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/>
    <xf numFmtId="0" fontId="0" fillId="0" borderId="3" xfId="0" applyBorder="1" applyAlignment="1">
      <alignment horizontal="center" wrapText="1"/>
    </xf>
    <xf numFmtId="0" fontId="0" fillId="2" borderId="0" xfId="0" applyFill="1"/>
    <xf numFmtId="0" fontId="5" fillId="0" borderId="1" xfId="0" applyFont="1" applyBorder="1"/>
    <xf numFmtId="0" fontId="0" fillId="0" borderId="3" xfId="0" applyBorder="1" applyAlignment="1">
      <alignment horizontal="left"/>
    </xf>
    <xf numFmtId="0" fontId="7" fillId="0" borderId="0" xfId="0" applyFont="1"/>
    <xf numFmtId="0" fontId="8" fillId="0" borderId="1" xfId="0" applyFont="1" applyBorder="1"/>
    <xf numFmtId="0" fontId="0" fillId="0" borderId="6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right" vertical="center" wrapText="1"/>
    </xf>
    <xf numFmtId="0" fontId="9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10" fillId="0" borderId="12" xfId="0" applyFont="1" applyBorder="1" applyAlignment="1">
      <alignment horizontal="center" wrapText="1"/>
    </xf>
    <xf numFmtId="0" fontId="0" fillId="0" borderId="13" xfId="0" applyBorder="1"/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0" fillId="0" borderId="15" xfId="0" applyBorder="1"/>
    <xf numFmtId="0" fontId="10" fillId="0" borderId="1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1" fillId="0" borderId="1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2" fillId="0" borderId="1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4" fillId="0" borderId="1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0" fontId="0" fillId="0" borderId="20" xfId="0" applyBorder="1"/>
    <xf numFmtId="164" fontId="0" fillId="0" borderId="21" xfId="0" applyNumberFormat="1" applyBorder="1"/>
    <xf numFmtId="0" fontId="1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164" fontId="4" fillId="0" borderId="24" xfId="0" applyNumberFormat="1" applyFont="1" applyBorder="1"/>
    <xf numFmtId="0" fontId="19" fillId="0" borderId="0" xfId="0" applyFont="1"/>
    <xf numFmtId="0" fontId="19" fillId="0" borderId="0" xfId="0" applyFont="1" applyAlignment="1">
      <alignment horizontal="center"/>
    </xf>
    <xf numFmtId="1" fontId="20" fillId="0" borderId="0" xfId="0" applyNumberFormat="1" applyFont="1"/>
    <xf numFmtId="0" fontId="4" fillId="0" borderId="25" xfId="0" applyFont="1" applyBorder="1"/>
    <xf numFmtId="0" fontId="4" fillId="0" borderId="9" xfId="0" applyFont="1" applyBorder="1"/>
    <xf numFmtId="164" fontId="4" fillId="0" borderId="26" xfId="0" applyNumberFormat="1" applyFont="1" applyBorder="1"/>
    <xf numFmtId="1" fontId="20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22" fillId="0" borderId="0" xfId="0" applyFont="1"/>
    <xf numFmtId="164" fontId="23" fillId="0" borderId="0" xfId="0" applyNumberFormat="1" applyFont="1"/>
    <xf numFmtId="0" fontId="5" fillId="0" borderId="22" xfId="0" applyFont="1" applyBorder="1" applyAlignment="1">
      <alignment horizontal="right" vertical="center"/>
    </xf>
    <xf numFmtId="164" fontId="24" fillId="0" borderId="24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1</xdr:row>
      <xdr:rowOff>152400</xdr:rowOff>
    </xdr:from>
    <xdr:to>
      <xdr:col>26</xdr:col>
      <xdr:colOff>606820</xdr:colOff>
      <xdr:row>12</xdr:row>
      <xdr:rowOff>2198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5775" y="152400"/>
          <a:ext cx="4969270" cy="1964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5</xdr:row>
      <xdr:rowOff>0</xdr:rowOff>
    </xdr:from>
    <xdr:to>
      <xdr:col>14</xdr:col>
      <xdr:colOff>342900</xdr:colOff>
      <xdr:row>6</xdr:row>
      <xdr:rowOff>23812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D3995D6-FED1-4B38-87AE-C41C439B4038}"/>
            </a:ext>
          </a:extLst>
        </xdr:cNvPr>
        <xdr:cNvSpPr/>
      </xdr:nvSpPr>
      <xdr:spPr>
        <a:xfrm>
          <a:off x="9296400" y="962025"/>
          <a:ext cx="238125" cy="21431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200025</xdr:colOff>
      <xdr:row>15</xdr:row>
      <xdr:rowOff>0</xdr:rowOff>
    </xdr:from>
    <xdr:to>
      <xdr:col>12</xdr:col>
      <xdr:colOff>438150</xdr:colOff>
      <xdr:row>16</xdr:row>
      <xdr:rowOff>23812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BA18412-2E60-48A4-9B28-CAE04C789E1B}"/>
            </a:ext>
          </a:extLst>
        </xdr:cNvPr>
        <xdr:cNvSpPr/>
      </xdr:nvSpPr>
      <xdr:spPr>
        <a:xfrm>
          <a:off x="8334375" y="2876550"/>
          <a:ext cx="238125" cy="21431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87313</xdr:colOff>
      <xdr:row>6</xdr:row>
      <xdr:rowOff>182563</xdr:rowOff>
    </xdr:from>
    <xdr:to>
      <xdr:col>3</xdr:col>
      <xdr:colOff>325438</xdr:colOff>
      <xdr:row>8</xdr:row>
      <xdr:rowOff>15875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1F1149-0CA0-4CC4-9945-8754BA901C28}"/>
            </a:ext>
          </a:extLst>
        </xdr:cNvPr>
        <xdr:cNvSpPr/>
      </xdr:nvSpPr>
      <xdr:spPr>
        <a:xfrm>
          <a:off x="2782888" y="1344613"/>
          <a:ext cx="238125" cy="21431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88901</xdr:colOff>
      <xdr:row>11</xdr:row>
      <xdr:rowOff>1588</xdr:rowOff>
    </xdr:from>
    <xdr:to>
      <xdr:col>3</xdr:col>
      <xdr:colOff>327026</xdr:colOff>
      <xdr:row>12</xdr:row>
      <xdr:rowOff>25400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11D5996-E688-48CE-AEFD-9DA16F5F83FB}"/>
            </a:ext>
          </a:extLst>
        </xdr:cNvPr>
        <xdr:cNvSpPr/>
      </xdr:nvSpPr>
      <xdr:spPr>
        <a:xfrm>
          <a:off x="2784476" y="2135188"/>
          <a:ext cx="238125" cy="214312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285751</xdr:colOff>
      <xdr:row>8</xdr:row>
      <xdr:rowOff>15875</xdr:rowOff>
    </xdr:from>
    <xdr:to>
      <xdr:col>3</xdr:col>
      <xdr:colOff>287339</xdr:colOff>
      <xdr:row>11</xdr:row>
      <xdr:rowOff>1588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12FA631-3477-45E9-94CC-A33D978BC798}"/>
            </a:ext>
          </a:extLst>
        </xdr:cNvPr>
        <xdr:cNvCxnSpPr/>
      </xdr:nvCxnSpPr>
      <xdr:spPr>
        <a:xfrm>
          <a:off x="2981326" y="1558925"/>
          <a:ext cx="1588" cy="57626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9525</xdr:rowOff>
    </xdr:from>
    <xdr:to>
      <xdr:col>11</xdr:col>
      <xdr:colOff>123825</xdr:colOff>
      <xdr:row>6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6B0D028-CDF3-4B44-982E-6BE080533779}"/>
            </a:ext>
          </a:extLst>
        </xdr:cNvPr>
        <xdr:cNvCxnSpPr/>
      </xdr:nvCxnSpPr>
      <xdr:spPr>
        <a:xfrm>
          <a:off x="1971675" y="962025"/>
          <a:ext cx="4543425" cy="74295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4</xdr:row>
      <xdr:rowOff>9525</xdr:rowOff>
    </xdr:from>
    <xdr:to>
      <xdr:col>14</xdr:col>
      <xdr:colOff>238125</xdr:colOff>
      <xdr:row>6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37EB905-F5E5-4320-8FA4-2F2557F12DAC}"/>
            </a:ext>
          </a:extLst>
        </xdr:cNvPr>
        <xdr:cNvCxnSpPr/>
      </xdr:nvCxnSpPr>
      <xdr:spPr>
        <a:xfrm>
          <a:off x="3400425" y="962025"/>
          <a:ext cx="4572000" cy="742950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4</xdr:row>
      <xdr:rowOff>0</xdr:rowOff>
    </xdr:from>
    <xdr:to>
      <xdr:col>13</xdr:col>
      <xdr:colOff>209550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7AA534-639F-4DAB-848B-CEE515A61A06}"/>
            </a:ext>
          </a:extLst>
        </xdr:cNvPr>
        <xdr:cNvCxnSpPr/>
      </xdr:nvCxnSpPr>
      <xdr:spPr>
        <a:xfrm>
          <a:off x="2857500" y="952500"/>
          <a:ext cx="4638675" cy="752475"/>
        </a:xfrm>
        <a:prstGeom prst="straightConnector1">
          <a:avLst/>
        </a:prstGeom>
        <a:ln w="1905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4</xdr:row>
      <xdr:rowOff>9525</xdr:rowOff>
    </xdr:from>
    <xdr:to>
      <xdr:col>16</xdr:col>
      <xdr:colOff>152400</xdr:colOff>
      <xdr:row>7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74A74F6-1098-4DD2-9336-4621995B92E8}"/>
            </a:ext>
          </a:extLst>
        </xdr:cNvPr>
        <xdr:cNvCxnSpPr/>
      </xdr:nvCxnSpPr>
      <xdr:spPr>
        <a:xfrm>
          <a:off x="8401050" y="962025"/>
          <a:ext cx="381000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4</xdr:row>
      <xdr:rowOff>9525</xdr:rowOff>
    </xdr:from>
    <xdr:to>
      <xdr:col>13</xdr:col>
      <xdr:colOff>285750</xdr:colOff>
      <xdr:row>7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F81E9BB-DAE5-490A-A5FD-75C4BE37AD8C}"/>
            </a:ext>
          </a:extLst>
        </xdr:cNvPr>
        <xdr:cNvCxnSpPr/>
      </xdr:nvCxnSpPr>
      <xdr:spPr>
        <a:xfrm>
          <a:off x="7048500" y="962025"/>
          <a:ext cx="523875" cy="7620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4</xdr:row>
      <xdr:rowOff>0</xdr:rowOff>
    </xdr:from>
    <xdr:to>
      <xdr:col>11</xdr:col>
      <xdr:colOff>295275</xdr:colOff>
      <xdr:row>7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CAFED9A-8D80-4573-85DB-76A931BB9DBE}"/>
            </a:ext>
          </a:extLst>
        </xdr:cNvPr>
        <xdr:cNvCxnSpPr/>
      </xdr:nvCxnSpPr>
      <xdr:spPr>
        <a:xfrm>
          <a:off x="6172200" y="952500"/>
          <a:ext cx="514350" cy="7715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28575</xdr:rowOff>
    </xdr:from>
    <xdr:to>
      <xdr:col>12</xdr:col>
      <xdr:colOff>219075</xdr:colOff>
      <xdr:row>15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2CCB4FB-62AD-4F71-BB5C-0581752B5B6D}"/>
            </a:ext>
          </a:extLst>
        </xdr:cNvPr>
        <xdr:cNvCxnSpPr/>
      </xdr:nvCxnSpPr>
      <xdr:spPr>
        <a:xfrm flipH="1">
          <a:off x="6619875" y="2705100"/>
          <a:ext cx="438150" cy="561975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293687</xdr:colOff>
      <xdr:row>12</xdr:row>
      <xdr:rowOff>19050</xdr:rowOff>
    </xdr:from>
    <xdr:to>
      <xdr:col>12</xdr:col>
      <xdr:colOff>209550</xdr:colOff>
      <xdr:row>15</xdr:row>
      <xdr:rowOff>15875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1CDE6E3-8EE6-4755-8AE2-05AB042D01A7}"/>
            </a:ext>
          </a:extLst>
        </xdr:cNvPr>
        <xdr:cNvCxnSpPr/>
      </xdr:nvCxnSpPr>
      <xdr:spPr>
        <a:xfrm flipH="1">
          <a:off x="2493962" y="2695575"/>
          <a:ext cx="4554538" cy="568325"/>
        </a:xfrm>
        <a:prstGeom prst="straightConnector1">
          <a:avLst/>
        </a:prstGeom>
        <a:ln w="19050">
          <a:solidFill>
            <a:schemeClr val="accent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5</xdr:row>
      <xdr:rowOff>19050</xdr:rowOff>
    </xdr:from>
    <xdr:to>
      <xdr:col>17</xdr:col>
      <xdr:colOff>428625</xdr:colOff>
      <xdr:row>7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F48398E-6AC5-41A0-83B6-01882E597D23}"/>
            </a:ext>
          </a:extLst>
        </xdr:cNvPr>
        <xdr:cNvCxnSpPr/>
      </xdr:nvCxnSpPr>
      <xdr:spPr>
        <a:xfrm flipH="1">
          <a:off x="8867775" y="1352550"/>
          <a:ext cx="638175" cy="371475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9</xdr:row>
      <xdr:rowOff>252412</xdr:rowOff>
    </xdr:from>
    <xdr:ext cx="447675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6DD979-C609-4151-9B2A-FDF98198AF3C}"/>
                </a:ext>
              </a:extLst>
            </xdr:cNvPr>
            <xdr:cNvSpPr txBox="1"/>
          </xdr:nvSpPr>
          <xdr:spPr>
            <a:xfrm>
              <a:off x="1543050" y="2033587"/>
              <a:ext cx="447675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/>
                          </a:rPr>
                          <m:t>𝐷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6DD979-C609-4151-9B2A-FDF98198AF3C}"/>
                </a:ext>
              </a:extLst>
            </xdr:cNvPr>
            <xdr:cNvSpPr txBox="1"/>
          </xdr:nvSpPr>
          <xdr:spPr>
            <a:xfrm>
              <a:off x="1543050" y="2033587"/>
              <a:ext cx="447675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 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214312</xdr:rowOff>
    </xdr:from>
    <xdr:ext cx="4572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189DC1E-1E89-4C82-97E9-DE943B35B65A}"/>
                </a:ext>
              </a:extLst>
            </xdr:cNvPr>
            <xdr:cNvSpPr txBox="1"/>
          </xdr:nvSpPr>
          <xdr:spPr>
            <a:xfrm>
              <a:off x="1524000" y="1747837"/>
              <a:ext cx="457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189DC1E-1E89-4C82-97E9-DE943B35B65A}"/>
                </a:ext>
              </a:extLst>
            </xdr:cNvPr>
            <xdr:cNvSpPr txBox="1"/>
          </xdr:nvSpPr>
          <xdr:spPr>
            <a:xfrm>
              <a:off x="1524000" y="1747837"/>
              <a:ext cx="457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7</xdr:row>
      <xdr:rowOff>138112</xdr:rowOff>
    </xdr:from>
    <xdr:ext cx="447675" cy="3247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D6BD3C-DEDF-4CAD-80EB-271D550172B8}"/>
                </a:ext>
              </a:extLst>
            </xdr:cNvPr>
            <xdr:cNvSpPr txBox="1"/>
          </xdr:nvSpPr>
          <xdr:spPr>
            <a:xfrm>
              <a:off x="1533525" y="1481137"/>
              <a:ext cx="447675" cy="324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DD6BD3C-DEDF-4CAD-80EB-271D550172B8}"/>
                </a:ext>
              </a:extLst>
            </xdr:cNvPr>
            <xdr:cNvSpPr txBox="1"/>
          </xdr:nvSpPr>
          <xdr:spPr>
            <a:xfrm>
              <a:off x="1533525" y="1481137"/>
              <a:ext cx="447675" cy="324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𝑝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</xdr:col>
      <xdr:colOff>57150</xdr:colOff>
      <xdr:row>11</xdr:row>
      <xdr:rowOff>104775</xdr:rowOff>
    </xdr:from>
    <xdr:to>
      <xdr:col>2</xdr:col>
      <xdr:colOff>266701</xdr:colOff>
      <xdr:row>13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527025-3032-4E06-AAE2-293D38FD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2400300"/>
          <a:ext cx="819151" cy="409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9</xdr:row>
      <xdr:rowOff>252412</xdr:rowOff>
    </xdr:from>
    <xdr:ext cx="447675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14D3D6-4CDF-4D48-A6C2-5577E1CD8D4A}"/>
                </a:ext>
              </a:extLst>
            </xdr:cNvPr>
            <xdr:cNvSpPr txBox="1"/>
          </xdr:nvSpPr>
          <xdr:spPr>
            <a:xfrm>
              <a:off x="1543050" y="2224087"/>
              <a:ext cx="447675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/>
                          </a:rPr>
                          <m:t>𝐷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414D3D6-4CDF-4D48-A6C2-5577E1CD8D4A}"/>
                </a:ext>
              </a:extLst>
            </xdr:cNvPr>
            <xdr:cNvSpPr txBox="1"/>
          </xdr:nvSpPr>
          <xdr:spPr>
            <a:xfrm>
              <a:off x="1543050" y="2224087"/>
              <a:ext cx="447675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 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214312</xdr:rowOff>
    </xdr:from>
    <xdr:ext cx="4572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0B420D-8CAA-4121-B636-E581157F9E82}"/>
                </a:ext>
              </a:extLst>
            </xdr:cNvPr>
            <xdr:cNvSpPr txBox="1"/>
          </xdr:nvSpPr>
          <xdr:spPr>
            <a:xfrm>
              <a:off x="1524000" y="1938337"/>
              <a:ext cx="457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0B420D-8CAA-4121-B636-E581157F9E82}"/>
                </a:ext>
              </a:extLst>
            </xdr:cNvPr>
            <xdr:cNvSpPr txBox="1"/>
          </xdr:nvSpPr>
          <xdr:spPr>
            <a:xfrm>
              <a:off x="1524000" y="1938337"/>
              <a:ext cx="457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7</xdr:row>
      <xdr:rowOff>195262</xdr:rowOff>
    </xdr:from>
    <xdr:ext cx="447675" cy="3247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7F372D-8BA9-45BB-97AA-2F36D2F4270D}"/>
                </a:ext>
              </a:extLst>
            </xdr:cNvPr>
            <xdr:cNvSpPr txBox="1"/>
          </xdr:nvSpPr>
          <xdr:spPr>
            <a:xfrm>
              <a:off x="1533525" y="1662112"/>
              <a:ext cx="447675" cy="324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7F372D-8BA9-45BB-97AA-2F36D2F4270D}"/>
                </a:ext>
              </a:extLst>
            </xdr:cNvPr>
            <xdr:cNvSpPr txBox="1"/>
          </xdr:nvSpPr>
          <xdr:spPr>
            <a:xfrm>
              <a:off x="1533525" y="1662112"/>
              <a:ext cx="447675" cy="324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𝑝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1</xdr:col>
      <xdr:colOff>304800</xdr:colOff>
      <xdr:row>11</xdr:row>
      <xdr:rowOff>123825</xdr:rowOff>
    </xdr:from>
    <xdr:to>
      <xdr:col>2</xdr:col>
      <xdr:colOff>514351</xdr:colOff>
      <xdr:row>13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94E9B9-8A59-46DC-B131-888390949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638425"/>
          <a:ext cx="819151" cy="409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9</xdr:row>
      <xdr:rowOff>252412</xdr:rowOff>
    </xdr:from>
    <xdr:ext cx="447675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5001315-EB16-41D3-889C-5C64348ACA71}"/>
                </a:ext>
              </a:extLst>
            </xdr:cNvPr>
            <xdr:cNvSpPr txBox="1"/>
          </xdr:nvSpPr>
          <xdr:spPr>
            <a:xfrm>
              <a:off x="1495425" y="2166937"/>
              <a:ext cx="447675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/>
                          </a:rPr>
                          <m:t>𝐷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5001315-EB16-41D3-889C-5C64348ACA71}"/>
                </a:ext>
              </a:extLst>
            </xdr:cNvPr>
            <xdr:cNvSpPr txBox="1"/>
          </xdr:nvSpPr>
          <xdr:spPr>
            <a:xfrm>
              <a:off x="1495425" y="2166937"/>
              <a:ext cx="447675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𝐷</a:t>
              </a:r>
              <a:r>
                <a:rPr lang="en-US" sz="1400" b="0" i="0">
                  <a:latin typeface="Cambria Math" panose="02040503050406030204" pitchFamily="18" charset="0"/>
                </a:rPr>
                <a:t> 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0</xdr:colOff>
      <xdr:row>8</xdr:row>
      <xdr:rowOff>214312</xdr:rowOff>
    </xdr:from>
    <xdr:ext cx="4572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C10F36-F4F3-4A55-93F1-02E83AC6B02D}"/>
                </a:ext>
              </a:extLst>
            </xdr:cNvPr>
            <xdr:cNvSpPr txBox="1"/>
          </xdr:nvSpPr>
          <xdr:spPr>
            <a:xfrm>
              <a:off x="1476375" y="1881187"/>
              <a:ext cx="457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C10F36-F4F3-4A55-93F1-02E83AC6B02D}"/>
                </a:ext>
              </a:extLst>
            </xdr:cNvPr>
            <xdr:cNvSpPr txBox="1"/>
          </xdr:nvSpPr>
          <xdr:spPr>
            <a:xfrm>
              <a:off x="1476375" y="1881187"/>
              <a:ext cx="4572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ℎ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7</xdr:row>
      <xdr:rowOff>195262</xdr:rowOff>
    </xdr:from>
    <xdr:ext cx="447675" cy="3247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438A67F-7CCD-4E7F-9166-7012DD168094}"/>
                </a:ext>
              </a:extLst>
            </xdr:cNvPr>
            <xdr:cNvSpPr txBox="1"/>
          </xdr:nvSpPr>
          <xdr:spPr>
            <a:xfrm>
              <a:off x="1485900" y="1604962"/>
              <a:ext cx="447675" cy="324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lang="en-US" sz="1400" b="0" i="1">
                            <a:latin typeface="Cambria Math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438A67F-7CCD-4E7F-9166-7012DD168094}"/>
                </a:ext>
              </a:extLst>
            </xdr:cNvPr>
            <xdr:cNvSpPr txBox="1"/>
          </xdr:nvSpPr>
          <xdr:spPr>
            <a:xfrm>
              <a:off x="1485900" y="1604962"/>
              <a:ext cx="447675" cy="324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𝐶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𝑝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Normal="100" workbookViewId="0">
      <selection activeCell="K21" sqref="K21"/>
    </sheetView>
  </sheetViews>
  <sheetFormatPr defaultRowHeight="15" x14ac:dyDescent="0.25"/>
  <cols>
    <col min="1" max="1" width="12.28515625" customWidth="1"/>
  </cols>
  <sheetData>
    <row r="1" spans="1:11" x14ac:dyDescent="0.25">
      <c r="A1" s="10" t="s">
        <v>43</v>
      </c>
    </row>
    <row r="2" spans="1:11" x14ac:dyDescent="0.25">
      <c r="D2" s="17" t="s">
        <v>4</v>
      </c>
      <c r="E2" s="17"/>
      <c r="F2" s="17"/>
      <c r="G2" s="17"/>
      <c r="H2" s="17"/>
      <c r="K2" t="s">
        <v>10</v>
      </c>
    </row>
    <row r="3" spans="1:11" ht="15.75" thickBot="1" x14ac:dyDescent="0.3">
      <c r="A3" s="2" t="s">
        <v>0</v>
      </c>
      <c r="B3" s="3">
        <v>20</v>
      </c>
      <c r="C3" s="4"/>
      <c r="D3" s="7">
        <v>1</v>
      </c>
      <c r="E3" s="7">
        <v>2</v>
      </c>
      <c r="F3" s="7">
        <v>3</v>
      </c>
      <c r="G3" s="7">
        <v>4</v>
      </c>
      <c r="H3" s="7">
        <v>5</v>
      </c>
      <c r="K3" t="s">
        <v>11</v>
      </c>
    </row>
    <row r="4" spans="1:11" x14ac:dyDescent="0.25">
      <c r="A4" s="15" t="s">
        <v>1</v>
      </c>
      <c r="B4" s="15"/>
      <c r="C4" s="15"/>
      <c r="D4" s="6">
        <v>5</v>
      </c>
      <c r="E4" s="6">
        <v>5</v>
      </c>
      <c r="F4" s="6">
        <v>8</v>
      </c>
      <c r="G4" s="6">
        <v>10</v>
      </c>
      <c r="H4" s="6">
        <v>15</v>
      </c>
    </row>
    <row r="5" spans="1:11" x14ac:dyDescent="0.25">
      <c r="A5" s="16" t="s">
        <v>2</v>
      </c>
      <c r="B5" s="16"/>
      <c r="C5" s="16"/>
      <c r="D5" s="5">
        <f>B3+D6-D4</f>
        <v>25</v>
      </c>
      <c r="E5" s="5">
        <f>D5+E6-E4</f>
        <v>30</v>
      </c>
      <c r="F5" s="5">
        <f t="shared" ref="F5:H5" si="0">E5+F6-F4</f>
        <v>32</v>
      </c>
      <c r="G5" s="5">
        <f t="shared" si="0"/>
        <v>32</v>
      </c>
      <c r="H5" s="5">
        <f t="shared" si="0"/>
        <v>27</v>
      </c>
      <c r="K5" t="s">
        <v>12</v>
      </c>
    </row>
    <row r="6" spans="1:11" x14ac:dyDescent="0.25">
      <c r="A6" s="16" t="s">
        <v>3</v>
      </c>
      <c r="B6" s="16"/>
      <c r="C6" s="16"/>
      <c r="D6" s="5">
        <v>10</v>
      </c>
      <c r="E6" s="5">
        <v>10</v>
      </c>
      <c r="F6" s="5">
        <v>10</v>
      </c>
      <c r="G6" s="5">
        <v>10</v>
      </c>
      <c r="H6" s="5">
        <v>10</v>
      </c>
    </row>
    <row r="7" spans="1:11" x14ac:dyDescent="0.25">
      <c r="K7" t="s">
        <v>13</v>
      </c>
    </row>
    <row r="8" spans="1:11" x14ac:dyDescent="0.25">
      <c r="A8" s="10" t="s">
        <v>17</v>
      </c>
      <c r="K8" t="s">
        <v>14</v>
      </c>
    </row>
    <row r="9" spans="1:11" x14ac:dyDescent="0.25">
      <c r="D9" s="17" t="s">
        <v>4</v>
      </c>
      <c r="E9" s="17"/>
      <c r="F9" s="17"/>
      <c r="G9" s="17"/>
      <c r="H9" s="17"/>
      <c r="K9" t="s">
        <v>15</v>
      </c>
    </row>
    <row r="10" spans="1:11" ht="15.75" thickBot="1" x14ac:dyDescent="0.3">
      <c r="A10" s="2" t="s">
        <v>0</v>
      </c>
      <c r="B10" s="3">
        <v>20</v>
      </c>
      <c r="C10" s="4"/>
      <c r="D10" s="7">
        <v>1</v>
      </c>
      <c r="E10" s="7">
        <v>2</v>
      </c>
      <c r="F10" s="7">
        <v>3</v>
      </c>
      <c r="G10" s="7">
        <v>4</v>
      </c>
      <c r="H10" s="7">
        <v>5</v>
      </c>
      <c r="K10" t="s">
        <v>16</v>
      </c>
    </row>
    <row r="11" spans="1:11" x14ac:dyDescent="0.25">
      <c r="A11" s="15" t="s">
        <v>1</v>
      </c>
      <c r="B11" s="15"/>
      <c r="C11" s="15"/>
      <c r="D11" s="6">
        <v>5</v>
      </c>
      <c r="E11" s="6">
        <v>5</v>
      </c>
      <c r="F11" s="6">
        <v>8</v>
      </c>
      <c r="G11" s="6">
        <v>10</v>
      </c>
      <c r="H11" s="6">
        <v>15</v>
      </c>
    </row>
    <row r="12" spans="1:11" ht="15" customHeight="1" x14ac:dyDescent="0.25">
      <c r="A12" s="16" t="s">
        <v>2</v>
      </c>
      <c r="B12" s="16"/>
      <c r="C12" s="16"/>
      <c r="D12" s="5">
        <f>B10+D13-D11</f>
        <v>15</v>
      </c>
      <c r="E12" s="5">
        <f>D12+E13-E11</f>
        <v>10</v>
      </c>
      <c r="F12" s="5">
        <f t="shared" ref="F12" si="1">E12+F13-F11</f>
        <v>32</v>
      </c>
      <c r="G12" s="5">
        <f t="shared" ref="G12" si="2">F12+G13-G11</f>
        <v>22</v>
      </c>
      <c r="H12" s="5">
        <f t="shared" ref="H12" si="3">G12+H13-H11</f>
        <v>7</v>
      </c>
      <c r="K12" t="s">
        <v>18</v>
      </c>
    </row>
    <row r="13" spans="1:11" ht="15" customHeight="1" x14ac:dyDescent="0.25">
      <c r="A13" s="16" t="s">
        <v>3</v>
      </c>
      <c r="B13" s="16"/>
      <c r="C13" s="16"/>
      <c r="D13" s="5">
        <v>0</v>
      </c>
      <c r="E13" s="5">
        <v>0</v>
      </c>
      <c r="F13" s="5">
        <v>30</v>
      </c>
      <c r="G13" s="5">
        <v>0</v>
      </c>
      <c r="H13" s="5">
        <v>0</v>
      </c>
      <c r="K13" t="s">
        <v>19</v>
      </c>
    </row>
    <row r="15" spans="1:11" x14ac:dyDescent="0.25">
      <c r="A15" t="s">
        <v>5</v>
      </c>
      <c r="B15" s="1">
        <v>30</v>
      </c>
    </row>
    <row r="16" spans="1:11" x14ac:dyDescent="0.25">
      <c r="A16" s="8" t="s">
        <v>6</v>
      </c>
      <c r="B16" s="9">
        <v>5</v>
      </c>
      <c r="C16" s="8"/>
      <c r="D16" s="8"/>
      <c r="E16" s="8"/>
      <c r="F16" s="8"/>
      <c r="G16" s="8"/>
      <c r="H16" s="8"/>
    </row>
    <row r="18" spans="1:8" x14ac:dyDescent="0.25">
      <c r="A18" s="10" t="s">
        <v>20</v>
      </c>
      <c r="B18" s="10"/>
    </row>
    <row r="19" spans="1:8" x14ac:dyDescent="0.25">
      <c r="D19" s="17" t="s">
        <v>4</v>
      </c>
      <c r="E19" s="17"/>
      <c r="F19" s="17"/>
      <c r="G19" s="17"/>
      <c r="H19" s="17"/>
    </row>
    <row r="20" spans="1:8" ht="15.75" thickBot="1" x14ac:dyDescent="0.3">
      <c r="A20" s="2" t="s">
        <v>0</v>
      </c>
      <c r="B20" s="3">
        <v>10</v>
      </c>
      <c r="C20" s="4"/>
      <c r="D20" s="7">
        <v>2</v>
      </c>
      <c r="E20" s="7">
        <v>3</v>
      </c>
      <c r="F20" s="7">
        <v>4</v>
      </c>
      <c r="G20" s="7">
        <v>5</v>
      </c>
      <c r="H20" s="7">
        <v>6</v>
      </c>
    </row>
    <row r="21" spans="1:8" x14ac:dyDescent="0.25">
      <c r="A21" s="15" t="s">
        <v>1</v>
      </c>
      <c r="B21" s="15"/>
      <c r="C21" s="15"/>
      <c r="D21" s="6">
        <v>20</v>
      </c>
      <c r="E21" s="6">
        <v>20</v>
      </c>
      <c r="F21" s="6">
        <v>20</v>
      </c>
      <c r="G21" s="6">
        <v>15</v>
      </c>
      <c r="H21" s="6">
        <v>20</v>
      </c>
    </row>
    <row r="22" spans="1:8" x14ac:dyDescent="0.25">
      <c r="A22" s="16" t="s">
        <v>2</v>
      </c>
      <c r="B22" s="16"/>
      <c r="C22" s="16"/>
      <c r="D22" s="5">
        <f>B20+D23-D21</f>
        <v>-10</v>
      </c>
      <c r="E22" s="5">
        <f>D22+E23-E21</f>
        <v>0</v>
      </c>
      <c r="F22" s="5">
        <f t="shared" ref="F22" si="4">E22+F23-F21</f>
        <v>-20</v>
      </c>
      <c r="G22" s="5">
        <f t="shared" ref="G22" si="5">F22+G23-G21</f>
        <v>-35</v>
      </c>
      <c r="H22" s="5">
        <f t="shared" ref="H22" si="6">G22+H23-H21</f>
        <v>-55</v>
      </c>
    </row>
    <row r="23" spans="1:8" x14ac:dyDescent="0.25">
      <c r="A23" s="16" t="s">
        <v>3</v>
      </c>
      <c r="B23" s="16"/>
      <c r="C23" s="16"/>
      <c r="D23" s="5">
        <v>0</v>
      </c>
      <c r="E23" s="5">
        <v>30</v>
      </c>
      <c r="F23" s="5">
        <v>0</v>
      </c>
      <c r="G23" s="5">
        <v>0</v>
      </c>
      <c r="H23" s="5">
        <v>0</v>
      </c>
    </row>
    <row r="25" spans="1:8" x14ac:dyDescent="0.25">
      <c r="A25" t="s">
        <v>5</v>
      </c>
      <c r="B25" s="1">
        <v>30</v>
      </c>
    </row>
    <row r="26" spans="1:8" x14ac:dyDescent="0.25">
      <c r="A26" t="s">
        <v>6</v>
      </c>
      <c r="B26" s="1">
        <v>5</v>
      </c>
    </row>
    <row r="28" spans="1:8" x14ac:dyDescent="0.25">
      <c r="D28" s="17" t="s">
        <v>4</v>
      </c>
      <c r="E28" s="17"/>
      <c r="F28" s="17"/>
      <c r="G28" s="17"/>
      <c r="H28" s="17"/>
    </row>
    <row r="29" spans="1:8" ht="15.75" thickBot="1" x14ac:dyDescent="0.3">
      <c r="A29" s="2" t="s">
        <v>0</v>
      </c>
      <c r="B29" s="3">
        <v>10</v>
      </c>
      <c r="C29" s="4"/>
      <c r="D29" s="7">
        <v>2</v>
      </c>
      <c r="E29" s="7">
        <v>3</v>
      </c>
      <c r="F29" s="7">
        <v>4</v>
      </c>
      <c r="G29" s="7">
        <v>5</v>
      </c>
      <c r="H29" s="7">
        <v>6</v>
      </c>
    </row>
    <row r="30" spans="1:8" x14ac:dyDescent="0.25">
      <c r="A30" s="15" t="s">
        <v>1</v>
      </c>
      <c r="B30" s="15"/>
      <c r="C30" s="15"/>
      <c r="D30" s="6">
        <v>20</v>
      </c>
      <c r="E30" s="6">
        <v>20</v>
      </c>
      <c r="F30" s="6">
        <v>20</v>
      </c>
      <c r="G30" s="6">
        <v>15</v>
      </c>
      <c r="H30" s="6">
        <v>20</v>
      </c>
    </row>
    <row r="31" spans="1:8" x14ac:dyDescent="0.25">
      <c r="A31" s="16" t="s">
        <v>2</v>
      </c>
      <c r="B31" s="16"/>
      <c r="C31" s="16"/>
      <c r="D31" s="5">
        <f>B29+D32-D30</f>
        <v>20</v>
      </c>
      <c r="E31" s="5">
        <f>D31+E32-E30</f>
        <v>30</v>
      </c>
      <c r="F31" s="5">
        <f t="shared" ref="F31" si="7">E31+F32-F30</f>
        <v>10</v>
      </c>
      <c r="G31" s="5">
        <f t="shared" ref="G31" si="8">F31+G32-G30</f>
        <v>25</v>
      </c>
      <c r="H31" s="5">
        <f t="shared" ref="H31" si="9">G31+H32-H30</f>
        <v>5</v>
      </c>
    </row>
    <row r="32" spans="1:8" x14ac:dyDescent="0.25">
      <c r="A32" s="16" t="s">
        <v>3</v>
      </c>
      <c r="B32" s="16"/>
      <c r="C32" s="16"/>
      <c r="D32" s="5">
        <v>30</v>
      </c>
      <c r="E32" s="5">
        <v>30</v>
      </c>
      <c r="F32" s="5">
        <v>0</v>
      </c>
      <c r="G32" s="5">
        <v>30</v>
      </c>
      <c r="H32" s="5">
        <v>0</v>
      </c>
    </row>
    <row r="34" spans="1:2" x14ac:dyDescent="0.25">
      <c r="A34" t="s">
        <v>5</v>
      </c>
      <c r="B34" s="1">
        <v>30</v>
      </c>
    </row>
    <row r="35" spans="1:2" x14ac:dyDescent="0.25">
      <c r="A35" t="s">
        <v>6</v>
      </c>
      <c r="B35" s="1">
        <v>5</v>
      </c>
    </row>
  </sheetData>
  <mergeCells count="16">
    <mergeCell ref="D28:H28"/>
    <mergeCell ref="A30:C30"/>
    <mergeCell ref="A31:C31"/>
    <mergeCell ref="A32:C32"/>
    <mergeCell ref="A12:C12"/>
    <mergeCell ref="A13:C13"/>
    <mergeCell ref="D19:H19"/>
    <mergeCell ref="A21:C21"/>
    <mergeCell ref="A22:C22"/>
    <mergeCell ref="A23:C23"/>
    <mergeCell ref="A11:C11"/>
    <mergeCell ref="A4:C4"/>
    <mergeCell ref="A5:C5"/>
    <mergeCell ref="A6:C6"/>
    <mergeCell ref="D2:H2"/>
    <mergeCell ref="D9:H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32D9-2012-4A6C-9B7D-C7E525CD27A8}">
  <dimension ref="A1:M13"/>
  <sheetViews>
    <sheetView workbookViewId="0">
      <selection activeCell="L20" sqref="L20"/>
    </sheetView>
  </sheetViews>
  <sheetFormatPr defaultRowHeight="15" x14ac:dyDescent="0.25"/>
  <sheetData>
    <row r="1" spans="1:13" x14ac:dyDescent="0.25">
      <c r="A1" s="10" t="s">
        <v>114</v>
      </c>
    </row>
    <row r="3" spans="1:13" x14ac:dyDescent="0.25">
      <c r="A3" s="99" t="s">
        <v>37</v>
      </c>
      <c r="B3" s="90">
        <v>1</v>
      </c>
      <c r="C3" s="90">
        <v>2</v>
      </c>
      <c r="D3" s="90">
        <v>3</v>
      </c>
      <c r="E3" s="90">
        <v>4</v>
      </c>
      <c r="F3" s="90">
        <v>5</v>
      </c>
      <c r="G3" s="90">
        <v>6</v>
      </c>
      <c r="H3" s="90">
        <v>7</v>
      </c>
      <c r="I3" s="90">
        <v>8</v>
      </c>
      <c r="J3" s="90">
        <v>9</v>
      </c>
      <c r="K3" s="90">
        <v>10</v>
      </c>
      <c r="L3" s="90">
        <v>11</v>
      </c>
      <c r="M3" s="90">
        <v>12</v>
      </c>
    </row>
    <row r="4" spans="1:13" ht="15.75" thickBot="1" x14ac:dyDescent="0.3">
      <c r="A4" s="100" t="s">
        <v>115</v>
      </c>
      <c r="B4" s="92">
        <v>10</v>
      </c>
      <c r="C4" s="92">
        <v>10</v>
      </c>
      <c r="D4" s="92">
        <v>15</v>
      </c>
      <c r="E4" s="92">
        <v>20</v>
      </c>
      <c r="F4" s="92">
        <v>70</v>
      </c>
      <c r="G4" s="92">
        <v>180</v>
      </c>
      <c r="H4" s="92">
        <v>250</v>
      </c>
      <c r="I4" s="92">
        <v>270</v>
      </c>
      <c r="J4" s="92">
        <v>230</v>
      </c>
      <c r="K4" s="92">
        <v>40</v>
      </c>
      <c r="L4" s="92">
        <v>0</v>
      </c>
      <c r="M4" s="92">
        <v>10</v>
      </c>
    </row>
    <row r="5" spans="1:13" x14ac:dyDescent="0.25">
      <c r="A5" s="101" t="s">
        <v>116</v>
      </c>
      <c r="B5" s="95">
        <v>166</v>
      </c>
      <c r="C5" s="95">
        <v>0</v>
      </c>
      <c r="D5" s="95">
        <v>0</v>
      </c>
      <c r="E5" s="95">
        <v>0</v>
      </c>
      <c r="F5" s="95">
        <v>0</v>
      </c>
      <c r="G5" s="95">
        <v>166</v>
      </c>
      <c r="H5" s="95">
        <v>223</v>
      </c>
      <c r="I5" s="95">
        <v>270</v>
      </c>
      <c r="J5" s="95">
        <v>230</v>
      </c>
      <c r="K5" s="95">
        <v>166</v>
      </c>
      <c r="L5" s="95">
        <v>0</v>
      </c>
      <c r="M5" s="95">
        <v>0</v>
      </c>
    </row>
    <row r="6" spans="1:13" x14ac:dyDescent="0.25">
      <c r="A6" s="99" t="s">
        <v>117</v>
      </c>
      <c r="B6" s="90">
        <f>B5</f>
        <v>166</v>
      </c>
      <c r="C6" s="90">
        <f>B7+C5</f>
        <v>156</v>
      </c>
      <c r="D6" s="90">
        <f t="shared" ref="D6:M6" si="0">C7+D5</f>
        <v>146</v>
      </c>
      <c r="E6" s="90">
        <f t="shared" si="0"/>
        <v>131</v>
      </c>
      <c r="F6" s="90">
        <f t="shared" si="0"/>
        <v>111</v>
      </c>
      <c r="G6" s="90">
        <f>F7+G5</f>
        <v>207</v>
      </c>
      <c r="H6" s="90">
        <f>G7+H5</f>
        <v>250</v>
      </c>
      <c r="I6" s="90">
        <f t="shared" si="0"/>
        <v>270</v>
      </c>
      <c r="J6" s="90">
        <f t="shared" si="0"/>
        <v>230</v>
      </c>
      <c r="K6" s="90">
        <f t="shared" si="0"/>
        <v>166</v>
      </c>
      <c r="L6" s="90">
        <f t="shared" si="0"/>
        <v>126</v>
      </c>
      <c r="M6" s="90">
        <f t="shared" si="0"/>
        <v>126</v>
      </c>
    </row>
    <row r="7" spans="1:13" x14ac:dyDescent="0.25">
      <c r="A7" s="99" t="s">
        <v>118</v>
      </c>
      <c r="B7" s="90">
        <f>B6-B4</f>
        <v>156</v>
      </c>
      <c r="C7" s="90">
        <f t="shared" ref="C7:E7" si="1">C6-C4</f>
        <v>146</v>
      </c>
      <c r="D7" s="90">
        <f t="shared" si="1"/>
        <v>131</v>
      </c>
      <c r="E7" s="90">
        <f t="shared" si="1"/>
        <v>111</v>
      </c>
      <c r="F7" s="90">
        <f>F6-F4</f>
        <v>41</v>
      </c>
      <c r="G7" s="90">
        <f>G6-G4</f>
        <v>27</v>
      </c>
      <c r="H7" s="90">
        <f t="shared" ref="H7:M7" si="2">H6-H4</f>
        <v>0</v>
      </c>
      <c r="I7" s="90">
        <f t="shared" si="2"/>
        <v>0</v>
      </c>
      <c r="J7" s="90">
        <f t="shared" si="2"/>
        <v>0</v>
      </c>
      <c r="K7" s="90">
        <f t="shared" si="2"/>
        <v>126</v>
      </c>
      <c r="L7" s="90">
        <f t="shared" si="2"/>
        <v>126</v>
      </c>
      <c r="M7" s="90">
        <f t="shared" si="2"/>
        <v>116</v>
      </c>
    </row>
    <row r="8" spans="1:13" x14ac:dyDescent="0.25">
      <c r="B8" s="102"/>
    </row>
    <row r="9" spans="1:13" x14ac:dyDescent="0.25">
      <c r="A9" t="s">
        <v>119</v>
      </c>
      <c r="B9" s="102"/>
      <c r="C9" s="103">
        <v>300</v>
      </c>
      <c r="D9" s="39" t="s">
        <v>120</v>
      </c>
      <c r="I9" s="104" t="s">
        <v>119</v>
      </c>
      <c r="J9" s="105"/>
      <c r="K9" s="106">
        <f>6*C9</f>
        <v>1800</v>
      </c>
    </row>
    <row r="10" spans="1:13" ht="15.75" thickBot="1" x14ac:dyDescent="0.3">
      <c r="A10" t="s">
        <v>121</v>
      </c>
      <c r="B10" s="102"/>
      <c r="C10" s="103">
        <v>2</v>
      </c>
      <c r="D10" s="39" t="s">
        <v>122</v>
      </c>
      <c r="I10" s="107" t="s">
        <v>123</v>
      </c>
      <c r="K10" s="108">
        <f>((SUM(B6:M6)+SUM(B7:M7))/2)*C10</f>
        <v>3065</v>
      </c>
    </row>
    <row r="11" spans="1:13" ht="16.5" thickBot="1" x14ac:dyDescent="0.3">
      <c r="A11" t="s">
        <v>124</v>
      </c>
      <c r="B11" s="109"/>
      <c r="C11" s="110">
        <f>AVERAGE(B4:M4)</f>
        <v>92.083333333333329</v>
      </c>
      <c r="I11" s="111" t="s">
        <v>125</v>
      </c>
      <c r="J11" s="112"/>
      <c r="K11" s="113">
        <f>SUM(K9:K10)</f>
        <v>4865</v>
      </c>
    </row>
    <row r="13" spans="1:13" ht="18.75" x14ac:dyDescent="0.3">
      <c r="A13" s="114" t="s">
        <v>126</v>
      </c>
      <c r="C13" s="115"/>
      <c r="D13" s="115" t="s">
        <v>127</v>
      </c>
      <c r="E13" s="116">
        <f>SQRT(2*C9*C11/C10)</f>
        <v>166.20770138594662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5CBF-675D-4D68-9547-15CC9FA0A2BD}">
  <dimension ref="A1:M16"/>
  <sheetViews>
    <sheetView workbookViewId="0">
      <selection activeCell="O19" sqref="O19"/>
    </sheetView>
  </sheetViews>
  <sheetFormatPr defaultRowHeight="15" x14ac:dyDescent="0.25"/>
  <sheetData>
    <row r="1" spans="1:13" x14ac:dyDescent="0.25">
      <c r="A1" s="10" t="s">
        <v>128</v>
      </c>
    </row>
    <row r="3" spans="1:13" x14ac:dyDescent="0.25">
      <c r="A3" s="99" t="s">
        <v>37</v>
      </c>
      <c r="B3" s="90">
        <v>1</v>
      </c>
      <c r="C3" s="90">
        <v>2</v>
      </c>
      <c r="D3" s="90">
        <v>3</v>
      </c>
      <c r="E3" s="90">
        <v>4</v>
      </c>
      <c r="F3" s="90">
        <v>5</v>
      </c>
      <c r="G3" s="90">
        <v>6</v>
      </c>
      <c r="H3" s="90">
        <v>7</v>
      </c>
      <c r="I3" s="90">
        <v>8</v>
      </c>
      <c r="J3" s="90">
        <v>9</v>
      </c>
      <c r="K3" s="90">
        <v>10</v>
      </c>
      <c r="L3" s="90">
        <v>11</v>
      </c>
      <c r="M3" s="90">
        <v>12</v>
      </c>
    </row>
    <row r="4" spans="1:13" ht="15.75" thickBot="1" x14ac:dyDescent="0.3">
      <c r="A4" s="100" t="s">
        <v>115</v>
      </c>
      <c r="B4" s="92">
        <v>10</v>
      </c>
      <c r="C4" s="92">
        <v>10</v>
      </c>
      <c r="D4" s="92">
        <v>15</v>
      </c>
      <c r="E4" s="92">
        <v>20</v>
      </c>
      <c r="F4" s="92">
        <v>70</v>
      </c>
      <c r="G4" s="92">
        <v>180</v>
      </c>
      <c r="H4" s="92">
        <v>250</v>
      </c>
      <c r="I4" s="92">
        <v>270</v>
      </c>
      <c r="J4" s="92">
        <v>230</v>
      </c>
      <c r="K4" s="92">
        <v>40</v>
      </c>
      <c r="L4" s="92">
        <v>0</v>
      </c>
      <c r="M4" s="92">
        <v>10</v>
      </c>
    </row>
    <row r="5" spans="1:13" x14ac:dyDescent="0.25">
      <c r="A5" s="101" t="s">
        <v>116</v>
      </c>
      <c r="B5" s="95">
        <v>20</v>
      </c>
      <c r="C5" s="95">
        <v>0</v>
      </c>
      <c r="D5" s="95">
        <v>35</v>
      </c>
      <c r="E5" s="95">
        <v>0</v>
      </c>
      <c r="F5" s="95">
        <v>250</v>
      </c>
      <c r="G5" s="95">
        <v>0</v>
      </c>
      <c r="H5" s="95">
        <v>520</v>
      </c>
      <c r="I5" s="95">
        <v>0</v>
      </c>
      <c r="J5" s="95">
        <v>270</v>
      </c>
      <c r="K5" s="95">
        <v>0</v>
      </c>
      <c r="L5" s="95">
        <v>0</v>
      </c>
      <c r="M5" s="95">
        <v>10</v>
      </c>
    </row>
    <row r="6" spans="1:13" x14ac:dyDescent="0.25">
      <c r="A6" s="99" t="s">
        <v>117</v>
      </c>
      <c r="B6" s="90">
        <f>B5</f>
        <v>20</v>
      </c>
      <c r="C6" s="90">
        <f>B7+C5</f>
        <v>10</v>
      </c>
      <c r="D6" s="90">
        <f t="shared" ref="D6:M6" si="0">C7+D5</f>
        <v>35</v>
      </c>
      <c r="E6" s="90">
        <f t="shared" si="0"/>
        <v>20</v>
      </c>
      <c r="F6" s="90">
        <f t="shared" si="0"/>
        <v>250</v>
      </c>
      <c r="G6" s="90">
        <f>F7+G5</f>
        <v>180</v>
      </c>
      <c r="H6" s="90">
        <f>G7+H5</f>
        <v>520</v>
      </c>
      <c r="I6" s="90">
        <f t="shared" si="0"/>
        <v>270</v>
      </c>
      <c r="J6" s="90">
        <f t="shared" si="0"/>
        <v>270</v>
      </c>
      <c r="K6" s="90">
        <f t="shared" si="0"/>
        <v>40</v>
      </c>
      <c r="L6" s="90">
        <f t="shared" si="0"/>
        <v>0</v>
      </c>
      <c r="M6" s="90">
        <f t="shared" si="0"/>
        <v>10</v>
      </c>
    </row>
    <row r="7" spans="1:13" x14ac:dyDescent="0.25">
      <c r="A7" s="99" t="s">
        <v>118</v>
      </c>
      <c r="B7" s="90">
        <f>B6-B4</f>
        <v>10</v>
      </c>
      <c r="C7" s="90">
        <f t="shared" ref="C7:E7" si="1">C6-C4</f>
        <v>0</v>
      </c>
      <c r="D7" s="90">
        <f t="shared" si="1"/>
        <v>20</v>
      </c>
      <c r="E7" s="90">
        <f t="shared" si="1"/>
        <v>0</v>
      </c>
      <c r="F7" s="90">
        <f>F6-F4</f>
        <v>180</v>
      </c>
      <c r="G7" s="90">
        <f>G6-G4</f>
        <v>0</v>
      </c>
      <c r="H7" s="90">
        <f t="shared" ref="H7:M7" si="2">H6-H4</f>
        <v>270</v>
      </c>
      <c r="I7" s="90">
        <f t="shared" si="2"/>
        <v>0</v>
      </c>
      <c r="J7" s="90">
        <f t="shared" si="2"/>
        <v>40</v>
      </c>
      <c r="K7" s="90">
        <f t="shared" si="2"/>
        <v>0</v>
      </c>
      <c r="L7" s="90">
        <f t="shared" si="2"/>
        <v>0</v>
      </c>
      <c r="M7" s="90">
        <f t="shared" si="2"/>
        <v>0</v>
      </c>
    </row>
    <row r="8" spans="1:13" x14ac:dyDescent="0.25">
      <c r="B8" s="102"/>
    </row>
    <row r="9" spans="1:13" x14ac:dyDescent="0.25">
      <c r="A9" t="s">
        <v>119</v>
      </c>
      <c r="B9" s="102"/>
      <c r="C9" s="103">
        <v>300</v>
      </c>
      <c r="D9" s="39" t="s">
        <v>120</v>
      </c>
      <c r="I9" s="104" t="s">
        <v>119</v>
      </c>
      <c r="J9" s="105"/>
      <c r="K9" s="106">
        <f>6*C9</f>
        <v>1800</v>
      </c>
    </row>
    <row r="10" spans="1:13" x14ac:dyDescent="0.25">
      <c r="A10" t="s">
        <v>121</v>
      </c>
      <c r="B10" s="102"/>
      <c r="C10" s="103">
        <v>2</v>
      </c>
      <c r="D10" s="39" t="s">
        <v>122</v>
      </c>
      <c r="I10" s="107" t="s">
        <v>123</v>
      </c>
      <c r="K10" s="108">
        <f>((SUM(B6:M6)+SUM(B7:M7))/2)*C10</f>
        <v>2145</v>
      </c>
    </row>
    <row r="11" spans="1:13" ht="15.75" x14ac:dyDescent="0.25">
      <c r="A11" t="s">
        <v>124</v>
      </c>
      <c r="B11" s="109"/>
      <c r="C11" s="110">
        <f>AVERAGE(B4:M4)</f>
        <v>92.083333333333329</v>
      </c>
      <c r="I11" s="117" t="s">
        <v>125</v>
      </c>
      <c r="J11" s="118"/>
      <c r="K11" s="119">
        <f>SUM(K9:K10)</f>
        <v>3945</v>
      </c>
    </row>
    <row r="13" spans="1:13" ht="18.75" x14ac:dyDescent="0.3">
      <c r="A13" s="114" t="s">
        <v>126</v>
      </c>
      <c r="C13" s="115"/>
      <c r="D13" s="115" t="s">
        <v>127</v>
      </c>
      <c r="E13" s="120">
        <f>SQRT(2*C9*C11/C10)</f>
        <v>166.20770138594662</v>
      </c>
    </row>
    <row r="15" spans="1:13" ht="18.75" x14ac:dyDescent="0.3">
      <c r="A15" s="114" t="s">
        <v>129</v>
      </c>
      <c r="D15" s="115" t="s">
        <v>127</v>
      </c>
      <c r="E15" s="121">
        <f>E13/C11</f>
        <v>1.8049705127885607</v>
      </c>
    </row>
    <row r="16" spans="1:13" ht="18.75" x14ac:dyDescent="0.3">
      <c r="A16" s="114" t="s">
        <v>128</v>
      </c>
      <c r="C16" s="122" t="s">
        <v>130</v>
      </c>
      <c r="D16" s="122"/>
      <c r="E16" s="122"/>
      <c r="F16" s="12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9CC7-8CCE-40E2-8950-78775AD6C5D2}">
  <dimension ref="A1:Q20"/>
  <sheetViews>
    <sheetView tabSelected="1" workbookViewId="0">
      <selection activeCell="H19" sqref="H19"/>
    </sheetView>
  </sheetViews>
  <sheetFormatPr defaultRowHeight="15" x14ac:dyDescent="0.25"/>
  <sheetData>
    <row r="1" spans="1:17" x14ac:dyDescent="0.25">
      <c r="A1" s="10" t="s">
        <v>131</v>
      </c>
      <c r="O1" t="s">
        <v>132</v>
      </c>
    </row>
    <row r="2" spans="1:17" x14ac:dyDescent="0.25">
      <c r="O2" t="s">
        <v>133</v>
      </c>
    </row>
    <row r="3" spans="1:17" ht="15.75" x14ac:dyDescent="0.25">
      <c r="A3" s="99" t="s">
        <v>37</v>
      </c>
      <c r="B3" s="90">
        <v>1</v>
      </c>
      <c r="C3" s="90">
        <v>2</v>
      </c>
      <c r="D3" s="90">
        <v>3</v>
      </c>
      <c r="E3" s="90">
        <v>4</v>
      </c>
      <c r="F3" s="90">
        <v>5</v>
      </c>
      <c r="G3" s="90">
        <v>6</v>
      </c>
      <c r="H3" s="90">
        <v>7</v>
      </c>
      <c r="I3" s="90">
        <v>8</v>
      </c>
      <c r="J3" s="90">
        <v>9</v>
      </c>
      <c r="K3" s="90">
        <v>10</v>
      </c>
      <c r="L3" s="90">
        <v>11</v>
      </c>
      <c r="M3" s="90">
        <v>12</v>
      </c>
      <c r="O3" s="40">
        <v>1</v>
      </c>
      <c r="P3" s="123">
        <f>C10*((1/2)*B4)</f>
        <v>10</v>
      </c>
    </row>
    <row r="4" spans="1:17" ht="16.5" thickBot="1" x14ac:dyDescent="0.3">
      <c r="A4" s="100" t="s">
        <v>115</v>
      </c>
      <c r="B4" s="92">
        <v>10</v>
      </c>
      <c r="C4" s="92">
        <v>10</v>
      </c>
      <c r="D4" s="92">
        <v>15</v>
      </c>
      <c r="E4" s="92">
        <v>20</v>
      </c>
      <c r="F4" s="92">
        <v>70</v>
      </c>
      <c r="G4" s="92">
        <v>180</v>
      </c>
      <c r="H4" s="92">
        <v>250</v>
      </c>
      <c r="I4" s="92">
        <v>270</v>
      </c>
      <c r="J4" s="92">
        <v>230</v>
      </c>
      <c r="K4" s="92">
        <v>40</v>
      </c>
      <c r="L4" s="92">
        <v>0</v>
      </c>
      <c r="M4" s="92">
        <v>10</v>
      </c>
      <c r="O4" s="40">
        <v>2</v>
      </c>
      <c r="P4" s="123">
        <f>C10*((1/2)*B4+(3/2)*C4)</f>
        <v>40</v>
      </c>
    </row>
    <row r="5" spans="1:17" ht="16.5" thickBot="1" x14ac:dyDescent="0.3">
      <c r="A5" s="101" t="s">
        <v>116</v>
      </c>
      <c r="B5" s="95">
        <v>55</v>
      </c>
      <c r="C5" s="95">
        <v>0</v>
      </c>
      <c r="D5" s="95">
        <v>0</v>
      </c>
      <c r="E5" s="95">
        <v>0</v>
      </c>
      <c r="F5" s="95">
        <v>70</v>
      </c>
      <c r="G5" s="95">
        <v>180</v>
      </c>
      <c r="H5" s="95">
        <v>250</v>
      </c>
      <c r="I5" s="95">
        <v>270</v>
      </c>
      <c r="J5" s="95">
        <v>270</v>
      </c>
      <c r="K5" s="95">
        <v>0</v>
      </c>
      <c r="L5" s="95">
        <v>0</v>
      </c>
      <c r="M5" s="95">
        <v>10</v>
      </c>
      <c r="O5" s="40">
        <v>3</v>
      </c>
      <c r="P5" s="123">
        <f>C10*((1/2)*B4+(3/2)*C4+(5/2*D4))</f>
        <v>115</v>
      </c>
    </row>
    <row r="6" spans="1:17" ht="16.5" thickBot="1" x14ac:dyDescent="0.3">
      <c r="A6" s="99" t="s">
        <v>117</v>
      </c>
      <c r="B6" s="90">
        <f>B5</f>
        <v>55</v>
      </c>
      <c r="C6" s="90">
        <f>B7+C5</f>
        <v>45</v>
      </c>
      <c r="D6" s="90">
        <f t="shared" ref="D6:M6" si="0">C7+D5</f>
        <v>35</v>
      </c>
      <c r="E6" s="90">
        <f t="shared" si="0"/>
        <v>20</v>
      </c>
      <c r="F6" s="90">
        <f t="shared" si="0"/>
        <v>70</v>
      </c>
      <c r="G6" s="90">
        <f>F7+G5</f>
        <v>180</v>
      </c>
      <c r="H6" s="90">
        <f>G7+H5</f>
        <v>250</v>
      </c>
      <c r="I6" s="90">
        <f t="shared" si="0"/>
        <v>270</v>
      </c>
      <c r="J6" s="90">
        <f t="shared" si="0"/>
        <v>270</v>
      </c>
      <c r="K6" s="90">
        <f t="shared" si="0"/>
        <v>40</v>
      </c>
      <c r="L6" s="90">
        <f t="shared" si="0"/>
        <v>0</v>
      </c>
      <c r="M6" s="90">
        <f t="shared" si="0"/>
        <v>10</v>
      </c>
      <c r="O6" s="124">
        <v>4</v>
      </c>
      <c r="P6" s="125">
        <f>C10*((1/2)*B4+(3/2)*C4+(5/2)*D4+(7/2)*E4)</f>
        <v>255</v>
      </c>
      <c r="Q6" t="s">
        <v>134</v>
      </c>
    </row>
    <row r="7" spans="1:17" ht="15.75" x14ac:dyDescent="0.25">
      <c r="A7" s="99" t="s">
        <v>118</v>
      </c>
      <c r="B7" s="90">
        <f>B6-B4</f>
        <v>45</v>
      </c>
      <c r="C7" s="90">
        <f t="shared" ref="C7:E7" si="1">C6-C4</f>
        <v>35</v>
      </c>
      <c r="D7" s="90">
        <f t="shared" si="1"/>
        <v>20</v>
      </c>
      <c r="E7" s="90">
        <f t="shared" si="1"/>
        <v>0</v>
      </c>
      <c r="F7" s="90">
        <f>F6-F4</f>
        <v>0</v>
      </c>
      <c r="G7" s="90">
        <f>G6-G4</f>
        <v>0</v>
      </c>
      <c r="H7" s="90">
        <f t="shared" ref="H7:M7" si="2">H6-H4</f>
        <v>0</v>
      </c>
      <c r="I7" s="90">
        <f t="shared" si="2"/>
        <v>0</v>
      </c>
      <c r="J7" s="90">
        <f t="shared" si="2"/>
        <v>40</v>
      </c>
      <c r="K7" s="90">
        <f t="shared" si="2"/>
        <v>0</v>
      </c>
      <c r="L7" s="90">
        <f t="shared" si="2"/>
        <v>0</v>
      </c>
      <c r="M7" s="90">
        <f t="shared" si="2"/>
        <v>0</v>
      </c>
      <c r="O7" s="40">
        <v>5</v>
      </c>
      <c r="P7" s="123">
        <f>C10*((1/2)*B4+(3/2)*C4+(5/2)*D4+(7/2)*E4+(9/2)*F4)</f>
        <v>885</v>
      </c>
    </row>
    <row r="8" spans="1:17" x14ac:dyDescent="0.25">
      <c r="B8" s="102"/>
    </row>
    <row r="9" spans="1:17" x14ac:dyDescent="0.25">
      <c r="A9" t="s">
        <v>119</v>
      </c>
      <c r="B9" s="102"/>
      <c r="C9" s="103">
        <v>300</v>
      </c>
      <c r="D9" s="39" t="s">
        <v>120</v>
      </c>
      <c r="I9" s="104" t="s">
        <v>119</v>
      </c>
      <c r="J9" s="105"/>
      <c r="K9" s="106">
        <f>7*C9</f>
        <v>2100</v>
      </c>
    </row>
    <row r="10" spans="1:17" x14ac:dyDescent="0.25">
      <c r="A10" t="s">
        <v>121</v>
      </c>
      <c r="B10" s="102"/>
      <c r="C10" s="103">
        <v>2</v>
      </c>
      <c r="D10" s="39" t="s">
        <v>122</v>
      </c>
      <c r="I10" s="107" t="s">
        <v>123</v>
      </c>
      <c r="K10" s="108">
        <f>((SUM(B6:M6)+SUM(B7:M7))/2)*C10</f>
        <v>1385</v>
      </c>
    </row>
    <row r="11" spans="1:17" ht="15.75" x14ac:dyDescent="0.25">
      <c r="A11" t="s">
        <v>124</v>
      </c>
      <c r="B11" s="109"/>
      <c r="C11" s="110">
        <f>AVERAGE(B4:M4)</f>
        <v>92.083333333333329</v>
      </c>
      <c r="I11" s="117" t="s">
        <v>125</v>
      </c>
      <c r="J11" s="118"/>
      <c r="K11" s="119">
        <f>SUM(K9:K10)</f>
        <v>3485</v>
      </c>
    </row>
    <row r="13" spans="1:17" ht="18.75" x14ac:dyDescent="0.3">
      <c r="A13" t="s">
        <v>135</v>
      </c>
      <c r="C13" s="115"/>
      <c r="D13" s="115"/>
      <c r="E13" s="120"/>
    </row>
    <row r="14" spans="1:17" x14ac:dyDescent="0.25">
      <c r="A14" t="s">
        <v>136</v>
      </c>
    </row>
    <row r="15" spans="1:17" ht="18.75" x14ac:dyDescent="0.3">
      <c r="A15" t="s">
        <v>137</v>
      </c>
      <c r="D15" s="115"/>
      <c r="E15" s="121"/>
    </row>
    <row r="16" spans="1:17" ht="15.75" x14ac:dyDescent="0.25">
      <c r="A16" t="s">
        <v>138</v>
      </c>
      <c r="C16" s="122"/>
      <c r="D16" s="122"/>
      <c r="E16" s="122"/>
      <c r="F16" s="122"/>
      <c r="J16" s="126"/>
    </row>
    <row r="17" spans="1:10" x14ac:dyDescent="0.25">
      <c r="A17" t="s">
        <v>139</v>
      </c>
      <c r="J17" s="126"/>
    </row>
    <row r="18" spans="1:10" x14ac:dyDescent="0.25">
      <c r="A18" t="s">
        <v>140</v>
      </c>
      <c r="J18" s="126"/>
    </row>
    <row r="19" spans="1:10" x14ac:dyDescent="0.25">
      <c r="A19" t="s">
        <v>141</v>
      </c>
      <c r="J19" s="126"/>
    </row>
    <row r="20" spans="1:10" x14ac:dyDescent="0.25">
      <c r="A20" t="s">
        <v>142</v>
      </c>
      <c r="J20" s="1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workbookViewId="0">
      <selection activeCell="C43" sqref="C43"/>
    </sheetView>
  </sheetViews>
  <sheetFormatPr defaultRowHeight="15" x14ac:dyDescent="0.25"/>
  <cols>
    <col min="1" max="1" width="12.5703125" customWidth="1"/>
    <col min="10" max="10" width="11.85546875" customWidth="1"/>
  </cols>
  <sheetData>
    <row r="1" spans="1:16" x14ac:dyDescent="0.25">
      <c r="A1" s="10" t="s">
        <v>44</v>
      </c>
    </row>
    <row r="2" spans="1:16" x14ac:dyDescent="0.25">
      <c r="D2" s="17" t="s">
        <v>4</v>
      </c>
      <c r="E2" s="17"/>
      <c r="F2" s="17"/>
      <c r="G2" s="17"/>
      <c r="H2" s="17"/>
      <c r="J2" t="s">
        <v>21</v>
      </c>
    </row>
    <row r="3" spans="1:16" ht="15.75" thickBot="1" x14ac:dyDescent="0.3">
      <c r="A3" s="2" t="s">
        <v>0</v>
      </c>
      <c r="B3" s="3">
        <v>20</v>
      </c>
      <c r="C3" s="4"/>
      <c r="D3" s="7">
        <v>1</v>
      </c>
      <c r="E3" s="7">
        <v>2</v>
      </c>
      <c r="F3" s="7">
        <v>3</v>
      </c>
      <c r="G3" s="7">
        <v>4</v>
      </c>
      <c r="H3" s="7">
        <v>5</v>
      </c>
      <c r="J3" t="s">
        <v>22</v>
      </c>
    </row>
    <row r="4" spans="1:16" x14ac:dyDescent="0.25">
      <c r="A4" s="15" t="s">
        <v>1</v>
      </c>
      <c r="B4" s="15"/>
      <c r="C4" s="15"/>
      <c r="D4" s="6">
        <v>5</v>
      </c>
      <c r="E4" s="6">
        <v>5</v>
      </c>
      <c r="F4" s="6">
        <v>8</v>
      </c>
      <c r="G4" s="6">
        <v>10</v>
      </c>
      <c r="H4" s="6">
        <v>15</v>
      </c>
    </row>
    <row r="5" spans="1:16" x14ac:dyDescent="0.25">
      <c r="A5" s="18" t="s">
        <v>7</v>
      </c>
      <c r="B5" s="19"/>
      <c r="C5" s="20"/>
      <c r="D5" s="6">
        <v>5</v>
      </c>
      <c r="E5" s="6">
        <v>3</v>
      </c>
      <c r="F5" s="6">
        <v>2</v>
      </c>
      <c r="G5" s="6">
        <v>0</v>
      </c>
      <c r="H5" s="6">
        <v>0</v>
      </c>
      <c r="J5" s="11" t="s">
        <v>23</v>
      </c>
      <c r="K5" s="11"/>
      <c r="L5" s="11"/>
      <c r="M5" s="11"/>
      <c r="N5" s="11"/>
      <c r="O5" s="11"/>
      <c r="P5" s="11"/>
    </row>
    <row r="6" spans="1:16" ht="15.75" x14ac:dyDescent="0.25">
      <c r="A6" s="16" t="s">
        <v>2</v>
      </c>
      <c r="B6" s="16"/>
      <c r="C6" s="16"/>
      <c r="D6" s="5">
        <f>B3+D8-MAX(D4:D5)</f>
        <v>15</v>
      </c>
      <c r="E6" s="5">
        <f>D6+E8-MAX(E4:E5)</f>
        <v>10</v>
      </c>
      <c r="F6" s="5">
        <f t="shared" ref="F6:H6" si="0">E6+F8-MAX(F4:F5)</f>
        <v>32</v>
      </c>
      <c r="G6" s="5">
        <f t="shared" si="0"/>
        <v>22</v>
      </c>
      <c r="H6" s="5">
        <f t="shared" si="0"/>
        <v>7</v>
      </c>
      <c r="I6" s="12">
        <v>1</v>
      </c>
      <c r="J6" t="s">
        <v>28</v>
      </c>
    </row>
    <row r="7" spans="1:16" ht="15.75" x14ac:dyDescent="0.25">
      <c r="A7" s="18" t="s">
        <v>8</v>
      </c>
      <c r="B7" s="19"/>
      <c r="C7" s="20"/>
      <c r="D7" s="5">
        <f>B3+D8-SUM(D5:E5)</f>
        <v>12</v>
      </c>
      <c r="E7" s="5"/>
      <c r="F7" s="5">
        <f>F8-SUM(F5:H5)</f>
        <v>28</v>
      </c>
      <c r="G7" s="5"/>
      <c r="H7" s="5"/>
      <c r="I7" s="12"/>
      <c r="J7" t="s">
        <v>24</v>
      </c>
    </row>
    <row r="8" spans="1:16" ht="15.75" x14ac:dyDescent="0.25">
      <c r="A8" s="16" t="s">
        <v>3</v>
      </c>
      <c r="B8" s="16"/>
      <c r="C8" s="16"/>
      <c r="D8" s="5">
        <v>0</v>
      </c>
      <c r="E8" s="5">
        <v>0</v>
      </c>
      <c r="F8" s="5">
        <v>30</v>
      </c>
      <c r="G8" s="5">
        <v>0</v>
      </c>
      <c r="H8" s="5">
        <v>0</v>
      </c>
      <c r="I8" s="12"/>
      <c r="J8" t="s">
        <v>25</v>
      </c>
    </row>
    <row r="9" spans="1:16" ht="15.75" x14ac:dyDescent="0.25">
      <c r="I9" s="12" t="s">
        <v>26</v>
      </c>
      <c r="J9" t="s">
        <v>33</v>
      </c>
    </row>
    <row r="10" spans="1:16" ht="15.75" x14ac:dyDescent="0.25">
      <c r="A10" t="s">
        <v>5</v>
      </c>
      <c r="B10" s="1">
        <v>30</v>
      </c>
      <c r="I10" s="12"/>
      <c r="J10" t="s">
        <v>29</v>
      </c>
    </row>
    <row r="11" spans="1:16" ht="15.75" x14ac:dyDescent="0.25">
      <c r="A11" t="s">
        <v>6</v>
      </c>
      <c r="B11" s="1">
        <v>5</v>
      </c>
      <c r="I11" s="12"/>
      <c r="J11" t="s">
        <v>30</v>
      </c>
    </row>
    <row r="12" spans="1:16" ht="15.75" x14ac:dyDescent="0.25">
      <c r="I12" s="12" t="s">
        <v>27</v>
      </c>
      <c r="J12" t="s">
        <v>34</v>
      </c>
    </row>
    <row r="13" spans="1:16" x14ac:dyDescent="0.25">
      <c r="A13" s="10" t="s">
        <v>45</v>
      </c>
      <c r="J13" t="s">
        <v>31</v>
      </c>
    </row>
    <row r="14" spans="1:16" x14ac:dyDescent="0.25">
      <c r="D14" s="17" t="s">
        <v>4</v>
      </c>
      <c r="E14" s="17"/>
      <c r="F14" s="17"/>
      <c r="G14" s="17"/>
      <c r="H14" s="17"/>
      <c r="J14" t="s">
        <v>32</v>
      </c>
    </row>
    <row r="15" spans="1:16" ht="15.75" thickBot="1" x14ac:dyDescent="0.3">
      <c r="A15" s="2" t="s">
        <v>0</v>
      </c>
      <c r="B15" s="3">
        <v>20</v>
      </c>
      <c r="C15" s="4"/>
      <c r="D15" s="7">
        <v>1</v>
      </c>
      <c r="E15" s="7">
        <v>2</v>
      </c>
      <c r="F15" s="7">
        <v>3</v>
      </c>
      <c r="G15" s="7">
        <v>4</v>
      </c>
      <c r="H15" s="7">
        <v>5</v>
      </c>
    </row>
    <row r="16" spans="1:16" x14ac:dyDescent="0.25">
      <c r="A16" s="15" t="s">
        <v>1</v>
      </c>
      <c r="B16" s="15"/>
      <c r="C16" s="15"/>
      <c r="D16" s="6">
        <v>5</v>
      </c>
      <c r="E16" s="6">
        <v>5</v>
      </c>
      <c r="F16" s="6">
        <v>8</v>
      </c>
      <c r="G16" s="6">
        <v>10</v>
      </c>
      <c r="H16" s="6">
        <v>15</v>
      </c>
    </row>
    <row r="17" spans="1:17" x14ac:dyDescent="0.25">
      <c r="A17" s="18" t="s">
        <v>7</v>
      </c>
      <c r="B17" s="19"/>
      <c r="C17" s="20"/>
      <c r="D17" s="6">
        <v>5</v>
      </c>
      <c r="E17" s="6">
        <v>3</v>
      </c>
      <c r="F17" s="6">
        <v>2</v>
      </c>
      <c r="G17" s="6">
        <v>0</v>
      </c>
      <c r="H17" s="6">
        <v>0</v>
      </c>
      <c r="K17" s="5" t="s">
        <v>35</v>
      </c>
      <c r="L17" s="5" t="s">
        <v>36</v>
      </c>
      <c r="M17" s="5" t="s">
        <v>37</v>
      </c>
    </row>
    <row r="18" spans="1:17" ht="15" customHeight="1" x14ac:dyDescent="0.25">
      <c r="A18" s="16" t="s">
        <v>2</v>
      </c>
      <c r="B18" s="16"/>
      <c r="C18" s="16"/>
      <c r="D18" s="5">
        <f>B15+D20-MAX(D16:D17)</f>
        <v>15</v>
      </c>
      <c r="E18" s="5">
        <f>D18+E20-MAX(E16:E17)</f>
        <v>10</v>
      </c>
      <c r="F18" s="5">
        <f t="shared" ref="F18" si="1">E18+F20-MAX(F16:F17)</f>
        <v>32</v>
      </c>
      <c r="G18" s="5">
        <f t="shared" ref="G18" si="2">F18+G20-MAX(G16:G17)</f>
        <v>22</v>
      </c>
      <c r="H18" s="5">
        <f t="shared" ref="H18" si="3">G18+H20-MAX(H16:H17)</f>
        <v>7</v>
      </c>
      <c r="K18" s="5">
        <v>1</v>
      </c>
      <c r="L18" s="5">
        <v>5</v>
      </c>
      <c r="M18" s="5">
        <v>2</v>
      </c>
    </row>
    <row r="19" spans="1:17" ht="15" customHeight="1" x14ac:dyDescent="0.25">
      <c r="A19" s="18" t="s">
        <v>8</v>
      </c>
      <c r="B19" s="19"/>
      <c r="C19" s="20"/>
      <c r="D19" s="5">
        <f>B15+D20-SUM(D17:E17)</f>
        <v>12</v>
      </c>
      <c r="E19" s="5"/>
      <c r="F19" s="5">
        <f>D19+F20-SUM(F17:H17)</f>
        <v>40</v>
      </c>
      <c r="G19" s="5"/>
      <c r="H19" s="5"/>
      <c r="K19" s="5">
        <v>2</v>
      </c>
      <c r="L19" s="5">
        <v>15</v>
      </c>
      <c r="M19" s="5">
        <v>3</v>
      </c>
    </row>
    <row r="20" spans="1:17" ht="15" customHeight="1" x14ac:dyDescent="0.25">
      <c r="A20" s="16" t="s">
        <v>3</v>
      </c>
      <c r="B20" s="16"/>
      <c r="C20" s="16"/>
      <c r="D20" s="5">
        <v>0</v>
      </c>
      <c r="E20" s="5">
        <v>0</v>
      </c>
      <c r="F20" s="5">
        <v>30</v>
      </c>
      <c r="G20" s="5">
        <v>0</v>
      </c>
      <c r="H20" s="5">
        <v>0</v>
      </c>
      <c r="K20" s="5">
        <v>3</v>
      </c>
      <c r="L20" s="5">
        <v>35</v>
      </c>
      <c r="M20" s="5">
        <v>6</v>
      </c>
    </row>
    <row r="21" spans="1:17" x14ac:dyDescent="0.25">
      <c r="K21" s="5">
        <v>4</v>
      </c>
      <c r="L21" s="5">
        <v>10</v>
      </c>
      <c r="M21" s="5">
        <v>5</v>
      </c>
    </row>
    <row r="22" spans="1:17" x14ac:dyDescent="0.25">
      <c r="A22" t="s">
        <v>5</v>
      </c>
      <c r="B22" s="1">
        <v>30</v>
      </c>
    </row>
    <row r="23" spans="1:17" x14ac:dyDescent="0.25">
      <c r="A23" s="8" t="s">
        <v>6</v>
      </c>
      <c r="B23" s="9">
        <v>5</v>
      </c>
      <c r="C23" s="8"/>
      <c r="D23" s="8"/>
      <c r="E23" s="8"/>
      <c r="F23" s="8"/>
      <c r="G23" s="8"/>
      <c r="H23" s="8"/>
    </row>
    <row r="25" spans="1:17" x14ac:dyDescent="0.25">
      <c r="A25" s="10" t="s">
        <v>46</v>
      </c>
      <c r="J25" s="10" t="s">
        <v>48</v>
      </c>
    </row>
    <row r="26" spans="1:17" x14ac:dyDescent="0.25">
      <c r="D26" s="17" t="s">
        <v>4</v>
      </c>
      <c r="E26" s="17"/>
      <c r="F26" s="17"/>
      <c r="G26" s="17"/>
      <c r="H26" s="17"/>
      <c r="M26" s="17" t="s">
        <v>4</v>
      </c>
      <c r="N26" s="17"/>
      <c r="O26" s="17"/>
      <c r="P26" s="17"/>
      <c r="Q26" s="17"/>
    </row>
    <row r="27" spans="1:17" ht="15.75" thickBot="1" x14ac:dyDescent="0.3">
      <c r="A27" s="2" t="s">
        <v>0</v>
      </c>
      <c r="B27" s="3">
        <v>15</v>
      </c>
      <c r="C27" s="4"/>
      <c r="D27" s="7">
        <v>2</v>
      </c>
      <c r="E27" s="7">
        <v>3</v>
      </c>
      <c r="F27" s="7">
        <v>4</v>
      </c>
      <c r="G27" s="7">
        <v>5</v>
      </c>
      <c r="H27" s="7">
        <v>6</v>
      </c>
      <c r="J27" s="2" t="s">
        <v>0</v>
      </c>
      <c r="K27" s="3">
        <v>15</v>
      </c>
      <c r="L27" s="4"/>
      <c r="M27" s="7">
        <v>2</v>
      </c>
      <c r="N27" s="7">
        <v>3</v>
      </c>
      <c r="O27" s="7">
        <v>4</v>
      </c>
      <c r="P27" s="7">
        <v>5</v>
      </c>
      <c r="Q27" s="7">
        <v>6</v>
      </c>
    </row>
    <row r="28" spans="1:17" x14ac:dyDescent="0.25">
      <c r="A28" s="15" t="s">
        <v>1</v>
      </c>
      <c r="B28" s="15"/>
      <c r="C28" s="15"/>
      <c r="D28" s="6">
        <v>5</v>
      </c>
      <c r="E28" s="6">
        <v>8</v>
      </c>
      <c r="F28" s="6">
        <v>10</v>
      </c>
      <c r="G28" s="6">
        <v>15</v>
      </c>
      <c r="H28" s="6">
        <v>20</v>
      </c>
      <c r="J28" s="15" t="s">
        <v>1</v>
      </c>
      <c r="K28" s="15"/>
      <c r="L28" s="15"/>
      <c r="M28" s="6">
        <v>5</v>
      </c>
      <c r="N28" s="6">
        <v>8</v>
      </c>
      <c r="O28" s="6">
        <v>10</v>
      </c>
      <c r="P28" s="6">
        <v>15</v>
      </c>
      <c r="Q28" s="6">
        <v>20</v>
      </c>
    </row>
    <row r="29" spans="1:17" x14ac:dyDescent="0.25">
      <c r="A29" s="18" t="s">
        <v>7</v>
      </c>
      <c r="B29" s="19"/>
      <c r="C29" s="20"/>
      <c r="D29" s="6">
        <v>8</v>
      </c>
      <c r="E29" s="6">
        <v>17</v>
      </c>
      <c r="F29" s="6">
        <v>0</v>
      </c>
      <c r="G29" s="6">
        <v>10</v>
      </c>
      <c r="H29" s="6">
        <v>35</v>
      </c>
      <c r="J29" s="18" t="s">
        <v>7</v>
      </c>
      <c r="K29" s="19"/>
      <c r="L29" s="20"/>
      <c r="M29" s="6">
        <v>8</v>
      </c>
      <c r="N29" s="6">
        <v>17</v>
      </c>
      <c r="O29" s="6">
        <v>0</v>
      </c>
      <c r="P29" s="6">
        <v>10</v>
      </c>
      <c r="Q29" s="6">
        <v>35</v>
      </c>
    </row>
    <row r="30" spans="1:17" x14ac:dyDescent="0.25">
      <c r="A30" s="16" t="s">
        <v>2</v>
      </c>
      <c r="B30" s="16"/>
      <c r="C30" s="16"/>
      <c r="D30" s="5">
        <f>B27+D32-MAX(D28:D29)</f>
        <v>7</v>
      </c>
      <c r="E30" s="5">
        <f>D30+E32-MAX(E28:E29)</f>
        <v>20</v>
      </c>
      <c r="F30" s="5">
        <f t="shared" ref="F30" si="4">E30+F32-MAX(F28:F29)</f>
        <v>10</v>
      </c>
      <c r="G30" s="5">
        <f t="shared" ref="G30" si="5">F30+G32-MAX(G28:G29)</f>
        <v>-5</v>
      </c>
      <c r="H30" s="5">
        <f t="shared" ref="H30" si="6">G30+H32-MAX(H28:H29)</f>
        <v>-40</v>
      </c>
      <c r="J30" s="16" t="s">
        <v>2</v>
      </c>
      <c r="K30" s="16"/>
      <c r="L30" s="16"/>
      <c r="M30" s="5">
        <f>K27+M32-MAX(M28:M29)</f>
        <v>7</v>
      </c>
      <c r="N30" s="5">
        <f>M30+N32-MAX(N28:N29)</f>
        <v>20</v>
      </c>
      <c r="O30" s="5">
        <f t="shared" ref="O30" si="7">N30+O32-MAX(O28:O29)</f>
        <v>10</v>
      </c>
      <c r="P30" s="5">
        <f t="shared" ref="P30" si="8">O30+P32-MAX(P28:P29)</f>
        <v>25</v>
      </c>
      <c r="Q30" s="5">
        <f t="shared" ref="Q30" si="9">P30+Q32-MAX(Q28:Q29)</f>
        <v>20</v>
      </c>
    </row>
    <row r="31" spans="1:17" x14ac:dyDescent="0.25">
      <c r="A31" s="18" t="s">
        <v>8</v>
      </c>
      <c r="B31" s="19"/>
      <c r="C31" s="20"/>
      <c r="D31" s="5">
        <f>B27+D32-D29</f>
        <v>7</v>
      </c>
      <c r="E31" s="5">
        <f>E32-SUM(E29:H29)</f>
        <v>-32</v>
      </c>
      <c r="F31" s="5"/>
      <c r="G31" s="5"/>
      <c r="H31" s="5"/>
      <c r="J31" s="18" t="s">
        <v>8</v>
      </c>
      <c r="K31" s="19"/>
      <c r="L31" s="20"/>
      <c r="M31" s="5">
        <f>K27+M32-M29</f>
        <v>7</v>
      </c>
      <c r="N31" s="5">
        <f>N32-SUM(N29:O29)</f>
        <v>13</v>
      </c>
      <c r="O31" s="5"/>
      <c r="P31" s="5">
        <f>P32-P29</f>
        <v>20</v>
      </c>
      <c r="Q31" s="5">
        <f>Q32-Q29</f>
        <v>-5</v>
      </c>
    </row>
    <row r="32" spans="1:17" x14ac:dyDescent="0.25">
      <c r="A32" s="16" t="s">
        <v>3</v>
      </c>
      <c r="B32" s="16"/>
      <c r="C32" s="16"/>
      <c r="D32" s="5">
        <v>0</v>
      </c>
      <c r="E32" s="5">
        <v>30</v>
      </c>
      <c r="F32" s="5">
        <v>0</v>
      </c>
      <c r="G32" s="5">
        <v>0</v>
      </c>
      <c r="H32" s="5">
        <v>0</v>
      </c>
      <c r="J32" s="16" t="s">
        <v>3</v>
      </c>
      <c r="K32" s="16"/>
      <c r="L32" s="16"/>
      <c r="M32" s="5">
        <v>0</v>
      </c>
      <c r="N32" s="5">
        <v>30</v>
      </c>
      <c r="O32" s="5">
        <v>0</v>
      </c>
      <c r="P32" s="5">
        <v>30</v>
      </c>
      <c r="Q32" s="5">
        <v>30</v>
      </c>
    </row>
    <row r="34" spans="1:17" x14ac:dyDescent="0.25">
      <c r="A34" t="s">
        <v>5</v>
      </c>
      <c r="B34" s="1">
        <v>30</v>
      </c>
      <c r="J34" t="s">
        <v>5</v>
      </c>
      <c r="K34" s="1">
        <v>30</v>
      </c>
    </row>
    <row r="35" spans="1:17" x14ac:dyDescent="0.25">
      <c r="A35" t="s">
        <v>6</v>
      </c>
      <c r="B35" s="1">
        <v>5</v>
      </c>
      <c r="J35" t="s">
        <v>6</v>
      </c>
      <c r="K35" s="1">
        <v>5</v>
      </c>
    </row>
    <row r="37" spans="1:17" x14ac:dyDescent="0.25">
      <c r="J37" s="10" t="s">
        <v>47</v>
      </c>
    </row>
    <row r="38" spans="1:17" x14ac:dyDescent="0.25">
      <c r="M38" s="17" t="s">
        <v>4</v>
      </c>
      <c r="N38" s="17"/>
      <c r="O38" s="17"/>
      <c r="P38" s="17"/>
      <c r="Q38" s="17"/>
    </row>
    <row r="39" spans="1:17" ht="15.75" thickBot="1" x14ac:dyDescent="0.3">
      <c r="J39" s="2" t="s">
        <v>0</v>
      </c>
      <c r="K39" s="3">
        <v>15</v>
      </c>
      <c r="L39" s="4"/>
      <c r="M39" s="7">
        <v>2</v>
      </c>
      <c r="N39" s="7">
        <v>3</v>
      </c>
      <c r="O39" s="7">
        <v>4</v>
      </c>
      <c r="P39" s="7">
        <v>5</v>
      </c>
      <c r="Q39" s="7">
        <v>6</v>
      </c>
    </row>
    <row r="40" spans="1:17" x14ac:dyDescent="0.25">
      <c r="J40" s="15" t="s">
        <v>1</v>
      </c>
      <c r="K40" s="15"/>
      <c r="L40" s="15"/>
      <c r="M40" s="6">
        <v>5</v>
      </c>
      <c r="N40" s="6">
        <v>8</v>
      </c>
      <c r="O40" s="6">
        <v>10</v>
      </c>
      <c r="P40" s="6">
        <v>15</v>
      </c>
      <c r="Q40" s="6">
        <v>20</v>
      </c>
    </row>
    <row r="41" spans="1:17" x14ac:dyDescent="0.25">
      <c r="J41" s="18" t="s">
        <v>7</v>
      </c>
      <c r="K41" s="19"/>
      <c r="L41" s="20"/>
      <c r="M41" s="6">
        <v>8</v>
      </c>
      <c r="N41" s="6">
        <v>17</v>
      </c>
      <c r="O41" s="6">
        <v>0</v>
      </c>
      <c r="P41" s="6">
        <v>10</v>
      </c>
      <c r="Q41" s="6">
        <v>35</v>
      </c>
    </row>
    <row r="42" spans="1:17" x14ac:dyDescent="0.25">
      <c r="J42" s="16" t="s">
        <v>2</v>
      </c>
      <c r="K42" s="16"/>
      <c r="L42" s="16"/>
      <c r="M42" s="5">
        <f>K39+M44-MAX(M40:M41)</f>
        <v>7</v>
      </c>
      <c r="N42" s="5">
        <f>M42+N44-MAX(N40:N41)</f>
        <v>20</v>
      </c>
      <c r="O42" s="5">
        <f t="shared" ref="O42" si="10">N42+O44-MAX(O40:O41)</f>
        <v>10</v>
      </c>
      <c r="P42" s="5">
        <f t="shared" ref="P42" si="11">O42+P44-MAX(P40:P41)</f>
        <v>25</v>
      </c>
      <c r="Q42" s="5">
        <f t="shared" ref="Q42" si="12">P42+Q44-MAX(Q40:Q41)</f>
        <v>20</v>
      </c>
    </row>
    <row r="43" spans="1:17" x14ac:dyDescent="0.25">
      <c r="J43" s="18" t="s">
        <v>8</v>
      </c>
      <c r="K43" s="19"/>
      <c r="L43" s="20"/>
      <c r="M43" s="5">
        <f>K39+M44-M41</f>
        <v>7</v>
      </c>
      <c r="N43" s="5">
        <f>M42+N44-SUM(N41:O41)</f>
        <v>20</v>
      </c>
      <c r="O43" s="5"/>
      <c r="P43" s="5">
        <f>N43+P44-P41</f>
        <v>40</v>
      </c>
      <c r="Q43" s="5">
        <f>P43+Q44-Q41</f>
        <v>35</v>
      </c>
    </row>
    <row r="44" spans="1:17" x14ac:dyDescent="0.25">
      <c r="J44" s="16" t="s">
        <v>3</v>
      </c>
      <c r="K44" s="16"/>
      <c r="L44" s="16"/>
      <c r="M44" s="5">
        <v>0</v>
      </c>
      <c r="N44" s="5">
        <v>30</v>
      </c>
      <c r="O44" s="5">
        <v>0</v>
      </c>
      <c r="P44" s="5">
        <v>30</v>
      </c>
      <c r="Q44" s="5">
        <v>30</v>
      </c>
    </row>
    <row r="46" spans="1:17" x14ac:dyDescent="0.25">
      <c r="J46" t="s">
        <v>5</v>
      </c>
      <c r="K46" s="1">
        <v>30</v>
      </c>
    </row>
    <row r="47" spans="1:17" x14ac:dyDescent="0.25">
      <c r="J47" t="s">
        <v>6</v>
      </c>
      <c r="K47" s="1">
        <v>5</v>
      </c>
    </row>
  </sheetData>
  <mergeCells count="30">
    <mergeCell ref="J44:L44"/>
    <mergeCell ref="M26:Q26"/>
    <mergeCell ref="J28:L28"/>
    <mergeCell ref="J29:L29"/>
    <mergeCell ref="J30:L30"/>
    <mergeCell ref="J31:L31"/>
    <mergeCell ref="J32:L32"/>
    <mergeCell ref="M38:Q38"/>
    <mergeCell ref="J40:L40"/>
    <mergeCell ref="J41:L41"/>
    <mergeCell ref="J42:L42"/>
    <mergeCell ref="J43:L43"/>
    <mergeCell ref="A32:C32"/>
    <mergeCell ref="D14:H14"/>
    <mergeCell ref="A16:C16"/>
    <mergeCell ref="A17:C17"/>
    <mergeCell ref="A18:C18"/>
    <mergeCell ref="A19:C19"/>
    <mergeCell ref="A20:C20"/>
    <mergeCell ref="D26:H26"/>
    <mergeCell ref="A28:C28"/>
    <mergeCell ref="A29:C29"/>
    <mergeCell ref="A30:C30"/>
    <mergeCell ref="A31:C31"/>
    <mergeCell ref="D2:H2"/>
    <mergeCell ref="A4:C4"/>
    <mergeCell ref="A6:C6"/>
    <mergeCell ref="A8:C8"/>
    <mergeCell ref="A5:C5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"/>
  <sheetViews>
    <sheetView workbookViewId="0">
      <selection activeCell="J16" sqref="J16"/>
    </sheetView>
  </sheetViews>
  <sheetFormatPr defaultRowHeight="15" x14ac:dyDescent="0.25"/>
  <cols>
    <col min="1" max="1" width="13" customWidth="1"/>
    <col min="11" max="11" width="11.7109375" customWidth="1"/>
  </cols>
  <sheetData>
    <row r="1" spans="1:18" ht="15.75" x14ac:dyDescent="0.25">
      <c r="A1" s="21" t="s">
        <v>40</v>
      </c>
      <c r="B1" s="21"/>
      <c r="C1" s="21"/>
      <c r="D1" s="21"/>
      <c r="E1" s="21"/>
      <c r="F1" s="21"/>
      <c r="G1" s="21"/>
      <c r="H1" s="21"/>
      <c r="K1" s="22" t="s">
        <v>41</v>
      </c>
      <c r="L1" s="22"/>
      <c r="M1" s="22"/>
      <c r="N1" s="22"/>
      <c r="O1" s="22"/>
      <c r="P1" s="22"/>
      <c r="Q1" s="22"/>
      <c r="R1" s="22"/>
    </row>
    <row r="2" spans="1:18" ht="15.75" x14ac:dyDescent="0.25">
      <c r="A2" s="13" t="s">
        <v>38</v>
      </c>
      <c r="K2" s="14" t="s">
        <v>38</v>
      </c>
    </row>
    <row r="3" spans="1:18" x14ac:dyDescent="0.25">
      <c r="D3" s="17" t="s">
        <v>4</v>
      </c>
      <c r="E3" s="17"/>
      <c r="F3" s="17"/>
      <c r="G3" s="17"/>
      <c r="H3" s="17"/>
      <c r="N3" s="17" t="s">
        <v>4</v>
      </c>
      <c r="O3" s="17"/>
      <c r="P3" s="17"/>
      <c r="Q3" s="17"/>
      <c r="R3" s="17"/>
    </row>
    <row r="4" spans="1:18" ht="15.75" thickBot="1" x14ac:dyDescent="0.3">
      <c r="A4" s="2" t="s">
        <v>0</v>
      </c>
      <c r="B4" s="3">
        <v>0</v>
      </c>
      <c r="C4" s="4"/>
      <c r="D4" s="7">
        <v>1</v>
      </c>
      <c r="E4" s="7">
        <v>2</v>
      </c>
      <c r="F4" s="7">
        <v>3</v>
      </c>
      <c r="G4" s="7">
        <v>4</v>
      </c>
      <c r="H4" s="7">
        <v>5</v>
      </c>
      <c r="K4" s="2" t="s">
        <v>0</v>
      </c>
      <c r="L4" s="3">
        <v>0</v>
      </c>
      <c r="M4" s="4"/>
      <c r="N4" s="7">
        <v>1</v>
      </c>
      <c r="O4" s="7">
        <v>2</v>
      </c>
      <c r="P4" s="7">
        <v>3</v>
      </c>
      <c r="Q4" s="7">
        <v>4</v>
      </c>
      <c r="R4" s="7">
        <v>5</v>
      </c>
    </row>
    <row r="5" spans="1:18" x14ac:dyDescent="0.25">
      <c r="A5" s="15" t="s">
        <v>9</v>
      </c>
      <c r="B5" s="15"/>
      <c r="C5" s="15"/>
      <c r="D5" s="6">
        <v>100</v>
      </c>
      <c r="E5" s="6">
        <v>100</v>
      </c>
      <c r="F5" s="6">
        <v>100</v>
      </c>
      <c r="G5" s="6">
        <v>100</v>
      </c>
      <c r="H5" s="6">
        <v>100</v>
      </c>
      <c r="K5" s="15" t="s">
        <v>9</v>
      </c>
      <c r="L5" s="15"/>
      <c r="M5" s="15"/>
      <c r="N5" s="6">
        <v>100</v>
      </c>
      <c r="O5" s="6">
        <v>100</v>
      </c>
      <c r="P5" s="6">
        <v>100</v>
      </c>
      <c r="Q5" s="6">
        <v>100</v>
      </c>
      <c r="R5" s="6">
        <v>100</v>
      </c>
    </row>
    <row r="6" spans="1:18" x14ac:dyDescent="0.25">
      <c r="A6" s="18" t="s">
        <v>7</v>
      </c>
      <c r="B6" s="19"/>
      <c r="C6" s="20"/>
      <c r="D6" s="6">
        <v>100</v>
      </c>
      <c r="E6" s="6">
        <v>72</v>
      </c>
      <c r="F6" s="6">
        <v>54</v>
      </c>
      <c r="G6" s="6">
        <v>0</v>
      </c>
      <c r="H6" s="6">
        <v>0</v>
      </c>
      <c r="K6" s="18" t="s">
        <v>7</v>
      </c>
      <c r="L6" s="19"/>
      <c r="M6" s="20"/>
      <c r="N6" s="6">
        <v>100</v>
      </c>
      <c r="O6" s="6">
        <v>72</v>
      </c>
      <c r="P6" s="6">
        <v>54</v>
      </c>
      <c r="Q6" s="6">
        <v>0</v>
      </c>
      <c r="R6" s="6">
        <v>0</v>
      </c>
    </row>
    <row r="7" spans="1:18" x14ac:dyDescent="0.25">
      <c r="A7" s="16" t="s">
        <v>2</v>
      </c>
      <c r="B7" s="16"/>
      <c r="C7" s="16"/>
      <c r="D7" s="5">
        <f>B4+D9-MAX(D5:D6)</f>
        <v>0</v>
      </c>
      <c r="E7" s="5">
        <f>D7+E9-MAX(E5:E6)</f>
        <v>0</v>
      </c>
      <c r="F7" s="5">
        <f t="shared" ref="F7:H7" si="0">E7+F9-MAX(F5:F6)</f>
        <v>0</v>
      </c>
      <c r="G7" s="5">
        <f t="shared" si="0"/>
        <v>0</v>
      </c>
      <c r="H7" s="5">
        <f t="shared" si="0"/>
        <v>0</v>
      </c>
      <c r="K7" s="16" t="s">
        <v>2</v>
      </c>
      <c r="L7" s="16"/>
      <c r="M7" s="16"/>
      <c r="N7" s="5">
        <f>L4+N9-MAX(N5:N6)</f>
        <v>0</v>
      </c>
      <c r="O7" s="5">
        <f>N7+O9-MAX(O5:O6)</f>
        <v>0</v>
      </c>
      <c r="P7" s="5">
        <f t="shared" ref="P7:R7" si="1">O7+P9-MAX(P5:P6)</f>
        <v>0</v>
      </c>
      <c r="Q7" s="5">
        <f t="shared" si="1"/>
        <v>0</v>
      </c>
      <c r="R7" s="5">
        <f t="shared" si="1"/>
        <v>0</v>
      </c>
    </row>
    <row r="8" spans="1:18" x14ac:dyDescent="0.25">
      <c r="A8" s="18" t="s">
        <v>8</v>
      </c>
      <c r="B8" s="19"/>
      <c r="C8" s="20"/>
      <c r="D8" s="5">
        <f>B4+D9-D6</f>
        <v>0</v>
      </c>
      <c r="E8" s="5">
        <f>E9-E6</f>
        <v>28</v>
      </c>
      <c r="F8" s="5">
        <f t="shared" ref="F8:H8" si="2">F9-F6</f>
        <v>46</v>
      </c>
      <c r="G8" s="5">
        <f t="shared" si="2"/>
        <v>100</v>
      </c>
      <c r="H8" s="5">
        <f t="shared" si="2"/>
        <v>100</v>
      </c>
      <c r="K8" s="18" t="s">
        <v>8</v>
      </c>
      <c r="L8" s="19"/>
      <c r="M8" s="20"/>
      <c r="N8" s="5">
        <f>L4+N9-N6</f>
        <v>0</v>
      </c>
      <c r="O8" s="5">
        <f>N8+O9-O6</f>
        <v>28</v>
      </c>
      <c r="P8" s="5">
        <f t="shared" ref="P8:R8" si="3">O8+P9-P6</f>
        <v>74</v>
      </c>
      <c r="Q8" s="5">
        <f t="shared" si="3"/>
        <v>174</v>
      </c>
      <c r="R8" s="5">
        <f t="shared" si="3"/>
        <v>274</v>
      </c>
    </row>
    <row r="9" spans="1:18" x14ac:dyDescent="0.25">
      <c r="A9" s="16" t="s">
        <v>3</v>
      </c>
      <c r="B9" s="16"/>
      <c r="C9" s="16"/>
      <c r="D9" s="5">
        <v>100</v>
      </c>
      <c r="E9" s="5">
        <v>100</v>
      </c>
      <c r="F9" s="5">
        <v>100</v>
      </c>
      <c r="G9" s="5">
        <v>100</v>
      </c>
      <c r="H9" s="5">
        <v>100</v>
      </c>
      <c r="K9" s="16" t="s">
        <v>3</v>
      </c>
      <c r="L9" s="16"/>
      <c r="M9" s="16"/>
      <c r="N9" s="5">
        <v>100</v>
      </c>
      <c r="O9" s="5">
        <v>100</v>
      </c>
      <c r="P9" s="5">
        <v>100</v>
      </c>
      <c r="Q9" s="5">
        <v>100</v>
      </c>
      <c r="R9" s="5">
        <v>100</v>
      </c>
    </row>
    <row r="11" spans="1:18" x14ac:dyDescent="0.25">
      <c r="A11" t="s">
        <v>6</v>
      </c>
      <c r="B11" s="1">
        <v>0</v>
      </c>
      <c r="K11" t="s">
        <v>6</v>
      </c>
      <c r="L11" s="1">
        <v>0</v>
      </c>
    </row>
    <row r="13" spans="1:18" ht="15.75" x14ac:dyDescent="0.25">
      <c r="A13" s="13" t="s">
        <v>39</v>
      </c>
      <c r="K13" s="14" t="s">
        <v>39</v>
      </c>
    </row>
    <row r="14" spans="1:18" x14ac:dyDescent="0.25">
      <c r="D14" s="17" t="s">
        <v>4</v>
      </c>
      <c r="E14" s="17"/>
      <c r="F14" s="17"/>
      <c r="G14" s="17"/>
      <c r="H14" s="17"/>
      <c r="N14" s="17" t="s">
        <v>4</v>
      </c>
      <c r="O14" s="17"/>
      <c r="P14" s="17"/>
      <c r="Q14" s="17"/>
      <c r="R14" s="17"/>
    </row>
    <row r="15" spans="1:18" ht="15.75" thickBot="1" x14ac:dyDescent="0.3">
      <c r="A15" s="2" t="s">
        <v>0</v>
      </c>
      <c r="B15" s="3">
        <v>10</v>
      </c>
      <c r="C15" s="4"/>
      <c r="D15" s="7">
        <v>1</v>
      </c>
      <c r="E15" s="7">
        <v>2</v>
      </c>
      <c r="F15" s="7">
        <v>3</v>
      </c>
      <c r="G15" s="7">
        <v>4</v>
      </c>
      <c r="H15" s="7">
        <v>5</v>
      </c>
      <c r="K15" s="2" t="s">
        <v>0</v>
      </c>
      <c r="L15" s="3">
        <v>10</v>
      </c>
      <c r="M15" s="4"/>
      <c r="N15" s="7">
        <v>1</v>
      </c>
      <c r="O15" s="7">
        <v>2</v>
      </c>
      <c r="P15" s="7">
        <v>3</v>
      </c>
      <c r="Q15" s="7">
        <v>4</v>
      </c>
      <c r="R15" s="7">
        <v>5</v>
      </c>
    </row>
    <row r="16" spans="1:18" x14ac:dyDescent="0.25">
      <c r="A16" s="15" t="s">
        <v>9</v>
      </c>
      <c r="B16" s="15"/>
      <c r="C16" s="15"/>
      <c r="D16" s="6">
        <v>40</v>
      </c>
      <c r="E16" s="6">
        <v>40</v>
      </c>
      <c r="F16" s="6">
        <v>40</v>
      </c>
      <c r="G16" s="6">
        <v>40</v>
      </c>
      <c r="H16" s="6">
        <v>40</v>
      </c>
      <c r="K16" s="15" t="s">
        <v>9</v>
      </c>
      <c r="L16" s="15"/>
      <c r="M16" s="15"/>
      <c r="N16" s="6">
        <v>40</v>
      </c>
      <c r="O16" s="6">
        <v>40</v>
      </c>
      <c r="P16" s="6">
        <v>40</v>
      </c>
      <c r="Q16" s="6">
        <v>40</v>
      </c>
      <c r="R16" s="6">
        <v>40</v>
      </c>
    </row>
    <row r="17" spans="1:18" x14ac:dyDescent="0.25">
      <c r="A17" s="18" t="s">
        <v>7</v>
      </c>
      <c r="B17" s="19"/>
      <c r="C17" s="20"/>
      <c r="D17" s="6">
        <v>42</v>
      </c>
      <c r="E17" s="6">
        <v>37</v>
      </c>
      <c r="F17" s="6">
        <v>23</v>
      </c>
      <c r="G17" s="6">
        <v>0</v>
      </c>
      <c r="H17" s="6">
        <v>0</v>
      </c>
      <c r="K17" s="18" t="s">
        <v>7</v>
      </c>
      <c r="L17" s="19"/>
      <c r="M17" s="20"/>
      <c r="N17" s="6">
        <v>42</v>
      </c>
      <c r="O17" s="6">
        <v>37</v>
      </c>
      <c r="P17" s="6">
        <v>23</v>
      </c>
      <c r="Q17" s="6">
        <v>0</v>
      </c>
      <c r="R17" s="6">
        <v>0</v>
      </c>
    </row>
    <row r="18" spans="1:18" x14ac:dyDescent="0.25">
      <c r="A18" s="16" t="s">
        <v>2</v>
      </c>
      <c r="B18" s="16"/>
      <c r="C18" s="16"/>
      <c r="D18" s="5">
        <f>B15+D20-MAX(D16:D17)</f>
        <v>48</v>
      </c>
      <c r="E18" s="5">
        <f>D18+E20-MAX(E16:E17)</f>
        <v>88</v>
      </c>
      <c r="F18" s="5">
        <f t="shared" ref="F18" si="4">E18+F20-MAX(F16:F17)</f>
        <v>48</v>
      </c>
      <c r="G18" s="5">
        <f t="shared" ref="G18" si="5">F18+G20-MAX(G16:G17)</f>
        <v>88</v>
      </c>
      <c r="H18" s="5">
        <f t="shared" ref="H18" si="6">G18+H20-MAX(H16:H17)</f>
        <v>48</v>
      </c>
      <c r="K18" s="16" t="s">
        <v>2</v>
      </c>
      <c r="L18" s="16"/>
      <c r="M18" s="16"/>
      <c r="N18" s="5">
        <f>L15+N20-MAX(N16:N17)</f>
        <v>48</v>
      </c>
      <c r="O18" s="5">
        <f>N18+O20-MAX(O16:O17)</f>
        <v>88</v>
      </c>
      <c r="P18" s="5">
        <f t="shared" ref="P18" si="7">O18+P20-MAX(P16:P17)</f>
        <v>48</v>
      </c>
      <c r="Q18" s="5">
        <f t="shared" ref="Q18" si="8">P18+Q20-MAX(Q16:Q17)</f>
        <v>88</v>
      </c>
      <c r="R18" s="5">
        <f t="shared" ref="R18" si="9">Q18+R20-MAX(R16:R17)</f>
        <v>48</v>
      </c>
    </row>
    <row r="19" spans="1:18" x14ac:dyDescent="0.25">
      <c r="A19" s="18" t="s">
        <v>8</v>
      </c>
      <c r="B19" s="19"/>
      <c r="C19" s="20"/>
      <c r="D19" s="5">
        <f>B15+D20-D17</f>
        <v>48</v>
      </c>
      <c r="E19" s="5">
        <f>E20-SUM(E17:F17)</f>
        <v>20</v>
      </c>
      <c r="F19" s="5">
        <v>0</v>
      </c>
      <c r="G19" s="5">
        <f>G20-SUM(G17:H17)</f>
        <v>80</v>
      </c>
      <c r="H19" s="5">
        <f t="shared" ref="H19" si="10">H20-H17</f>
        <v>0</v>
      </c>
      <c r="K19" s="18" t="s">
        <v>8</v>
      </c>
      <c r="L19" s="19"/>
      <c r="M19" s="20"/>
      <c r="N19" s="5">
        <f>L15+N20-N17</f>
        <v>48</v>
      </c>
      <c r="O19" s="5">
        <f>N19+O20-SUM(O17:P17)</f>
        <v>68</v>
      </c>
      <c r="P19" s="5">
        <v>0</v>
      </c>
      <c r="Q19" s="5">
        <f>P19+Q20-SUM(Q17:R17)</f>
        <v>80</v>
      </c>
      <c r="R19" s="5">
        <v>0</v>
      </c>
    </row>
    <row r="20" spans="1:18" x14ac:dyDescent="0.25">
      <c r="A20" s="16" t="s">
        <v>3</v>
      </c>
      <c r="B20" s="16"/>
      <c r="C20" s="16"/>
      <c r="D20" s="5">
        <v>80</v>
      </c>
      <c r="E20" s="5">
        <v>80</v>
      </c>
      <c r="F20" s="5">
        <v>0</v>
      </c>
      <c r="G20" s="5">
        <v>80</v>
      </c>
      <c r="H20" s="5">
        <v>0</v>
      </c>
      <c r="K20" s="16" t="s">
        <v>3</v>
      </c>
      <c r="L20" s="16"/>
      <c r="M20" s="16"/>
      <c r="N20" s="5">
        <v>80</v>
      </c>
      <c r="O20" s="5">
        <v>80</v>
      </c>
      <c r="P20" s="5">
        <v>0</v>
      </c>
      <c r="Q20" s="5">
        <v>80</v>
      </c>
      <c r="R20" s="5">
        <v>0</v>
      </c>
    </row>
    <row r="22" spans="1:18" x14ac:dyDescent="0.25">
      <c r="A22" t="s">
        <v>6</v>
      </c>
      <c r="B22" s="1">
        <v>10</v>
      </c>
      <c r="K22" t="s">
        <v>6</v>
      </c>
      <c r="L22" s="1">
        <v>10</v>
      </c>
    </row>
    <row r="24" spans="1:18" ht="15.75" x14ac:dyDescent="0.25">
      <c r="A24" s="13" t="s">
        <v>42</v>
      </c>
      <c r="K24" s="14" t="s">
        <v>42</v>
      </c>
    </row>
    <row r="25" spans="1:18" x14ac:dyDescent="0.25">
      <c r="D25" s="17" t="s">
        <v>4</v>
      </c>
      <c r="E25" s="17"/>
      <c r="F25" s="17"/>
      <c r="G25" s="17"/>
      <c r="H25" s="17"/>
      <c r="N25" s="17" t="s">
        <v>4</v>
      </c>
      <c r="O25" s="17"/>
      <c r="P25" s="17"/>
      <c r="Q25" s="17"/>
      <c r="R25" s="17"/>
    </row>
    <row r="26" spans="1:18" ht="15.75" thickBot="1" x14ac:dyDescent="0.3">
      <c r="A26" s="2" t="s">
        <v>0</v>
      </c>
      <c r="B26" s="3">
        <v>15</v>
      </c>
      <c r="C26" s="4"/>
      <c r="D26" s="7">
        <v>1</v>
      </c>
      <c r="E26" s="7">
        <v>2</v>
      </c>
      <c r="F26" s="7">
        <v>3</v>
      </c>
      <c r="G26" s="7">
        <v>4</v>
      </c>
      <c r="H26" s="7">
        <v>5</v>
      </c>
      <c r="K26" s="2" t="s">
        <v>0</v>
      </c>
      <c r="L26" s="3">
        <v>15</v>
      </c>
      <c r="M26" s="4"/>
      <c r="N26" s="7">
        <v>1</v>
      </c>
      <c r="O26" s="7">
        <v>2</v>
      </c>
      <c r="P26" s="7">
        <v>3</v>
      </c>
      <c r="Q26" s="7">
        <v>4</v>
      </c>
      <c r="R26" s="7">
        <v>5</v>
      </c>
    </row>
    <row r="27" spans="1:18" x14ac:dyDescent="0.25">
      <c r="A27" s="15" t="s">
        <v>9</v>
      </c>
      <c r="B27" s="15"/>
      <c r="C27" s="15"/>
      <c r="D27" s="6">
        <v>10</v>
      </c>
      <c r="E27" s="6">
        <v>10</v>
      </c>
      <c r="F27" s="6">
        <v>10</v>
      </c>
      <c r="G27" s="6">
        <v>10</v>
      </c>
      <c r="H27" s="6">
        <v>10</v>
      </c>
      <c r="K27" s="15" t="s">
        <v>9</v>
      </c>
      <c r="L27" s="15"/>
      <c r="M27" s="15"/>
      <c r="N27" s="6">
        <v>10</v>
      </c>
      <c r="O27" s="6">
        <v>10</v>
      </c>
      <c r="P27" s="6">
        <v>10</v>
      </c>
      <c r="Q27" s="6">
        <v>10</v>
      </c>
      <c r="R27" s="6">
        <v>10</v>
      </c>
    </row>
    <row r="28" spans="1:18" x14ac:dyDescent="0.25">
      <c r="A28" s="18" t="s">
        <v>7</v>
      </c>
      <c r="B28" s="19"/>
      <c r="C28" s="20"/>
      <c r="D28" s="6">
        <v>10</v>
      </c>
      <c r="E28" s="6">
        <v>12</v>
      </c>
      <c r="F28" s="6">
        <v>3</v>
      </c>
      <c r="G28" s="6">
        <v>0</v>
      </c>
      <c r="H28" s="6">
        <v>0</v>
      </c>
      <c r="K28" s="18" t="s">
        <v>7</v>
      </c>
      <c r="L28" s="19"/>
      <c r="M28" s="20"/>
      <c r="N28" s="6">
        <v>10</v>
      </c>
      <c r="O28" s="6">
        <v>12</v>
      </c>
      <c r="P28" s="6">
        <v>3</v>
      </c>
      <c r="Q28" s="6">
        <v>0</v>
      </c>
      <c r="R28" s="6">
        <v>0</v>
      </c>
    </row>
    <row r="29" spans="1:18" x14ac:dyDescent="0.25">
      <c r="A29" s="16" t="s">
        <v>2</v>
      </c>
      <c r="B29" s="16"/>
      <c r="C29" s="16"/>
      <c r="D29" s="5">
        <f>B26+D31-MAX(D27:D28)</f>
        <v>15</v>
      </c>
      <c r="E29" s="5">
        <f>D29+E31-MAX(E27:E28)</f>
        <v>13</v>
      </c>
      <c r="F29" s="5">
        <f t="shared" ref="F29" si="11">E29+F31-MAX(F27:F28)</f>
        <v>13</v>
      </c>
      <c r="G29" s="5">
        <f t="shared" ref="G29" si="12">F29+G31-MAX(G27:G28)</f>
        <v>13</v>
      </c>
      <c r="H29" s="5">
        <f t="shared" ref="H29" si="13">G29+H31-MAX(H27:H28)</f>
        <v>13</v>
      </c>
      <c r="K29" s="16" t="s">
        <v>2</v>
      </c>
      <c r="L29" s="16"/>
      <c r="M29" s="16"/>
      <c r="N29" s="5">
        <f>L26+N31-MAX(N27:N28)</f>
        <v>15</v>
      </c>
      <c r="O29" s="5">
        <f>N29+O31-MAX(O27:O28)</f>
        <v>13</v>
      </c>
      <c r="P29" s="5">
        <f t="shared" ref="P29" si="14">O29+P31-MAX(P27:P28)</f>
        <v>13</v>
      </c>
      <c r="Q29" s="5">
        <f t="shared" ref="Q29" si="15">P29+Q31-MAX(Q27:Q28)</f>
        <v>13</v>
      </c>
      <c r="R29" s="5">
        <f t="shared" ref="R29" si="16">Q29+R31-MAX(R27:R28)</f>
        <v>13</v>
      </c>
    </row>
    <row r="30" spans="1:18" x14ac:dyDescent="0.25">
      <c r="A30" s="18" t="s">
        <v>8</v>
      </c>
      <c r="B30" s="19"/>
      <c r="C30" s="20"/>
      <c r="D30" s="5">
        <f>B26+D31-D28</f>
        <v>15</v>
      </c>
      <c r="E30" s="5">
        <f>E31-E28</f>
        <v>-2</v>
      </c>
      <c r="F30" s="5">
        <f t="shared" ref="F30" si="17">F31-F28</f>
        <v>7</v>
      </c>
      <c r="G30" s="5">
        <f t="shared" ref="G30" si="18">G31-G28</f>
        <v>10</v>
      </c>
      <c r="H30" s="5">
        <f t="shared" ref="H30" si="19">H31-H28</f>
        <v>10</v>
      </c>
      <c r="K30" s="18" t="s">
        <v>8</v>
      </c>
      <c r="L30" s="19"/>
      <c r="M30" s="20"/>
      <c r="N30" s="5">
        <f>L26+N31-N28</f>
        <v>15</v>
      </c>
      <c r="O30" s="5">
        <f>N30+O31-O28</f>
        <v>13</v>
      </c>
      <c r="P30" s="5">
        <f t="shared" ref="P30" si="20">O30+P31-P28</f>
        <v>20</v>
      </c>
      <c r="Q30" s="5">
        <f t="shared" ref="Q30" si="21">P30+Q31-Q28</f>
        <v>30</v>
      </c>
      <c r="R30" s="5">
        <f t="shared" ref="R30" si="22">Q30+R31-R28</f>
        <v>40</v>
      </c>
    </row>
    <row r="31" spans="1:18" x14ac:dyDescent="0.25">
      <c r="A31" s="16" t="s">
        <v>3</v>
      </c>
      <c r="B31" s="16"/>
      <c r="C31" s="16"/>
      <c r="D31" s="5">
        <v>10</v>
      </c>
      <c r="E31" s="5">
        <v>10</v>
      </c>
      <c r="F31" s="5">
        <v>10</v>
      </c>
      <c r="G31" s="5">
        <v>10</v>
      </c>
      <c r="H31" s="5">
        <v>10</v>
      </c>
      <c r="K31" s="16" t="s">
        <v>3</v>
      </c>
      <c r="L31" s="16"/>
      <c r="M31" s="16"/>
      <c r="N31" s="5">
        <v>10</v>
      </c>
      <c r="O31" s="5">
        <v>10</v>
      </c>
      <c r="P31" s="5">
        <v>10</v>
      </c>
      <c r="Q31" s="5">
        <v>10</v>
      </c>
      <c r="R31" s="5">
        <v>10</v>
      </c>
    </row>
    <row r="33" spans="1:12" x14ac:dyDescent="0.25">
      <c r="A33" t="s">
        <v>6</v>
      </c>
      <c r="B33" s="1">
        <v>15</v>
      </c>
      <c r="K33" t="s">
        <v>6</v>
      </c>
      <c r="L33" s="1">
        <v>15</v>
      </c>
    </row>
  </sheetData>
  <mergeCells count="38">
    <mergeCell ref="K29:M29"/>
    <mergeCell ref="K30:M30"/>
    <mergeCell ref="K31:M31"/>
    <mergeCell ref="A31:C31"/>
    <mergeCell ref="N14:R14"/>
    <mergeCell ref="K16:M16"/>
    <mergeCell ref="K17:M17"/>
    <mergeCell ref="K18:M18"/>
    <mergeCell ref="K19:M19"/>
    <mergeCell ref="K20:M20"/>
    <mergeCell ref="N25:R25"/>
    <mergeCell ref="K27:M27"/>
    <mergeCell ref="K28:M28"/>
    <mergeCell ref="A20:C20"/>
    <mergeCell ref="D25:H25"/>
    <mergeCell ref="A27:C27"/>
    <mergeCell ref="A28:C28"/>
    <mergeCell ref="A29:C29"/>
    <mergeCell ref="A30:C30"/>
    <mergeCell ref="A16:C16"/>
    <mergeCell ref="A17:C17"/>
    <mergeCell ref="A18:C18"/>
    <mergeCell ref="A19:C19"/>
    <mergeCell ref="D14:H14"/>
    <mergeCell ref="D3:H3"/>
    <mergeCell ref="A5:C5"/>
    <mergeCell ref="A6:C6"/>
    <mergeCell ref="A7:C7"/>
    <mergeCell ref="A8:C8"/>
    <mergeCell ref="A9:C9"/>
    <mergeCell ref="K9:M9"/>
    <mergeCell ref="A1:H1"/>
    <mergeCell ref="K1:R1"/>
    <mergeCell ref="N3:R3"/>
    <mergeCell ref="K5:M5"/>
    <mergeCell ref="K6:M6"/>
    <mergeCell ref="K7:M7"/>
    <mergeCell ref="K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5EDD-FFFA-45DC-B4AE-47E8FD3606B6}">
  <dimension ref="A1:U17"/>
  <sheetViews>
    <sheetView workbookViewId="0">
      <selection sqref="A1:U25"/>
    </sheetView>
  </sheetViews>
  <sheetFormatPr defaultRowHeight="15" x14ac:dyDescent="0.25"/>
  <sheetData>
    <row r="1" spans="1:21" x14ac:dyDescent="0.25">
      <c r="A1" s="10" t="s">
        <v>49</v>
      </c>
    </row>
    <row r="2" spans="1:21" x14ac:dyDescent="0.25">
      <c r="A2" s="10"/>
    </row>
    <row r="3" spans="1:21" x14ac:dyDescent="0.25">
      <c r="A3" s="10" t="s">
        <v>50</v>
      </c>
      <c r="B3" s="10"/>
      <c r="L3" s="10" t="s">
        <v>51</v>
      </c>
      <c r="M3" s="10"/>
    </row>
    <row r="4" spans="1:21" x14ac:dyDescent="0.25">
      <c r="A4" s="23" t="s">
        <v>52</v>
      </c>
      <c r="C4" s="34" t="s">
        <v>4</v>
      </c>
      <c r="D4" s="35"/>
      <c r="E4" s="35"/>
      <c r="F4" s="35"/>
      <c r="G4" s="35"/>
      <c r="H4" s="35"/>
      <c r="I4" s="35"/>
      <c r="J4" s="36"/>
      <c r="K4" s="25"/>
      <c r="L4" s="23" t="s">
        <v>52</v>
      </c>
      <c r="N4" s="34" t="s">
        <v>4</v>
      </c>
      <c r="O4" s="35"/>
      <c r="P4" s="35"/>
      <c r="Q4" s="35"/>
      <c r="R4" s="35"/>
      <c r="S4" s="35"/>
      <c r="T4" s="35"/>
      <c r="U4" s="36"/>
    </row>
    <row r="5" spans="1:21" ht="15.75" thickBot="1" x14ac:dyDescent="0.3">
      <c r="A5" s="26" t="s">
        <v>53</v>
      </c>
      <c r="B5" s="2"/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25"/>
      <c r="L5" s="26" t="s">
        <v>53</v>
      </c>
      <c r="M5" s="2"/>
      <c r="N5" s="7">
        <v>1</v>
      </c>
      <c r="O5" s="7">
        <v>2</v>
      </c>
      <c r="P5" s="7">
        <v>3</v>
      </c>
      <c r="Q5" s="7">
        <v>4</v>
      </c>
      <c r="R5" s="7">
        <v>5</v>
      </c>
      <c r="S5" s="7">
        <v>6</v>
      </c>
      <c r="T5" s="7">
        <v>7</v>
      </c>
      <c r="U5" s="7">
        <v>8</v>
      </c>
    </row>
    <row r="6" spans="1:21" x14ac:dyDescent="0.25">
      <c r="A6" s="32" t="s">
        <v>54</v>
      </c>
      <c r="B6" s="33"/>
      <c r="C6" s="6">
        <v>2</v>
      </c>
      <c r="D6" s="6">
        <v>24</v>
      </c>
      <c r="E6" s="6">
        <v>3</v>
      </c>
      <c r="F6" s="6">
        <v>5</v>
      </c>
      <c r="G6" s="6">
        <v>1</v>
      </c>
      <c r="H6" s="6">
        <v>3</v>
      </c>
      <c r="I6" s="6">
        <v>4</v>
      </c>
      <c r="J6" s="6">
        <v>50</v>
      </c>
      <c r="K6" s="25"/>
      <c r="L6" s="32" t="s">
        <v>54</v>
      </c>
      <c r="M6" s="33"/>
      <c r="N6" s="6">
        <v>2</v>
      </c>
      <c r="O6" s="6">
        <v>23</v>
      </c>
      <c r="P6" s="6">
        <v>3</v>
      </c>
      <c r="Q6" s="6">
        <v>5</v>
      </c>
      <c r="R6" s="6">
        <v>1</v>
      </c>
      <c r="S6" s="6">
        <v>3</v>
      </c>
      <c r="T6" s="6">
        <v>4</v>
      </c>
      <c r="U6" s="6">
        <v>50</v>
      </c>
    </row>
    <row r="7" spans="1:21" x14ac:dyDescent="0.25">
      <c r="A7" s="18" t="s">
        <v>55</v>
      </c>
      <c r="B7" s="20"/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25"/>
      <c r="L7" s="18" t="s">
        <v>55</v>
      </c>
      <c r="M7" s="20"/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25">
      <c r="A8" s="27" t="s">
        <v>2</v>
      </c>
      <c r="B8" s="5">
        <v>28</v>
      </c>
      <c r="C8" s="5">
        <v>26</v>
      </c>
      <c r="D8" s="5">
        <v>2</v>
      </c>
      <c r="E8" s="5">
        <v>13</v>
      </c>
      <c r="F8" s="5">
        <v>8</v>
      </c>
      <c r="G8" s="5">
        <v>7</v>
      </c>
      <c r="H8" s="5">
        <v>4</v>
      </c>
      <c r="I8" s="5">
        <v>0</v>
      </c>
      <c r="J8" s="5">
        <v>0</v>
      </c>
      <c r="K8" s="25"/>
      <c r="L8" s="27" t="s">
        <v>2</v>
      </c>
      <c r="M8" s="5">
        <v>28</v>
      </c>
      <c r="N8" s="5">
        <v>26</v>
      </c>
      <c r="O8" s="5">
        <v>3</v>
      </c>
      <c r="P8" s="5">
        <v>0</v>
      </c>
      <c r="Q8" s="5">
        <v>58</v>
      </c>
      <c r="R8" s="5">
        <v>57</v>
      </c>
      <c r="S8" s="5">
        <v>54</v>
      </c>
      <c r="T8" s="5">
        <v>50</v>
      </c>
      <c r="U8" s="5">
        <v>0</v>
      </c>
    </row>
    <row r="9" spans="1:21" x14ac:dyDescent="0.25">
      <c r="A9" s="18" t="s">
        <v>56</v>
      </c>
      <c r="B9" s="20"/>
      <c r="C9" s="5">
        <v>14</v>
      </c>
      <c r="D9" s="5">
        <v>0</v>
      </c>
      <c r="E9" s="5">
        <v>0</v>
      </c>
      <c r="F9" s="5">
        <v>0</v>
      </c>
      <c r="G9" s="5">
        <v>0</v>
      </c>
      <c r="H9" s="5">
        <v>50</v>
      </c>
      <c r="I9" s="5">
        <v>0</v>
      </c>
      <c r="J9" s="5">
        <v>0</v>
      </c>
      <c r="K9" s="25"/>
      <c r="L9" s="18" t="s">
        <v>56</v>
      </c>
      <c r="M9" s="20"/>
      <c r="N9" s="5">
        <v>0</v>
      </c>
      <c r="O9" s="5">
        <v>63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x14ac:dyDescent="0.25">
      <c r="K10" s="25"/>
    </row>
    <row r="11" spans="1:21" x14ac:dyDescent="0.25">
      <c r="A11" s="28" t="s">
        <v>57</v>
      </c>
      <c r="C11" s="34" t="s">
        <v>4</v>
      </c>
      <c r="D11" s="35"/>
      <c r="E11" s="35"/>
      <c r="F11" s="35"/>
      <c r="G11" s="35"/>
      <c r="H11" s="35"/>
      <c r="I11" s="35"/>
      <c r="J11" s="36"/>
      <c r="K11" s="25"/>
      <c r="L11" s="28" t="s">
        <v>57</v>
      </c>
      <c r="N11" s="34" t="s">
        <v>4</v>
      </c>
      <c r="O11" s="35"/>
      <c r="P11" s="35"/>
      <c r="Q11" s="35"/>
      <c r="R11" s="35"/>
      <c r="S11" s="35"/>
      <c r="T11" s="35"/>
      <c r="U11" s="36"/>
    </row>
    <row r="12" spans="1:21" ht="15.75" thickBot="1" x14ac:dyDescent="0.3">
      <c r="A12" s="29" t="s">
        <v>58</v>
      </c>
      <c r="B12" s="2"/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7">
        <v>6</v>
      </c>
      <c r="I12" s="7">
        <v>7</v>
      </c>
      <c r="J12" s="7">
        <v>8</v>
      </c>
      <c r="K12" s="25"/>
      <c r="L12" s="29" t="s">
        <v>58</v>
      </c>
      <c r="M12" s="2"/>
      <c r="N12" s="7">
        <v>1</v>
      </c>
      <c r="O12" s="7">
        <v>2</v>
      </c>
      <c r="P12" s="7">
        <v>3</v>
      </c>
      <c r="Q12" s="7">
        <v>4</v>
      </c>
      <c r="R12" s="7">
        <v>5</v>
      </c>
      <c r="S12" s="7">
        <v>6</v>
      </c>
      <c r="T12" s="7">
        <v>7</v>
      </c>
      <c r="U12" s="7">
        <v>8</v>
      </c>
    </row>
    <row r="13" spans="1:21" x14ac:dyDescent="0.25">
      <c r="A13" s="32" t="s">
        <v>54</v>
      </c>
      <c r="B13" s="33"/>
      <c r="C13" s="6">
        <v>14</v>
      </c>
      <c r="D13" s="6">
        <v>0</v>
      </c>
      <c r="E13" s="6">
        <v>0</v>
      </c>
      <c r="F13" s="6">
        <v>0</v>
      </c>
      <c r="G13" s="6">
        <v>0</v>
      </c>
      <c r="H13" s="6">
        <v>50</v>
      </c>
      <c r="I13" s="6">
        <v>0</v>
      </c>
      <c r="J13" s="6">
        <v>0</v>
      </c>
      <c r="K13" s="25"/>
      <c r="L13" s="32" t="s">
        <v>54</v>
      </c>
      <c r="M13" s="33"/>
      <c r="N13" s="6">
        <v>0</v>
      </c>
      <c r="O13" s="6">
        <v>63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18" t="s">
        <v>55</v>
      </c>
      <c r="B14" s="20"/>
      <c r="C14" s="5">
        <v>14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25"/>
      <c r="L14" s="18" t="s">
        <v>55</v>
      </c>
      <c r="M14" s="20"/>
      <c r="N14" s="5">
        <v>14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x14ac:dyDescent="0.25">
      <c r="A15" s="27" t="s">
        <v>2</v>
      </c>
      <c r="B15" s="5">
        <v>2</v>
      </c>
      <c r="C15" s="5">
        <v>2</v>
      </c>
      <c r="D15" s="5">
        <v>2</v>
      </c>
      <c r="E15" s="5">
        <v>2</v>
      </c>
      <c r="F15" s="5">
        <v>2</v>
      </c>
      <c r="G15" s="5">
        <v>2</v>
      </c>
      <c r="H15" s="5">
        <v>0</v>
      </c>
      <c r="I15" s="5">
        <v>0</v>
      </c>
      <c r="J15" s="5">
        <v>0</v>
      </c>
      <c r="K15" s="25"/>
      <c r="L15" s="27" t="s">
        <v>2</v>
      </c>
      <c r="M15" s="5">
        <v>2</v>
      </c>
      <c r="N15" s="5">
        <v>16</v>
      </c>
      <c r="O15" s="5">
        <v>-47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ht="45" x14ac:dyDescent="0.25">
      <c r="A16" s="18" t="s">
        <v>56</v>
      </c>
      <c r="B16" s="20"/>
      <c r="C16" s="5">
        <v>0</v>
      </c>
      <c r="D16" s="5">
        <v>48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25"/>
      <c r="L16" s="30" t="s">
        <v>56</v>
      </c>
      <c r="M16" s="5">
        <v>47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3:13" x14ac:dyDescent="0.25">
      <c r="M17" t="s">
        <v>59</v>
      </c>
    </row>
  </sheetData>
  <mergeCells count="15">
    <mergeCell ref="A14:B14"/>
    <mergeCell ref="L14:M14"/>
    <mergeCell ref="A16:B16"/>
    <mergeCell ref="A9:B9"/>
    <mergeCell ref="L9:M9"/>
    <mergeCell ref="C11:J11"/>
    <mergeCell ref="N11:U11"/>
    <mergeCell ref="A13:B13"/>
    <mergeCell ref="L13:M13"/>
    <mergeCell ref="C4:J4"/>
    <mergeCell ref="N4:U4"/>
    <mergeCell ref="A6:B6"/>
    <mergeCell ref="L6:M6"/>
    <mergeCell ref="A7:B7"/>
    <mergeCell ref="L7:M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7D6B-6425-4394-A4E8-F30199F17E22}">
  <dimension ref="A1:X42"/>
  <sheetViews>
    <sheetView topLeftCell="A26" workbookViewId="0">
      <selection activeCell="N2" sqref="N2"/>
    </sheetView>
  </sheetViews>
  <sheetFormatPr defaultRowHeight="15" x14ac:dyDescent="0.25"/>
  <sheetData>
    <row r="1" spans="1:24" x14ac:dyDescent="0.25">
      <c r="A1" s="10" t="s">
        <v>60</v>
      </c>
    </row>
    <row r="2" spans="1:24" ht="60" x14ac:dyDescent="0.25">
      <c r="B2" s="37" t="s">
        <v>61</v>
      </c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x14ac:dyDescent="0.25">
      <c r="B3" s="40"/>
      <c r="C3" s="41" t="s">
        <v>62</v>
      </c>
      <c r="D3" s="41"/>
      <c r="E3" s="41"/>
      <c r="F3" s="41"/>
      <c r="G3" s="41"/>
      <c r="H3" s="41"/>
      <c r="I3" s="41"/>
      <c r="J3" s="41"/>
      <c r="K3" s="41"/>
      <c r="L3" s="41"/>
      <c r="M3" s="42"/>
      <c r="N3" s="42"/>
      <c r="O3" s="42"/>
      <c r="P3" s="39"/>
      <c r="Q3" s="39"/>
      <c r="R3" s="39"/>
      <c r="S3" s="39"/>
      <c r="T3" s="39"/>
      <c r="U3" s="39"/>
      <c r="V3" s="39"/>
      <c r="W3" s="39"/>
      <c r="X3" s="39"/>
    </row>
    <row r="4" spans="1:24" ht="60" x14ac:dyDescent="0.25">
      <c r="B4" s="37" t="s">
        <v>63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x14ac:dyDescent="0.25">
      <c r="B5" s="40"/>
      <c r="C5" s="41" t="s">
        <v>64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42"/>
      <c r="R5" s="42"/>
      <c r="S5" s="42"/>
      <c r="T5" s="42"/>
      <c r="U5" s="39"/>
      <c r="V5" s="39"/>
      <c r="W5" s="39"/>
      <c r="X5" s="39"/>
    </row>
    <row r="6" spans="1:24" ht="45" x14ac:dyDescent="0.25">
      <c r="B6" s="37" t="s">
        <v>65</v>
      </c>
      <c r="C6" s="42"/>
      <c r="D6" s="42"/>
      <c r="E6" s="42"/>
      <c r="F6" s="42"/>
      <c r="G6" s="42"/>
      <c r="H6" s="42"/>
      <c r="I6" s="42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x14ac:dyDescent="0.25">
      <c r="B7" s="40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x14ac:dyDescent="0.25">
      <c r="B8" s="40" t="s">
        <v>66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x14ac:dyDescent="0.25">
      <c r="B9" s="40"/>
      <c r="C9" s="41" t="s">
        <v>67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2"/>
      <c r="S9" s="42"/>
      <c r="T9" s="39"/>
      <c r="U9" s="39"/>
      <c r="V9" s="39"/>
      <c r="W9" s="39"/>
      <c r="X9" s="39"/>
    </row>
    <row r="10" spans="1:24" x14ac:dyDescent="0.25">
      <c r="B10" s="40" t="s">
        <v>68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39"/>
      <c r="S10" s="39"/>
      <c r="T10" s="39"/>
      <c r="U10" s="39"/>
      <c r="V10" s="39"/>
      <c r="W10" s="39"/>
      <c r="X10" s="39"/>
    </row>
    <row r="11" spans="1:24" x14ac:dyDescent="0.25">
      <c r="B11" s="40"/>
      <c r="C11" s="41" t="s">
        <v>69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42"/>
      <c r="W11" s="42"/>
      <c r="X11" s="42"/>
    </row>
    <row r="12" spans="1:24" x14ac:dyDescent="0.25">
      <c r="B12" s="40" t="s">
        <v>70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39"/>
      <c r="Q12" s="39"/>
      <c r="R12" s="39"/>
      <c r="S12" s="39"/>
      <c r="T12" s="39"/>
      <c r="U12" s="39"/>
      <c r="V12" s="39"/>
      <c r="W12" s="39"/>
      <c r="X12" s="39"/>
    </row>
    <row r="13" spans="1:24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x14ac:dyDescent="0.25">
      <c r="B14" s="40" t="s">
        <v>71</v>
      </c>
      <c r="C14" s="42"/>
      <c r="D14" s="42"/>
      <c r="E14" s="42"/>
      <c r="F14" s="42"/>
      <c r="G14" s="42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x14ac:dyDescent="0.25">
      <c r="B15" s="40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x14ac:dyDescent="0.25">
      <c r="B16" s="40" t="s">
        <v>72</v>
      </c>
      <c r="C16" s="4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x14ac:dyDescent="0.25">
      <c r="B17" s="40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x14ac:dyDescent="0.25">
      <c r="B18" s="40" t="s">
        <v>73</v>
      </c>
      <c r="C18" s="42"/>
      <c r="D18" s="42"/>
      <c r="E18" s="42"/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x14ac:dyDescent="0.25">
      <c r="B20" s="40" t="s">
        <v>74</v>
      </c>
      <c r="C20" s="43"/>
      <c r="D20" s="43"/>
      <c r="E20" s="43"/>
      <c r="F20" s="43"/>
      <c r="G20" s="44">
        <v>5</v>
      </c>
      <c r="H20" s="44"/>
      <c r="I20" s="44"/>
      <c r="J20" s="44"/>
      <c r="K20" s="44"/>
      <c r="L20" s="44">
        <v>10</v>
      </c>
      <c r="M20" s="44"/>
      <c r="N20" s="44"/>
      <c r="O20" s="44"/>
      <c r="P20" s="44"/>
      <c r="Q20" s="44">
        <v>15</v>
      </c>
      <c r="R20" s="44"/>
      <c r="S20" s="44"/>
      <c r="T20" s="44"/>
      <c r="U20" s="44"/>
      <c r="V20" s="44">
        <v>20</v>
      </c>
      <c r="W20" s="43"/>
      <c r="X20" s="43"/>
    </row>
    <row r="23" spans="1:24" x14ac:dyDescent="0.25">
      <c r="A23" s="10" t="s">
        <v>75</v>
      </c>
    </row>
    <row r="24" spans="1:24" ht="60" x14ac:dyDescent="0.25">
      <c r="B24" s="37" t="s">
        <v>61</v>
      </c>
      <c r="D24" s="39"/>
      <c r="E24" s="39"/>
      <c r="F24" s="39"/>
      <c r="G24" s="39"/>
      <c r="H24" s="39"/>
      <c r="I24" s="39"/>
      <c r="J24" s="39"/>
      <c r="K24" s="39"/>
      <c r="L24" s="38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spans="1:24" x14ac:dyDescent="0.25">
      <c r="B25" s="40"/>
      <c r="C25" s="41" t="s">
        <v>62</v>
      </c>
      <c r="D25" s="41"/>
      <c r="E25" s="41"/>
      <c r="F25" s="41"/>
      <c r="G25" s="41"/>
      <c r="H25" s="41"/>
      <c r="I25" s="41"/>
      <c r="J25" s="41"/>
      <c r="K25" s="41"/>
      <c r="L25" s="41"/>
      <c r="M25" s="42"/>
      <c r="N25" s="42"/>
      <c r="O25" s="42"/>
      <c r="P25" s="39"/>
      <c r="Q25" s="39"/>
      <c r="R25" s="39"/>
      <c r="S25" s="39"/>
      <c r="T25" s="39"/>
      <c r="U25" s="39"/>
      <c r="V25" s="39"/>
      <c r="W25" s="39"/>
      <c r="X25" s="39"/>
    </row>
    <row r="26" spans="1:24" ht="60" x14ac:dyDescent="0.25">
      <c r="B26" s="37" t="s">
        <v>63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x14ac:dyDescent="0.25">
      <c r="B27" s="40"/>
      <c r="C27" s="41" t="s">
        <v>64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42"/>
      <c r="R27" s="42"/>
      <c r="S27" s="42"/>
      <c r="T27" s="42"/>
      <c r="U27" s="39"/>
      <c r="V27" s="39"/>
      <c r="W27" s="39"/>
      <c r="X27" s="39"/>
    </row>
    <row r="28" spans="1:24" ht="45" x14ac:dyDescent="0.25">
      <c r="B28" s="37" t="s">
        <v>65</v>
      </c>
      <c r="I28" s="42"/>
      <c r="J28" s="42"/>
      <c r="K28" s="42"/>
      <c r="L28" s="42"/>
      <c r="M28" s="42"/>
      <c r="N28" s="42"/>
      <c r="O28" s="42"/>
      <c r="P28" s="39"/>
      <c r="Q28" s="39"/>
      <c r="R28" s="39"/>
      <c r="S28" s="39"/>
      <c r="T28" s="39"/>
      <c r="U28" s="39"/>
      <c r="V28" s="39"/>
      <c r="W28" s="39"/>
      <c r="X28" s="39"/>
    </row>
    <row r="29" spans="1:24" x14ac:dyDescent="0.25">
      <c r="B29" s="40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x14ac:dyDescent="0.25">
      <c r="B30" s="40" t="s">
        <v>66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39"/>
      <c r="S30" s="39"/>
      <c r="T30" s="39"/>
      <c r="U30" s="39"/>
      <c r="V30" s="39"/>
      <c r="W30" s="39"/>
      <c r="X30" s="39"/>
    </row>
    <row r="31" spans="1:24" x14ac:dyDescent="0.25">
      <c r="B31" s="40"/>
      <c r="C31" s="41" t="s">
        <v>67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2"/>
      <c r="S31" s="42"/>
      <c r="T31" s="39"/>
      <c r="U31" s="39"/>
      <c r="V31" s="39"/>
      <c r="W31" s="39"/>
      <c r="X31" s="39"/>
    </row>
    <row r="32" spans="1:24" x14ac:dyDescent="0.25">
      <c r="B32" s="40" t="s">
        <v>68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39"/>
      <c r="S32" s="39"/>
      <c r="T32" s="39"/>
      <c r="U32" s="39"/>
      <c r="V32" s="39"/>
      <c r="W32" s="39"/>
      <c r="X32" s="39"/>
    </row>
    <row r="33" spans="2:24" x14ac:dyDescent="0.25">
      <c r="B33" s="40"/>
      <c r="C33" s="41" t="s">
        <v>69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2"/>
      <c r="V33" s="42"/>
      <c r="W33" s="42"/>
      <c r="X33" s="42"/>
    </row>
    <row r="34" spans="2:24" x14ac:dyDescent="0.25">
      <c r="B34" s="40" t="s">
        <v>70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39"/>
      <c r="V34" s="39"/>
      <c r="W34" s="39"/>
      <c r="X34" s="39"/>
    </row>
    <row r="35" spans="2:24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spans="2:24" x14ac:dyDescent="0.25">
      <c r="B36" s="40" t="s">
        <v>71</v>
      </c>
      <c r="H36" s="39"/>
      <c r="I36" s="39"/>
      <c r="J36" s="39"/>
      <c r="K36" s="39"/>
      <c r="L36" s="39"/>
      <c r="M36" s="39"/>
      <c r="N36" s="39"/>
      <c r="O36" s="39"/>
      <c r="P36" s="42"/>
      <c r="Q36" s="42"/>
      <c r="R36" s="42"/>
      <c r="S36" s="42"/>
      <c r="T36" s="42"/>
      <c r="U36" s="39"/>
      <c r="V36" s="39"/>
      <c r="W36" s="39"/>
      <c r="X36" s="39"/>
    </row>
    <row r="37" spans="2:24" x14ac:dyDescent="0.25">
      <c r="B37" s="40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2:24" x14ac:dyDescent="0.25">
      <c r="B38" s="40" t="s">
        <v>72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2"/>
      <c r="P38" s="39"/>
      <c r="Q38" s="39"/>
      <c r="R38" s="39"/>
      <c r="S38" s="39"/>
      <c r="T38" s="39"/>
      <c r="U38" s="39"/>
      <c r="V38" s="39"/>
      <c r="W38" s="39"/>
      <c r="X38" s="39"/>
    </row>
    <row r="39" spans="2:24" x14ac:dyDescent="0.25">
      <c r="B39" s="40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2:24" x14ac:dyDescent="0.25">
      <c r="B40" s="40" t="s">
        <v>73</v>
      </c>
      <c r="G40" s="39"/>
      <c r="H40" s="39"/>
      <c r="I40" s="39"/>
      <c r="J40" s="39"/>
      <c r="K40" s="39"/>
      <c r="L40" s="39"/>
      <c r="M40" s="39"/>
      <c r="N40" s="39"/>
      <c r="O40" s="42"/>
      <c r="P40" s="42"/>
      <c r="Q40" s="42"/>
      <c r="R40" s="42"/>
      <c r="S40" s="39"/>
      <c r="T40" s="39"/>
      <c r="U40" s="39"/>
      <c r="V40" s="39"/>
      <c r="W40" s="39"/>
      <c r="X40" s="39"/>
    </row>
    <row r="41" spans="2:24" x14ac:dyDescent="0.25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2:24" x14ac:dyDescent="0.25">
      <c r="B42" s="40" t="s">
        <v>74</v>
      </c>
      <c r="C42" s="43"/>
      <c r="D42" s="43"/>
      <c r="E42" s="43"/>
      <c r="F42" s="43"/>
      <c r="G42" s="44">
        <v>5</v>
      </c>
      <c r="H42" s="44"/>
      <c r="I42" s="44"/>
      <c r="J42" s="44"/>
      <c r="K42" s="44"/>
      <c r="L42" s="44">
        <v>10</v>
      </c>
      <c r="M42" s="44"/>
      <c r="N42" s="44"/>
      <c r="O42" s="44"/>
      <c r="P42" s="44"/>
      <c r="Q42" s="44">
        <v>15</v>
      </c>
      <c r="R42" s="44"/>
      <c r="S42" s="44"/>
      <c r="T42" s="44"/>
      <c r="U42" s="44"/>
      <c r="V42" s="44">
        <v>20</v>
      </c>
      <c r="W42" s="43"/>
      <c r="X42" s="43"/>
    </row>
  </sheetData>
  <mergeCells count="8">
    <mergeCell ref="C31:Q31"/>
    <mergeCell ref="C33:T33"/>
    <mergeCell ref="C3:L3"/>
    <mergeCell ref="C5:O5"/>
    <mergeCell ref="C9:Q9"/>
    <mergeCell ref="C11:T11"/>
    <mergeCell ref="C25:L25"/>
    <mergeCell ref="C27:O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D0CA-3F97-4440-A295-A0AAEEA41C73}">
  <dimension ref="A1:L43"/>
  <sheetViews>
    <sheetView workbookViewId="0">
      <selection sqref="A1:L43"/>
    </sheetView>
  </sheetViews>
  <sheetFormatPr defaultRowHeight="15" x14ac:dyDescent="0.25"/>
  <sheetData>
    <row r="1" spans="1:12" x14ac:dyDescent="0.25">
      <c r="A1" s="10" t="s">
        <v>76</v>
      </c>
    </row>
    <row r="2" spans="1:12" ht="15.75" thickBot="1" x14ac:dyDescent="0.3">
      <c r="A2" s="10"/>
    </row>
    <row r="3" spans="1:12" x14ac:dyDescent="0.25">
      <c r="A3" s="45" t="s">
        <v>77</v>
      </c>
      <c r="B3" s="46"/>
      <c r="C3" s="47" t="s">
        <v>37</v>
      </c>
      <c r="D3" s="47"/>
      <c r="E3" s="47"/>
      <c r="F3" s="47"/>
      <c r="G3" s="47"/>
      <c r="H3" s="47"/>
      <c r="I3" s="47"/>
      <c r="J3" s="47"/>
      <c r="K3" s="47"/>
      <c r="L3" s="48"/>
    </row>
    <row r="4" spans="1:12" ht="15.75" thickBot="1" x14ac:dyDescent="0.3">
      <c r="A4" s="49"/>
      <c r="B4" s="50"/>
      <c r="C4" s="51">
        <v>1</v>
      </c>
      <c r="D4" s="52">
        <v>2</v>
      </c>
      <c r="E4" s="52">
        <v>3</v>
      </c>
      <c r="F4" s="52">
        <v>4</v>
      </c>
      <c r="G4" s="52">
        <v>5</v>
      </c>
      <c r="H4" s="51">
        <v>6</v>
      </c>
      <c r="I4" s="52">
        <v>7</v>
      </c>
      <c r="J4" s="52">
        <v>8</v>
      </c>
      <c r="K4" s="52">
        <v>9</v>
      </c>
      <c r="L4" s="52">
        <v>10</v>
      </c>
    </row>
    <row r="5" spans="1:12" x14ac:dyDescent="0.25">
      <c r="A5" s="15" t="s">
        <v>54</v>
      </c>
      <c r="B5" s="15"/>
      <c r="C5" s="6">
        <v>0</v>
      </c>
      <c r="D5" s="6">
        <v>20</v>
      </c>
      <c r="E5" s="6">
        <v>0</v>
      </c>
      <c r="F5" s="6">
        <v>10</v>
      </c>
      <c r="G5" s="6">
        <v>0</v>
      </c>
      <c r="H5" s="6">
        <v>20</v>
      </c>
      <c r="I5" s="6">
        <v>5</v>
      </c>
      <c r="J5" s="6">
        <v>0</v>
      </c>
      <c r="K5" s="6">
        <v>35</v>
      </c>
      <c r="L5" s="6">
        <v>10</v>
      </c>
    </row>
    <row r="6" spans="1:12" x14ac:dyDescent="0.25">
      <c r="A6" s="16" t="s">
        <v>55</v>
      </c>
      <c r="B6" s="16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x14ac:dyDescent="0.25">
      <c r="A7" s="27" t="s">
        <v>2</v>
      </c>
      <c r="B7" s="5">
        <v>25</v>
      </c>
      <c r="C7" s="5">
        <v>25</v>
      </c>
      <c r="D7" s="5">
        <v>5</v>
      </c>
      <c r="E7" s="5">
        <v>5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x14ac:dyDescent="0.25">
      <c r="A8" s="16" t="s">
        <v>56</v>
      </c>
      <c r="B8" s="16"/>
      <c r="C8" s="5">
        <v>0</v>
      </c>
      <c r="D8" s="5">
        <v>5</v>
      </c>
      <c r="E8" s="5">
        <v>0</v>
      </c>
      <c r="F8" s="5">
        <v>20</v>
      </c>
      <c r="G8" s="5">
        <v>5</v>
      </c>
      <c r="H8" s="5">
        <v>0</v>
      </c>
      <c r="I8" s="5">
        <v>35</v>
      </c>
      <c r="J8" s="5">
        <v>10</v>
      </c>
      <c r="K8" s="5">
        <v>0</v>
      </c>
      <c r="L8" s="5">
        <v>0</v>
      </c>
    </row>
    <row r="9" spans="1:12" ht="15.75" thickBot="1" x14ac:dyDescent="0.3">
      <c r="B9" s="1"/>
    </row>
    <row r="10" spans="1:12" ht="30" x14ac:dyDescent="0.25">
      <c r="A10" s="53" t="s">
        <v>78</v>
      </c>
      <c r="B10" s="46"/>
      <c r="C10" s="54" t="s">
        <v>37</v>
      </c>
      <c r="D10" s="54"/>
      <c r="E10" s="54"/>
      <c r="F10" s="54"/>
      <c r="G10" s="54"/>
      <c r="H10" s="54"/>
      <c r="I10" s="54"/>
      <c r="J10" s="54"/>
      <c r="K10" s="54"/>
      <c r="L10" s="55"/>
    </row>
    <row r="11" spans="1:12" ht="30.75" thickBot="1" x14ac:dyDescent="0.3">
      <c r="A11" s="56" t="s">
        <v>79</v>
      </c>
      <c r="B11" s="50"/>
      <c r="C11" s="57">
        <v>1</v>
      </c>
      <c r="D11" s="58">
        <v>2</v>
      </c>
      <c r="E11" s="58">
        <v>3</v>
      </c>
      <c r="F11" s="58">
        <v>4</v>
      </c>
      <c r="G11" s="58">
        <v>5</v>
      </c>
      <c r="H11" s="57">
        <v>6</v>
      </c>
      <c r="I11" s="58">
        <v>7</v>
      </c>
      <c r="J11" s="58">
        <v>8</v>
      </c>
      <c r="K11" s="58">
        <v>9</v>
      </c>
      <c r="L11" s="58">
        <v>10</v>
      </c>
    </row>
    <row r="12" spans="1:12" x14ac:dyDescent="0.25">
      <c r="A12" s="15" t="s">
        <v>54</v>
      </c>
      <c r="B12" s="15"/>
      <c r="C12" s="6">
        <v>0</v>
      </c>
      <c r="D12" s="6">
        <v>5</v>
      </c>
      <c r="E12" s="6">
        <v>0</v>
      </c>
      <c r="F12" s="6">
        <v>20</v>
      </c>
      <c r="G12" s="6">
        <v>5</v>
      </c>
      <c r="H12" s="6">
        <v>0</v>
      </c>
      <c r="I12" s="6">
        <v>35</v>
      </c>
      <c r="J12" s="6">
        <v>10</v>
      </c>
      <c r="K12" s="6">
        <v>0</v>
      </c>
      <c r="L12" s="6">
        <v>0</v>
      </c>
    </row>
    <row r="13" spans="1:12" x14ac:dyDescent="0.25">
      <c r="A13" s="16" t="s">
        <v>55</v>
      </c>
      <c r="B13" s="16"/>
      <c r="C13" s="5">
        <v>0</v>
      </c>
      <c r="D13" s="5">
        <v>0</v>
      </c>
      <c r="E13" s="5">
        <v>25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</row>
    <row r="14" spans="1:12" x14ac:dyDescent="0.25">
      <c r="A14" s="27" t="s">
        <v>2</v>
      </c>
      <c r="B14" s="5">
        <v>22</v>
      </c>
      <c r="C14" s="5">
        <v>22</v>
      </c>
      <c r="D14" s="5">
        <v>17</v>
      </c>
      <c r="E14" s="5">
        <v>42</v>
      </c>
      <c r="F14" s="5">
        <v>22</v>
      </c>
      <c r="G14" s="5">
        <v>17</v>
      </c>
      <c r="H14" s="5">
        <v>17</v>
      </c>
      <c r="I14" s="5">
        <v>0</v>
      </c>
      <c r="J14" s="5">
        <v>0</v>
      </c>
      <c r="K14" s="5">
        <v>0</v>
      </c>
      <c r="L14" s="5">
        <v>0</v>
      </c>
    </row>
    <row r="15" spans="1:12" x14ac:dyDescent="0.25">
      <c r="A15" s="16" t="s">
        <v>56</v>
      </c>
      <c r="B15" s="16"/>
      <c r="C15" s="5">
        <v>0</v>
      </c>
      <c r="D15" s="5">
        <v>0</v>
      </c>
      <c r="E15" s="5">
        <v>0</v>
      </c>
      <c r="F15" s="5">
        <v>0</v>
      </c>
      <c r="G15" s="5">
        <v>18</v>
      </c>
      <c r="H15" s="5">
        <v>10</v>
      </c>
      <c r="I15" s="5">
        <v>0</v>
      </c>
      <c r="J15" s="5">
        <v>0</v>
      </c>
      <c r="K15" s="5">
        <v>0</v>
      </c>
      <c r="L15" s="5">
        <v>0</v>
      </c>
    </row>
    <row r="16" spans="1:12" ht="15.75" thickBot="1" x14ac:dyDescent="0.3"/>
    <row r="17" spans="1:12" ht="60" x14ac:dyDescent="0.25">
      <c r="A17" s="59" t="s">
        <v>80</v>
      </c>
      <c r="B17" s="46"/>
      <c r="C17" s="60" t="s">
        <v>37</v>
      </c>
      <c r="D17" s="60"/>
      <c r="E17" s="60"/>
      <c r="F17" s="60"/>
      <c r="G17" s="60"/>
      <c r="H17" s="60"/>
      <c r="I17" s="60"/>
      <c r="J17" s="60"/>
      <c r="K17" s="60"/>
      <c r="L17" s="61"/>
    </row>
    <row r="18" spans="1:12" ht="60.75" thickBot="1" x14ac:dyDescent="0.3">
      <c r="A18" s="62" t="s">
        <v>81</v>
      </c>
      <c r="B18" s="50"/>
      <c r="C18" s="63">
        <v>1</v>
      </c>
      <c r="D18" s="64">
        <v>2</v>
      </c>
      <c r="E18" s="64">
        <v>3</v>
      </c>
      <c r="F18" s="64">
        <v>4</v>
      </c>
      <c r="G18" s="64">
        <v>5</v>
      </c>
      <c r="H18" s="63">
        <v>6</v>
      </c>
      <c r="I18" s="64">
        <v>7</v>
      </c>
      <c r="J18" s="64">
        <v>8</v>
      </c>
      <c r="K18" s="64">
        <v>9</v>
      </c>
      <c r="L18" s="64">
        <v>10</v>
      </c>
    </row>
    <row r="19" spans="1:12" x14ac:dyDescent="0.25">
      <c r="A19" s="15" t="s">
        <v>54</v>
      </c>
      <c r="B19" s="15"/>
      <c r="C19" s="6">
        <v>0</v>
      </c>
      <c r="D19" s="6">
        <v>10</v>
      </c>
      <c r="E19" s="6">
        <v>0</v>
      </c>
      <c r="F19" s="6">
        <v>40</v>
      </c>
      <c r="G19" s="6">
        <v>10</v>
      </c>
      <c r="H19" s="6">
        <v>0</v>
      </c>
      <c r="I19" s="6">
        <v>70</v>
      </c>
      <c r="J19" s="6">
        <v>20</v>
      </c>
      <c r="K19" s="6">
        <v>0</v>
      </c>
      <c r="L19" s="6">
        <v>0</v>
      </c>
    </row>
    <row r="20" spans="1:12" x14ac:dyDescent="0.25">
      <c r="A20" s="16" t="s">
        <v>55</v>
      </c>
      <c r="B20" s="16"/>
      <c r="C20" s="5">
        <v>50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 x14ac:dyDescent="0.25">
      <c r="A21" s="27" t="s">
        <v>2</v>
      </c>
      <c r="B21" s="5">
        <v>4</v>
      </c>
      <c r="C21" s="5">
        <v>54</v>
      </c>
      <c r="D21" s="5">
        <v>44</v>
      </c>
      <c r="E21" s="5">
        <v>44</v>
      </c>
      <c r="F21" s="5">
        <v>4</v>
      </c>
      <c r="G21" s="5">
        <v>44</v>
      </c>
      <c r="H21" s="5">
        <v>44</v>
      </c>
      <c r="I21" s="5">
        <v>24</v>
      </c>
      <c r="J21" s="5">
        <v>4</v>
      </c>
      <c r="K21" s="5">
        <v>4</v>
      </c>
      <c r="L21" s="5">
        <v>4</v>
      </c>
    </row>
    <row r="22" spans="1:12" x14ac:dyDescent="0.25">
      <c r="A22" s="16" t="s">
        <v>56</v>
      </c>
      <c r="B22" s="16"/>
      <c r="C22" s="5">
        <v>0</v>
      </c>
      <c r="D22" s="5">
        <v>0</v>
      </c>
      <c r="E22" s="5">
        <v>0</v>
      </c>
      <c r="F22" s="5">
        <v>50</v>
      </c>
      <c r="G22" s="5">
        <v>0</v>
      </c>
      <c r="H22" s="5">
        <v>50</v>
      </c>
      <c r="I22" s="5">
        <v>0</v>
      </c>
      <c r="J22" s="5">
        <v>0</v>
      </c>
      <c r="K22" s="5">
        <v>0</v>
      </c>
      <c r="L22" s="5">
        <v>0</v>
      </c>
    </row>
    <row r="23" spans="1:12" ht="15.75" thickBot="1" x14ac:dyDescent="0.3"/>
    <row r="24" spans="1:12" x14ac:dyDescent="0.25">
      <c r="A24" s="65" t="s">
        <v>82</v>
      </c>
      <c r="B24" s="46"/>
      <c r="C24" s="66" t="s">
        <v>37</v>
      </c>
      <c r="D24" s="66"/>
      <c r="E24" s="66"/>
      <c r="F24" s="66"/>
      <c r="G24" s="66"/>
      <c r="H24" s="66"/>
      <c r="I24" s="66"/>
      <c r="J24" s="66"/>
      <c r="K24" s="66"/>
      <c r="L24" s="67"/>
    </row>
    <row r="25" spans="1:12" ht="15.75" thickBot="1" x14ac:dyDescent="0.3">
      <c r="A25" s="68" t="s">
        <v>79</v>
      </c>
      <c r="B25" s="50"/>
      <c r="C25" s="69">
        <v>1</v>
      </c>
      <c r="D25" s="70">
        <v>2</v>
      </c>
      <c r="E25" s="70">
        <v>3</v>
      </c>
      <c r="F25" s="70">
        <v>4</v>
      </c>
      <c r="G25" s="70">
        <v>5</v>
      </c>
      <c r="H25" s="69">
        <v>6</v>
      </c>
      <c r="I25" s="70">
        <v>7</v>
      </c>
      <c r="J25" s="70">
        <v>8</v>
      </c>
      <c r="K25" s="70">
        <v>9</v>
      </c>
      <c r="L25" s="70">
        <v>10</v>
      </c>
    </row>
    <row r="26" spans="1:12" x14ac:dyDescent="0.25">
      <c r="A26" s="15" t="s">
        <v>54</v>
      </c>
      <c r="B26" s="15"/>
      <c r="C26" s="6">
        <v>0</v>
      </c>
      <c r="D26" s="6">
        <v>5</v>
      </c>
      <c r="E26" s="6">
        <v>0</v>
      </c>
      <c r="F26" s="6">
        <v>20</v>
      </c>
      <c r="G26" s="6">
        <v>5</v>
      </c>
      <c r="H26" s="6">
        <v>0</v>
      </c>
      <c r="I26" s="6">
        <v>35</v>
      </c>
      <c r="J26" s="6">
        <v>10</v>
      </c>
      <c r="K26" s="6">
        <v>0</v>
      </c>
      <c r="L26" s="6">
        <v>0</v>
      </c>
    </row>
    <row r="27" spans="1:12" x14ac:dyDescent="0.25">
      <c r="A27" s="16" t="s">
        <v>55</v>
      </c>
      <c r="B27" s="16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x14ac:dyDescent="0.25">
      <c r="A28" s="27" t="s">
        <v>2</v>
      </c>
      <c r="B28" s="5">
        <v>27</v>
      </c>
      <c r="C28" s="5">
        <v>27</v>
      </c>
      <c r="D28" s="5">
        <v>22</v>
      </c>
      <c r="E28" s="5">
        <v>22</v>
      </c>
      <c r="F28" s="5">
        <v>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</row>
    <row r="29" spans="1:12" x14ac:dyDescent="0.25">
      <c r="A29" s="16" t="s">
        <v>56</v>
      </c>
      <c r="B29" s="16"/>
      <c r="C29" s="5">
        <v>0</v>
      </c>
      <c r="D29" s="5">
        <v>0</v>
      </c>
      <c r="E29" s="5">
        <v>3</v>
      </c>
      <c r="F29" s="5">
        <v>0</v>
      </c>
      <c r="G29" s="5">
        <v>35</v>
      </c>
      <c r="H29" s="5">
        <v>10</v>
      </c>
      <c r="I29" s="5">
        <v>0</v>
      </c>
      <c r="J29" s="5">
        <v>0</v>
      </c>
      <c r="K29" s="5">
        <v>0</v>
      </c>
      <c r="L29" s="5">
        <v>0</v>
      </c>
    </row>
    <row r="30" spans="1:12" ht="15.75" thickBot="1" x14ac:dyDescent="0.3"/>
    <row r="31" spans="1:12" ht="45" x14ac:dyDescent="0.25">
      <c r="A31" s="71" t="s">
        <v>83</v>
      </c>
      <c r="B31" s="46"/>
      <c r="C31" s="72" t="s">
        <v>37</v>
      </c>
      <c r="D31" s="72"/>
      <c r="E31" s="72"/>
      <c r="F31" s="72"/>
      <c r="G31" s="72"/>
      <c r="H31" s="72"/>
      <c r="I31" s="72"/>
      <c r="J31" s="72"/>
      <c r="K31" s="72"/>
      <c r="L31" s="73"/>
    </row>
    <row r="32" spans="1:12" ht="30.75" thickBot="1" x14ac:dyDescent="0.3">
      <c r="A32" s="74" t="s">
        <v>84</v>
      </c>
      <c r="B32" s="50"/>
      <c r="C32" s="75">
        <v>1</v>
      </c>
      <c r="D32" s="76">
        <v>2</v>
      </c>
      <c r="E32" s="76">
        <v>3</v>
      </c>
      <c r="F32" s="76">
        <v>4</v>
      </c>
      <c r="G32" s="76">
        <v>5</v>
      </c>
      <c r="H32" s="75">
        <v>6</v>
      </c>
      <c r="I32" s="76">
        <v>7</v>
      </c>
      <c r="J32" s="76">
        <v>8</v>
      </c>
      <c r="K32" s="76">
        <v>9</v>
      </c>
      <c r="L32" s="76">
        <v>10</v>
      </c>
    </row>
    <row r="33" spans="1:12" x14ac:dyDescent="0.25">
      <c r="A33" s="15" t="s">
        <v>54</v>
      </c>
      <c r="B33" s="15"/>
      <c r="C33" s="6">
        <v>0</v>
      </c>
      <c r="D33" s="6">
        <v>0</v>
      </c>
      <c r="E33" s="6">
        <v>3</v>
      </c>
      <c r="F33" s="6">
        <v>0</v>
      </c>
      <c r="G33" s="6">
        <v>35</v>
      </c>
      <c r="H33" s="6">
        <v>10</v>
      </c>
      <c r="I33" s="6">
        <v>0</v>
      </c>
      <c r="J33" s="6">
        <v>0</v>
      </c>
      <c r="K33" s="6">
        <v>0</v>
      </c>
      <c r="L33" s="6">
        <v>0</v>
      </c>
    </row>
    <row r="34" spans="1:12" x14ac:dyDescent="0.25">
      <c r="A34" s="16" t="s">
        <v>55</v>
      </c>
      <c r="B34" s="16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</row>
    <row r="35" spans="1:12" x14ac:dyDescent="0.25">
      <c r="A35" s="27" t="s">
        <v>2</v>
      </c>
      <c r="B35" s="5">
        <v>15</v>
      </c>
      <c r="C35" s="5">
        <v>15</v>
      </c>
      <c r="D35" s="5">
        <v>15</v>
      </c>
      <c r="E35" s="5">
        <v>12</v>
      </c>
      <c r="F35" s="5">
        <v>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</row>
    <row r="36" spans="1:12" x14ac:dyDescent="0.25">
      <c r="A36" s="16" t="s">
        <v>56</v>
      </c>
      <c r="B36" s="16"/>
      <c r="C36" s="5">
        <v>0</v>
      </c>
      <c r="D36" s="5">
        <v>0</v>
      </c>
      <c r="E36" s="5">
        <v>0</v>
      </c>
      <c r="F36" s="5">
        <v>23</v>
      </c>
      <c r="G36" s="5">
        <v>10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</row>
    <row r="37" spans="1:12" ht="15.75" thickBot="1" x14ac:dyDescent="0.3"/>
    <row r="38" spans="1:12" ht="45" x14ac:dyDescent="0.25">
      <c r="A38" s="77" t="s">
        <v>85</v>
      </c>
      <c r="B38" s="46"/>
      <c r="C38" s="78" t="s">
        <v>37</v>
      </c>
      <c r="D38" s="78"/>
      <c r="E38" s="78"/>
      <c r="F38" s="78"/>
      <c r="G38" s="78"/>
      <c r="H38" s="78"/>
      <c r="I38" s="78"/>
      <c r="J38" s="78"/>
      <c r="K38" s="78"/>
      <c r="L38" s="79"/>
    </row>
    <row r="39" spans="1:12" ht="60.75" thickBot="1" x14ac:dyDescent="0.3">
      <c r="A39" s="80" t="s">
        <v>86</v>
      </c>
      <c r="B39" s="50"/>
      <c r="C39" s="81">
        <v>1</v>
      </c>
      <c r="D39" s="82">
        <v>2</v>
      </c>
      <c r="E39" s="82">
        <v>3</v>
      </c>
      <c r="F39" s="82">
        <v>4</v>
      </c>
      <c r="G39" s="82">
        <v>5</v>
      </c>
      <c r="H39" s="81">
        <v>6</v>
      </c>
      <c r="I39" s="82">
        <v>7</v>
      </c>
      <c r="J39" s="82">
        <v>8</v>
      </c>
      <c r="K39" s="82">
        <v>9</v>
      </c>
      <c r="L39" s="82">
        <v>10</v>
      </c>
    </row>
    <row r="40" spans="1:12" x14ac:dyDescent="0.25">
      <c r="A40" s="15" t="s">
        <v>54</v>
      </c>
      <c r="B40" s="15"/>
      <c r="C40" s="6">
        <v>0</v>
      </c>
      <c r="D40" s="6">
        <v>0</v>
      </c>
      <c r="E40" s="6">
        <v>3</v>
      </c>
      <c r="F40" s="6">
        <v>0</v>
      </c>
      <c r="G40" s="6">
        <v>35</v>
      </c>
      <c r="H40" s="6">
        <v>10</v>
      </c>
      <c r="I40" s="6">
        <v>0</v>
      </c>
      <c r="J40" s="6">
        <v>0</v>
      </c>
      <c r="K40" s="6">
        <v>0</v>
      </c>
      <c r="L40" s="6">
        <v>0</v>
      </c>
    </row>
    <row r="41" spans="1:12" x14ac:dyDescent="0.25">
      <c r="A41" s="16" t="s">
        <v>55</v>
      </c>
      <c r="B41" s="16"/>
      <c r="C41" s="5">
        <v>0</v>
      </c>
      <c r="D41" s="5">
        <v>15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</row>
    <row r="42" spans="1:12" x14ac:dyDescent="0.25">
      <c r="A42" s="27" t="s">
        <v>2</v>
      </c>
      <c r="B42" s="5">
        <v>39</v>
      </c>
      <c r="C42" s="5">
        <v>39</v>
      </c>
      <c r="D42" s="5">
        <v>54</v>
      </c>
      <c r="E42" s="5">
        <v>51</v>
      </c>
      <c r="F42" s="5">
        <v>51</v>
      </c>
      <c r="G42" s="5">
        <v>20</v>
      </c>
      <c r="H42" s="5">
        <v>20</v>
      </c>
      <c r="I42" s="5">
        <v>20</v>
      </c>
      <c r="J42" s="5">
        <v>20</v>
      </c>
      <c r="K42" s="5">
        <v>20</v>
      </c>
      <c r="L42" s="5">
        <v>20</v>
      </c>
    </row>
    <row r="43" spans="1:12" x14ac:dyDescent="0.25">
      <c r="A43" s="16" t="s">
        <v>56</v>
      </c>
      <c r="B43" s="16"/>
      <c r="C43" s="5">
        <v>0</v>
      </c>
      <c r="D43" s="5">
        <v>4</v>
      </c>
      <c r="E43" s="5">
        <v>10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</row>
  </sheetData>
  <mergeCells count="25">
    <mergeCell ref="A43:B43"/>
    <mergeCell ref="A33:B33"/>
    <mergeCell ref="A34:B34"/>
    <mergeCell ref="A36:B36"/>
    <mergeCell ref="C38:L38"/>
    <mergeCell ref="A40:B40"/>
    <mergeCell ref="A41:B41"/>
    <mergeCell ref="A22:B22"/>
    <mergeCell ref="C24:L24"/>
    <mergeCell ref="A26:B26"/>
    <mergeCell ref="A27:B27"/>
    <mergeCell ref="A29:B29"/>
    <mergeCell ref="C31:L31"/>
    <mergeCell ref="A12:B12"/>
    <mergeCell ref="A13:B13"/>
    <mergeCell ref="A15:B15"/>
    <mergeCell ref="C17:L17"/>
    <mergeCell ref="A19:B19"/>
    <mergeCell ref="A20:B20"/>
    <mergeCell ref="A3:A4"/>
    <mergeCell ref="C3:L3"/>
    <mergeCell ref="A5:B5"/>
    <mergeCell ref="A6:B6"/>
    <mergeCell ref="A8:B8"/>
    <mergeCell ref="C10:L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6CFF-D19C-4B1D-AAF9-A1058387A429}">
  <dimension ref="A2:L16"/>
  <sheetViews>
    <sheetView workbookViewId="0">
      <selection sqref="A1:L16"/>
    </sheetView>
  </sheetViews>
  <sheetFormatPr defaultRowHeight="15" x14ac:dyDescent="0.25"/>
  <sheetData>
    <row r="2" spans="1:12" ht="15.75" thickBot="1" x14ac:dyDescent="0.3"/>
    <row r="3" spans="1:12" ht="45" x14ac:dyDescent="0.25">
      <c r="A3" s="71" t="s">
        <v>83</v>
      </c>
      <c r="B3" s="46"/>
      <c r="C3" s="72" t="s">
        <v>37</v>
      </c>
      <c r="D3" s="72"/>
      <c r="E3" s="72"/>
      <c r="F3" s="72"/>
      <c r="G3" s="72"/>
      <c r="H3" s="72"/>
      <c r="I3" s="72"/>
      <c r="J3" s="72"/>
      <c r="K3" s="72"/>
      <c r="L3" s="73"/>
    </row>
    <row r="4" spans="1:12" ht="30.75" thickBot="1" x14ac:dyDescent="0.3">
      <c r="A4" s="74" t="s">
        <v>84</v>
      </c>
      <c r="B4" s="50"/>
      <c r="C4" s="75">
        <v>1</v>
      </c>
      <c r="D4" s="76">
        <v>2</v>
      </c>
      <c r="E4" s="76">
        <v>3</v>
      </c>
      <c r="F4" s="76">
        <v>4</v>
      </c>
      <c r="G4" s="76">
        <v>5</v>
      </c>
      <c r="H4" s="75">
        <v>6</v>
      </c>
      <c r="I4" s="76">
        <v>7</v>
      </c>
      <c r="J4" s="76">
        <v>8</v>
      </c>
      <c r="K4" s="76">
        <v>9</v>
      </c>
      <c r="L4" s="76">
        <v>10</v>
      </c>
    </row>
    <row r="5" spans="1:12" x14ac:dyDescent="0.25">
      <c r="A5" s="15" t="s">
        <v>54</v>
      </c>
      <c r="B5" s="15"/>
      <c r="C5" s="6">
        <v>0</v>
      </c>
      <c r="D5" s="6">
        <v>0</v>
      </c>
      <c r="E5" s="6">
        <v>3</v>
      </c>
      <c r="F5" s="6">
        <v>0</v>
      </c>
      <c r="G5" s="6">
        <v>35</v>
      </c>
      <c r="H5" s="6">
        <v>10</v>
      </c>
      <c r="I5" s="6">
        <v>0</v>
      </c>
      <c r="J5" s="6">
        <v>0</v>
      </c>
      <c r="K5" s="6">
        <v>0</v>
      </c>
      <c r="L5" s="6">
        <v>0</v>
      </c>
    </row>
    <row r="6" spans="1:12" x14ac:dyDescent="0.25">
      <c r="A6" s="16" t="s">
        <v>55</v>
      </c>
      <c r="B6" s="16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 x14ac:dyDescent="0.25">
      <c r="A7" s="27" t="s">
        <v>2</v>
      </c>
      <c r="B7" s="5">
        <v>15</v>
      </c>
      <c r="C7" s="5">
        <v>15</v>
      </c>
      <c r="D7" s="5">
        <v>15</v>
      </c>
      <c r="E7" s="5">
        <v>12</v>
      </c>
      <c r="F7" s="5">
        <v>12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1:12" x14ac:dyDescent="0.25">
      <c r="A8" s="16" t="s">
        <v>56</v>
      </c>
      <c r="B8" s="16"/>
      <c r="C8" s="5">
        <v>0</v>
      </c>
      <c r="D8" s="5">
        <v>0</v>
      </c>
      <c r="E8" s="5">
        <v>0</v>
      </c>
      <c r="F8" s="5">
        <v>23</v>
      </c>
      <c r="G8" s="5">
        <v>10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10" spans="1:12" ht="15.75" thickBot="1" x14ac:dyDescent="0.3">
      <c r="A10" s="10" t="s">
        <v>87</v>
      </c>
    </row>
    <row r="11" spans="1:12" ht="45" x14ac:dyDescent="0.25">
      <c r="A11" s="71" t="s">
        <v>83</v>
      </c>
      <c r="B11" s="83" t="s">
        <v>88</v>
      </c>
      <c r="C11" s="72" t="s">
        <v>37</v>
      </c>
      <c r="D11" s="72"/>
      <c r="E11" s="72"/>
      <c r="F11" s="72"/>
      <c r="G11" s="72"/>
      <c r="H11" s="72"/>
      <c r="I11" s="72"/>
      <c r="J11" s="72"/>
      <c r="K11" s="72"/>
      <c r="L11" s="73"/>
    </row>
    <row r="12" spans="1:12" ht="60.75" thickBot="1" x14ac:dyDescent="0.3">
      <c r="A12" s="74" t="s">
        <v>89</v>
      </c>
      <c r="B12" s="84"/>
      <c r="C12" s="75">
        <v>1</v>
      </c>
      <c r="D12" s="76">
        <v>2</v>
      </c>
      <c r="E12" s="76">
        <v>3</v>
      </c>
      <c r="F12" s="76">
        <v>4</v>
      </c>
      <c r="G12" s="76">
        <v>5</v>
      </c>
      <c r="H12" s="75">
        <v>6</v>
      </c>
      <c r="I12" s="76">
        <v>7</v>
      </c>
      <c r="J12" s="76">
        <v>8</v>
      </c>
      <c r="K12" s="76">
        <v>9</v>
      </c>
      <c r="L12" s="76">
        <v>10</v>
      </c>
    </row>
    <row r="13" spans="1:12" x14ac:dyDescent="0.25">
      <c r="A13" s="15" t="s">
        <v>54</v>
      </c>
      <c r="B13" s="15"/>
      <c r="C13" s="6">
        <v>0</v>
      </c>
      <c r="D13" s="6">
        <v>0</v>
      </c>
      <c r="E13" s="6">
        <v>3</v>
      </c>
      <c r="F13" s="6">
        <v>0</v>
      </c>
      <c r="G13" s="6">
        <v>35</v>
      </c>
      <c r="H13" s="6">
        <v>10</v>
      </c>
      <c r="I13" s="6">
        <v>0</v>
      </c>
      <c r="J13" s="6">
        <v>0</v>
      </c>
      <c r="K13" s="6">
        <v>0</v>
      </c>
      <c r="L13" s="6">
        <v>0</v>
      </c>
    </row>
    <row r="14" spans="1:12" x14ac:dyDescent="0.25">
      <c r="A14" s="16" t="s">
        <v>55</v>
      </c>
      <c r="B14" s="16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</row>
    <row r="15" spans="1:12" x14ac:dyDescent="0.25">
      <c r="A15" s="27" t="s">
        <v>2</v>
      </c>
      <c r="B15" s="5">
        <v>15</v>
      </c>
      <c r="C15" s="5">
        <v>15</v>
      </c>
      <c r="D15" s="5">
        <v>15</v>
      </c>
      <c r="E15" s="5">
        <v>12</v>
      </c>
      <c r="F15" s="5">
        <v>35</v>
      </c>
      <c r="G15" s="5">
        <v>10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</row>
    <row r="16" spans="1:12" x14ac:dyDescent="0.25">
      <c r="A16" s="16" t="s">
        <v>56</v>
      </c>
      <c r="B16" s="16"/>
      <c r="C16" s="5">
        <v>0</v>
      </c>
      <c r="D16" s="5">
        <v>0</v>
      </c>
      <c r="E16" s="5">
        <v>23</v>
      </c>
      <c r="F16" s="5">
        <v>10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</row>
  </sheetData>
  <mergeCells count="9">
    <mergeCell ref="A13:B13"/>
    <mergeCell ref="A14:B14"/>
    <mergeCell ref="A16:B16"/>
    <mergeCell ref="C3:L3"/>
    <mergeCell ref="A5:B5"/>
    <mergeCell ref="A6:B6"/>
    <mergeCell ref="A8:B8"/>
    <mergeCell ref="B11:B12"/>
    <mergeCell ref="C11:L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FC33-B8E8-4810-8A2B-1B9D3CAF0ED9}">
  <dimension ref="A1:I17"/>
  <sheetViews>
    <sheetView workbookViewId="0">
      <selection sqref="A1:R17"/>
    </sheetView>
  </sheetViews>
  <sheetFormatPr defaultRowHeight="15" x14ac:dyDescent="0.25"/>
  <sheetData>
    <row r="1" spans="1:9" x14ac:dyDescent="0.25">
      <c r="A1" s="10" t="s">
        <v>90</v>
      </c>
    </row>
    <row r="2" spans="1:9" x14ac:dyDescent="0.25">
      <c r="A2" s="10"/>
      <c r="I2" t="s">
        <v>91</v>
      </c>
    </row>
    <row r="3" spans="1:9" x14ac:dyDescent="0.25">
      <c r="A3" s="85" t="s">
        <v>92</v>
      </c>
      <c r="C3" s="24" t="s">
        <v>37</v>
      </c>
      <c r="D3" s="24"/>
      <c r="E3" s="24"/>
      <c r="F3" s="24"/>
      <c r="G3" s="24"/>
      <c r="I3" t="s">
        <v>93</v>
      </c>
    </row>
    <row r="4" spans="1:9" ht="15.75" thickBot="1" x14ac:dyDescent="0.3">
      <c r="A4" s="86" t="s">
        <v>94</v>
      </c>
      <c r="B4" s="2"/>
      <c r="C4" s="7">
        <v>1</v>
      </c>
      <c r="D4" s="7">
        <v>2</v>
      </c>
      <c r="E4" s="7">
        <v>3</v>
      </c>
      <c r="F4" s="7">
        <v>4</v>
      </c>
      <c r="G4" s="7">
        <v>5</v>
      </c>
      <c r="I4" t="s">
        <v>95</v>
      </c>
    </row>
    <row r="5" spans="1:9" x14ac:dyDescent="0.25">
      <c r="A5" s="15" t="s">
        <v>54</v>
      </c>
      <c r="B5" s="15"/>
      <c r="C5" s="6">
        <v>30</v>
      </c>
      <c r="D5" s="6">
        <v>20</v>
      </c>
      <c r="E5" s="6">
        <v>20</v>
      </c>
      <c r="F5" s="6">
        <v>0</v>
      </c>
      <c r="G5" s="6">
        <v>45</v>
      </c>
    </row>
    <row r="6" spans="1:9" x14ac:dyDescent="0.25">
      <c r="A6" s="16" t="s">
        <v>55</v>
      </c>
      <c r="B6" s="16"/>
      <c r="C6" s="5">
        <v>50</v>
      </c>
      <c r="D6" s="5">
        <v>0</v>
      </c>
      <c r="E6" s="5">
        <v>0</v>
      </c>
      <c r="F6" s="5">
        <v>0</v>
      </c>
      <c r="G6" s="5">
        <v>0</v>
      </c>
      <c r="I6" t="s">
        <v>96</v>
      </c>
    </row>
    <row r="7" spans="1:9" x14ac:dyDescent="0.25">
      <c r="A7" s="27" t="s">
        <v>2</v>
      </c>
      <c r="B7" s="5">
        <v>10</v>
      </c>
      <c r="C7" s="5">
        <v>30</v>
      </c>
      <c r="D7" s="5">
        <v>10</v>
      </c>
      <c r="E7" s="5">
        <v>40</v>
      </c>
      <c r="F7" s="5">
        <v>40</v>
      </c>
      <c r="G7" s="5">
        <v>45</v>
      </c>
      <c r="I7" t="s">
        <v>97</v>
      </c>
    </row>
    <row r="8" spans="1:9" x14ac:dyDescent="0.25">
      <c r="A8" s="16" t="s">
        <v>56</v>
      </c>
      <c r="B8" s="16"/>
      <c r="C8" s="5">
        <v>50</v>
      </c>
      <c r="D8" s="5">
        <v>0</v>
      </c>
      <c r="E8" s="5">
        <v>50</v>
      </c>
      <c r="F8" s="5">
        <v>0</v>
      </c>
      <c r="G8" s="5">
        <v>0</v>
      </c>
      <c r="I8" t="s">
        <v>98</v>
      </c>
    </row>
    <row r="9" spans="1:9" x14ac:dyDescent="0.25">
      <c r="B9" s="1"/>
      <c r="I9" t="s">
        <v>99</v>
      </c>
    </row>
    <row r="10" spans="1:9" x14ac:dyDescent="0.25">
      <c r="A10" s="10" t="s">
        <v>100</v>
      </c>
      <c r="I10" t="s">
        <v>101</v>
      </c>
    </row>
    <row r="11" spans="1:9" x14ac:dyDescent="0.25">
      <c r="A11" s="10"/>
      <c r="I11" t="s">
        <v>102</v>
      </c>
    </row>
    <row r="12" spans="1:9" x14ac:dyDescent="0.25">
      <c r="A12" s="85" t="s">
        <v>92</v>
      </c>
      <c r="C12" s="24" t="s">
        <v>37</v>
      </c>
      <c r="D12" s="24"/>
      <c r="E12" s="24"/>
      <c r="F12" s="24"/>
      <c r="G12" s="24"/>
      <c r="I12" t="s">
        <v>103</v>
      </c>
    </row>
    <row r="13" spans="1:9" ht="15.75" thickBot="1" x14ac:dyDescent="0.3">
      <c r="A13" s="86" t="s">
        <v>94</v>
      </c>
      <c r="B13" s="2"/>
      <c r="C13" s="7">
        <v>2</v>
      </c>
      <c r="D13" s="7">
        <v>3</v>
      </c>
      <c r="E13" s="7">
        <v>4</v>
      </c>
      <c r="F13" s="7">
        <v>5</v>
      </c>
      <c r="G13" s="7">
        <v>6</v>
      </c>
      <c r="I13" t="s">
        <v>104</v>
      </c>
    </row>
    <row r="14" spans="1:9" x14ac:dyDescent="0.25">
      <c r="A14" s="15" t="s">
        <v>54</v>
      </c>
      <c r="B14" s="15"/>
      <c r="C14" s="6">
        <v>25</v>
      </c>
      <c r="D14" s="6">
        <v>20</v>
      </c>
      <c r="E14" s="6">
        <v>45</v>
      </c>
      <c r="F14" s="6">
        <v>0</v>
      </c>
      <c r="G14" s="6">
        <v>25</v>
      </c>
    </row>
    <row r="15" spans="1:9" x14ac:dyDescent="0.25">
      <c r="A15" s="16" t="s">
        <v>55</v>
      </c>
      <c r="B15" s="16"/>
      <c r="C15" s="5">
        <v>0</v>
      </c>
      <c r="D15" s="5">
        <v>50</v>
      </c>
      <c r="E15" s="5">
        <v>0</v>
      </c>
      <c r="F15" s="5">
        <v>0</v>
      </c>
      <c r="G15" s="5">
        <v>0</v>
      </c>
    </row>
    <row r="16" spans="1:9" x14ac:dyDescent="0.25">
      <c r="A16" s="27" t="s">
        <v>2</v>
      </c>
      <c r="B16" s="5">
        <v>50</v>
      </c>
      <c r="C16" s="5">
        <v>25</v>
      </c>
      <c r="D16" s="5">
        <v>55</v>
      </c>
      <c r="E16" s="5">
        <v>10</v>
      </c>
      <c r="F16" s="5">
        <v>10</v>
      </c>
      <c r="G16" s="5">
        <v>35</v>
      </c>
    </row>
    <row r="17" spans="1:7" x14ac:dyDescent="0.25">
      <c r="A17" s="16" t="s">
        <v>56</v>
      </c>
      <c r="B17" s="16"/>
      <c r="C17" s="5">
        <v>0</v>
      </c>
      <c r="D17" s="5">
        <v>0</v>
      </c>
      <c r="E17" s="5">
        <v>50</v>
      </c>
      <c r="F17" s="5">
        <v>0</v>
      </c>
      <c r="G17" s="5">
        <v>0</v>
      </c>
    </row>
  </sheetData>
  <mergeCells count="8">
    <mergeCell ref="A15:B15"/>
    <mergeCell ref="A17:B17"/>
    <mergeCell ref="C3:G3"/>
    <mergeCell ref="A5:B5"/>
    <mergeCell ref="A6:B6"/>
    <mergeCell ref="A8:B8"/>
    <mergeCell ref="C12:G12"/>
    <mergeCell ref="A14:B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6AF6-2530-4F6C-A902-461702DF90D6}">
  <dimension ref="A1:R17"/>
  <sheetViews>
    <sheetView workbookViewId="0">
      <selection activeCell="T9" sqref="T9"/>
    </sheetView>
  </sheetViews>
  <sheetFormatPr defaultRowHeight="15" x14ac:dyDescent="0.25"/>
  <sheetData>
    <row r="1" spans="1:18" x14ac:dyDescent="0.25">
      <c r="A1" s="10" t="s">
        <v>105</v>
      </c>
    </row>
    <row r="3" spans="1:18" x14ac:dyDescent="0.25">
      <c r="C3" s="87" t="s">
        <v>92</v>
      </c>
      <c r="D3" s="87"/>
      <c r="E3" s="87"/>
      <c r="F3" s="87"/>
      <c r="K3" s="88" t="s">
        <v>106</v>
      </c>
      <c r="L3" s="88"/>
      <c r="M3" s="88"/>
      <c r="N3" s="88"/>
    </row>
    <row r="4" spans="1:18" ht="45" x14ac:dyDescent="0.25">
      <c r="B4" s="89" t="s">
        <v>56</v>
      </c>
      <c r="C4" s="90">
        <v>30</v>
      </c>
      <c r="D4" s="90">
        <v>0</v>
      </c>
      <c r="E4" s="90">
        <v>25</v>
      </c>
      <c r="F4" s="90">
        <v>25</v>
      </c>
      <c r="G4" s="90">
        <v>0</v>
      </c>
      <c r="H4" s="90">
        <v>0</v>
      </c>
      <c r="J4" s="31" t="s">
        <v>56</v>
      </c>
      <c r="K4" s="90">
        <v>15</v>
      </c>
      <c r="L4" s="90">
        <v>0</v>
      </c>
      <c r="M4" s="90">
        <v>40</v>
      </c>
      <c r="N4" s="90">
        <v>0</v>
      </c>
      <c r="O4" s="90">
        <v>0</v>
      </c>
      <c r="P4" s="90">
        <v>25</v>
      </c>
      <c r="R4" s="91" t="s">
        <v>107</v>
      </c>
    </row>
    <row r="5" spans="1:18" ht="45" x14ac:dyDescent="0.25">
      <c r="R5" s="91" t="s">
        <v>108</v>
      </c>
    </row>
    <row r="8" spans="1:18" ht="15.75" thickBot="1" x14ac:dyDescent="0.3">
      <c r="H8" s="2"/>
      <c r="I8" s="2"/>
      <c r="J8" s="2"/>
      <c r="K8" s="2"/>
      <c r="L8" s="92">
        <v>1</v>
      </c>
      <c r="M8" s="92">
        <v>2</v>
      </c>
      <c r="N8" s="92">
        <v>3</v>
      </c>
      <c r="O8" s="92">
        <v>4</v>
      </c>
      <c r="P8" s="92">
        <v>5</v>
      </c>
      <c r="Q8" s="92">
        <v>6</v>
      </c>
    </row>
    <row r="9" spans="1:18" x14ac:dyDescent="0.25">
      <c r="D9" s="93" t="s">
        <v>109</v>
      </c>
      <c r="E9" s="93"/>
      <c r="F9" s="93"/>
      <c r="H9" s="94" t="s">
        <v>54</v>
      </c>
      <c r="I9" s="94"/>
      <c r="J9" s="94"/>
      <c r="K9" s="95"/>
      <c r="L9" s="95">
        <v>45</v>
      </c>
      <c r="M9" s="95">
        <v>0</v>
      </c>
      <c r="N9" s="95">
        <v>65</v>
      </c>
      <c r="O9" s="95">
        <v>25</v>
      </c>
      <c r="P9" s="95">
        <v>0</v>
      </c>
      <c r="Q9" s="95">
        <v>75</v>
      </c>
    </row>
    <row r="10" spans="1:18" x14ac:dyDescent="0.25">
      <c r="D10" s="93" t="s">
        <v>110</v>
      </c>
      <c r="E10" s="93"/>
      <c r="F10" s="93"/>
      <c r="H10" s="96" t="s">
        <v>55</v>
      </c>
      <c r="I10" s="96"/>
      <c r="J10" s="96"/>
      <c r="K10" s="90"/>
      <c r="L10" s="90">
        <v>95</v>
      </c>
      <c r="M10" s="90">
        <v>0</v>
      </c>
      <c r="N10" s="90">
        <v>0</v>
      </c>
      <c r="O10" s="90">
        <v>91</v>
      </c>
      <c r="P10" s="90">
        <v>0</v>
      </c>
      <c r="Q10" s="90">
        <v>0</v>
      </c>
    </row>
    <row r="11" spans="1:18" x14ac:dyDescent="0.25">
      <c r="D11" s="93" t="s">
        <v>111</v>
      </c>
      <c r="E11" s="93"/>
      <c r="F11" s="93"/>
      <c r="H11" s="96" t="s">
        <v>2</v>
      </c>
      <c r="I11" s="96"/>
      <c r="J11" s="96"/>
      <c r="K11" s="90">
        <v>18</v>
      </c>
      <c r="L11" s="90">
        <v>68</v>
      </c>
      <c r="M11" s="90">
        <v>68</v>
      </c>
      <c r="N11" s="90">
        <v>3</v>
      </c>
      <c r="O11" s="90">
        <v>69</v>
      </c>
      <c r="P11" s="90">
        <v>69</v>
      </c>
      <c r="Q11" s="90">
        <v>94</v>
      </c>
    </row>
    <row r="12" spans="1:18" x14ac:dyDescent="0.25">
      <c r="H12" s="96" t="s">
        <v>56</v>
      </c>
      <c r="I12" s="96"/>
      <c r="J12" s="96"/>
      <c r="K12" s="90"/>
      <c r="L12" s="90">
        <v>0</v>
      </c>
      <c r="M12" s="90">
        <v>100</v>
      </c>
      <c r="N12" s="90">
        <v>0</v>
      </c>
      <c r="O12" s="90">
        <v>0</v>
      </c>
      <c r="P12" s="90">
        <v>0</v>
      </c>
      <c r="Q12" s="90">
        <v>0</v>
      </c>
    </row>
    <row r="16" spans="1:18" ht="45" x14ac:dyDescent="0.25">
      <c r="B16" s="89" t="s">
        <v>54</v>
      </c>
      <c r="C16" s="90">
        <v>0</v>
      </c>
      <c r="D16" s="90">
        <v>100</v>
      </c>
      <c r="E16" s="90">
        <v>0</v>
      </c>
      <c r="F16" s="90">
        <v>0</v>
      </c>
      <c r="G16" s="90">
        <v>0</v>
      </c>
      <c r="H16" s="90">
        <v>0</v>
      </c>
      <c r="J16" s="89" t="s">
        <v>54</v>
      </c>
      <c r="K16" s="90">
        <v>0</v>
      </c>
      <c r="L16" s="90">
        <v>100</v>
      </c>
      <c r="M16" s="90">
        <v>0</v>
      </c>
      <c r="N16" s="90">
        <v>0</v>
      </c>
      <c r="O16" s="90">
        <v>0</v>
      </c>
      <c r="P16" s="90">
        <v>0</v>
      </c>
    </row>
    <row r="17" spans="3:14" x14ac:dyDescent="0.25">
      <c r="C17" s="97" t="s">
        <v>112</v>
      </c>
      <c r="D17" s="97"/>
      <c r="E17" s="97"/>
      <c r="F17" s="97"/>
      <c r="K17" s="98" t="s">
        <v>113</v>
      </c>
      <c r="L17" s="98"/>
      <c r="M17" s="98"/>
      <c r="N17" s="98"/>
    </row>
  </sheetData>
  <mergeCells count="11">
    <mergeCell ref="D11:F11"/>
    <mergeCell ref="H11:J11"/>
    <mergeCell ref="H12:J12"/>
    <mergeCell ref="C17:F17"/>
    <mergeCell ref="K17:N17"/>
    <mergeCell ref="C3:F3"/>
    <mergeCell ref="K3:N3"/>
    <mergeCell ref="D9:F9"/>
    <mergeCell ref="H9:J9"/>
    <mergeCell ref="D10:F10"/>
    <mergeCell ref="H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Planning &amp; Control1</vt:lpstr>
      <vt:lpstr>Planning &amp; Control2</vt:lpstr>
      <vt:lpstr>Planning &amp; Control3</vt:lpstr>
      <vt:lpstr>Planning &amp; Control4</vt:lpstr>
      <vt:lpstr>Planning &amp; Control5</vt:lpstr>
      <vt:lpstr>Planning &amp; Control6</vt:lpstr>
      <vt:lpstr>Planning &amp; Control7</vt:lpstr>
      <vt:lpstr>Planning &amp; Control8</vt:lpstr>
      <vt:lpstr>Planning &amp; Control9</vt:lpstr>
      <vt:lpstr>EOQ1</vt:lpstr>
      <vt:lpstr>PeriodEOQ</vt:lpstr>
      <vt:lpstr>Part Period Balancing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2025-01-10T21:37:48Z</dcterms:modified>
</cp:coreProperties>
</file>