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pivotCache/pivotCacheDefinition13.xml" ContentType="application/vnd.openxmlformats-officedocument.spreadsheetml.pivotCacheDefinition+xml"/>
  <Override PartName="/xl/pivotCache/pivotCacheDefinition14.xml" ContentType="application/vnd.openxmlformats-officedocument.spreadsheetml.pivotCacheDefinition+xml"/>
  <Override PartName="/xl/pivotCache/pivotCacheDefinition15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tables/table2.xml" ContentType="application/vnd.openxmlformats-officedocument.spreadsheetml.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e9c52ce723ea30/"/>
    </mc:Choice>
  </mc:AlternateContent>
  <xr:revisionPtr revIDLastSave="0" documentId="8_{76F19B5E-1CB2-4918-987A-B954FBFAC221}" xr6:coauthVersionLast="47" xr6:coauthVersionMax="47" xr10:uidLastSave="{00000000-0000-0000-0000-000000000000}"/>
  <bookViews>
    <workbookView xWindow="-120" yWindow="-120" windowWidth="20730" windowHeight="11040" firstSheet="1" activeTab="3" xr2:uid="{B7DC5C3E-5024-4286-A9BE-EA1DB52A89BE}"/>
  </bookViews>
  <sheets>
    <sheet name="Page002" sheetId="3" state="hidden" r:id="rId1"/>
    <sheet name="pivot" sheetId="20" r:id="rId2"/>
    <sheet name="Raw Data" sheetId="2" r:id="rId3"/>
    <sheet name="RESULTS" sheetId="4" r:id="rId4"/>
    <sheet name="DASHBOARD" sheetId="18" r:id="rId5"/>
  </sheets>
  <definedNames>
    <definedName name="_xlcn.WorksheetConnection_GlobalTechProject.xlsmFull_Data" hidden="1">Full_Data[]</definedName>
    <definedName name="City">Full_Data[City]</definedName>
    <definedName name="Country">Full_Data[Country]</definedName>
    <definedName name="Dept">Full_Data[Department]</definedName>
    <definedName name="ExternalData_2" localSheetId="0" hidden="1">Page002!$A$1:$A$3</definedName>
    <definedName name="G_Tech_Data">Full_Data[[#All],[Emp ID]:[City]]</definedName>
    <definedName name="Hire_date">Full_Data[Hire Date]</definedName>
    <definedName name="J_title">Full_Data[Job Title]</definedName>
    <definedName name="Names">Full_Data[Full Name]</definedName>
    <definedName name="Salary">'Raw Data'!$F$2:$F$31</definedName>
    <definedName name="Y_exp">Full_Data[Years Experience]</definedName>
    <definedName name="Yrs_Exp">Full_Data[Years Experience]</definedName>
  </definedNames>
  <calcPr calcId="191029"/>
  <pivotCaches>
    <pivotCache cacheId="0" r:id="rId6"/>
    <pivotCache cacheId="1" r:id="rId7"/>
    <pivotCache cacheId="2" r:id="rId8"/>
    <pivotCache cacheId="3" r:id="rId9"/>
    <pivotCache cacheId="4" r:id="rId10"/>
    <pivotCache cacheId="5" r:id="rId11"/>
    <pivotCache cacheId="6" r:id="rId12"/>
    <pivotCache cacheId="7" r:id="rId13"/>
    <pivotCache cacheId="8" r:id="rId14"/>
    <pivotCache cacheId="9" r:id="rId15"/>
    <pivotCache cacheId="10" r:id="rId16"/>
    <pivotCache cacheId="11" r:id="rId17"/>
    <pivotCache cacheId="12" r:id="rId18"/>
    <pivotCache cacheId="13" r:id="rId19"/>
    <pivotCache cacheId="14" r:id="rId20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ull_Data" name="Full_Data" connection="WorksheetConnection_Global Tech Project.xlsm!Full_Data"/>
        </x15:modelTables>
        <x15:extLst>
          <ext xmlns:x16="http://schemas.microsoft.com/office/spreadsheetml/2014/11/main" uri="{9835A34E-60A6-4A7C-AAB8-D5F71C897F49}">
            <x16:modelTimeGroupings>
              <x16:modelTimeGrouping tableName="Full_Data" columnName="Hire Date" columnId="Hire Date">
                <x16:calculatedTimeColumn columnName="Hire Date (Year)" columnId="Hire Date (Year)" contentType="years" isSelected="1"/>
                <x16:calculatedTimeColumn columnName="Hire Date (Quarter)" columnId="Hire Date (Quarter)" contentType="quarters" isSelected="1"/>
                <x16:calculatedTimeColumn columnName="Hire Date (Month Index)" columnId="Hire Date (Month Index)" contentType="monthsindex" isSelected="1"/>
                <x16:calculatedTimeColumn columnName="Hire Date (Month)" columnId="Hire 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O2" i="2" l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L2" i="2" l="1"/>
  <c r="M2" i="2" s="1"/>
  <c r="N2" i="2" a="1"/>
  <c r="N2" i="2" s="1"/>
  <c r="L3" i="2"/>
  <c r="M3" i="2" s="1"/>
  <c r="N3" i="2" a="1"/>
  <c r="N3" i="2" s="1"/>
  <c r="L4" i="2"/>
  <c r="M4" i="2" s="1"/>
  <c r="N4" i="2" a="1"/>
  <c r="N4" i="2"/>
  <c r="L5" i="2"/>
  <c r="M5" i="2" s="1"/>
  <c r="N5" i="2" a="1"/>
  <c r="N5" i="2"/>
  <c r="L6" i="2"/>
  <c r="M6" i="2" s="1"/>
  <c r="N6" i="2" a="1"/>
  <c r="N6" i="2" s="1"/>
  <c r="L7" i="2"/>
  <c r="M7" i="2" s="1"/>
  <c r="N7" i="2" a="1"/>
  <c r="N7" i="2" s="1"/>
  <c r="L8" i="2"/>
  <c r="M8" i="2" s="1"/>
  <c r="N8" i="2" a="1"/>
  <c r="N8" i="2" s="1"/>
  <c r="L9" i="2"/>
  <c r="M9" i="2" s="1"/>
  <c r="N9" i="2" a="1"/>
  <c r="N9" i="2" s="1"/>
  <c r="L10" i="2"/>
  <c r="M10" i="2" s="1"/>
  <c r="N10" i="2" a="1"/>
  <c r="N10" i="2" s="1"/>
  <c r="L11" i="2"/>
  <c r="M11" i="2" s="1"/>
  <c r="N11" i="2" a="1"/>
  <c r="N11" i="2" s="1"/>
  <c r="L12" i="2"/>
  <c r="M12" i="2" s="1"/>
  <c r="N12" i="2" a="1"/>
  <c r="N12" i="2"/>
  <c r="L13" i="2"/>
  <c r="M13" i="2" s="1"/>
  <c r="N13" i="2" a="1"/>
  <c r="N13" i="2" s="1"/>
  <c r="L14" i="2"/>
  <c r="M14" i="2" s="1"/>
  <c r="N14" i="2" a="1"/>
  <c r="N14" i="2" s="1"/>
  <c r="L15" i="2"/>
  <c r="M15" i="2" s="1"/>
  <c r="N15" i="2" a="1"/>
  <c r="N15" i="2" s="1"/>
  <c r="L16" i="2"/>
  <c r="M16" i="2"/>
  <c r="N16" i="2" a="1"/>
  <c r="N16" i="2" s="1"/>
  <c r="L17" i="2"/>
  <c r="M17" i="2" s="1"/>
  <c r="N17" i="2" a="1"/>
  <c r="N17" i="2" s="1"/>
  <c r="L18" i="2"/>
  <c r="M18" i="2" s="1"/>
  <c r="N18" i="2" a="1"/>
  <c r="N18" i="2" s="1"/>
  <c r="L19" i="2"/>
  <c r="M19" i="2" s="1"/>
  <c r="N19" i="2" a="1"/>
  <c r="N19" i="2"/>
  <c r="L20" i="2"/>
  <c r="M20" i="2" s="1"/>
  <c r="N20" i="2" a="1"/>
  <c r="N20" i="2"/>
  <c r="L21" i="2"/>
  <c r="M21" i="2" s="1"/>
  <c r="N21" i="2" a="1"/>
  <c r="N21" i="2" s="1"/>
  <c r="L22" i="2"/>
  <c r="M22" i="2"/>
  <c r="N22" i="2" a="1"/>
  <c r="N22" i="2" s="1"/>
  <c r="L23" i="2"/>
  <c r="M23" i="2"/>
  <c r="N23" i="2" a="1"/>
  <c r="N23" i="2" s="1"/>
  <c r="L24" i="2"/>
  <c r="M24" i="2"/>
  <c r="N24" i="2" a="1"/>
  <c r="N24" i="2" s="1"/>
  <c r="L25" i="2"/>
  <c r="M25" i="2"/>
  <c r="N25" i="2" a="1"/>
  <c r="N25" i="2" s="1"/>
  <c r="L26" i="2"/>
  <c r="M26" i="2"/>
  <c r="N26" i="2" a="1"/>
  <c r="N26" i="2" s="1"/>
  <c r="L27" i="2"/>
  <c r="M27" i="2"/>
  <c r="N27" i="2" a="1"/>
  <c r="N27" i="2" s="1"/>
  <c r="L28" i="2"/>
  <c r="M28" i="2"/>
  <c r="N28" i="2" a="1"/>
  <c r="N28" i="2" s="1"/>
  <c r="L29" i="2"/>
  <c r="M29" i="2"/>
  <c r="N29" i="2" a="1"/>
  <c r="N29" i="2" s="1"/>
  <c r="L30" i="2"/>
  <c r="M30" i="2"/>
  <c r="N30" i="2" a="1"/>
  <c r="N30" i="2" s="1"/>
  <c r="L31" i="2"/>
  <c r="M31" i="2"/>
  <c r="N31" i="2" a="1"/>
  <c r="N31" i="2" s="1"/>
  <c r="K23" i="2"/>
  <c r="K12" i="2"/>
  <c r="K15" i="2"/>
  <c r="K8" i="2"/>
  <c r="K22" i="2"/>
  <c r="K26" i="2"/>
  <c r="K4" i="2"/>
  <c r="K18" i="2"/>
  <c r="K31" i="2"/>
  <c r="K2" i="2"/>
  <c r="K28" i="2"/>
  <c r="K24" i="2"/>
  <c r="K13" i="2"/>
  <c r="K20" i="2"/>
  <c r="K5" i="2"/>
  <c r="K21" i="2"/>
  <c r="K27" i="2"/>
  <c r="K11" i="2"/>
  <c r="K14" i="2"/>
  <c r="K7" i="2"/>
  <c r="K30" i="2"/>
  <c r="K29" i="2"/>
  <c r="K19" i="2"/>
  <c r="K10" i="2"/>
  <c r="K3" i="2"/>
  <c r="K25" i="2"/>
  <c r="K16" i="2"/>
  <c r="K9" i="2"/>
  <c r="K6" i="2"/>
  <c r="K17" i="2"/>
  <c r="B8" i="4"/>
  <c r="B7" i="4"/>
  <c r="J15" i="2"/>
  <c r="J8" i="2"/>
  <c r="J22" i="2"/>
  <c r="J26" i="2"/>
  <c r="J4" i="2"/>
  <c r="J18" i="2"/>
  <c r="J31" i="2"/>
  <c r="J2" i="2"/>
  <c r="J28" i="2"/>
  <c r="J24" i="2"/>
  <c r="J13" i="2"/>
  <c r="J20" i="2"/>
  <c r="J5" i="2"/>
  <c r="J21" i="2"/>
  <c r="J27" i="2"/>
  <c r="J11" i="2"/>
  <c r="J14" i="2"/>
  <c r="J7" i="2"/>
  <c r="J30" i="2"/>
  <c r="J29" i="2"/>
  <c r="J19" i="2"/>
  <c r="J10" i="2"/>
  <c r="J3" i="2"/>
  <c r="J25" i="2"/>
  <c r="J16" i="2"/>
  <c r="J9" i="2"/>
  <c r="J6" i="2"/>
  <c r="J17" i="2"/>
  <c r="J12" i="2"/>
  <c r="J23" i="2"/>
  <c r="B9" i="4" l="1"/>
  <c r="C7" i="4" s="1"/>
  <c r="C8" i="4" l="1"/>
  <c r="C9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915C2B-E012-45EE-B6A3-1961AD318550}" keepAlive="1" name="Query - Page001" description="Connection to the 'Page001' query in the workbook." type="5" refreshedVersion="0" background="1">
    <dbPr connection="Provider=Microsoft.Mashup.OleDb.1;Data Source=$Workbook$;Location=Page001;Extended Properties=&quot;&quot;" command="SELECT * FROM [Page001]"/>
  </connection>
  <connection id="2" xr16:uid="{24E601DD-03B5-4827-AA0A-42BACAADAA9E}" keepAlive="1" name="Query - Page002" description="Connection to the 'Page002' query in the workbook." type="5" refreshedVersion="7" background="1" saveData="1">
    <dbPr connection="Provider=Microsoft.Mashup.OleDb.1;Data Source=$Workbook$;Location=Page002;Extended Properties=&quot;&quot;" command="SELECT * FROM [Page002]"/>
  </connection>
  <connection id="3" xr16:uid="{FF50328D-E16B-48BE-A11B-3760DE594760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D31A4474-097E-4451-9A81-F4D84FE970F7}" name="WorksheetConnection_Global Tech Project.xlsm!Full_Data" type="102" refreshedVersion="7" minRefreshableVersion="5">
    <extLst>
      <ext xmlns:x15="http://schemas.microsoft.com/office/spreadsheetml/2010/11/main" uri="{DE250136-89BD-433C-8126-D09CA5730AF9}">
        <x15:connection id="Full_Data" autoDelete="1">
          <x15:rangePr sourceName="_xlcn.WorksheetConnection_GlobalTechProject.xlsmFull_Data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<sst xmlns="http://schemas.openxmlformats.org/spreadsheetml/2006/main" count="463" uniqueCount="198">
  <si>
    <t>Column1</t>
  </si>
  <si>
    <t>EMP029,Joseph Phillips,Developer,IT,2018-11-05,115800.00,5.4,India,Chennai</t>
  </si>
  <si>
    <t>EMP030,Emily Campbell,Marketing Manager,Marketing,2013-09-23,99500.75,12.7,UK,Liverpool</t>
  </si>
  <si>
    <t>EMP009</t>
  </si>
  <si>
    <t>Olivia Miller</t>
  </si>
  <si>
    <t>Product Manager</t>
  </si>
  <si>
    <t>Sales</t>
  </si>
  <si>
    <t>Germany</t>
  </si>
  <si>
    <t>Berlin</t>
  </si>
  <si>
    <t>Department</t>
  </si>
  <si>
    <t>Salary</t>
  </si>
  <si>
    <t>Country</t>
  </si>
  <si>
    <t>City</t>
  </si>
  <si>
    <t>EMP001</t>
  </si>
  <si>
    <t>Laura Doe</t>
  </si>
  <si>
    <t>HR Specialist</t>
  </si>
  <si>
    <t>Finance</t>
  </si>
  <si>
    <t>Canada</t>
  </si>
  <si>
    <t>Toronto</t>
  </si>
  <si>
    <t>EMP002</t>
  </si>
  <si>
    <t>John Brown</t>
  </si>
  <si>
    <t>Data Analyst</t>
  </si>
  <si>
    <t>IT</t>
  </si>
  <si>
    <t>UK</t>
  </si>
  <si>
    <t>EMP003</t>
  </si>
  <si>
    <t>Jane Smith</t>
  </si>
  <si>
    <t>Developer</t>
  </si>
  <si>
    <t>EMP004</t>
  </si>
  <si>
    <t>James Johnson</t>
  </si>
  <si>
    <t>Project Manager</t>
  </si>
  <si>
    <t>Operations</t>
  </si>
  <si>
    <t>USA</t>
  </si>
  <si>
    <t>New York</t>
  </si>
  <si>
    <t>EMP005</t>
  </si>
  <si>
    <t>Sophia Lee</t>
  </si>
  <si>
    <t>Data Scientist</t>
  </si>
  <si>
    <t>India</t>
  </si>
  <si>
    <t>Delhi</t>
  </si>
  <si>
    <t>EMP006</t>
  </si>
  <si>
    <t>David Kim</t>
  </si>
  <si>
    <t>Financial Analyst</t>
  </si>
  <si>
    <t>EMP007</t>
  </si>
  <si>
    <t>Emma Garcia</t>
  </si>
  <si>
    <t>Designer</t>
  </si>
  <si>
    <t>Marketing</t>
  </si>
  <si>
    <t>France</t>
  </si>
  <si>
    <t>Paris</t>
  </si>
  <si>
    <t>EMP008</t>
  </si>
  <si>
    <t>Daniel Scott</t>
  </si>
  <si>
    <t>Software Engineer</t>
  </si>
  <si>
    <t>Chicago</t>
  </si>
  <si>
    <t>EMP010</t>
  </si>
  <si>
    <t>William Davis</t>
  </si>
  <si>
    <t>HR Manager</t>
  </si>
  <si>
    <t>HR</t>
  </si>
  <si>
    <t>Montreal</t>
  </si>
  <si>
    <t>EMP011</t>
  </si>
  <si>
    <t>Ethan Wilson</t>
  </si>
  <si>
    <t>Support Engineer</t>
  </si>
  <si>
    <t>Boston</t>
  </si>
  <si>
    <t>EMP012</t>
  </si>
  <si>
    <t>Ava Taylor</t>
  </si>
  <si>
    <t>Marketing Specialist</t>
  </si>
  <si>
    <t>Lyon</t>
  </si>
  <si>
    <t>EMP013</t>
  </si>
  <si>
    <t>Michael Clark</t>
  </si>
  <si>
    <t>DevOps Engineer</t>
  </si>
  <si>
    <t>Mumbai</t>
  </si>
  <si>
    <t>EMP014</t>
  </si>
  <si>
    <t>Isabella White</t>
  </si>
  <si>
    <t>Vancouver</t>
  </si>
  <si>
    <t>EMP015</t>
  </si>
  <si>
    <t>Alexander Hall</t>
  </si>
  <si>
    <t>London</t>
  </si>
  <si>
    <t>EMP016</t>
  </si>
  <si>
    <t>Mia Young</t>
  </si>
  <si>
    <t>Recruiter</t>
  </si>
  <si>
    <t>Miami</t>
  </si>
  <si>
    <t>EMP017</t>
  </si>
  <si>
    <t>Jacob Allen</t>
  </si>
  <si>
    <t>UI/UX Designer</t>
  </si>
  <si>
    <t>EMP018</t>
  </si>
  <si>
    <t>Charlotte King</t>
  </si>
  <si>
    <t>Bangalore</t>
  </si>
  <si>
    <t>EMP019</t>
  </si>
  <si>
    <t>Henry Wright</t>
  </si>
  <si>
    <t>Accountant</t>
  </si>
  <si>
    <t>EMP020</t>
  </si>
  <si>
    <t>Amelia Adams</t>
  </si>
  <si>
    <t>Manchester</t>
  </si>
  <si>
    <t>EMP021</t>
  </si>
  <si>
    <t>Lucas Nelson</t>
  </si>
  <si>
    <t>EMP022</t>
  </si>
  <si>
    <t>Harper Baker</t>
  </si>
  <si>
    <t>Marketing Analyst</t>
  </si>
  <si>
    <t>Hamburg</t>
  </si>
  <si>
    <t>EMP023</t>
  </si>
  <si>
    <t>Daniel Perez</t>
  </si>
  <si>
    <t>Product Owner</t>
  </si>
  <si>
    <t>San Francisco</t>
  </si>
  <si>
    <t>EMP024</t>
  </si>
  <si>
    <t>Evelyn Rivera</t>
  </si>
  <si>
    <t>Customer Support</t>
  </si>
  <si>
    <t>Bristol</t>
  </si>
  <si>
    <t>EMP025</t>
  </si>
  <si>
    <t>Matthew Carter</t>
  </si>
  <si>
    <t>Hyderabad</t>
  </si>
  <si>
    <t>EMP026</t>
  </si>
  <si>
    <t>Sofia Mitchell</t>
  </si>
  <si>
    <t>Data Engineer</t>
  </si>
  <si>
    <t>EMP027</t>
  </si>
  <si>
    <t>Benjamin Roberts</t>
  </si>
  <si>
    <t>Sales Executive</t>
  </si>
  <si>
    <t>Ottawa</t>
  </si>
  <si>
    <t>EMP028</t>
  </si>
  <si>
    <t>Abigail Turner</t>
  </si>
  <si>
    <t>HR Generalist</t>
  </si>
  <si>
    <t>Atlanta</t>
  </si>
  <si>
    <t>EMP029</t>
  </si>
  <si>
    <t>Joseph Phillips</t>
  </si>
  <si>
    <t>Chennai</t>
  </si>
  <si>
    <t>EMP030</t>
  </si>
  <si>
    <t>Emily Campbell</t>
  </si>
  <si>
    <t>Marketing Manager</t>
  </si>
  <si>
    <t>Liverpool</t>
  </si>
  <si>
    <t>Full Name</t>
  </si>
  <si>
    <t>Emp ID</t>
  </si>
  <si>
    <t>Job Title</t>
  </si>
  <si>
    <t>Hire Date</t>
  </si>
  <si>
    <t>Years Experience</t>
  </si>
  <si>
    <t>Years With company</t>
  </si>
  <si>
    <t>Years  With Company</t>
  </si>
  <si>
    <t>Long-term employees</t>
  </si>
  <si>
    <t>GLOBALTECH SOLUTIONS ANALYSIS RESULTS</t>
  </si>
  <si>
    <t>Number of Employees</t>
  </si>
  <si>
    <t>Percentage</t>
  </si>
  <si>
    <t>Short-term Employees</t>
  </si>
  <si>
    <t>Total</t>
  </si>
  <si>
    <t>Dept_Avg_ Experience</t>
  </si>
  <si>
    <t>HIGHEST AVERAGE YEARS OF EXPERIENCE</t>
  </si>
  <si>
    <t>Row Labels</t>
  </si>
  <si>
    <t>Grand Total</t>
  </si>
  <si>
    <t>Average of Years Experience</t>
  </si>
  <si>
    <t>Avg_Salary_per_Dept</t>
  </si>
  <si>
    <t>Average of Salary</t>
  </si>
  <si>
    <t>AVERAGE  SALARY PER DEPARTMENTS</t>
  </si>
  <si>
    <t>Salary_Rating</t>
  </si>
  <si>
    <t>COUNTRY AND CITY WITH THE LARGEST WORKFORCE</t>
  </si>
  <si>
    <t>Count of Emp ID</t>
  </si>
  <si>
    <t>DEPARTMENT DISTRIBUTION BY COUNTRY</t>
  </si>
  <si>
    <t>Column Labels</t>
  </si>
  <si>
    <t>Experience_Level</t>
  </si>
  <si>
    <t>Sum of Salary</t>
  </si>
  <si>
    <t>0-2yrs</t>
  </si>
  <si>
    <t>11-15yrs</t>
  </si>
  <si>
    <t>3-5yrs</t>
  </si>
  <si>
    <t>6-10yrs</t>
  </si>
  <si>
    <t>AVERAGE SALARY EARNERS BY EXPERIENCE LEVEL</t>
  </si>
  <si>
    <t>TOP 5 EARNERS</t>
  </si>
  <si>
    <t>DEPARTMENT WITH HIGHEST SALARY EXPENSE</t>
  </si>
  <si>
    <t>MOST COMMON JOB IN THE COMPANY</t>
  </si>
  <si>
    <t>Count of Full Name</t>
  </si>
  <si>
    <t>Total number of employees</t>
  </si>
  <si>
    <t>Total Employee</t>
  </si>
  <si>
    <t>Average Salary of Employees</t>
  </si>
  <si>
    <t>(Multiple Items)</t>
  </si>
  <si>
    <t>Long-Term Employees</t>
  </si>
  <si>
    <t>Short-Term Employees</t>
  </si>
  <si>
    <t>Average salary of employees</t>
  </si>
  <si>
    <t>Total headcount(By dept. and Country</t>
  </si>
  <si>
    <t>Employees with&gt;10 years experience</t>
  </si>
  <si>
    <t>Average years of experience by employees</t>
  </si>
  <si>
    <t>Average years of experience by dept.</t>
  </si>
  <si>
    <t>Hiring trends over the years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</si>
  <si>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</si>
  <si>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</si>
  <si>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</si>
  <si>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</si>
  <si>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</si>
  <si>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</si>
  <si>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</si>
  <si>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</si>
  <si>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</si>
  <si>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</si>
  <si>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</si>
  <si>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Average and total Salary of departments</t>
  </si>
  <si>
    <t>Avg_Salary</t>
  </si>
  <si>
    <t>Top 5 Earners</t>
  </si>
  <si>
    <t>Ranges of Salary by country</t>
  </si>
  <si>
    <t>Max of Salary</t>
  </si>
  <si>
    <t>Min of Salary</t>
  </si>
  <si>
    <t>Exp_Category</t>
  </si>
  <si>
    <t>3 Years+</t>
  </si>
  <si>
    <t>Less than 3 years</t>
  </si>
  <si>
    <t>Employess with &lt;3years experience</t>
  </si>
  <si>
    <t>Bottom 3 departments with the longest-serving employees</t>
  </si>
  <si>
    <t>City with the largest workforce</t>
  </si>
  <si>
    <t>top 10 City with the highest total salary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</si>
</sst>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[$£-809]* #,##0.00_-;\-[$£-809]* #,##0.00_-;_-[$£-809]* &quot;-&quot;??_-;_-@_-"/>
    <numFmt numFmtId="165" formatCode="[$£-809]#,##0.00;\-[$£-809]#,##0.00"/>
    <numFmt numFmtId="166" formatCode="[$£-809]#,##0.00"/>
    <numFmt numFmtId="167" formatCode="_([$$-409]* #,##0.00_);_([$$-409]* \(#,##0.00\);_([$$-409]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5B0143"/>
      <name val="Bahnschrift"/>
      <family val="2"/>
    </font>
    <font>
      <b/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NumberFormat="1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1" fillId="0" borderId="1" xfId="0" applyNumberFormat="1" applyFont="1" applyBorder="1"/>
    <xf numFmtId="14" fontId="1" fillId="0" borderId="1" xfId="0" applyNumberFormat="1" applyFont="1" applyBorder="1"/>
    <xf numFmtId="2" fontId="1" fillId="0" borderId="1" xfId="0" applyNumberFormat="1" applyFont="1" applyBorder="1"/>
    <xf numFmtId="0" fontId="3" fillId="4" borderId="0" xfId="0" applyFont="1" applyFill="1"/>
    <xf numFmtId="0" fontId="2" fillId="3" borderId="2" xfId="0" applyNumberFormat="1" applyFont="1" applyFill="1" applyBorder="1"/>
    <xf numFmtId="49" fontId="2" fillId="4" borderId="3" xfId="0" applyNumberFormat="1" applyFont="1" applyFill="1" applyBorder="1"/>
    <xf numFmtId="14" fontId="2" fillId="4" borderId="3" xfId="0" applyNumberFormat="1" applyFont="1" applyFill="1" applyBorder="1"/>
    <xf numFmtId="2" fontId="2" fillId="4" borderId="3" xfId="0" applyNumberFormat="1" applyFont="1" applyFill="1" applyBorder="1"/>
    <xf numFmtId="49" fontId="2" fillId="4" borderId="4" xfId="0" applyNumberFormat="1" applyFont="1" applyFill="1" applyBorder="1"/>
    <xf numFmtId="0" fontId="1" fillId="0" borderId="0" xfId="0" applyFont="1"/>
    <xf numFmtId="0" fontId="3" fillId="4" borderId="5" xfId="0" applyFont="1" applyFill="1" applyBorder="1"/>
    <xf numFmtId="0" fontId="6" fillId="6" borderId="0" xfId="0" applyFont="1" applyFill="1" applyAlignment="1">
      <alignment horizontal="center" vertical="center" wrapText="1"/>
    </xf>
    <xf numFmtId="0" fontId="7" fillId="7" borderId="0" xfId="0" applyFont="1" applyFill="1"/>
    <xf numFmtId="9" fontId="0" fillId="0" borderId="0" xfId="1" applyFont="1"/>
    <xf numFmtId="9" fontId="4" fillId="0" borderId="0" xfId="1" applyNumberFormat="1" applyFont="1"/>
    <xf numFmtId="2" fontId="3" fillId="4" borderId="5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5" fillId="8" borderId="0" xfId="0" applyFont="1" applyFill="1" applyAlignment="1">
      <alignment horizontal="center" wrapText="1"/>
    </xf>
    <xf numFmtId="0" fontId="1" fillId="0" borderId="1" xfId="0" applyNumberFormat="1" applyFont="1" applyBorder="1"/>
    <xf numFmtId="0" fontId="1" fillId="0" borderId="1" xfId="0" applyFont="1" applyBorder="1"/>
    <xf numFmtId="0" fontId="1" fillId="2" borderId="1" xfId="0" applyNumberFormat="1" applyFont="1" applyFill="1" applyBorder="1"/>
    <xf numFmtId="165" fontId="2" fillId="4" borderId="3" xfId="0" applyNumberFormat="1" applyFont="1" applyFill="1" applyBorder="1"/>
    <xf numFmtId="165" fontId="1" fillId="0" borderId="1" xfId="0" applyNumberFormat="1" applyFont="1" applyBorder="1"/>
    <xf numFmtId="165" fontId="0" fillId="0" borderId="0" xfId="0" applyNumberFormat="1"/>
    <xf numFmtId="165" fontId="3" fillId="4" borderId="5" xfId="0" applyNumberFormat="1" applyFont="1" applyFill="1" applyBorder="1"/>
    <xf numFmtId="166" fontId="0" fillId="0" borderId="0" xfId="0" applyNumberFormat="1"/>
    <xf numFmtId="0" fontId="1" fillId="5" borderId="1" xfId="0" applyNumberFormat="1" applyFont="1" applyFill="1" applyBorder="1"/>
    <xf numFmtId="49" fontId="1" fillId="5" borderId="1" xfId="0" applyNumberFormat="1" applyFont="1" applyFill="1" applyBorder="1"/>
    <xf numFmtId="14" fontId="1" fillId="5" borderId="1" xfId="0" applyNumberFormat="1" applyFont="1" applyFill="1" applyBorder="1"/>
    <xf numFmtId="165" fontId="1" fillId="5" borderId="1" xfId="0" applyNumberFormat="1" applyFont="1" applyFill="1" applyBorder="1"/>
    <xf numFmtId="0" fontId="8" fillId="0" borderId="0" xfId="0" applyFont="1"/>
    <xf numFmtId="2" fontId="0" fillId="0" borderId="0" xfId="0" pivotButton="1" applyNumberFormat="1"/>
    <xf numFmtId="1" fontId="0" fillId="0" borderId="0" xfId="0" applyNumberFormat="1"/>
    <xf numFmtId="2" fontId="0" fillId="0" borderId="0" xfId="0" applyNumberFormat="1" applyAlignment="1">
      <alignment horizontal="left"/>
    </xf>
    <xf numFmtId="167" fontId="0" fillId="0" borderId="0" xfId="0" applyNumberFormat="1"/>
  </cellXfs>
  <cellStyles count="2">
    <cellStyle name="Normal" xfId="0" builtinId="0"/>
    <cellStyle name="Percent" xfId="1" builtinId="5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numFmt numFmtId="166" formatCode="[$£-809]#,##0.00"/>
    </dxf>
    <dxf>
      <numFmt numFmtId="166" formatCode="[$£-809]#,##0.00"/>
    </dxf>
    <dxf>
      <numFmt numFmtId="166" formatCode="[$£-809]#,##0.00"/>
    </dxf>
    <dxf>
      <numFmt numFmtId="166" formatCode="[$£-809]#,##0.00"/>
    </dxf>
    <dxf>
      <numFmt numFmtId="164" formatCode="_-[$£-809]* #,##0.00_-;\-[$£-809]* #,##0.00_-;_-[$£-809]* &quot;-&quot;??_-;_-@_-"/>
    </dxf>
    <dxf>
      <numFmt numFmtId="164" formatCode="_-[$£-809]* #,##0.00_-;\-[$£-809]* #,##0.00_-;_-[$£-809]* &quot;-&quot;??_-;_-@_-"/>
    </dxf>
    <dxf>
      <numFmt numFmtId="167" formatCode="_([$$-409]* #,##0.00_);_([$$-409]* \(#,##0.00\);_([$$-409]* &quot;-&quot;??_);_(@_)"/>
    </dxf>
    <dxf>
      <numFmt numFmtId="167" formatCode="_([$$-409]* #,##0.00_);_([$$-409]* \(#,##0.00\);_([$$-409]* &quot;-&quot;??_);_(@_)"/>
    </dxf>
    <dxf>
      <numFmt numFmtId="164" formatCode="_-[$£-809]* #,##0.00_-;\-[$£-809]* #,##0.00_-;_-[$£-809]* &quot;-&quot;??_-;_-@_-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[$£-809]#,##0.00;\-[$£-809]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[$£-809]#,##0.00;\-[$£-809]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 outline="0">
        <bottom style="thin">
          <color indexed="64"/>
        </bottom>
      </border>
    </dxf>
    <dxf>
      <fill>
        <gradientFill degree="90">
          <stop position="0">
            <color rgb="FF660066"/>
          </stop>
          <stop position="0.5">
            <color theme="0"/>
          </stop>
          <stop position="1">
            <color rgb="FF660066"/>
          </stop>
        </gradientFill>
      </fill>
    </dxf>
    <dxf>
      <fill>
        <patternFill>
          <bgColor rgb="FFDA8EC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8" formatCode="0.0"/>
    </dxf>
    <dxf>
      <numFmt numFmtId="166" formatCode="[$£-809]#,##0.00"/>
    </dxf>
    <dxf>
      <numFmt numFmtId="166" formatCode="[$£-809]#,##0.00"/>
    </dxf>
    <dxf>
      <numFmt numFmtId="2" formatCode="0.00"/>
    </dxf>
    <dxf>
      <numFmt numFmtId="2" formatCode="0.00"/>
    </dxf>
    <dxf>
      <numFmt numFmtId="2" formatCode="0.00"/>
    </dxf>
    <dxf>
      <numFmt numFmtId="166" formatCode="[$£-809]#,##0.00"/>
    </dxf>
    <dxf>
      <numFmt numFmtId="166" formatCode="[$£-809]#,##0.00"/>
    </dxf>
    <dxf>
      <numFmt numFmtId="166" formatCode="[$£-809]#,##0.00"/>
    </dxf>
    <dxf>
      <numFmt numFmtId="166" formatCode="[$£-809]#,##0.00"/>
    </dxf>
    <dxf>
      <numFmt numFmtId="1" formatCode="0"/>
    </dxf>
    <dxf>
      <numFmt numFmtId="2" formatCode="0.00"/>
    </dxf>
    <dxf>
      <numFmt numFmtId="2" formatCode="0.00"/>
    </dxf>
    <dxf>
      <numFmt numFmtId="166" formatCode="[$£-809]#,##0.00"/>
    </dxf>
    <dxf>
      <numFmt numFmtId="166" formatCode="[$£-809]#,##0.00"/>
    </dxf>
    <dxf>
      <numFmt numFmtId="166" formatCode="[$£-809]#,##0.00"/>
    </dxf>
    <dxf>
      <numFmt numFmtId="166" formatCode="[$£-809]#,##0.00"/>
    </dxf>
    <dxf>
      <numFmt numFmtId="166" formatCode="[$£-809]#,##0.00"/>
    </dxf>
    <dxf>
      <numFmt numFmtId="0" formatCode="General"/>
    </dxf>
  </dxfs>
  <tableStyles count="0" defaultTableStyle="TableStyleMedium2" defaultPivotStyle="PivotStyleLight16"/>
  <colors>
    <mruColors>
      <color rgb="FF5B0143"/>
      <color rgb="FF076B83"/>
      <color rgb="FFFF5D5D"/>
      <color rgb="FF660066"/>
      <color rgb="FFD242BD"/>
      <color rgb="FFD044B2"/>
      <color rgb="FF850563"/>
      <color rgb="FFDA8EC6"/>
      <color rgb="FFC81704"/>
      <color rgb="FF1572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pivotCacheDefinition" Target="pivotCache/pivotCacheDefinition8.xml"/><Relationship Id="rId18" Type="http://schemas.openxmlformats.org/officeDocument/2006/relationships/pivotCacheDefinition" Target="pivotCache/pivotCacheDefinition13.xml"/><Relationship Id="rId26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7.xml"/><Relationship Id="rId17" Type="http://schemas.openxmlformats.org/officeDocument/2006/relationships/pivotCacheDefinition" Target="pivotCache/pivotCacheDefinition12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1.xml"/><Relationship Id="rId20" Type="http://schemas.openxmlformats.org/officeDocument/2006/relationships/pivotCacheDefinition" Target="pivotCache/pivotCacheDefinition15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pivotCacheDefinition" Target="pivotCache/pivotCacheDefinition6.xml"/><Relationship Id="rId24" Type="http://schemas.openxmlformats.org/officeDocument/2006/relationships/sharedStrings" Target="sharedStrings.xml"/><Relationship Id="rId32" Type="http://schemas.openxmlformats.org/officeDocument/2006/relationships/customXml" Target="../customXml/item5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0.xml"/><Relationship Id="rId23" Type="http://schemas.openxmlformats.org/officeDocument/2006/relationships/styles" Target="styles.xml"/><Relationship Id="rId28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5.xml"/><Relationship Id="rId19" Type="http://schemas.openxmlformats.org/officeDocument/2006/relationships/pivotCacheDefinition" Target="pivotCache/pivotCacheDefinition14.xml"/><Relationship Id="rId31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pivotCacheDefinition" Target="pivotCache/pivotCacheDefinition9.xml"/><Relationship Id="rId22" Type="http://schemas.openxmlformats.org/officeDocument/2006/relationships/connections" Target="connections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Berlin Sans FB" panose="020E0602020502020306" pitchFamily="34" charset="0"/>
              </a:rPr>
              <a:t>Number of Employees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RESULTS!$B$6</c:f>
              <c:strCache>
                <c:ptCount val="1"/>
                <c:pt idx="0">
                  <c:v>Number of Employees</c:v>
                </c:pt>
              </c:strCache>
            </c:strRef>
          </c:tx>
          <c:dPt>
            <c:idx val="0"/>
            <c:bubble3D val="0"/>
            <c:spPr>
              <a:solidFill>
                <a:srgbClr val="FFFF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0D3-4B27-B7C0-0AE21B97DDDE}"/>
              </c:ext>
            </c:extLst>
          </c:dPt>
          <c:dPt>
            <c:idx val="1"/>
            <c:bubble3D val="0"/>
            <c:spPr>
              <a:solidFill>
                <a:srgbClr val="008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F0D3-4B27-B7C0-0AE21B97DDDE}"/>
              </c:ext>
            </c:extLst>
          </c:dPt>
          <c:cat>
            <c:strRef>
              <c:f>RESULTS!$A$7:$A$8</c:f>
              <c:strCache>
                <c:ptCount val="2"/>
                <c:pt idx="0">
                  <c:v>Long-term employees</c:v>
                </c:pt>
                <c:pt idx="1">
                  <c:v>Short-term Employees</c:v>
                </c:pt>
              </c:strCache>
            </c:strRef>
          </c:cat>
          <c:val>
            <c:numRef>
              <c:f>RESULTS!$B$7:$B$8</c:f>
              <c:numCache>
                <c:formatCode>General</c:formatCode>
                <c:ptCount val="2"/>
                <c:pt idx="0">
                  <c:v>10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D3-4B27-B7C0-0AE21B97DDDE}"/>
            </c:ext>
          </c:extLst>
        </c:ser>
        <c:ser>
          <c:idx val="1"/>
          <c:order val="1"/>
          <c:tx>
            <c:strRef>
              <c:f>RESULTS!$C$6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2B0-4365-9DBB-C91219A86F2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2B0-4365-9DBB-C91219A86F23}"/>
              </c:ext>
            </c:extLst>
          </c:dPt>
          <c:cat>
            <c:strRef>
              <c:f>RESULTS!$A$7:$A$8</c:f>
              <c:strCache>
                <c:ptCount val="2"/>
                <c:pt idx="0">
                  <c:v>Long-term employees</c:v>
                </c:pt>
                <c:pt idx="1">
                  <c:v>Short-term Employees</c:v>
                </c:pt>
              </c:strCache>
            </c:strRef>
          </c:cat>
          <c:val>
            <c:numRef>
              <c:f>RESULTS!$C$7:$C$8</c:f>
              <c:numCache>
                <c:formatCode>0%</c:formatCode>
                <c:ptCount val="2"/>
                <c:pt idx="0">
                  <c:v>0.33333333333333331</c:v>
                </c:pt>
                <c:pt idx="1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D3-4B27-B7C0-0AE21B97D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 and detailed Global Tech Project.xlsx]RESULTS!PivotTable1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r>
              <a:rPr lang="en-US" sz="1300" b="1">
                <a:solidFill>
                  <a:srgbClr val="C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Average Years of Experience</a:t>
            </a:r>
            <a:r>
              <a:rPr lang="en-US" sz="1300" b="1" baseline="0">
                <a:solidFill>
                  <a:srgbClr val="C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by Dept</a:t>
            </a:r>
            <a:endParaRPr lang="en-US" sz="1300" b="1">
              <a:solidFill>
                <a:srgbClr val="C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C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C00000">
              <a:alpha val="7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rgbClr val="FF0000"/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path path="rect">
              <a:fillToRect l="50000" t="50000" r="50000" b="50000"/>
            </a:path>
            <a:tileRect/>
          </a:gradFill>
          <a:ln>
            <a:noFill/>
          </a:ln>
          <a:effectLst/>
        </c:spPr>
      </c:pivotFmt>
      <c:pivotFmt>
        <c:idx val="2"/>
        <c:spPr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ln>
            <a:noFill/>
          </a:ln>
          <a:effectLst/>
        </c:spPr>
      </c:pivotFmt>
      <c:pivotFmt>
        <c:idx val="3"/>
        <c:spPr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ln>
            <a:noFill/>
          </a:ln>
          <a:effectLst/>
        </c:spPr>
      </c:pivotFmt>
      <c:pivotFmt>
        <c:idx val="4"/>
        <c:spPr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ln>
            <a:noFill/>
          </a:ln>
          <a:effectLst/>
        </c:spPr>
      </c:pivotFmt>
      <c:pivotFmt>
        <c:idx val="5"/>
        <c:spPr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ln>
            <a:noFill/>
          </a:ln>
          <a:effectLst/>
        </c:spPr>
      </c:pivotFmt>
      <c:pivotFmt>
        <c:idx val="6"/>
        <c:spPr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RESULTS!$B$15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00000">
                <a:alpha val="70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C43-4CE5-AD0F-73660D25841C}"/>
              </c:ext>
            </c:extLst>
          </c:dPt>
          <c:dPt>
            <c:idx val="1"/>
            <c:invertIfNegative val="0"/>
            <c:bubble3D val="0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C43-4CE5-AD0F-73660D25841C}"/>
              </c:ext>
            </c:extLst>
          </c:dPt>
          <c:dPt>
            <c:idx val="2"/>
            <c:invertIfNegative val="0"/>
            <c:bubble3D val="0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C43-4CE5-AD0F-73660D25841C}"/>
              </c:ext>
            </c:extLst>
          </c:dPt>
          <c:dPt>
            <c:idx val="3"/>
            <c:invertIfNegative val="0"/>
            <c:bubble3D val="0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C43-4CE5-AD0F-73660D25841C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0000"/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path path="rect">
                  <a:fillToRect l="50000" t="50000" r="50000" b="50000"/>
                </a:path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C43-4CE5-AD0F-73660D25841C}"/>
              </c:ext>
            </c:extLst>
          </c:dPt>
          <c:dPt>
            <c:idx val="5"/>
            <c:invertIfNegative val="0"/>
            <c:bubble3D val="0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C43-4CE5-AD0F-73660D25841C}"/>
              </c:ext>
            </c:extLst>
          </c:dPt>
          <c:cat>
            <c:strRef>
              <c:f>RESULTS!$A$16:$A$22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RESULTS!$B$16:$B$22</c:f>
              <c:numCache>
                <c:formatCode>0.00</c:formatCode>
                <c:ptCount val="6"/>
                <c:pt idx="0">
                  <c:v>9.9250000000000007</c:v>
                </c:pt>
                <c:pt idx="1">
                  <c:v>9.620000000000001</c:v>
                </c:pt>
                <c:pt idx="2">
                  <c:v>7.209090909090909</c:v>
                </c:pt>
                <c:pt idx="3">
                  <c:v>7.12</c:v>
                </c:pt>
                <c:pt idx="4">
                  <c:v>13</c:v>
                </c:pt>
                <c:pt idx="5">
                  <c:v>5.0666666666666664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43-4CE5-AD0F-73660D258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5731520"/>
        <c:axId val="1555733184"/>
      </c:barChart>
      <c:catAx>
        <c:axId val="155573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733184"/>
        <c:crosses val="autoZero"/>
        <c:auto val="1"/>
        <c:lblAlgn val="ctr"/>
        <c:lblOffset val="100"/>
        <c:noMultiLvlLbl val="0"/>
      </c:catAx>
      <c:valAx>
        <c:axId val="1555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73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 and detailed Global Tech Project.xlsx]RESULTS!PivotTable5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Workforce</a:t>
            </a:r>
            <a:r>
              <a:rPr lang="en-US" baseline="0"/>
              <a:t> Distrirbution By Country and City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5B0143">
              <a:alpha val="8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RESULTS!$B$46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5B0143">
                <a:alpha val="80000"/>
              </a:srgbClr>
            </a:solidFill>
            <a:ln>
              <a:noFill/>
            </a:ln>
            <a:effectLst/>
          </c:spPr>
          <c:invertIfNegative val="0"/>
          <c:cat>
            <c:strRef>
              <c:f>RESULTS!$A$47:$A$53</c:f>
              <c:strCache>
                <c:ptCount val="6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India</c:v>
                </c:pt>
                <c:pt idx="4">
                  <c:v>UK</c:v>
                </c:pt>
                <c:pt idx="5">
                  <c:v>USA</c:v>
                </c:pt>
              </c:strCache>
            </c:strRef>
          </c:cat>
          <c:val>
            <c:numRef>
              <c:f>RESULTS!$B$47:$B$53</c:f>
              <c:numCache>
                <c:formatCode>General</c:formatCode>
                <c:ptCount val="6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E8-42E4-B71D-EEC4F12D8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2545264"/>
        <c:axId val="1562545680"/>
      </c:barChart>
      <c:valAx>
        <c:axId val="156254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545264"/>
        <c:crosses val="autoZero"/>
        <c:crossBetween val="between"/>
      </c:valAx>
      <c:catAx>
        <c:axId val="1562545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5456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 and detailed Global Tech Project.xlsx]RESULTS!PivotTable7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rgbClr val="C00000"/>
                </a:solidFill>
                <a:latin typeface="Berlin Sans FB" panose="020E0602020502020306" pitchFamily="34" charset="0"/>
              </a:rPr>
              <a:t>Department</a:t>
            </a:r>
            <a:r>
              <a:rPr lang="en-US" b="0" baseline="0">
                <a:solidFill>
                  <a:srgbClr val="C00000"/>
                </a:solidFill>
                <a:latin typeface="Berlin Sans FB" panose="020E0602020502020306" pitchFamily="34" charset="0"/>
              </a:rPr>
              <a:t> Distribution By Country</a:t>
            </a:r>
            <a:endParaRPr lang="en-US" b="0">
              <a:solidFill>
                <a:srgbClr val="C00000"/>
              </a:solidFill>
              <a:latin typeface="Berlin Sans FB" panose="020E0602020502020306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RESULTS!$B$61:$B$62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RESULTS!$A$63:$A$69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RESULTS!$B$63:$B$69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2D-4965-99C7-653C67413FF8}"/>
            </c:ext>
          </c:extLst>
        </c:ser>
        <c:ser>
          <c:idx val="1"/>
          <c:order val="1"/>
          <c:tx>
            <c:strRef>
              <c:f>RESULTS!$C$61:$C$62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RESULTS!$A$63:$A$69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RESULTS!$C$63:$C$69</c:f>
              <c:numCache>
                <c:formatCode>General</c:formatCode>
                <c:ptCount val="6"/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2D-4965-99C7-653C67413FF8}"/>
            </c:ext>
          </c:extLst>
        </c:ser>
        <c:ser>
          <c:idx val="2"/>
          <c:order val="2"/>
          <c:tx>
            <c:strRef>
              <c:f>RESULTS!$D$61:$D$62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RESULTS!$A$63:$A$69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RESULTS!$D$63:$D$69</c:f>
              <c:numCache>
                <c:formatCode>General</c:formatCode>
                <c:ptCount val="6"/>
                <c:pt idx="2">
                  <c:v>2</c:v>
                </c:pt>
                <c:pt idx="3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2D-4965-99C7-653C67413FF8}"/>
            </c:ext>
          </c:extLst>
        </c:ser>
        <c:ser>
          <c:idx val="3"/>
          <c:order val="3"/>
          <c:tx>
            <c:strRef>
              <c:f>RESULTS!$E$61:$E$62</c:f>
              <c:strCache>
                <c:ptCount val="1"/>
                <c:pt idx="0">
                  <c:v>India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RESULTS!$A$63:$A$69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RESULTS!$E$63:$E$69</c:f>
              <c:numCache>
                <c:formatCode>General</c:formatCode>
                <c:ptCount val="6"/>
                <c:pt idx="0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2D-4965-99C7-653C67413FF8}"/>
            </c:ext>
          </c:extLst>
        </c:ser>
        <c:ser>
          <c:idx val="4"/>
          <c:order val="4"/>
          <c:tx>
            <c:strRef>
              <c:f>RESULTS!$F$61:$F$62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RESULTS!$A$63:$A$69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RESULTS!$F$63:$F$69</c:f>
              <c:numCache>
                <c:formatCode>General</c:formatCode>
                <c:ptCount val="6"/>
                <c:pt idx="2">
                  <c:v>2</c:v>
                </c:pt>
                <c:pt idx="3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2D-4965-99C7-653C67413FF8}"/>
            </c:ext>
          </c:extLst>
        </c:ser>
        <c:ser>
          <c:idx val="5"/>
          <c:order val="5"/>
          <c:tx>
            <c:strRef>
              <c:f>RESULTS!$G$61:$G$62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RESULTS!$A$63:$A$69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RESULTS!$G$63:$G$69</c:f>
              <c:numCache>
                <c:formatCode>General</c:formatCode>
                <c:ptCount val="6"/>
                <c:pt idx="1">
                  <c:v>3</c:v>
                </c:pt>
                <c:pt idx="2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72D-4965-99C7-653C67413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7284160"/>
        <c:axId val="1487284992"/>
      </c:barChart>
      <c:catAx>
        <c:axId val="148728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284992"/>
        <c:crosses val="autoZero"/>
        <c:auto val="1"/>
        <c:lblAlgn val="ctr"/>
        <c:lblOffset val="100"/>
        <c:noMultiLvlLbl val="0"/>
      </c:catAx>
      <c:valAx>
        <c:axId val="14872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28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 and detailed Global Tech Project.xlsx]RESULTS!PivotTable8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Avg_Salary</a:t>
            </a:r>
            <a:r>
              <a:rPr lang="en-US" b="1" baseline="0"/>
              <a:t> By Exp_Levels</a:t>
            </a:r>
            <a:endParaRPr lang="en-US" b="1"/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42B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RESULTS!$B$91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42BD"/>
            </a:solidFill>
            <a:ln>
              <a:noFill/>
            </a:ln>
            <a:effectLst/>
          </c:spPr>
          <c:invertIfNegative val="0"/>
          <c:cat>
            <c:strRef>
              <c:f>RESULTS!$A$92:$A$96</c:f>
              <c:strCache>
                <c:ptCount val="4"/>
                <c:pt idx="0">
                  <c:v>0-2yrs</c:v>
                </c:pt>
                <c:pt idx="1">
                  <c:v>3-5yrs</c:v>
                </c:pt>
                <c:pt idx="2">
                  <c:v>6-10yrs</c:v>
                </c:pt>
                <c:pt idx="3">
                  <c:v>11-15yrs</c:v>
                </c:pt>
              </c:strCache>
            </c:strRef>
          </c:cat>
          <c:val>
            <c:numRef>
              <c:f>RESULTS!$B$92:$B$96</c:f>
              <c:numCache>
                <c:formatCode>[$£-809]#,##0.00</c:formatCode>
                <c:ptCount val="4"/>
                <c:pt idx="0">
                  <c:v>94308.166666666672</c:v>
                </c:pt>
                <c:pt idx="1">
                  <c:v>89506.793750000012</c:v>
                </c:pt>
                <c:pt idx="2">
                  <c:v>91780.455000000002</c:v>
                </c:pt>
                <c:pt idx="3">
                  <c:v>109394.64444444445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F-4D1E-A9A0-15CA7B3D9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6184975"/>
        <c:axId val="1556184143"/>
      </c:barChart>
      <c:catAx>
        <c:axId val="155618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184143"/>
        <c:crosses val="autoZero"/>
        <c:auto val="1"/>
        <c:lblAlgn val="ctr"/>
        <c:lblOffset val="100"/>
        <c:noMultiLvlLbl val="0"/>
      </c:catAx>
      <c:valAx>
        <c:axId val="155618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£-8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18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 and detailed Global Tech Project.xlsx]RESULTS!PivotTable10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aseline="0">
                <a:solidFill>
                  <a:srgbClr val="FF0000"/>
                </a:solidFill>
                <a:latin typeface="Arial Narrow" panose="020B0606020202030204" pitchFamily="34" charset="0"/>
              </a:rPr>
              <a:t>total salary expense by dept.</a:t>
            </a:r>
            <a:endParaRPr lang="en-US" sz="1100">
              <a:solidFill>
                <a:srgbClr val="FF0000"/>
              </a:solidFill>
              <a:latin typeface="Arial Narrow" panose="020B0606020202030204" pitchFamily="34" charset="0"/>
            </a:endParaRPr>
          </a:p>
        </c:rich>
      </c:tx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RESULTS!$B$127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RESULTS!$A$128:$A$134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RESULTS!$B$128:$B$134</c:f>
              <c:numCache>
                <c:formatCode>[$£-809]#,##0.00</c:formatCode>
                <c:ptCount val="6"/>
                <c:pt idx="0">
                  <c:v>379802.5</c:v>
                </c:pt>
                <c:pt idx="1">
                  <c:v>399062.98000000004</c:v>
                </c:pt>
                <c:pt idx="2">
                  <c:v>1226164.67</c:v>
                </c:pt>
                <c:pt idx="3">
                  <c:v>391002.3</c:v>
                </c:pt>
                <c:pt idx="4">
                  <c:v>260300.95</c:v>
                </c:pt>
                <c:pt idx="5">
                  <c:v>245001.80000000002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A0-4C64-AFD2-88A1FE792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7752735"/>
        <c:axId val="1787745247"/>
      </c:barChart>
      <c:catAx>
        <c:axId val="1787752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DEPARTMENTS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898057729312365"/>
              <c:y val="0.85797867912249426"/>
            </c:manualLayout>
          </c:layout>
          <c:overlay val="0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6350" cap="flat" cmpd="sng" algn="ctr">
              <a:solidFill>
                <a:schemeClr val="accent2"/>
              </a:solidFill>
              <a:prstDash val="solid"/>
              <a:miter lim="800000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745247"/>
        <c:crosses val="autoZero"/>
        <c:auto val="1"/>
        <c:lblAlgn val="ctr"/>
        <c:lblOffset val="100"/>
        <c:noMultiLvlLbl val="0"/>
      </c:catAx>
      <c:valAx>
        <c:axId val="1787745247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SALARY</a:t>
                </a:r>
                <a:endParaRPr lang="en-US"/>
              </a:p>
            </c:rich>
          </c:tx>
          <c:overlay val="0"/>
          <c:spPr>
            <a:solidFill>
              <a:schemeClr val="accent4"/>
            </a:solidFill>
            <a:ln w="12700" cap="flat" cmpd="sng" algn="ctr">
              <a:solidFill>
                <a:schemeClr val="accent4">
                  <a:shade val="50000"/>
                </a:schemeClr>
              </a:solidFill>
              <a:prstDash val="solid"/>
              <a:miter lim="800000"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£-8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75273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 and detailed Global Tech Project.xlsx]RESULTS!PivotTable12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RESULTS!$B$154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RESULTS!$A$155:$A$178</c:f>
              <c:strCache>
                <c:ptCount val="23"/>
                <c:pt idx="0">
                  <c:v>Accountant</c:v>
                </c:pt>
                <c:pt idx="1">
                  <c:v>Customer Support</c:v>
                </c:pt>
                <c:pt idx="2">
                  <c:v>Data Analyst</c:v>
                </c:pt>
                <c:pt idx="3">
                  <c:v>Data Engineer</c:v>
                </c:pt>
                <c:pt idx="4">
                  <c:v>Data Scientist</c:v>
                </c:pt>
                <c:pt idx="5">
                  <c:v>Designer</c:v>
                </c:pt>
                <c:pt idx="6">
                  <c:v>Developer</c:v>
                </c:pt>
                <c:pt idx="7">
                  <c:v>DevOps Engineer</c:v>
                </c:pt>
                <c:pt idx="8">
                  <c:v>Financial Analyst</c:v>
                </c:pt>
                <c:pt idx="9">
                  <c:v>HR Generalist</c:v>
                </c:pt>
                <c:pt idx="10">
                  <c:v>HR Manager</c:v>
                </c:pt>
                <c:pt idx="11">
                  <c:v>HR Specialist</c:v>
                </c:pt>
                <c:pt idx="12">
                  <c:v>Marketing Analyst</c:v>
                </c:pt>
                <c:pt idx="13">
                  <c:v>Marketing Manager</c:v>
                </c:pt>
                <c:pt idx="14">
                  <c:v>Marketing Specialist</c:v>
                </c:pt>
                <c:pt idx="15">
                  <c:v>Product Manager</c:v>
                </c:pt>
                <c:pt idx="16">
                  <c:v>Product Owner</c:v>
                </c:pt>
                <c:pt idx="17">
                  <c:v>Project Manager</c:v>
                </c:pt>
                <c:pt idx="18">
                  <c:v>Recruiter</c:v>
                </c:pt>
                <c:pt idx="19">
                  <c:v>Sales Executive</c:v>
                </c:pt>
                <c:pt idx="20">
                  <c:v>Software Engineer</c:v>
                </c:pt>
                <c:pt idx="21">
                  <c:v>Support Engineer</c:v>
                </c:pt>
                <c:pt idx="22">
                  <c:v>UI/UX Designer</c:v>
                </c:pt>
              </c:strCache>
            </c:strRef>
          </c:cat>
          <c:val>
            <c:numRef>
              <c:f>RESULTS!$B$155:$B$178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00-43F3-B0D9-209FFCBAA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9595695"/>
        <c:axId val="1789603183"/>
      </c:barChart>
      <c:catAx>
        <c:axId val="1789595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603183"/>
        <c:crosses val="autoZero"/>
        <c:auto val="1"/>
        <c:lblAlgn val="ctr"/>
        <c:lblOffset val="100"/>
        <c:noMultiLvlLbl val="0"/>
      </c:catAx>
      <c:valAx>
        <c:axId val="178960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59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 and detailed Global Tech Project.xlsx]pivot!PivotTable13</c:name>
    <c:fmtId val="8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  <c:spPr>
          <a:solidFill>
            <a:srgbClr val="66006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D044B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60066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9916609395575138"/>
          <c:y val="0.14700529028526715"/>
          <c:w val="0.51336710927908535"/>
          <c:h val="0.74730807831663459"/>
        </c:manualLayout>
      </c:layout>
      <c:doughnutChart>
        <c:varyColors val="1"/>
        <c:ser>
          <c:idx val="0"/>
          <c:order val="0"/>
          <c:tx>
            <c:strRef>
              <c:f>pivot!$A$3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60066"/>
            </a:solidFill>
          </c:spPr>
          <c:dPt>
            <c:idx val="0"/>
            <c:bubble3D val="0"/>
            <c:spPr>
              <a:solidFill>
                <a:srgbClr val="6600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9E5-4E87-BC18-E7B802919C0F}"/>
              </c:ext>
            </c:extLst>
          </c:dPt>
          <c:cat>
            <c:strRef>
              <c:f>pivot!$A$4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pivot!$A$4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E5-4E87-BC18-E7B802919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D044B2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 and detailed Global Tech Project.xlsx]pivot!PivotTable1</c:name>
    <c:fmtId val="15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E8DBA9F-446A-4C87-8E57-8CD683C2DB2E}" type="SERIESNAME">
                  <a:rPr lang="en-US" sz="700" b="1"/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[SERIES NAME]</a:t>
                </a:fld>
                <a:r>
                  <a:rPr lang="en-US" sz="700" b="1" baseline="0"/>
                  <a:t>, </a:t>
                </a:r>
                <a:fld id="{646D980D-A9A1-468C-950A-B1941B32A1F9}" type="CATEGORYNAME">
                  <a:rPr lang="en-US" sz="700" b="1" baseline="0"/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sz="700" b="1" baseline="0"/>
                  <a:t>, </a:t>
                </a:r>
                <a:fld id="{CD45CA55-7340-47B4-89DF-51451966F7D3}" type="VALUE">
                  <a:rPr lang="en-US" sz="700" b="1" baseline="0"/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 sz="700" b="1" baseline="0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CEC5719-B641-4A31-9E47-60E6E21A6BB5}" type="SERIESNAME">
                  <a:rPr lang="en-US" sz="700" b="1"/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[SERIES NAME]</a:t>
                </a:fld>
                <a:r>
                  <a:rPr lang="en-US" sz="700" b="1" baseline="0"/>
                  <a:t>, </a:t>
                </a:r>
                <a:fld id="{5BEABDB5-A1A5-4849-8849-9AE19C745B3F}" type="CATEGORYNAME">
                  <a:rPr lang="en-US" sz="700" b="1" baseline="0"/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sz="700" b="1" baseline="0"/>
                  <a:t>, </a:t>
                </a:r>
                <a:fld id="{4BDE9887-3956-4644-BA65-79A66BD833B1}" type="VALUE">
                  <a:rPr lang="en-US" sz="700" b="1" baseline="0"/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 sz="700" b="1" baseline="0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E8DBA9F-446A-4C87-8E57-8CD683C2DB2E}" type="SERIESNAME">
                  <a:rPr lang="en-US" sz="700" b="1"/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[SERIES NAME]</a:t>
                </a:fld>
                <a:r>
                  <a:rPr lang="en-US" sz="700" b="1" baseline="0"/>
                  <a:t>, </a:t>
                </a:r>
                <a:fld id="{646D980D-A9A1-468C-950A-B1941B32A1F9}" type="CATEGORYNAME">
                  <a:rPr lang="en-US" sz="700" b="1" baseline="0"/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sz="700" b="1" baseline="0"/>
                  <a:t>, </a:t>
                </a:r>
                <a:fld id="{CD45CA55-7340-47B4-89DF-51451966F7D3}" type="VALUE">
                  <a:rPr lang="en-US" sz="700" b="1" baseline="0"/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 sz="700" b="1" baseline="0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CEC5719-B641-4A31-9E47-60E6E21A6BB5}" type="SERIESNAME">
                  <a:rPr lang="en-US" sz="700" b="1"/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[SERIES NAME]</a:t>
                </a:fld>
                <a:r>
                  <a:rPr lang="en-US" sz="700" b="1" baseline="0"/>
                  <a:t>, </a:t>
                </a:r>
                <a:fld id="{5BEABDB5-A1A5-4849-8849-9AE19C745B3F}" type="CATEGORYNAME">
                  <a:rPr lang="en-US" sz="700" b="1" baseline="0"/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sz="700" b="1" baseline="0"/>
                  <a:t>, </a:t>
                </a:r>
                <a:fld id="{4BDE9887-3956-4644-BA65-79A66BD833B1}" type="VALUE">
                  <a:rPr lang="en-US" sz="700" b="1" baseline="0"/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 sz="700" b="1" baseline="0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7361111111111114"/>
          <c:y val="9.4907407407407413E-2"/>
          <c:w val="0.46388888888888891"/>
          <c:h val="0.77314814814814814"/>
        </c:manualLayout>
      </c:layout>
      <c:doughnutChart>
        <c:varyColors val="1"/>
        <c:ser>
          <c:idx val="0"/>
          <c:order val="0"/>
          <c:tx>
            <c:strRef>
              <c:f>pivot!$F$13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421-4B58-8698-EC6442C2BB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421-4B58-8698-EC6442C2BB75}"/>
              </c:ext>
            </c:extLst>
          </c:dPt>
          <c:cat>
            <c:strRef>
              <c:f>pivot!$E$14:$E$16</c:f>
              <c:strCache>
                <c:ptCount val="2"/>
                <c:pt idx="0">
                  <c:v>Long-Term Employees</c:v>
                </c:pt>
                <c:pt idx="1">
                  <c:v>Short-Term Employees</c:v>
                </c:pt>
              </c:strCache>
            </c:strRef>
          </c:cat>
          <c:val>
            <c:numRef>
              <c:f>pivot!$F$14:$F$16</c:f>
              <c:numCache>
                <c:formatCode>General</c:formatCode>
                <c:ptCount val="2"/>
                <c:pt idx="0">
                  <c:v>10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21-4B58-8698-EC6442C2B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 and detailed Global Tech Project.xlsx]pivot!PivotTable2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660066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Employee Distribution</a:t>
            </a:r>
            <a:r>
              <a:rPr lang="en-US" b="1" baseline="0">
                <a:solidFill>
                  <a:srgbClr val="660066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By Department And Country</a:t>
            </a:r>
            <a:endParaRPr lang="en-US" b="1">
              <a:solidFill>
                <a:srgbClr val="660066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pivot!$H$19:$H$20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pivot!$G$21:$G$27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pivot!$H$21:$H$27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67-42BD-8A9E-0423ACFA6578}"/>
            </c:ext>
          </c:extLst>
        </c:ser>
        <c:ser>
          <c:idx val="1"/>
          <c:order val="1"/>
          <c:tx>
            <c:strRef>
              <c:f>pivot!$I$19:$I$20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pivot!$G$21:$G$27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pivot!$I$21:$I$27</c:f>
              <c:numCache>
                <c:formatCode>General</c:formatCode>
                <c:ptCount val="6"/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67-42BD-8A9E-0423ACFA6578}"/>
            </c:ext>
          </c:extLst>
        </c:ser>
        <c:ser>
          <c:idx val="2"/>
          <c:order val="2"/>
          <c:tx>
            <c:strRef>
              <c:f>pivot!$J$19:$J$20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pivot!$G$21:$G$27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pivot!$J$21:$J$27</c:f>
              <c:numCache>
                <c:formatCode>General</c:formatCode>
                <c:ptCount val="6"/>
                <c:pt idx="2">
                  <c:v>2</c:v>
                </c:pt>
                <c:pt idx="3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67-42BD-8A9E-0423ACFA6578}"/>
            </c:ext>
          </c:extLst>
        </c:ser>
        <c:ser>
          <c:idx val="3"/>
          <c:order val="3"/>
          <c:tx>
            <c:strRef>
              <c:f>pivot!$K$19:$K$20</c:f>
              <c:strCache>
                <c:ptCount val="1"/>
                <c:pt idx="0">
                  <c:v>India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pivot!$G$21:$G$27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pivot!$K$21:$K$27</c:f>
              <c:numCache>
                <c:formatCode>General</c:formatCode>
                <c:ptCount val="6"/>
                <c:pt idx="0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67-42BD-8A9E-0423ACFA6578}"/>
            </c:ext>
          </c:extLst>
        </c:ser>
        <c:ser>
          <c:idx val="4"/>
          <c:order val="4"/>
          <c:tx>
            <c:strRef>
              <c:f>pivot!$L$19:$L$20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pivot!$G$21:$G$27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pivot!$L$21:$L$27</c:f>
              <c:numCache>
                <c:formatCode>General</c:formatCode>
                <c:ptCount val="6"/>
                <c:pt idx="2">
                  <c:v>2</c:v>
                </c:pt>
                <c:pt idx="3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67-42BD-8A9E-0423ACFA6578}"/>
            </c:ext>
          </c:extLst>
        </c:ser>
        <c:ser>
          <c:idx val="5"/>
          <c:order val="5"/>
          <c:tx>
            <c:strRef>
              <c:f>pivot!$M$19:$M$20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pivot!$G$21:$G$27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pivot!$M$21:$M$27</c:f>
              <c:numCache>
                <c:formatCode>General</c:formatCode>
                <c:ptCount val="6"/>
                <c:pt idx="1">
                  <c:v>3</c:v>
                </c:pt>
                <c:pt idx="2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067-42BD-8A9E-0423ACFA65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0"/>
        <c:overlap val="-25"/>
        <c:axId val="631034559"/>
        <c:axId val="631052863"/>
      </c:barChart>
      <c:catAx>
        <c:axId val="63103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052863"/>
        <c:crosses val="autoZero"/>
        <c:auto val="1"/>
        <c:lblAlgn val="ctr"/>
        <c:lblOffset val="100"/>
        <c:noMultiLvlLbl val="0"/>
      </c:catAx>
      <c:valAx>
        <c:axId val="63105286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31034559"/>
        <c:crosses val="autoZero"/>
        <c:crossBetween val="between"/>
      </c:valAx>
      <c:spPr>
        <a:noFill/>
        <a:ln>
          <a:noFill/>
        </a:ln>
        <a:effectLst>
          <a:outerShdw blurRad="50800" dist="50800" dir="5400000" sx="1000" sy="1000" algn="ctr" rotWithShape="0">
            <a:srgbClr val="000000">
              <a:alpha val="43137"/>
            </a:srgbClr>
          </a:outerShdw>
        </a:effectLst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317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 and detailed Global Tech Project.xlsx]pivot!PivotTable4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Average Years of Experience by Department</a:t>
            </a:r>
            <a:endParaRPr lang="en-US" sz="12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D044B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pivot!$D$18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044B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pivot!$C$19:$C$25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pivot!$D$19:$D$25</c:f>
              <c:numCache>
                <c:formatCode>0.00</c:formatCode>
                <c:ptCount val="6"/>
                <c:pt idx="0">
                  <c:v>9.9250000000000007</c:v>
                </c:pt>
                <c:pt idx="1">
                  <c:v>9.620000000000001</c:v>
                </c:pt>
                <c:pt idx="2">
                  <c:v>7.209090909090909</c:v>
                </c:pt>
                <c:pt idx="3">
                  <c:v>7.12</c:v>
                </c:pt>
                <c:pt idx="4">
                  <c:v>13</c:v>
                </c:pt>
                <c:pt idx="5">
                  <c:v>5.0666666666666664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7E-4A35-B53A-8BABEF750A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966078047"/>
        <c:axId val="966071807"/>
      </c:barChart>
      <c:catAx>
        <c:axId val="9660780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071807"/>
        <c:crosses val="autoZero"/>
        <c:auto val="1"/>
        <c:lblAlgn val="ctr"/>
        <c:lblOffset val="100"/>
        <c:noMultiLvlLbl val="0"/>
      </c:catAx>
      <c:valAx>
        <c:axId val="966071807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966078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 and detailed Global Tech Project.xlsx]pivot!PivotTable7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300" b="1">
                <a:latin typeface="Times New Roman" panose="02020603050405020304" pitchFamily="18" charset="0"/>
                <a:cs typeface="Times New Roman" panose="02020603050405020304" pitchFamily="18" charset="0"/>
              </a:rPr>
              <a:t>Hiring</a:t>
            </a:r>
            <a:r>
              <a:rPr lang="en-US" sz="13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Trends Over The Years</a:t>
            </a:r>
            <a:endParaRPr lang="en-US" sz="13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rgbClr val="D242BD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D242BD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D242BD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D242BD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pivot!$A$9:$A$20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pivot!$B$9:$B$20</c:f>
              <c:numCache>
                <c:formatCode>0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E3-4AA1-9DB2-E27CB360A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3361408"/>
        <c:axId val="2103355168"/>
      </c:lineChart>
      <c:catAx>
        <c:axId val="210336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355168"/>
        <c:crosses val="autoZero"/>
        <c:auto val="1"/>
        <c:lblAlgn val="ctr"/>
        <c:lblOffset val="100"/>
        <c:noMultiLvlLbl val="0"/>
      </c:catAx>
      <c:valAx>
        <c:axId val="2103355168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2103361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 and detailed Global Tech Project.xlsx]pivot!PivotTable3</c:name>
    <c:fmtId val="19"/>
  </c:pivotSource>
  <c:chart>
    <c:autoTitleDeleted val="1"/>
    <c:pivotFmts>
      <c:pivotFmt>
        <c:idx val="0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l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0555555555555555E-2"/>
          <c:y val="0.16712962962962963"/>
          <c:w val="0.82319356955380585"/>
          <c:h val="0.725470982793817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pivot!$B$28</c:f>
              <c:strCache>
                <c:ptCount val="1"/>
                <c:pt idx="0">
                  <c:v>Sum of Salary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pivot!$A$29:$A$35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pivot!$B$29:$B$35</c:f>
              <c:numCache>
                <c:formatCode>[$£-809]#,##0.00</c:formatCode>
                <c:ptCount val="6"/>
                <c:pt idx="0">
                  <c:v>379802.5</c:v>
                </c:pt>
                <c:pt idx="1">
                  <c:v>399062.98</c:v>
                </c:pt>
                <c:pt idx="2">
                  <c:v>1226164.67</c:v>
                </c:pt>
                <c:pt idx="3">
                  <c:v>391002.3</c:v>
                </c:pt>
                <c:pt idx="4">
                  <c:v>260300.95</c:v>
                </c:pt>
                <c:pt idx="5">
                  <c:v>245001.8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A-4CAD-A098-F205974734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43"/>
        <c:overlap val="100"/>
        <c:axId val="10751119"/>
        <c:axId val="10745711"/>
      </c:barChart>
      <c:lineChart>
        <c:grouping val="standard"/>
        <c:varyColors val="0"/>
        <c:ser>
          <c:idx val="1"/>
          <c:order val="1"/>
          <c:tx>
            <c:strRef>
              <c:f>pivot!$C$28</c:f>
              <c:strCache>
                <c:ptCount val="1"/>
                <c:pt idx="0">
                  <c:v>Avg_Salary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pivot!$A$29:$A$35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pivot!$C$29:$C$35</c:f>
              <c:numCache>
                <c:formatCode>[$£-809]#,##0.00</c:formatCode>
                <c:ptCount val="6"/>
                <c:pt idx="0">
                  <c:v>94950.625</c:v>
                </c:pt>
                <c:pt idx="1">
                  <c:v>79812.59599999999</c:v>
                </c:pt>
                <c:pt idx="2">
                  <c:v>111469.51545454544</c:v>
                </c:pt>
                <c:pt idx="3">
                  <c:v>78200.459999999992</c:v>
                </c:pt>
                <c:pt idx="4">
                  <c:v>130150.47500000001</c:v>
                </c:pt>
                <c:pt idx="5">
                  <c:v>81667.266666666663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5A-4CAD-A098-F2059747347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751119"/>
        <c:axId val="10745711"/>
      </c:lineChart>
      <c:catAx>
        <c:axId val="1075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5711"/>
        <c:crosses val="autoZero"/>
        <c:auto val="1"/>
        <c:lblAlgn val="ctr"/>
        <c:lblOffset val="100"/>
        <c:noMultiLvlLbl val="0"/>
      </c:catAx>
      <c:valAx>
        <c:axId val="10745711"/>
        <c:scaling>
          <c:orientation val="minMax"/>
        </c:scaling>
        <c:delete val="1"/>
        <c:axPos val="l"/>
        <c:numFmt formatCode="[$£-809]#,##0.00" sourceLinked="1"/>
        <c:majorTickMark val="none"/>
        <c:minorTickMark val="none"/>
        <c:tickLblPos val="nextTo"/>
        <c:crossAx val="10751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</c:legendEntry>
      <c:layout>
        <c:manualLayout>
          <c:xMode val="edge"/>
          <c:yMode val="edge"/>
          <c:x val="0.60710132836816644"/>
          <c:y val="0.12349472144014255"/>
          <c:w val="0.29152123033624266"/>
          <c:h val="0.169386759488933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 and detailed Global Tech Project.xlsx]pivot!PivotTable5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D044B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D044B2"/>
          </a:solidFill>
          <a:ln>
            <a:noFill/>
          </a:ln>
          <a:effectLst/>
        </c:spPr>
        <c:dLbl>
          <c:idx val="0"/>
          <c:layout>
            <c:manualLayout>
              <c:x val="-0.23016355488315057"/>
              <c:y val="-7.1676121130020039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32370647724978435"/>
                  <c:h val="0.10101149425287355"/>
                </c:manualLayout>
              </c15:layout>
            </c:ext>
          </c:extLst>
        </c:dLbl>
      </c:pivotFmt>
      <c:pivotFmt>
        <c:idx val="4"/>
        <c:spPr>
          <a:solidFill>
            <a:srgbClr val="D044B2"/>
          </a:solidFill>
          <a:ln>
            <a:noFill/>
          </a:ln>
          <a:effectLst/>
        </c:spPr>
        <c:dLbl>
          <c:idx val="0"/>
          <c:layout>
            <c:manualLayout>
              <c:x val="-0.22915013352588567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300" b="0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32836848191178902"/>
                  <c:h val="0.13779310344827586"/>
                </c:manualLayout>
              </c15:layout>
            </c:ext>
          </c:extLst>
        </c:dLbl>
      </c:pivotFmt>
      <c:pivotFmt>
        <c:idx val="5"/>
        <c:spPr>
          <a:solidFill>
            <a:srgbClr val="D044B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537764073197144"/>
                  <c:h val="0.12859770114942529"/>
                </c:manualLayout>
              </c15:layout>
            </c:ext>
          </c:extLst>
        </c:dLbl>
      </c:pivotFmt>
      <c:pivotFmt>
        <c:idx val="6"/>
        <c:spPr>
          <a:solidFill>
            <a:srgbClr val="D044B2"/>
          </a:solidFill>
          <a:ln>
            <a:noFill/>
          </a:ln>
          <a:effectLst/>
        </c:spPr>
        <c:dLbl>
          <c:idx val="0"/>
          <c:layout>
            <c:manualLayout>
              <c:x val="-0.2334310750218723"/>
              <c:y val="4.8312982616303393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050" b="0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4911440265770973"/>
                  <c:h val="0.12859770114942529"/>
                </c:manualLayout>
              </c15:layout>
            </c:ext>
          </c:extLst>
        </c:dLbl>
      </c:pivotFmt>
      <c:pivotFmt>
        <c:idx val="7"/>
        <c:spPr>
          <a:solidFill>
            <a:srgbClr val="D044B2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31021360791439534"/>
          <c:y val="4.0899795501022497E-2"/>
          <c:w val="0.68978639208560466"/>
          <c:h val="0.9100204498977505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pivot!$F$29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044B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BBC7-473C-BEA4-6D158D4EBCE5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BBC7-473C-BEA4-6D158D4EBCE5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BBC7-473C-BEA4-6D158D4EBCE5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BBC7-473C-BEA4-6D158D4EBCE5}"/>
              </c:ext>
            </c:extLst>
          </c:dPt>
          <c:dLbls>
            <c:dLbl>
              <c:idx val="0"/>
              <c:layout>
                <c:manualLayout>
                  <c:x val="-0.23016355488315057"/>
                  <c:y val="-7.1676121130020039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2370647724978435"/>
                      <c:h val="0.1010114942528735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BBC7-473C-BEA4-6D158D4EBCE5}"/>
                </c:ext>
              </c:extLst>
            </c:dLbl>
            <c:dLbl>
              <c:idx val="1"/>
              <c:layout>
                <c:manualLayout>
                  <c:x val="-0.22915013352588567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300" b="0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2836848191178902"/>
                      <c:h val="0.1377931034482758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BBC7-473C-BEA4-6D158D4EBCE5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37764073197144"/>
                      <c:h val="0.1285977011494252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BBC7-473C-BEA4-6D158D4EBCE5}"/>
                </c:ext>
              </c:extLst>
            </c:dLbl>
            <c:dLbl>
              <c:idx val="3"/>
              <c:layout>
                <c:manualLayout>
                  <c:x val="-0.2334310750218723"/>
                  <c:y val="4.8312982616303393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0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911440265770973"/>
                      <c:h val="0.1285977011494252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BBC7-473C-BEA4-6D158D4EBC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pivot!$E$30:$E$35</c:f>
              <c:strCache>
                <c:ptCount val="5"/>
                <c:pt idx="0">
                  <c:v>Daniel Perez</c:v>
                </c:pt>
                <c:pt idx="1">
                  <c:v>Daniel Scott</c:v>
                </c:pt>
                <c:pt idx="2">
                  <c:v>Sofia Mitchell</c:v>
                </c:pt>
                <c:pt idx="3">
                  <c:v>Charlotte King</c:v>
                </c:pt>
                <c:pt idx="4">
                  <c:v>James Johnson</c:v>
                </c:pt>
              </c:strCache>
            </c:strRef>
          </c:cat>
          <c:val>
            <c:numRef>
              <c:f>pivot!$F$30:$F$35</c:f>
              <c:numCache>
                <c:formatCode>[$£-809]#,##0.00</c:formatCode>
                <c:ptCount val="5"/>
                <c:pt idx="0">
                  <c:v>134800.95000000001</c:v>
                </c:pt>
                <c:pt idx="1">
                  <c:v>134200</c:v>
                </c:pt>
                <c:pt idx="2">
                  <c:v>128300.2</c:v>
                </c:pt>
                <c:pt idx="3">
                  <c:v>125700.85</c:v>
                </c:pt>
                <c:pt idx="4">
                  <c:v>125500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C7-473C-BEA4-6D158D4EB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209776463"/>
        <c:axId val="209781039"/>
      </c:barChart>
      <c:catAx>
        <c:axId val="20977646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9781039"/>
        <c:crosses val="autoZero"/>
        <c:auto val="1"/>
        <c:lblAlgn val="ctr"/>
        <c:lblOffset val="100"/>
        <c:noMultiLvlLbl val="0"/>
      </c:catAx>
      <c:valAx>
        <c:axId val="209781039"/>
        <c:scaling>
          <c:orientation val="minMax"/>
        </c:scaling>
        <c:delete val="1"/>
        <c:axPos val="t"/>
        <c:numFmt formatCode="[$£-809]#,##0.00" sourceLinked="1"/>
        <c:majorTickMark val="none"/>
        <c:minorTickMark val="none"/>
        <c:tickLblPos val="nextTo"/>
        <c:crossAx val="209776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 and detailed Global Tech Project.xlsx]pivot!PivotTable6</c:name>
    <c:fmtId val="9"/>
  </c:pivotSource>
  <c:chart>
    <c:autoTitleDeleted val="1"/>
    <c:pivotFmts>
      <c:pivotFmt>
        <c:idx val="0"/>
        <c:spPr>
          <a:solidFill>
            <a:srgbClr val="C8170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81704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1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8170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C81704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1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1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ctr"/>
          <c:showLegendKey val="1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/>
          </a:solidFill>
          <a:ln>
            <a:noFill/>
          </a:ln>
          <a:effectLst/>
        </c:spP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pivot!$J$32</c:f>
              <c:strCache>
                <c:ptCount val="1"/>
                <c:pt idx="0">
                  <c:v>Average of Salary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B638-4AEF-9DA2-A91E40269FAD}"/>
              </c:ext>
            </c:extLst>
          </c:dPt>
          <c:dLbls>
            <c:dLbl>
              <c:idx val="0"/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638-4AEF-9DA2-A91E40269FA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pivot!$I$33:$I$39</c:f>
              <c:strCache>
                <c:ptCount val="6"/>
                <c:pt idx="0">
                  <c:v>India</c:v>
                </c:pt>
                <c:pt idx="1">
                  <c:v>USA</c:v>
                </c:pt>
                <c:pt idx="2">
                  <c:v>Germany</c:v>
                </c:pt>
                <c:pt idx="3">
                  <c:v>UK</c:v>
                </c:pt>
                <c:pt idx="4">
                  <c:v>Canada</c:v>
                </c:pt>
                <c:pt idx="5">
                  <c:v>France</c:v>
                </c:pt>
              </c:strCache>
            </c:strRef>
          </c:cat>
          <c:val>
            <c:numRef>
              <c:f>pivot!$J$33:$J$39</c:f>
              <c:numCache>
                <c:formatCode>[$£-809]#,##0.00</c:formatCode>
                <c:ptCount val="6"/>
                <c:pt idx="0">
                  <c:v>114370.41</c:v>
                </c:pt>
                <c:pt idx="1">
                  <c:v>99100.471428571429</c:v>
                </c:pt>
                <c:pt idx="2">
                  <c:v>96253.017500000002</c:v>
                </c:pt>
                <c:pt idx="3">
                  <c:v>92925.625</c:v>
                </c:pt>
                <c:pt idx="4">
                  <c:v>88177.296666666676</c:v>
                </c:pt>
                <c:pt idx="5">
                  <c:v>87500.375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38-4AEF-9DA2-A91E40269FAD}"/>
            </c:ext>
          </c:extLst>
        </c:ser>
        <c:ser>
          <c:idx val="1"/>
          <c:order val="1"/>
          <c:tx>
            <c:strRef>
              <c:f>pivot!$K$32</c:f>
              <c:strCache>
                <c:ptCount val="1"/>
                <c:pt idx="0">
                  <c:v>Min of Salary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pivot!$I$33:$I$39</c:f>
              <c:strCache>
                <c:ptCount val="6"/>
                <c:pt idx="0">
                  <c:v>India</c:v>
                </c:pt>
                <c:pt idx="1">
                  <c:v>USA</c:v>
                </c:pt>
                <c:pt idx="2">
                  <c:v>Germany</c:v>
                </c:pt>
                <c:pt idx="3">
                  <c:v>UK</c:v>
                </c:pt>
                <c:pt idx="4">
                  <c:v>Canada</c:v>
                </c:pt>
                <c:pt idx="5">
                  <c:v>France</c:v>
                </c:pt>
              </c:strCache>
            </c:strRef>
          </c:cat>
          <c:val>
            <c:numRef>
              <c:f>pivot!$K$33:$K$39</c:f>
              <c:numCache>
                <c:formatCode>[$£-809]#,##0.00</c:formatCode>
                <c:ptCount val="6"/>
                <c:pt idx="0">
                  <c:v>93600.6</c:v>
                </c:pt>
                <c:pt idx="1">
                  <c:v>68500.899999999994</c:v>
                </c:pt>
                <c:pt idx="2">
                  <c:v>69800.25</c:v>
                </c:pt>
                <c:pt idx="3">
                  <c:v>58200.800000000003</c:v>
                </c:pt>
                <c:pt idx="4">
                  <c:v>74500.350000000006</c:v>
                </c:pt>
                <c:pt idx="5">
                  <c:v>60200.45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38-4AEF-9DA2-A91E40269FAD}"/>
            </c:ext>
          </c:extLst>
        </c:ser>
        <c:ser>
          <c:idx val="2"/>
          <c:order val="2"/>
          <c:tx>
            <c:strRef>
              <c:f>pivot!$L$32</c:f>
              <c:strCache>
                <c:ptCount val="1"/>
                <c:pt idx="0">
                  <c:v>Max of Salary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pivot!$I$33:$I$39</c:f>
              <c:strCache>
                <c:ptCount val="6"/>
                <c:pt idx="0">
                  <c:v>India</c:v>
                </c:pt>
                <c:pt idx="1">
                  <c:v>USA</c:v>
                </c:pt>
                <c:pt idx="2">
                  <c:v>Germany</c:v>
                </c:pt>
                <c:pt idx="3">
                  <c:v>UK</c:v>
                </c:pt>
                <c:pt idx="4">
                  <c:v>Canada</c:v>
                </c:pt>
                <c:pt idx="5">
                  <c:v>France</c:v>
                </c:pt>
              </c:strCache>
            </c:strRef>
          </c:cat>
          <c:val>
            <c:numRef>
              <c:f>pivot!$L$33:$L$39</c:f>
              <c:numCache>
                <c:formatCode>[$£-809]#,##0.00</c:formatCode>
                <c:ptCount val="6"/>
                <c:pt idx="0">
                  <c:v>125700.85</c:v>
                </c:pt>
                <c:pt idx="1">
                  <c:v>134800.95000000001</c:v>
                </c:pt>
                <c:pt idx="2">
                  <c:v>112300.65</c:v>
                </c:pt>
                <c:pt idx="3">
                  <c:v>109500.25</c:v>
                </c:pt>
                <c:pt idx="4">
                  <c:v>99800.75</c:v>
                </c:pt>
                <c:pt idx="5">
                  <c:v>128300.2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38-4AEF-9DA2-A91E40269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281688127"/>
        <c:axId val="281668575"/>
      </c:barChart>
      <c:catAx>
        <c:axId val="2816881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1668575"/>
        <c:crosses val="autoZero"/>
        <c:auto val="1"/>
        <c:lblAlgn val="ctr"/>
        <c:lblOffset val="100"/>
        <c:noMultiLvlLbl val="0"/>
      </c:catAx>
      <c:valAx>
        <c:axId val="281668575"/>
        <c:scaling>
          <c:orientation val="minMax"/>
        </c:scaling>
        <c:delete val="1"/>
        <c:axPos val="b"/>
        <c:numFmt formatCode="[$£-809]#,##0.00" sourceLinked="1"/>
        <c:majorTickMark val="none"/>
        <c:minorTickMark val="none"/>
        <c:tickLblPos val="nextTo"/>
        <c:crossAx val="281688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 and detailed Global Tech Project.xlsx]pivot!PivotTable8</c:name>
    <c:fmtId val="14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pivot!$K$4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598-4E11-AD39-45FC8BFEE02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598-4E11-AD39-45FC8BFEE02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pivot!$J$5:$J$7</c:f>
              <c:strCache>
                <c:ptCount val="2"/>
                <c:pt idx="0">
                  <c:v>3 Years+</c:v>
                </c:pt>
                <c:pt idx="1">
                  <c:v>Less than 3 years</c:v>
                </c:pt>
              </c:strCache>
            </c:strRef>
          </c:cat>
          <c:val>
            <c:numRef>
              <c:f>pivot!$K$5:$K$7</c:f>
              <c:numCache>
                <c:formatCode>General</c:formatCode>
                <c:ptCount val="2"/>
                <c:pt idx="0">
                  <c:v>27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98-4E11-AD39-45FC8BFEE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425040634233018"/>
          <c:y val="0.26013174823735269"/>
          <c:w val="0.37238351787918628"/>
          <c:h val="0.479736503525294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 and detailed Global Tech Project.xlsx]pivot!PivotTable9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pivot!$B$41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pivot!$A$42:$A$45</c:f>
              <c:strCache>
                <c:ptCount val="3"/>
                <c:pt idx="0">
                  <c:v>Operations</c:v>
                </c:pt>
                <c:pt idx="1">
                  <c:v>Finance</c:v>
                </c:pt>
                <c:pt idx="2">
                  <c:v>HR</c:v>
                </c:pt>
              </c:strCache>
            </c:strRef>
          </c:cat>
          <c:val>
            <c:numRef>
              <c:f>pivot!$B$42:$B$45</c:f>
              <c:numCache>
                <c:formatCode>0.00</c:formatCode>
                <c:ptCount val="3"/>
                <c:pt idx="0">
                  <c:v>13</c:v>
                </c:pt>
                <c:pt idx="1">
                  <c:v>9.9250000000000007</c:v>
                </c:pt>
                <c:pt idx="2">
                  <c:v>9.620000000000001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11-4A99-A555-E30D25946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6156287"/>
        <c:axId val="1636152543"/>
      </c:barChart>
      <c:catAx>
        <c:axId val="163615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36152543"/>
        <c:crosses val="autoZero"/>
        <c:auto val="1"/>
        <c:lblAlgn val="ctr"/>
        <c:lblOffset val="100"/>
        <c:noMultiLvlLbl val="0"/>
      </c:catAx>
      <c:valAx>
        <c:axId val="1636152543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636156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 and detailed Global Tech Project.xlsx]pivot!PivotTable10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D242BD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pivot!$F$43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D242BD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pivot!$E$44:$E$67</c:f>
              <c:strCache>
                <c:ptCount val="23"/>
                <c:pt idx="0">
                  <c:v>Atlanta</c:v>
                </c:pt>
                <c:pt idx="1">
                  <c:v>Bangalore</c:v>
                </c:pt>
                <c:pt idx="2">
                  <c:v>Berlin</c:v>
                </c:pt>
                <c:pt idx="3">
                  <c:v>Boston</c:v>
                </c:pt>
                <c:pt idx="4">
                  <c:v>Bristol</c:v>
                </c:pt>
                <c:pt idx="5">
                  <c:v>Chennai</c:v>
                </c:pt>
                <c:pt idx="6">
                  <c:v>Chicago</c:v>
                </c:pt>
                <c:pt idx="7">
                  <c:v>Delhi</c:v>
                </c:pt>
                <c:pt idx="8">
                  <c:v>Hamburg</c:v>
                </c:pt>
                <c:pt idx="9">
                  <c:v>Hyderabad</c:v>
                </c:pt>
                <c:pt idx="10">
                  <c:v>Liverpool</c:v>
                </c:pt>
                <c:pt idx="11">
                  <c:v>London</c:v>
                </c:pt>
                <c:pt idx="12">
                  <c:v>Lyon</c:v>
                </c:pt>
                <c:pt idx="13">
                  <c:v>Manchester</c:v>
                </c:pt>
                <c:pt idx="14">
                  <c:v>Miami</c:v>
                </c:pt>
                <c:pt idx="15">
                  <c:v>Montreal</c:v>
                </c:pt>
                <c:pt idx="16">
                  <c:v>Mumbai</c:v>
                </c:pt>
                <c:pt idx="17">
                  <c:v>New York</c:v>
                </c:pt>
                <c:pt idx="18">
                  <c:v>Ottawa</c:v>
                </c:pt>
                <c:pt idx="19">
                  <c:v>Paris</c:v>
                </c:pt>
                <c:pt idx="20">
                  <c:v>San Francisco</c:v>
                </c:pt>
                <c:pt idx="21">
                  <c:v>Toronto</c:v>
                </c:pt>
                <c:pt idx="22">
                  <c:v>Vancouver</c:v>
                </c:pt>
              </c:strCache>
            </c:strRef>
          </c:cat>
          <c:val>
            <c:numRef>
              <c:f>pivot!$F$44:$F$67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  <c:pt idx="21">
                  <c:v>3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1C-4293-955E-7DEF29BC9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861375"/>
        <c:axId val="1492873023"/>
      </c:radarChart>
      <c:catAx>
        <c:axId val="1492861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873023"/>
        <c:crosses val="autoZero"/>
        <c:auto val="1"/>
        <c:lblAlgn val="ctr"/>
        <c:lblOffset val="100"/>
        <c:noMultiLvlLbl val="0"/>
      </c:catAx>
      <c:valAx>
        <c:axId val="149287302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92861375"/>
        <c:crosses val="autoZero"/>
        <c:crossBetween val="between"/>
      </c:valAx>
      <c:spPr>
        <a:noFill/>
        <a:ln>
          <a:noFill/>
        </a:ln>
        <a:effectLst>
          <a:outerShdw blurRad="50800" dist="38100" dir="16200000" rotWithShape="0">
            <a:srgbClr val="FFFF00">
              <a:alpha val="40000"/>
            </a:srgbClr>
          </a:outerShd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 and detailed Global Tech Project.xlsx]pivot!PivotTable18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33235304380208236"/>
                  <c:h val="0.13632952857636979"/>
                </c:manualLayout>
              </c15:layout>
            </c:ext>
          </c:extLst>
        </c:dLbl>
      </c:pivotFmt>
      <c:pivotFmt>
        <c:idx val="4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32127899106951252"/>
                  <c:h val="0.17215698431396861"/>
                </c:manualLayout>
              </c15:layout>
            </c:ext>
          </c:extLst>
        </c:dLbl>
      </c:pivotFmt>
      <c:pivotFmt>
        <c:idx val="5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30226710791585837"/>
                  <c:h val="0.21204724409448816"/>
                </c:manualLayout>
              </c15:layout>
            </c:ext>
          </c:extLst>
        </c:dLbl>
      </c:pivotFmt>
      <c:pivotFmt>
        <c:idx val="6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30402020502154214"/>
                  <c:h val="0.1931543596420526"/>
                </c:manualLayout>
              </c15:layout>
            </c:ext>
          </c:extLst>
        </c:dLbl>
      </c:pivotFmt>
      <c:pivotFmt>
        <c:idx val="7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3781683713736923"/>
                  <c:h val="0.16082125603864733"/>
                </c:manualLayout>
              </c15:layout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pivot!$I$44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4B8F-4A63-BFEB-502DF8F14FEA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4B8F-4A63-BFEB-502DF8F14FEA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4B8F-4A63-BFEB-502DF8F14FEA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4B8F-4A63-BFEB-502DF8F14FEA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4B8F-4A63-BFEB-502DF8F14FEA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3235304380208236"/>
                      <c:h val="0.1363295285763697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4B8F-4A63-BFEB-502DF8F14FEA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2127899106951252"/>
                      <c:h val="0.1721569843139686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4B8F-4A63-BFEB-502DF8F14FEA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226710791585837"/>
                      <c:h val="0.2120472440944881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4B8F-4A63-BFEB-502DF8F14FEA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402020502154214"/>
                      <c:h val="0.193154359642052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4B8F-4A63-BFEB-502DF8F14FEA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81683713736923"/>
                      <c:h val="0.1608212560386473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4B8F-4A63-BFEB-502DF8F14F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pivot!$H$45:$H$50</c:f>
              <c:strCache>
                <c:ptCount val="5"/>
                <c:pt idx="0">
                  <c:v>Berlin</c:v>
                </c:pt>
                <c:pt idx="1">
                  <c:v>Paris</c:v>
                </c:pt>
                <c:pt idx="2">
                  <c:v>Toronto</c:v>
                </c:pt>
                <c:pt idx="3">
                  <c:v>Chicago</c:v>
                </c:pt>
                <c:pt idx="4">
                  <c:v>San Francisco</c:v>
                </c:pt>
              </c:strCache>
            </c:strRef>
          </c:cat>
          <c:val>
            <c:numRef>
              <c:f>pivot!$I$45:$I$50</c:f>
              <c:numCache>
                <c:formatCode>[$£-809]#,##0.00</c:formatCode>
                <c:ptCount val="5"/>
                <c:pt idx="0">
                  <c:v>315211.82</c:v>
                </c:pt>
                <c:pt idx="1">
                  <c:v>289801.05</c:v>
                </c:pt>
                <c:pt idx="2">
                  <c:v>265361.88</c:v>
                </c:pt>
                <c:pt idx="3">
                  <c:v>212400.35</c:v>
                </c:pt>
                <c:pt idx="4">
                  <c:v>134800.95000000001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8F-4A63-BFEB-502DF8F14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8"/>
        <c:axId val="69789023"/>
        <c:axId val="69798175"/>
      </c:barChart>
      <c:catAx>
        <c:axId val="6978902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solidFill>
            <a:schemeClr val="accent5">
              <a:lumMod val="20000"/>
              <a:lumOff val="80000"/>
            </a:schemeClr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9798175"/>
        <c:crosses val="autoZero"/>
        <c:auto val="1"/>
        <c:lblAlgn val="ctr"/>
        <c:lblOffset val="100"/>
        <c:noMultiLvlLbl val="0"/>
      </c:catAx>
      <c:valAx>
        <c:axId val="69798175"/>
        <c:scaling>
          <c:orientation val="minMax"/>
        </c:scaling>
        <c:delete val="1"/>
        <c:axPos val="t"/>
        <c:numFmt formatCode="[$£-809]#,##0.00" sourceLinked="1"/>
        <c:majorTickMark val="none"/>
        <c:minorTickMark val="none"/>
        <c:tickLblPos val="nextTo"/>
        <c:crossAx val="69789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8.xml"/><Relationship Id="rId18" Type="http://schemas.openxmlformats.org/officeDocument/2006/relationships/image" Target="../media/image15.png"/><Relationship Id="rId26" Type="http://schemas.openxmlformats.org/officeDocument/2006/relationships/chart" Target="../charts/chart15.xml"/><Relationship Id="rId39" Type="http://schemas.openxmlformats.org/officeDocument/2006/relationships/image" Target="../media/image27.png"/><Relationship Id="rId21" Type="http://schemas.openxmlformats.org/officeDocument/2006/relationships/chart" Target="../charts/chart12.xml"/><Relationship Id="rId34" Type="http://schemas.openxmlformats.org/officeDocument/2006/relationships/image" Target="../media/image2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4.svg"/><Relationship Id="rId25" Type="http://schemas.openxmlformats.org/officeDocument/2006/relationships/image" Target="../media/image18.svg"/><Relationship Id="rId33" Type="http://schemas.openxmlformats.org/officeDocument/2006/relationships/chart" Target="../charts/chart18.xml"/><Relationship Id="rId38" Type="http://schemas.openxmlformats.org/officeDocument/2006/relationships/image" Target="../media/image26.svg"/><Relationship Id="rId2" Type="http://schemas.openxmlformats.org/officeDocument/2006/relationships/image" Target="../media/image2.svg"/><Relationship Id="rId16" Type="http://schemas.openxmlformats.org/officeDocument/2006/relationships/image" Target="../media/image13.png"/><Relationship Id="rId20" Type="http://schemas.openxmlformats.org/officeDocument/2006/relationships/chart" Target="../charts/chart11.xml"/><Relationship Id="rId29" Type="http://schemas.openxmlformats.org/officeDocument/2006/relationships/image" Target="../media/image21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24" Type="http://schemas.openxmlformats.org/officeDocument/2006/relationships/image" Target="../media/image17.png"/><Relationship Id="rId32" Type="http://schemas.openxmlformats.org/officeDocument/2006/relationships/chart" Target="../charts/chart17.xml"/><Relationship Id="rId37" Type="http://schemas.openxmlformats.org/officeDocument/2006/relationships/image" Target="../media/image25.png"/><Relationship Id="rId40" Type="http://schemas.openxmlformats.org/officeDocument/2006/relationships/image" Target="../media/image28.svg"/><Relationship Id="rId5" Type="http://schemas.openxmlformats.org/officeDocument/2006/relationships/image" Target="../media/image5.png"/><Relationship Id="rId15" Type="http://schemas.openxmlformats.org/officeDocument/2006/relationships/chart" Target="../charts/chart10.xml"/><Relationship Id="rId23" Type="http://schemas.openxmlformats.org/officeDocument/2006/relationships/chart" Target="../charts/chart14.xml"/><Relationship Id="rId28" Type="http://schemas.openxmlformats.org/officeDocument/2006/relationships/image" Target="../media/image20.svg"/><Relationship Id="rId36" Type="http://schemas.openxmlformats.org/officeDocument/2006/relationships/chart" Target="../charts/chart19.xml"/><Relationship Id="rId10" Type="http://schemas.openxmlformats.org/officeDocument/2006/relationships/image" Target="../media/image10.svg"/><Relationship Id="rId19" Type="http://schemas.openxmlformats.org/officeDocument/2006/relationships/image" Target="../media/image16.svg"/><Relationship Id="rId31" Type="http://schemas.openxmlformats.org/officeDocument/2006/relationships/chart" Target="../charts/chart16.xml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chart" Target="../charts/chart9.xml"/><Relationship Id="rId22" Type="http://schemas.openxmlformats.org/officeDocument/2006/relationships/chart" Target="../charts/chart13.xml"/><Relationship Id="rId27" Type="http://schemas.openxmlformats.org/officeDocument/2006/relationships/image" Target="../media/image19.png"/><Relationship Id="rId30" Type="http://schemas.openxmlformats.org/officeDocument/2006/relationships/image" Target="../media/image22.svg"/><Relationship Id="rId35" Type="http://schemas.openxmlformats.org/officeDocument/2006/relationships/image" Target="../media/image24.svg"/><Relationship Id="rId8" Type="http://schemas.openxmlformats.org/officeDocument/2006/relationships/image" Target="../media/image8.sv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161924</xdr:colOff>
      <xdr:row>2</xdr:row>
      <xdr:rowOff>166688</xdr:rowOff>
    </xdr:from>
    <xdr:to>
      <xdr:col>8</xdr:col>
      <xdr:colOff>422334</xdr:colOff>
      <xdr:row>11</xdr:row>
      <xdr:rowOff>8986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F5FDFE-D13C-4143-81EF-FB80FBFCF0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179718</xdr:colOff>
      <xdr:row>12</xdr:row>
      <xdr:rowOff>62900</xdr:rowOff>
    </xdr:from>
    <xdr:to>
      <xdr:col>8</xdr:col>
      <xdr:colOff>1096273</xdr:colOff>
      <xdr:row>23</xdr:row>
      <xdr:rowOff>92015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4B330D-09D6-47D8-8B0B-92B4901109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209675</xdr:colOff>
      <xdr:row>43</xdr:row>
      <xdr:rowOff>392999</xdr:rowOff>
    </xdr:from>
    <xdr:to>
      <xdr:col>8</xdr:col>
      <xdr:colOff>583376</xdr:colOff>
      <xdr:row>55</xdr:row>
      <xdr:rowOff>170336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B39938-1693-4B68-9FDF-46D392FB34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980356</xdr:colOff>
      <xdr:row>70</xdr:row>
      <xdr:rowOff>66135</xdr:rowOff>
    </xdr:from>
    <xdr:to>
      <xdr:col>4</xdr:col>
      <xdr:colOff>187804</xdr:colOff>
      <xdr:row>84</xdr:row>
      <xdr:rowOff>167496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20F054E-67AE-48A2-90AA-289BB1EC0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97</xdr:row>
      <xdr:rowOff>30193</xdr:rowOff>
    </xdr:from>
    <xdr:to>
      <xdr:col>2</xdr:col>
      <xdr:colOff>708085</xdr:colOff>
      <xdr:row>111</xdr:row>
      <xdr:rowOff>131553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8F8E5F-B142-4815-9A94-A1B6A93F41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136</xdr:row>
      <xdr:rowOff>8986</xdr:rowOff>
    </xdr:from>
    <xdr:to>
      <xdr:col>2</xdr:col>
      <xdr:colOff>1104361</xdr:colOff>
      <xdr:row>147</xdr:row>
      <xdr:rowOff>167496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81932C3-8EC4-482A-92AB-52A5E4156E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171630</xdr:colOff>
      <xdr:row>153</xdr:row>
      <xdr:rowOff>12222</xdr:rowOff>
    </xdr:from>
    <xdr:to>
      <xdr:col>8</xdr:col>
      <xdr:colOff>340563</xdr:colOff>
      <xdr:row>167</xdr:row>
      <xdr:rowOff>113582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D44E477-83A1-4DD9-9386-83013DCBA4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53579</xdr:colOff>
      <xdr:row>0</xdr:row>
      <xdr:rowOff>0</xdr:rowOff>
    </xdr:from>
    <xdr:to>
      <xdr:col>26</xdr:col>
      <xdr:colOff>166688</xdr:colOff>
      <xdr:row>67</xdr:row>
      <xdr:rowOff>177434</xdr:rowOff>
    </xdr:to>
    <xdr:grpSp>
      <xdr:nvGrpSpPr>
        <xdr:cNvPr id="90" name="Group 89">
          <a:extLst>
            <a:ext uri="{FF2B5EF4-FFF2-40B4-BE49-F238E27FC236}">
              <a16:creationId xmlns:a16="http://schemas.microsoft.com/office/drawing/2014/main" id="{ECEA503C-946A-4924-A793-285B14835123}"/>
            </a:ext>
          </a:extLst>
        </xdr:cNvPr>
        <xdr:cNvGrpSpPr/>
      </xdr:nvGrpSpPr>
      <xdr:grpSpPr>
        <a:xfrm>
          <a:off x="53579" y="0"/>
          <a:ext cx="16210359" cy="12940934"/>
          <a:chOff x="53579" y="0"/>
          <a:chExt cx="13500384" cy="10306050"/>
        </a:xfrm>
      </xdr:grpSpPr>
      <xdr:sp macro="" textlink="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1317EF51-664F-4F2A-9749-A9392E56F0E3}"/>
              </a:ext>
            </a:extLst>
          </xdr:cNvPr>
          <xdr:cNvSpPr/>
        </xdr:nvSpPr>
        <xdr:spPr>
          <a:xfrm>
            <a:off x="95250" y="0"/>
            <a:ext cx="13306425" cy="10306050"/>
          </a:xfrm>
          <a:prstGeom prst="roundRect">
            <a:avLst>
              <a:gd name="adj" fmla="val 449"/>
            </a:avLst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bg2"/>
              </a:solidFill>
            </a:endParaRPr>
          </a:p>
        </xdr:txBody>
      </xdr:sp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BA9B2966-AC58-42A0-A466-99C0E404D421}"/>
              </a:ext>
            </a:extLst>
          </xdr:cNvPr>
          <xdr:cNvSpPr/>
        </xdr:nvSpPr>
        <xdr:spPr>
          <a:xfrm>
            <a:off x="491729" y="71436"/>
            <a:ext cx="12022931" cy="1202531"/>
          </a:xfrm>
          <a:prstGeom prst="roundRect">
            <a:avLst/>
          </a:prstGeom>
          <a:solidFill>
            <a:schemeClr val="tx2">
              <a:lumMod val="75000"/>
            </a:schemeClr>
          </a:solidFill>
          <a:ln>
            <a:solidFill>
              <a:schemeClr val="bg1"/>
            </a:solidFill>
          </a:ln>
          <a:effectLst>
            <a:outerShdw blurRad="50800" dist="38100" algn="l" rotWithShape="0">
              <a:prstClr val="black">
                <a:alpha val="40000"/>
              </a:prstClr>
            </a:outerShdw>
            <a:reflection blurRad="6350" stA="52000" endA="300" endPos="35000" dir="5400000" sy="-100000" algn="bl" rotWithShape="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sz="2800">
              <a:latin typeface="Elephant" panose="02020904090505020303" pitchFamily="18" charset="0"/>
            </a:endParaRP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461F5F09-BE5F-45B5-B534-3B8DCD88AC4D}"/>
              </a:ext>
            </a:extLst>
          </xdr:cNvPr>
          <xdr:cNvSpPr/>
        </xdr:nvSpPr>
        <xdr:spPr>
          <a:xfrm>
            <a:off x="193477" y="1905000"/>
            <a:ext cx="4616648" cy="3238502"/>
          </a:xfrm>
          <a:prstGeom prst="roundRect">
            <a:avLst/>
          </a:prstGeom>
          <a:solidFill>
            <a:schemeClr val="bg1"/>
          </a:solidFill>
          <a:ln>
            <a:solidFill>
              <a:srgbClr val="002060"/>
            </a:solidFill>
          </a:ln>
          <a:effectLst>
            <a:outerShdw blurRad="50800" dist="38100" dir="10800000" algn="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EBB8C57F-6435-460A-A678-62A4BD0804F0}"/>
              </a:ext>
            </a:extLst>
          </xdr:cNvPr>
          <xdr:cNvSpPr/>
        </xdr:nvSpPr>
        <xdr:spPr>
          <a:xfrm>
            <a:off x="148829" y="7753350"/>
            <a:ext cx="3213496" cy="2400300"/>
          </a:xfrm>
          <a:prstGeom prst="roundRect">
            <a:avLst/>
          </a:prstGeom>
          <a:solidFill>
            <a:schemeClr val="bg1"/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21247718-5E1B-43A4-854C-303280D93008}"/>
              </a:ext>
            </a:extLst>
          </xdr:cNvPr>
          <xdr:cNvSpPr/>
        </xdr:nvSpPr>
        <xdr:spPr>
          <a:xfrm>
            <a:off x="4905371" y="1982390"/>
            <a:ext cx="4342810" cy="1726407"/>
          </a:xfrm>
          <a:prstGeom prst="roundRect">
            <a:avLst/>
          </a:prstGeom>
          <a:solidFill>
            <a:schemeClr val="bg1"/>
          </a:solidFill>
          <a:ln>
            <a:solidFill>
              <a:srgbClr val="002060"/>
            </a:solidFill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3E6806BE-B310-4A04-B6A1-C6D8985892AB}"/>
              </a:ext>
            </a:extLst>
          </xdr:cNvPr>
          <xdr:cNvSpPr/>
        </xdr:nvSpPr>
        <xdr:spPr>
          <a:xfrm>
            <a:off x="114300" y="5200650"/>
            <a:ext cx="4600574" cy="2438400"/>
          </a:xfrm>
          <a:prstGeom prst="roundRect">
            <a:avLst/>
          </a:prstGeom>
          <a:solidFill>
            <a:schemeClr val="bg1"/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33" name="Group 32">
            <a:extLst>
              <a:ext uri="{FF2B5EF4-FFF2-40B4-BE49-F238E27FC236}">
                <a16:creationId xmlns:a16="http://schemas.microsoft.com/office/drawing/2014/main" id="{7D20E399-0BD3-4FA7-88F9-D04CFBC1D31B}"/>
              </a:ext>
            </a:extLst>
          </xdr:cNvPr>
          <xdr:cNvGrpSpPr/>
        </xdr:nvGrpSpPr>
        <xdr:grpSpPr>
          <a:xfrm>
            <a:off x="764385" y="1000125"/>
            <a:ext cx="11491909" cy="797719"/>
            <a:chOff x="285753" y="1095374"/>
            <a:chExt cx="11470477" cy="1069182"/>
          </a:xfrm>
        </xdr:grpSpPr>
        <xdr:sp macro="" textlink="">
          <xdr:nvSpPr>
            <xdr:cNvPr id="4" name="Rectangle: Rounded Corners 3">
              <a:extLst>
                <a:ext uri="{FF2B5EF4-FFF2-40B4-BE49-F238E27FC236}">
                  <a16:creationId xmlns:a16="http://schemas.microsoft.com/office/drawing/2014/main" id="{4930D850-E512-40BB-BC7E-F7E8A28D7CBC}"/>
                </a:ext>
              </a:extLst>
            </xdr:cNvPr>
            <xdr:cNvSpPr/>
          </xdr:nvSpPr>
          <xdr:spPr>
            <a:xfrm>
              <a:off x="285753" y="1095374"/>
              <a:ext cx="2726528" cy="1035844"/>
            </a:xfrm>
            <a:prstGeom prst="roundRect">
              <a:avLst/>
            </a:prstGeom>
            <a:solidFill>
              <a:schemeClr val="bg1"/>
            </a:solidFill>
            <a:ln>
              <a:solidFill>
                <a:srgbClr val="00206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7" name="Rectangle: Rounded Corners 26">
              <a:extLst>
                <a:ext uri="{FF2B5EF4-FFF2-40B4-BE49-F238E27FC236}">
                  <a16:creationId xmlns:a16="http://schemas.microsoft.com/office/drawing/2014/main" id="{55B36C6C-3522-455C-9FCC-B7D3358E29F6}"/>
                </a:ext>
              </a:extLst>
            </xdr:cNvPr>
            <xdr:cNvSpPr/>
          </xdr:nvSpPr>
          <xdr:spPr>
            <a:xfrm>
              <a:off x="3188496" y="1128712"/>
              <a:ext cx="2726528" cy="1035844"/>
            </a:xfrm>
            <a:prstGeom prst="roundRect">
              <a:avLst/>
            </a:prstGeom>
            <a:solidFill>
              <a:schemeClr val="bg1"/>
            </a:solidFill>
            <a:ln>
              <a:solidFill>
                <a:srgbClr val="00206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9" name="Rectangle: Rounded Corners 28">
              <a:extLst>
                <a:ext uri="{FF2B5EF4-FFF2-40B4-BE49-F238E27FC236}">
                  <a16:creationId xmlns:a16="http://schemas.microsoft.com/office/drawing/2014/main" id="{10DE863B-B6BD-4D8D-9551-F6BC11F46DE0}"/>
                </a:ext>
              </a:extLst>
            </xdr:cNvPr>
            <xdr:cNvSpPr/>
          </xdr:nvSpPr>
          <xdr:spPr>
            <a:xfrm>
              <a:off x="6091241" y="1126331"/>
              <a:ext cx="2726528" cy="1035844"/>
            </a:xfrm>
            <a:prstGeom prst="roundRect">
              <a:avLst/>
            </a:prstGeom>
            <a:solidFill>
              <a:schemeClr val="bg1"/>
            </a:solidFill>
            <a:ln>
              <a:solidFill>
                <a:srgbClr val="00206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" name="Rectangle: Rounded Corners 29">
              <a:extLst>
                <a:ext uri="{FF2B5EF4-FFF2-40B4-BE49-F238E27FC236}">
                  <a16:creationId xmlns:a16="http://schemas.microsoft.com/office/drawing/2014/main" id="{8D33C229-84F6-47DE-9B1B-ECB8ADF17AA9}"/>
                </a:ext>
              </a:extLst>
            </xdr:cNvPr>
            <xdr:cNvSpPr/>
          </xdr:nvSpPr>
          <xdr:spPr>
            <a:xfrm>
              <a:off x="9029702" y="1123950"/>
              <a:ext cx="2726528" cy="1035844"/>
            </a:xfrm>
            <a:prstGeom prst="roundRect">
              <a:avLst/>
            </a:prstGeom>
            <a:solidFill>
              <a:schemeClr val="bg1"/>
            </a:solidFill>
            <a:ln>
              <a:solidFill>
                <a:srgbClr val="00206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pic>
        <xdr:nvPicPr>
          <xdr:cNvPr id="17" name="Graphic 16" descr="Users with solid fill">
            <a:extLst>
              <a:ext uri="{FF2B5EF4-FFF2-40B4-BE49-F238E27FC236}">
                <a16:creationId xmlns:a16="http://schemas.microsoft.com/office/drawing/2014/main" id="{8B2E9267-447F-4FE5-A8D9-96EA32FE493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07269" y="1128711"/>
            <a:ext cx="607218" cy="595312"/>
          </a:xfrm>
          <a:prstGeom prst="rect">
            <a:avLst/>
          </a:prstGeom>
        </xdr:spPr>
      </xdr:pic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3826ACA5-BC52-4649-8965-E5A9EA21C410}"/>
              </a:ext>
            </a:extLst>
          </xdr:cNvPr>
          <xdr:cNvSpPr txBox="1"/>
        </xdr:nvSpPr>
        <xdr:spPr>
          <a:xfrm>
            <a:off x="2559844" y="678656"/>
            <a:ext cx="7346156" cy="35718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en-US" sz="1100"/>
          </a:p>
        </xdr:txBody>
      </xdr:sp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9CADB9EC-17EE-40E6-97D3-9D881E6058A9}"/>
              </a:ext>
            </a:extLst>
          </xdr:cNvPr>
          <xdr:cNvSpPr txBox="1"/>
        </xdr:nvSpPr>
        <xdr:spPr>
          <a:xfrm>
            <a:off x="1881188" y="166688"/>
            <a:ext cx="9346405" cy="58340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2800" b="1">
                <a:solidFill>
                  <a:schemeClr val="bg1"/>
                </a:solidFill>
                <a:effectLst/>
                <a:latin typeface="Elephant" panose="02020904090505020303" pitchFamily="18" charset="0"/>
                <a:ea typeface="+mn-ea"/>
                <a:cs typeface="+mn-cs"/>
              </a:rPr>
              <a:t>GLOBALTECH</a:t>
            </a:r>
            <a:r>
              <a:rPr lang="en-US" sz="2800" b="1" baseline="0">
                <a:solidFill>
                  <a:schemeClr val="bg1"/>
                </a:solidFill>
                <a:effectLst/>
                <a:latin typeface="Elephant" panose="02020904090505020303" pitchFamily="18" charset="0"/>
                <a:ea typeface="+mn-ea"/>
                <a:cs typeface="+mn-cs"/>
              </a:rPr>
              <a:t> SOLUTIONS WORKFORCE</a:t>
            </a:r>
            <a:endParaRPr lang="en-US" sz="2800" b="1">
              <a:solidFill>
                <a:schemeClr val="bg1"/>
              </a:solidFill>
              <a:effectLst/>
              <a:latin typeface="Elephant" panose="02020904090505020303" pitchFamily="18" charset="0"/>
            </a:endParaRPr>
          </a:p>
          <a:p>
            <a:endParaRPr lang="en-US" sz="1100"/>
          </a:p>
        </xdr:txBody>
      </xdr: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5F523468-71A3-4F18-9669-7F16074F3C37}"/>
              </a:ext>
            </a:extLst>
          </xdr:cNvPr>
          <xdr:cNvSpPr txBox="1"/>
        </xdr:nvSpPr>
        <xdr:spPr>
          <a:xfrm>
            <a:off x="1178719" y="523875"/>
            <a:ext cx="10727531" cy="3452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 i="1">
                <a:solidFill>
                  <a:srgbClr val="FF0000"/>
                </a:solidFill>
                <a:latin typeface="Franklin Gothic Medium" panose="020B0603020102020204" pitchFamily="34" charset="0"/>
              </a:rPr>
              <a:t>A one-page overview of workforce distribution, experience, salary, and retention insights.</a:t>
            </a:r>
          </a:p>
        </xdr:txBody>
      </xdr:sp>
      <xdr:pic>
        <xdr:nvPicPr>
          <xdr:cNvPr id="56" name="Graphic 55" descr="Trophy with solid fill">
            <a:extLst>
              <a:ext uri="{FF2B5EF4-FFF2-40B4-BE49-F238E27FC236}">
                <a16:creationId xmlns:a16="http://schemas.microsoft.com/office/drawing/2014/main" id="{76924BEE-648D-4C1A-A862-18374E3098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9848851" y="1200152"/>
            <a:ext cx="440530" cy="428624"/>
          </a:xfrm>
          <a:prstGeom prst="rect">
            <a:avLst/>
          </a:prstGeom>
        </xdr:spPr>
      </xdr:pic>
      <xdr:pic>
        <xdr:nvPicPr>
          <xdr:cNvPr id="58" name="Graphic 57" descr="Monitor with solid fill">
            <a:extLst>
              <a:ext uri="{FF2B5EF4-FFF2-40B4-BE49-F238E27FC236}">
                <a16:creationId xmlns:a16="http://schemas.microsoft.com/office/drawing/2014/main" id="{D6E47D58-18D4-40FB-A9A2-A63FF4279F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1346655" y="128587"/>
            <a:ext cx="702470" cy="690563"/>
          </a:xfrm>
          <a:prstGeom prst="rect">
            <a:avLst/>
          </a:prstGeom>
        </xdr:spPr>
      </xdr:pic>
      <xdr:pic>
        <xdr:nvPicPr>
          <xdr:cNvPr id="60" name="Graphic 59" descr="Group brainstorm with solid fill">
            <a:extLst>
              <a:ext uri="{FF2B5EF4-FFF2-40B4-BE49-F238E27FC236}">
                <a16:creationId xmlns:a16="http://schemas.microsoft.com/office/drawing/2014/main" id="{64410BB1-3FA9-49DF-B62C-241753951F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1119187" y="152401"/>
            <a:ext cx="821531" cy="797718"/>
          </a:xfrm>
          <a:prstGeom prst="rect">
            <a:avLst/>
          </a:prstGeom>
        </xdr:spPr>
      </xdr:pic>
      <xdr:sp macro="" textlink="DASHBOARD!$C$172">
        <xdr:nvSpPr>
          <xdr:cNvPr id="31" name="TextBox 30">
            <a:extLst>
              <a:ext uri="{FF2B5EF4-FFF2-40B4-BE49-F238E27FC236}">
                <a16:creationId xmlns:a16="http://schemas.microsoft.com/office/drawing/2014/main" id="{69575B37-7F3A-4BEF-BF3B-43BAF2DC0630}"/>
              </a:ext>
            </a:extLst>
          </xdr:cNvPr>
          <xdr:cNvSpPr txBox="1"/>
        </xdr:nvSpPr>
        <xdr:spPr>
          <a:xfrm>
            <a:off x="10870410" y="1381125"/>
            <a:ext cx="1797844" cy="2500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fld id="{06C25314-5B49-4269-BE4F-90B7906BD31A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 </a:t>
            </a:fld>
            <a:endParaRPr lang="en-US" sz="28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A45C0462-AE5D-4DC4-BEAE-54FD24DB3AE1}"/>
              </a:ext>
            </a:extLst>
          </xdr:cNvPr>
          <xdr:cNvGrpSpPr/>
        </xdr:nvGrpSpPr>
        <xdr:grpSpPr>
          <a:xfrm>
            <a:off x="676275" y="928690"/>
            <a:ext cx="11708610" cy="988217"/>
            <a:chOff x="666750" y="928690"/>
            <a:chExt cx="11527635" cy="988217"/>
          </a:xfrm>
        </xdr:grpSpPr>
        <xdr:pic>
          <xdr:nvPicPr>
            <xdr:cNvPr id="38" name="Graphic 37" descr="Coins with solid fill">
              <a:extLst>
                <a:ext uri="{FF2B5EF4-FFF2-40B4-BE49-F238E27FC236}">
                  <a16:creationId xmlns:a16="http://schemas.microsoft.com/office/drawing/2014/main" id="{DCCE29E5-E9F0-45B0-AF3B-9C3D1CAA132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3755230" y="1012031"/>
              <a:ext cx="814388" cy="809625"/>
            </a:xfrm>
            <a:prstGeom prst="rect">
              <a:avLst/>
            </a:prstGeom>
          </xdr:spPr>
        </xdr:pic>
        <xdr:pic>
          <xdr:nvPicPr>
            <xdr:cNvPr id="54" name="Graphic 53" descr="Hourglass Finished with solid fill">
              <a:extLst>
                <a:ext uri="{FF2B5EF4-FFF2-40B4-BE49-F238E27FC236}">
                  <a16:creationId xmlns:a16="http://schemas.microsoft.com/office/drawing/2014/main" id="{CEA0B8D0-27C9-4FA4-9C05-E3AD3344952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2"/>
                </a:ext>
              </a:extLst>
            </a:blip>
            <a:stretch>
              <a:fillRect/>
            </a:stretch>
          </xdr:blipFill>
          <xdr:spPr>
            <a:xfrm>
              <a:off x="6596062" y="1057273"/>
              <a:ext cx="692945" cy="690563"/>
            </a:xfrm>
            <a:prstGeom prst="rect">
              <a:avLst/>
            </a:prstGeom>
          </xdr:spPr>
        </xdr:pic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348E8237-2AC6-4F45-96C1-1EC11F9BC3F0}"/>
                </a:ext>
              </a:extLst>
            </xdr:cNvPr>
            <xdr:cNvSpPr txBox="1"/>
          </xdr:nvSpPr>
          <xdr:spPr>
            <a:xfrm>
              <a:off x="1752598" y="1095374"/>
              <a:ext cx="1769269" cy="2500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en-US" sz="11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TOTAL</a:t>
              </a:r>
              <a:r>
                <a:rPr lang="en-US" sz="11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EMPLOYEES</a:t>
              </a:r>
              <a:endParaRPr lang="en-US" sz="11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63" name="TextBox 62">
              <a:extLst>
                <a:ext uri="{FF2B5EF4-FFF2-40B4-BE49-F238E27FC236}">
                  <a16:creationId xmlns:a16="http://schemas.microsoft.com/office/drawing/2014/main" id="{53D1D614-68FA-45E7-99A5-BCD6701AFEED}"/>
                </a:ext>
              </a:extLst>
            </xdr:cNvPr>
            <xdr:cNvSpPr txBox="1"/>
          </xdr:nvSpPr>
          <xdr:spPr>
            <a:xfrm>
              <a:off x="4741072" y="1047749"/>
              <a:ext cx="1766887" cy="2500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en-US" sz="11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AVERAGE</a:t>
              </a:r>
              <a:r>
                <a:rPr lang="en-US" sz="11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SALARY</a:t>
              </a:r>
              <a:endParaRPr lang="en-US" sz="11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AE23EE22-CDFE-49AF-A835-23B0D268F4C7}"/>
                </a:ext>
              </a:extLst>
            </xdr:cNvPr>
            <xdr:cNvSpPr txBox="1"/>
          </xdr:nvSpPr>
          <xdr:spPr>
            <a:xfrm>
              <a:off x="9960768" y="1023936"/>
              <a:ext cx="2233617" cy="44053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EMPLOYEES WITH &gt; 10 YEARS EXPERIENCE</a:t>
              </a:r>
              <a:endParaRPr lang="en-US" sz="11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658942F9-99BD-436A-BD2C-B777E98228A7}"/>
                </a:ext>
              </a:extLst>
            </xdr:cNvPr>
            <xdr:cNvSpPr txBox="1"/>
          </xdr:nvSpPr>
          <xdr:spPr>
            <a:xfrm>
              <a:off x="7269961" y="1023938"/>
              <a:ext cx="1769268" cy="4286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AVERAGE</a:t>
              </a:r>
              <a:r>
                <a:rPr lang="en-US" sz="11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YEARS OF EXPERIENCE</a:t>
              </a:r>
            </a:p>
          </xdr:txBody>
        </xdr:sp>
        <xdr:graphicFrame macro="">
          <xdr:nvGraphicFramePr>
            <xdr:cNvPr id="68" name="Chart 67">
              <a:extLst>
                <a:ext uri="{FF2B5EF4-FFF2-40B4-BE49-F238E27FC236}">
                  <a16:creationId xmlns:a16="http://schemas.microsoft.com/office/drawing/2014/main" id="{70AE25E0-2D9D-48EB-AAD4-B3EA9B86CDC7}"/>
                </a:ext>
              </a:extLst>
            </xdr:cNvPr>
            <xdr:cNvGraphicFramePr>
              <a:graphicFrameLocks/>
            </xdr:cNvGraphicFramePr>
          </xdr:nvGraphicFramePr>
          <xdr:xfrm>
            <a:off x="666750" y="928690"/>
            <a:ext cx="1376363" cy="94059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3"/>
            </a:graphicData>
          </a:graphic>
        </xdr:graphicFrame>
        <xdr:sp macro="" textlink="DASHBOARD!$A$4">
          <xdr:nvSpPr>
            <xdr:cNvPr id="70" name="TextBox 69">
              <a:extLst>
                <a:ext uri="{FF2B5EF4-FFF2-40B4-BE49-F238E27FC236}">
                  <a16:creationId xmlns:a16="http://schemas.microsoft.com/office/drawing/2014/main" id="{3BFF1069-F7A1-4643-9E78-B6C6ED618955}"/>
                </a:ext>
              </a:extLst>
            </xdr:cNvPr>
            <xdr:cNvSpPr txBox="1"/>
          </xdr:nvSpPr>
          <xdr:spPr>
            <a:xfrm>
              <a:off x="2202661" y="1285874"/>
              <a:ext cx="645315" cy="4762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2ED5CD8-7023-4784-991B-336CAA076759}" type="TxLink">
                <a:rPr lang="en-US" sz="1100" b="1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 algn="ctr"/>
                <a:t> </a:t>
              </a:fld>
              <a:r>
                <a:rPr lang="en-US" sz="2800" b="1" i="0" u="none" strike="noStrike">
                  <a:solidFill>
                    <a:srgbClr val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30</a:t>
              </a:r>
              <a:endParaRPr lang="en-US" sz="28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pivot!C4">
          <xdr:nvSpPr>
            <xdr:cNvPr id="71" name="TextBox 70">
              <a:extLst>
                <a:ext uri="{FF2B5EF4-FFF2-40B4-BE49-F238E27FC236}">
                  <a16:creationId xmlns:a16="http://schemas.microsoft.com/office/drawing/2014/main" id="{98912757-2AD1-429A-A6BB-9DC71B49EA00}"/>
                </a:ext>
              </a:extLst>
            </xdr:cNvPr>
            <xdr:cNvSpPr txBox="1"/>
          </xdr:nvSpPr>
          <xdr:spPr>
            <a:xfrm>
              <a:off x="4800601" y="1262063"/>
              <a:ext cx="1147762" cy="41671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fld id="{2C5F3290-B6F5-4B90-8B06-5BD447301C10}" type="TxLink">
                <a:rPr lang="en-US" sz="1600" b="1" i="0" u="none" strike="noStrike">
                  <a:solidFill>
                    <a:srgbClr val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pPr/>
                <a:t>£96,711.17</a:t>
              </a:fld>
              <a:endParaRPr lang="en-US" sz="16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pivot!E4">
          <xdr:nvSpPr>
            <xdr:cNvPr id="73" name="TextBox 72">
              <a:extLst>
                <a:ext uri="{FF2B5EF4-FFF2-40B4-BE49-F238E27FC236}">
                  <a16:creationId xmlns:a16="http://schemas.microsoft.com/office/drawing/2014/main" id="{E44F304C-A18B-4D76-AFB3-4CFC4E4DC349}"/>
                </a:ext>
              </a:extLst>
            </xdr:cNvPr>
            <xdr:cNvSpPr txBox="1"/>
          </xdr:nvSpPr>
          <xdr:spPr>
            <a:xfrm>
              <a:off x="7748592" y="1464471"/>
              <a:ext cx="1769269" cy="2500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fld id="{F9B3A7F2-9F62-4503-A348-E308A931D208}" type="TxLink">
                <a:rPr lang="en-US" sz="2800" b="1" i="0" u="none" strike="noStrike">
                  <a:solidFill>
                    <a:srgbClr val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pPr/>
                <a:t>8.13</a:t>
              </a:fld>
              <a:endParaRPr lang="en-US" sz="28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graphicFrame macro="">
          <xdr:nvGraphicFramePr>
            <xdr:cNvPr id="43" name="Chart 42">
              <a:extLst>
                <a:ext uri="{FF2B5EF4-FFF2-40B4-BE49-F238E27FC236}">
                  <a16:creationId xmlns:a16="http://schemas.microsoft.com/office/drawing/2014/main" id="{0EB062DE-CAEB-45B2-BFA6-571CC5580564}"/>
                </a:ext>
              </a:extLst>
            </xdr:cNvPr>
            <xdr:cNvGraphicFramePr>
              <a:graphicFrameLocks/>
            </xdr:cNvGraphicFramePr>
          </xdr:nvGraphicFramePr>
          <xdr:xfrm>
            <a:off x="9132091" y="964406"/>
            <a:ext cx="1566864" cy="95250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4"/>
            </a:graphicData>
          </a:graphic>
        </xdr:graphicFrame>
        <xdr:sp macro="" textlink="pivot!F14">
          <xdr:nvSpPr>
            <xdr:cNvPr id="45" name="TextBox 44">
              <a:extLst>
                <a:ext uri="{FF2B5EF4-FFF2-40B4-BE49-F238E27FC236}">
                  <a16:creationId xmlns:a16="http://schemas.microsoft.com/office/drawing/2014/main" id="{374C52FE-A6AF-4850-B74D-BFEF62A46D27}"/>
                </a:ext>
              </a:extLst>
            </xdr:cNvPr>
            <xdr:cNvSpPr txBox="1"/>
          </xdr:nvSpPr>
          <xdr:spPr>
            <a:xfrm>
              <a:off x="10934699" y="1333501"/>
              <a:ext cx="573882" cy="40481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fld id="{1F0227B0-879F-4D86-B2FB-6FE47A7F0C62}" type="TxLink">
                <a:rPr lang="en-US" sz="2400" b="1" i="0" u="none" strike="noStrike">
                  <a:solidFill>
                    <a:srgbClr val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pPr/>
                <a:t>10</a:t>
              </a:fld>
              <a:endParaRPr lang="en-US" sz="2400" b="1" i="0" u="none" strike="noStrike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xdr:grp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31C100AA-C5F7-44BD-9489-D660CC46E60D}"/>
              </a:ext>
            </a:extLst>
          </xdr:cNvPr>
          <xdr:cNvSpPr txBox="1"/>
        </xdr:nvSpPr>
        <xdr:spPr>
          <a:xfrm>
            <a:off x="386952" y="1979414"/>
            <a:ext cx="3699867" cy="4405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800" b="1">
                <a:latin typeface="Times New Roman" panose="02020603050405020304" pitchFamily="18" charset="0"/>
                <a:cs typeface="Times New Roman" panose="02020603050405020304" pitchFamily="18" charset="0"/>
              </a:rPr>
              <a:t>HEADCOUNT OVERVIEW</a:t>
            </a:r>
          </a:p>
        </xdr:txBody>
      </xdr:sp>
      <xdr:graphicFrame macro="">
        <xdr:nvGraphicFramePr>
          <xdr:cNvPr id="39" name="Chart 38">
            <a:extLst>
              <a:ext uri="{FF2B5EF4-FFF2-40B4-BE49-F238E27FC236}">
                <a16:creationId xmlns:a16="http://schemas.microsoft.com/office/drawing/2014/main" id="{FFD0C4FC-BA06-404C-855A-B1598EF9A511}"/>
              </a:ext>
            </a:extLst>
          </xdr:cNvPr>
          <xdr:cNvGraphicFramePr>
            <a:graphicFrameLocks/>
          </xdr:cNvGraphicFramePr>
        </xdr:nvGraphicFramePr>
        <xdr:xfrm>
          <a:off x="163709" y="2390181"/>
          <a:ext cx="4705947" cy="2667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5"/>
          </a:graphicData>
        </a:graphic>
      </xdr:graphicFrame>
      <xdr:sp macro="" textlink="">
        <xdr:nvSpPr>
          <xdr:cNvPr id="41" name="Rectangle: Rounded Corners 40">
            <a:extLst>
              <a:ext uri="{FF2B5EF4-FFF2-40B4-BE49-F238E27FC236}">
                <a16:creationId xmlns:a16="http://schemas.microsoft.com/office/drawing/2014/main" id="{A900B1D7-22C6-4CB7-896C-E5EB2DB6327D}"/>
              </a:ext>
            </a:extLst>
          </xdr:cNvPr>
          <xdr:cNvSpPr/>
        </xdr:nvSpPr>
        <xdr:spPr>
          <a:xfrm>
            <a:off x="9629775" y="3771900"/>
            <a:ext cx="3467100" cy="3867150"/>
          </a:xfrm>
          <a:prstGeom prst="roundRect">
            <a:avLst/>
          </a:prstGeom>
          <a:solidFill>
            <a:schemeClr val="bg1"/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6" name="Group 15">
            <a:extLst>
              <a:ext uri="{FF2B5EF4-FFF2-40B4-BE49-F238E27FC236}">
                <a16:creationId xmlns:a16="http://schemas.microsoft.com/office/drawing/2014/main" id="{010613DD-4289-400B-A022-5A5EE2B09418}"/>
              </a:ext>
            </a:extLst>
          </xdr:cNvPr>
          <xdr:cNvGrpSpPr/>
        </xdr:nvGrpSpPr>
        <xdr:grpSpPr>
          <a:xfrm>
            <a:off x="3744517" y="1994295"/>
            <a:ext cx="827483" cy="381000"/>
            <a:chOff x="13186173" y="4883343"/>
            <a:chExt cx="967382" cy="555432"/>
          </a:xfrm>
        </xdr:grpSpPr>
        <xdr:pic>
          <xdr:nvPicPr>
            <xdr:cNvPr id="13" name="Graphic 12" descr="Users with solid fill">
              <a:extLst>
                <a:ext uri="{FF2B5EF4-FFF2-40B4-BE49-F238E27FC236}">
                  <a16:creationId xmlns:a16="http://schemas.microsoft.com/office/drawing/2014/main" id="{06F0AD15-5DC4-41CD-9033-7F0DB9B62E5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6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7"/>
                </a:ext>
              </a:extLst>
            </a:blip>
            <a:stretch>
              <a:fillRect/>
            </a:stretch>
          </xdr:blipFill>
          <xdr:spPr>
            <a:xfrm>
              <a:off x="13186173" y="4911329"/>
              <a:ext cx="497680" cy="497680"/>
            </a:xfrm>
            <a:prstGeom prst="rect">
              <a:avLst/>
            </a:prstGeom>
          </xdr:spPr>
        </xdr:pic>
        <xdr:pic>
          <xdr:nvPicPr>
            <xdr:cNvPr id="15" name="Graphic 14" descr="Earth Globe - Asia with solid fill">
              <a:extLst>
                <a:ext uri="{FF2B5EF4-FFF2-40B4-BE49-F238E27FC236}">
                  <a16:creationId xmlns:a16="http://schemas.microsoft.com/office/drawing/2014/main" id="{88FEA572-A1C2-4DF1-BBEA-879EB1A43D3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8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9"/>
                </a:ext>
              </a:extLst>
            </a:blip>
            <a:stretch>
              <a:fillRect/>
            </a:stretch>
          </xdr:blipFill>
          <xdr:spPr>
            <a:xfrm>
              <a:off x="13647539" y="4883343"/>
              <a:ext cx="506016" cy="555432"/>
            </a:xfrm>
            <a:prstGeom prst="rect">
              <a:avLst/>
            </a:prstGeom>
          </xdr:spPr>
        </xdr:pic>
      </xdr:grpSp>
      <xdr:graphicFrame macro="">
        <xdr:nvGraphicFramePr>
          <xdr:cNvPr id="47" name="Chart 46">
            <a:extLst>
              <a:ext uri="{FF2B5EF4-FFF2-40B4-BE49-F238E27FC236}">
                <a16:creationId xmlns:a16="http://schemas.microsoft.com/office/drawing/2014/main" id="{B616D389-5AA0-41EF-BFEB-CCEE54EB7F47}"/>
              </a:ext>
            </a:extLst>
          </xdr:cNvPr>
          <xdr:cNvGraphicFramePr>
            <a:graphicFrameLocks/>
          </xdr:cNvGraphicFramePr>
        </xdr:nvGraphicFramePr>
        <xdr:xfrm>
          <a:off x="4881563" y="2068714"/>
          <a:ext cx="4351734" cy="168473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0"/>
          </a:graphicData>
        </a:graphic>
      </xdr:graphicFrame>
      <xdr:sp macro="" textlink="">
        <xdr:nvSpPr>
          <xdr:cNvPr id="49" name="Rectangle: Rounded Corners 48">
            <a:extLst>
              <a:ext uri="{FF2B5EF4-FFF2-40B4-BE49-F238E27FC236}">
                <a16:creationId xmlns:a16="http://schemas.microsoft.com/office/drawing/2014/main" id="{977F2685-E75B-4DB5-B9CF-4F5F0B70326D}"/>
              </a:ext>
            </a:extLst>
          </xdr:cNvPr>
          <xdr:cNvSpPr/>
        </xdr:nvSpPr>
        <xdr:spPr>
          <a:xfrm>
            <a:off x="4894063" y="3790950"/>
            <a:ext cx="4602362" cy="3829050"/>
          </a:xfrm>
          <a:prstGeom prst="roundRect">
            <a:avLst/>
          </a:prstGeom>
          <a:solidFill>
            <a:schemeClr val="bg1"/>
          </a:solidFill>
          <a:ln>
            <a:solidFill>
              <a:srgbClr val="002060"/>
            </a:solidFill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Rectangle: Rounded Corners 47">
            <a:extLst>
              <a:ext uri="{FF2B5EF4-FFF2-40B4-BE49-F238E27FC236}">
                <a16:creationId xmlns:a16="http://schemas.microsoft.com/office/drawing/2014/main" id="{4BABBADD-3928-4BB3-869B-B575AA5DB3EB}"/>
              </a:ext>
            </a:extLst>
          </xdr:cNvPr>
          <xdr:cNvSpPr/>
        </xdr:nvSpPr>
        <xdr:spPr>
          <a:xfrm>
            <a:off x="9328547" y="1964531"/>
            <a:ext cx="3492102" cy="1729383"/>
          </a:xfrm>
          <a:prstGeom prst="roundRect">
            <a:avLst/>
          </a:prstGeom>
          <a:solidFill>
            <a:schemeClr val="bg1"/>
          </a:solidFill>
          <a:ln>
            <a:solidFill>
              <a:srgbClr val="002060"/>
            </a:solidFill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aphicFrame macro="">
        <xdr:nvGraphicFramePr>
          <xdr:cNvPr id="44" name="Chart 43">
            <a:extLst>
              <a:ext uri="{FF2B5EF4-FFF2-40B4-BE49-F238E27FC236}">
                <a16:creationId xmlns:a16="http://schemas.microsoft.com/office/drawing/2014/main" id="{7ACA47F9-B2C0-4068-A75C-31A2C2E24DAD}"/>
              </a:ext>
            </a:extLst>
          </xdr:cNvPr>
          <xdr:cNvGraphicFramePr>
            <a:graphicFrameLocks/>
          </xdr:cNvGraphicFramePr>
        </xdr:nvGraphicFramePr>
        <xdr:xfrm>
          <a:off x="9637515" y="2095500"/>
          <a:ext cx="2821185" cy="14478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1"/>
          </a:graphicData>
        </a:graphic>
      </xdr:graphicFrame>
      <xdr:graphicFrame macro="">
        <xdr:nvGraphicFramePr>
          <xdr:cNvPr id="50" name="Chart 49">
            <a:extLst>
              <a:ext uri="{FF2B5EF4-FFF2-40B4-BE49-F238E27FC236}">
                <a16:creationId xmlns:a16="http://schemas.microsoft.com/office/drawing/2014/main" id="{5D98DBD5-D1C2-47DA-AFA9-0EE8EF67CD43}"/>
              </a:ext>
            </a:extLst>
          </xdr:cNvPr>
          <xdr:cNvGraphicFramePr>
            <a:graphicFrameLocks/>
          </xdr:cNvGraphicFramePr>
        </xdr:nvGraphicFramePr>
        <xdr:xfrm>
          <a:off x="4972050" y="4343401"/>
          <a:ext cx="4714875" cy="3124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2"/>
          </a:graphicData>
        </a:graphic>
      </xdr:graphicFrame>
      <xdr:graphicFrame macro="">
        <xdr:nvGraphicFramePr>
          <xdr:cNvPr id="51" name="Chart 50">
            <a:extLst>
              <a:ext uri="{FF2B5EF4-FFF2-40B4-BE49-F238E27FC236}">
                <a16:creationId xmlns:a16="http://schemas.microsoft.com/office/drawing/2014/main" id="{A07EEC80-625F-4F27-92DE-A2ADC9749ADC}"/>
              </a:ext>
            </a:extLst>
          </xdr:cNvPr>
          <xdr:cNvGraphicFramePr>
            <a:graphicFrameLocks/>
          </xdr:cNvGraphicFramePr>
        </xdr:nvGraphicFramePr>
        <xdr:xfrm>
          <a:off x="9382127" y="4171950"/>
          <a:ext cx="4171836" cy="35433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3"/>
          </a:graphicData>
        </a:graphic>
      </xdr:graphicFrame>
      <xdr:pic>
        <xdr:nvPicPr>
          <xdr:cNvPr id="14" name="Graphic 13" descr="Bar graph with upward trend with solid fill">
            <a:extLst>
              <a:ext uri="{FF2B5EF4-FFF2-40B4-BE49-F238E27FC236}">
                <a16:creationId xmlns:a16="http://schemas.microsoft.com/office/drawing/2014/main" id="{9EDDC3DE-6BFC-4A7D-A7CF-172BF8C934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5"/>
              </a:ext>
            </a:extLst>
          </a:blip>
          <a:stretch>
            <a:fillRect/>
          </a:stretch>
        </xdr:blipFill>
        <xdr:spPr>
          <a:xfrm>
            <a:off x="10001250" y="3867150"/>
            <a:ext cx="419100" cy="419100"/>
          </a:xfrm>
          <a:prstGeom prst="rect">
            <a:avLst/>
          </a:prstGeom>
        </xdr:spPr>
      </xdr:pic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34E16DA5-11E3-420F-83AD-593236854874}"/>
              </a:ext>
            </a:extLst>
          </xdr:cNvPr>
          <xdr:cNvSpPr txBox="1"/>
        </xdr:nvSpPr>
        <xdr:spPr>
          <a:xfrm>
            <a:off x="10344150" y="3886200"/>
            <a:ext cx="2476500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 b="1">
                <a:latin typeface="Times New Roman" panose="02020603050405020304" pitchFamily="18" charset="0"/>
                <a:cs typeface="Times New Roman" panose="02020603050405020304" pitchFamily="18" charset="0"/>
              </a:rPr>
              <a:t>Top 5  Earners</a:t>
            </a:r>
          </a:p>
        </xdr:txBody>
      </xdr:sp>
      <xdr:graphicFrame macro="">
        <xdr:nvGraphicFramePr>
          <xdr:cNvPr id="59" name="Chart 58">
            <a:extLst>
              <a:ext uri="{FF2B5EF4-FFF2-40B4-BE49-F238E27FC236}">
                <a16:creationId xmlns:a16="http://schemas.microsoft.com/office/drawing/2014/main" id="{70A4D298-5457-4355-B364-5DFE0B2ED1FE}"/>
              </a:ext>
            </a:extLst>
          </xdr:cNvPr>
          <xdr:cNvGraphicFramePr>
            <a:graphicFrameLocks/>
          </xdr:cNvGraphicFramePr>
        </xdr:nvGraphicFramePr>
        <xdr:xfrm>
          <a:off x="95250" y="5581650"/>
          <a:ext cx="5372100" cy="21145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6"/>
          </a:graphicData>
        </a:graphic>
      </xdr:graphicFrame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21E5D390-5FD3-450A-BC04-2105AFA80F6C}"/>
              </a:ext>
            </a:extLst>
          </xdr:cNvPr>
          <xdr:cNvSpPr txBox="1"/>
        </xdr:nvSpPr>
        <xdr:spPr>
          <a:xfrm>
            <a:off x="942975" y="5219700"/>
            <a:ext cx="3705820" cy="571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Salaray range by Country</a:t>
            </a:r>
          </a:p>
          <a:p>
            <a:pPr algn="ctr"/>
            <a:r>
              <a:rPr lang="en-US" sz="16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Avg,Min&amp;Max</a:t>
            </a:r>
          </a:p>
          <a:p>
            <a:pPr algn="ctr"/>
            <a:endParaRPr lang="en-US" sz="1800" b="1" baseline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20" name="Graphic 19" descr="Business Growth with solid fill">
            <a:extLst>
              <a:ext uri="{FF2B5EF4-FFF2-40B4-BE49-F238E27FC236}">
                <a16:creationId xmlns:a16="http://schemas.microsoft.com/office/drawing/2014/main" id="{FBC4FEE2-D987-4CEE-87CE-4B04873284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8"/>
              </a:ext>
            </a:extLst>
          </a:blip>
          <a:stretch>
            <a:fillRect/>
          </a:stretch>
        </xdr:blipFill>
        <xdr:spPr>
          <a:xfrm>
            <a:off x="1095375" y="5219700"/>
            <a:ext cx="409575" cy="400050"/>
          </a:xfrm>
          <a:prstGeom prst="rect">
            <a:avLst/>
          </a:prstGeom>
        </xdr:spPr>
      </xdr:pic>
      <xdr:sp macro="" textlink="">
        <xdr:nvSpPr>
          <xdr:cNvPr id="67" name="TextBox 66">
            <a:extLst>
              <a:ext uri="{FF2B5EF4-FFF2-40B4-BE49-F238E27FC236}">
                <a16:creationId xmlns:a16="http://schemas.microsoft.com/office/drawing/2014/main" id="{F64B6D7C-7325-4D70-BA72-40C322E8692B}"/>
              </a:ext>
            </a:extLst>
          </xdr:cNvPr>
          <xdr:cNvSpPr txBox="1"/>
        </xdr:nvSpPr>
        <xdr:spPr>
          <a:xfrm>
            <a:off x="5705475" y="3924300"/>
            <a:ext cx="37719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 b="1">
                <a:latin typeface="Times New Roman" panose="02020603050405020304" pitchFamily="18" charset="0"/>
                <a:cs typeface="Times New Roman" panose="02020603050405020304" pitchFamily="18" charset="0"/>
              </a:rPr>
              <a:t>Average</a:t>
            </a:r>
            <a:r>
              <a:rPr lang="en-US" sz="18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and Total Salary by Department</a:t>
            </a:r>
          </a:p>
          <a:p>
            <a:pPr algn="ctr"/>
            <a:endParaRPr lang="en-US" sz="18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74" name="Graphic 73" descr="Database with solid fill">
            <a:extLst>
              <a:ext uri="{FF2B5EF4-FFF2-40B4-BE49-F238E27FC236}">
                <a16:creationId xmlns:a16="http://schemas.microsoft.com/office/drawing/2014/main" id="{CA5DCCDD-C955-4A58-BE22-449D1F19A6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0"/>
              </a:ext>
            </a:extLst>
          </a:blip>
          <a:stretch>
            <a:fillRect/>
          </a:stretch>
        </xdr:blipFill>
        <xdr:spPr>
          <a:xfrm>
            <a:off x="5266749" y="4000500"/>
            <a:ext cx="666750" cy="647700"/>
          </a:xfrm>
          <a:prstGeom prst="rect">
            <a:avLst/>
          </a:prstGeom>
          <a:effectLst>
            <a:outerShdw blurRad="50800" dist="38100" dir="16200000" rotWithShape="0">
              <a:prstClr val="black">
                <a:alpha val="40000"/>
              </a:prstClr>
            </a:outerShdw>
          </a:effectLst>
        </xdr:spPr>
      </xdr:pic>
      <xdr:graphicFrame macro="">
        <xdr:nvGraphicFramePr>
          <xdr:cNvPr id="55" name="Chart 54">
            <a:extLst>
              <a:ext uri="{FF2B5EF4-FFF2-40B4-BE49-F238E27FC236}">
                <a16:creationId xmlns:a16="http://schemas.microsoft.com/office/drawing/2014/main" id="{EFB276C1-5AD2-4D92-BE4C-525E9391E01D}"/>
              </a:ext>
            </a:extLst>
          </xdr:cNvPr>
          <xdr:cNvGraphicFramePr>
            <a:graphicFrameLocks/>
          </xdr:cNvGraphicFramePr>
        </xdr:nvGraphicFramePr>
        <xdr:xfrm>
          <a:off x="53579" y="8153400"/>
          <a:ext cx="3365896" cy="21145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1"/>
          </a:graphicData>
        </a:graphic>
      </xdr:graphicFrame>
      <xdr:sp macro="" textlink="">
        <xdr:nvSpPr>
          <xdr:cNvPr id="76" name="Rectangle: Rounded Corners 75">
            <a:extLst>
              <a:ext uri="{FF2B5EF4-FFF2-40B4-BE49-F238E27FC236}">
                <a16:creationId xmlns:a16="http://schemas.microsoft.com/office/drawing/2014/main" id="{5170CB5E-7ECE-4111-A46D-222B25C57FA5}"/>
              </a:ext>
            </a:extLst>
          </xdr:cNvPr>
          <xdr:cNvSpPr/>
        </xdr:nvSpPr>
        <xdr:spPr>
          <a:xfrm>
            <a:off x="10363201" y="7696200"/>
            <a:ext cx="2847975" cy="2476500"/>
          </a:xfrm>
          <a:prstGeom prst="roundRect">
            <a:avLst/>
          </a:prstGeom>
          <a:solidFill>
            <a:schemeClr val="bg1"/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7" name="Rectangle: Rounded Corners 76">
            <a:extLst>
              <a:ext uri="{FF2B5EF4-FFF2-40B4-BE49-F238E27FC236}">
                <a16:creationId xmlns:a16="http://schemas.microsoft.com/office/drawing/2014/main" id="{96005F7D-0AC2-4100-9B45-60ACE26863BE}"/>
              </a:ext>
            </a:extLst>
          </xdr:cNvPr>
          <xdr:cNvSpPr/>
        </xdr:nvSpPr>
        <xdr:spPr>
          <a:xfrm>
            <a:off x="6724650" y="7696200"/>
            <a:ext cx="3565921" cy="2495550"/>
          </a:xfrm>
          <a:prstGeom prst="roundRect">
            <a:avLst/>
          </a:prstGeom>
          <a:solidFill>
            <a:schemeClr val="bg1"/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8" name="Rectangle: Rounded Corners 77">
            <a:extLst>
              <a:ext uri="{FF2B5EF4-FFF2-40B4-BE49-F238E27FC236}">
                <a16:creationId xmlns:a16="http://schemas.microsoft.com/office/drawing/2014/main" id="{FDE76B14-8465-4134-995F-9982DF45C681}"/>
              </a:ext>
            </a:extLst>
          </xdr:cNvPr>
          <xdr:cNvSpPr/>
        </xdr:nvSpPr>
        <xdr:spPr>
          <a:xfrm>
            <a:off x="3495674" y="7753350"/>
            <a:ext cx="3114676" cy="2400300"/>
          </a:xfrm>
          <a:prstGeom prst="roundRect">
            <a:avLst/>
          </a:prstGeom>
          <a:solidFill>
            <a:schemeClr val="bg1"/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AB93A08E-6EC7-4C5D-8F98-E05BB3A44DBE}"/>
              </a:ext>
            </a:extLst>
          </xdr:cNvPr>
          <xdr:cNvSpPr txBox="1"/>
        </xdr:nvSpPr>
        <xdr:spPr>
          <a:xfrm>
            <a:off x="752475" y="7848600"/>
            <a:ext cx="25527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600" b="1">
                <a:latin typeface="Times New Roman" panose="02020603050405020304" pitchFamily="18" charset="0"/>
                <a:cs typeface="Times New Roman" panose="02020603050405020304" pitchFamily="18" charset="0"/>
              </a:rPr>
              <a:t>Employees with &lt; 3 years Exp</a:t>
            </a:r>
          </a:p>
        </xdr:txBody>
      </xdr:sp>
      <xdr:graphicFrame macro="">
        <xdr:nvGraphicFramePr>
          <xdr:cNvPr id="79" name="Chart 78">
            <a:extLst>
              <a:ext uri="{FF2B5EF4-FFF2-40B4-BE49-F238E27FC236}">
                <a16:creationId xmlns:a16="http://schemas.microsoft.com/office/drawing/2014/main" id="{FAD67CA1-A67D-48B6-9924-0E5735116AD4}"/>
              </a:ext>
            </a:extLst>
          </xdr:cNvPr>
          <xdr:cNvGraphicFramePr>
            <a:graphicFrameLocks/>
          </xdr:cNvGraphicFramePr>
        </xdr:nvGraphicFramePr>
        <xdr:xfrm>
          <a:off x="3514724" y="8229600"/>
          <a:ext cx="3171826" cy="17716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2"/>
          </a:graphicData>
        </a:graphic>
      </xdr:graphicFrame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id="{FEB7C462-A66A-40D3-97D6-E694BFE8A5FC}"/>
              </a:ext>
            </a:extLst>
          </xdr:cNvPr>
          <xdr:cNvSpPr txBox="1"/>
        </xdr:nvSpPr>
        <xdr:spPr>
          <a:xfrm>
            <a:off x="3848101" y="7810500"/>
            <a:ext cx="2447485" cy="704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400" b="1">
                <a:latin typeface="Times New Roman" panose="02020603050405020304" pitchFamily="18" charset="0"/>
                <a:cs typeface="Times New Roman" panose="02020603050405020304" pitchFamily="18" charset="0"/>
              </a:rPr>
              <a:t>Departments with the Longest-Serving Employees</a:t>
            </a:r>
            <a:endParaRPr lang="en-US" sz="14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graphicFrame macro="">
        <xdr:nvGraphicFramePr>
          <xdr:cNvPr id="80" name="Chart 79">
            <a:extLst>
              <a:ext uri="{FF2B5EF4-FFF2-40B4-BE49-F238E27FC236}">
                <a16:creationId xmlns:a16="http://schemas.microsoft.com/office/drawing/2014/main" id="{B2E7B285-D2E7-4321-B47E-D420F900DAEB}"/>
              </a:ext>
            </a:extLst>
          </xdr:cNvPr>
          <xdr:cNvGraphicFramePr>
            <a:graphicFrameLocks/>
          </xdr:cNvGraphicFramePr>
        </xdr:nvGraphicFramePr>
        <xdr:xfrm>
          <a:off x="6591300" y="8060158"/>
          <a:ext cx="3752850" cy="22098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3"/>
          </a:graphicData>
        </a:graphic>
      </xdr:graphicFrame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91A8F4C1-6855-4852-9A42-796E14BEE4B5}"/>
              </a:ext>
            </a:extLst>
          </xdr:cNvPr>
          <xdr:cNvSpPr txBox="1"/>
        </xdr:nvSpPr>
        <xdr:spPr>
          <a:xfrm>
            <a:off x="7486650" y="7810500"/>
            <a:ext cx="297180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 b="1">
                <a:latin typeface="Times New Roman" panose="02020603050405020304" pitchFamily="18" charset="0"/>
                <a:cs typeface="Times New Roman" panose="02020603050405020304" pitchFamily="18" charset="0"/>
              </a:rPr>
              <a:t>City Workforce Distribution</a:t>
            </a:r>
          </a:p>
          <a:p>
            <a:endParaRPr lang="en-US" sz="1100"/>
          </a:p>
        </xdr:txBody>
      </xdr:sp>
      <xdr:pic>
        <xdr:nvPicPr>
          <xdr:cNvPr id="42" name="Graphic 41" descr="City with solid fill">
            <a:extLst>
              <a:ext uri="{FF2B5EF4-FFF2-40B4-BE49-F238E27FC236}">
                <a16:creationId xmlns:a16="http://schemas.microsoft.com/office/drawing/2014/main" id="{501074DF-6A5F-41BC-9341-BAC6FE6BBE8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5"/>
              </a:ext>
            </a:extLst>
          </a:blip>
          <a:stretch>
            <a:fillRect/>
          </a:stretch>
        </xdr:blipFill>
        <xdr:spPr>
          <a:xfrm>
            <a:off x="7115175" y="7791450"/>
            <a:ext cx="409575" cy="400050"/>
          </a:xfrm>
          <a:prstGeom prst="rect">
            <a:avLst/>
          </a:prstGeom>
        </xdr:spPr>
      </xdr:pic>
      <xdr:pic>
        <xdr:nvPicPr>
          <xdr:cNvPr id="53" name="Graphic 52" descr="Hourglass Finished with solid fill">
            <a:extLst>
              <a:ext uri="{FF2B5EF4-FFF2-40B4-BE49-F238E27FC236}">
                <a16:creationId xmlns:a16="http://schemas.microsoft.com/office/drawing/2014/main" id="{3D071D59-FE14-44DA-870F-441F093AE0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3714622" y="7829550"/>
            <a:ext cx="342900" cy="342900"/>
          </a:xfrm>
          <a:prstGeom prst="rect">
            <a:avLst/>
          </a:prstGeom>
        </xdr:spPr>
      </xdr:pic>
      <xdr:graphicFrame macro="">
        <xdr:nvGraphicFramePr>
          <xdr:cNvPr id="87" name="Chart 86">
            <a:extLst>
              <a:ext uri="{FF2B5EF4-FFF2-40B4-BE49-F238E27FC236}">
                <a16:creationId xmlns:a16="http://schemas.microsoft.com/office/drawing/2014/main" id="{CA7852BE-B72C-4C68-8906-64ACC81B764B}"/>
              </a:ext>
            </a:extLst>
          </xdr:cNvPr>
          <xdr:cNvGraphicFramePr>
            <a:graphicFrameLocks/>
          </xdr:cNvGraphicFramePr>
        </xdr:nvGraphicFramePr>
        <xdr:xfrm>
          <a:off x="10477500" y="8096250"/>
          <a:ext cx="2790825" cy="20193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6"/>
          </a:graphicData>
        </a:graphic>
      </xdr:graphicFrame>
      <xdr:sp macro="" textlink="">
        <xdr:nvSpPr>
          <xdr:cNvPr id="83" name="TextBox 82">
            <a:extLst>
              <a:ext uri="{FF2B5EF4-FFF2-40B4-BE49-F238E27FC236}">
                <a16:creationId xmlns:a16="http://schemas.microsoft.com/office/drawing/2014/main" id="{4ABFB5BA-FD20-4A3F-8DDD-25AFFD7A0B31}"/>
              </a:ext>
            </a:extLst>
          </xdr:cNvPr>
          <xdr:cNvSpPr txBox="1"/>
        </xdr:nvSpPr>
        <xdr:spPr>
          <a:xfrm>
            <a:off x="10810875" y="7829550"/>
            <a:ext cx="2324100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Top</a:t>
            </a:r>
            <a:r>
              <a:rPr lang="en-US" sz="1400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5</a:t>
            </a:r>
            <a:r>
              <a:rPr lang="en-US" sz="140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Salary Cost by City</a:t>
            </a:r>
          </a:p>
        </xdr:txBody>
      </xdr:sp>
      <xdr:pic>
        <xdr:nvPicPr>
          <xdr:cNvPr id="85" name="Graphic 84" descr="Boardroom with solid fill">
            <a:extLst>
              <a:ext uri="{FF2B5EF4-FFF2-40B4-BE49-F238E27FC236}">
                <a16:creationId xmlns:a16="http://schemas.microsoft.com/office/drawing/2014/main" id="{1903E6DC-3BEE-4B13-97AF-AB9056B6F5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7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8"/>
              </a:ext>
            </a:extLst>
          </a:blip>
          <a:stretch>
            <a:fillRect/>
          </a:stretch>
        </xdr:blipFill>
        <xdr:spPr>
          <a:xfrm>
            <a:off x="381000" y="7791450"/>
            <a:ext cx="466725" cy="457200"/>
          </a:xfrm>
          <a:prstGeom prst="rect">
            <a:avLst/>
          </a:prstGeom>
        </xdr:spPr>
      </xdr:pic>
      <xdr:pic>
        <xdr:nvPicPr>
          <xdr:cNvPr id="89" name="Graphic 88" descr="Business Growth with solid fill">
            <a:extLst>
              <a:ext uri="{FF2B5EF4-FFF2-40B4-BE49-F238E27FC236}">
                <a16:creationId xmlns:a16="http://schemas.microsoft.com/office/drawing/2014/main" id="{F00B4A5B-2E17-4C2E-AA0B-4D78C735DD0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0"/>
              </a:ext>
            </a:extLst>
          </a:blip>
          <a:stretch>
            <a:fillRect/>
          </a:stretch>
        </xdr:blipFill>
        <xdr:spPr>
          <a:xfrm>
            <a:off x="10525126" y="7810501"/>
            <a:ext cx="381000" cy="397843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0.12579</cdr:x>
      <cdr:y>0</cdr:y>
    </cdr:from>
    <cdr:to>
      <cdr:x>0.81132</cdr:x>
      <cdr:y>0.07874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12A2EEF-F514-40F5-B884-F831B2BD57B1}"/>
            </a:ext>
          </a:extLst>
        </cdr:cNvPr>
        <cdr:cNvSpPr txBox="1"/>
      </cdr:nvSpPr>
      <cdr:spPr>
        <a:xfrm xmlns:a="http://schemas.openxmlformats.org/drawingml/2006/main">
          <a:off x="381000" y="-57150"/>
          <a:ext cx="207645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Documents/MY%20PROJECT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940.121807407406" createdVersion="7" refreshedVersion="7" minRefreshableVersion="3" recordCount="30" xr:uid="{52EE6F62-290C-43CE-8E13-F1471E3BC788}">
  <cacheSource type="worksheet">
    <worksheetSource name="Full_Data"/>
  </cacheSource>
  <cacheFields count="14">
    <cacheField name="Emp ID" numFmtId="0">
      <sharedItems/>
    </cacheField>
    <cacheField name="Full Name" numFmtId="49">
      <sharedItems/>
    </cacheField>
    <cacheField name="Job Title" numFmtId="49">
      <sharedItems count="23">
        <s v="HR Specialist"/>
        <s v="Data Analyst"/>
        <s v="Developer"/>
        <s v="Project Manager"/>
        <s v="Data Scientist"/>
        <s v="Financial Analyst"/>
        <s v="Designer"/>
        <s v="Software Engineer"/>
        <s v="Product Manager"/>
        <s v="HR Manager"/>
        <s v="Support Engineer"/>
        <s v="Marketing Specialist"/>
        <s v="DevOps Engineer"/>
        <s v="Recruiter"/>
        <s v="UI/UX Designer"/>
        <s v="Accountant"/>
        <s v="Marketing Analyst"/>
        <s v="Product Owner"/>
        <s v="Customer Support"/>
        <s v="Data Engineer"/>
        <s v="Sales Executive"/>
        <s v="HR Generalist"/>
        <s v="Marketing Manager"/>
      </sharedItems>
    </cacheField>
    <cacheField name="Department" numFmtId="49">
      <sharedItems count="6">
        <s v="HR"/>
        <s v="IT"/>
        <s v="Operations"/>
        <s v="Finance"/>
        <s v="Marketing"/>
        <s v="Sales"/>
      </sharedItems>
    </cacheField>
    <cacheField name="Hire Date" numFmtId="14">
      <sharedItems containsSemiMixedTypes="0" containsNonDate="0" containsDate="1" containsString="0" minDate="2012-02-14T00:00:00" maxDate="2022-07-14T00:00:00"/>
    </cacheField>
    <cacheField name="Salary" numFmtId="164">
      <sharedItems containsSemiMixedTypes="0" containsString="0" containsNumber="1" minValue="58200.800000000003" maxValue="134800.95000000001"/>
    </cacheField>
    <cacheField name="Years Experience" numFmtId="2">
      <sharedItems containsSemiMixedTypes="0" containsString="0" containsNumber="1" minValue="1.3" maxValue="15" count="30">
        <n v="13.1"/>
        <n v="14.8"/>
        <n v="1.3"/>
        <n v="11.4"/>
        <n v="4.5"/>
        <n v="9.6999999999999993"/>
        <n v="6.1"/>
        <n v="12"/>
        <n v="3.9"/>
        <n v="14.2"/>
        <n v="5.7"/>
        <n v="2.1"/>
        <n v="8.5"/>
        <n v="7.3"/>
        <n v="10.199999999999999"/>
        <n v="4"/>
        <n v="9.5"/>
        <n v="2.5"/>
        <n v="15"/>
        <n v="3.3"/>
        <n v="6.9"/>
        <n v="5.2"/>
        <n v="14.6"/>
        <n v="3.1"/>
        <n v="7.7"/>
        <n v="11.1"/>
        <n v="8.1999999999999993"/>
        <n v="9.9"/>
        <n v="5.4"/>
        <n v="12.7"/>
      </sharedItems>
    </cacheField>
    <cacheField name="Country" numFmtId="49">
      <sharedItems count="6">
        <s v="Canada"/>
        <s v="Germany"/>
        <s v="USA"/>
        <s v="India"/>
        <s v="France"/>
        <s v="UK"/>
      </sharedItems>
    </cacheField>
    <cacheField name="City" numFmtId="49">
      <sharedItems count="23">
        <s v="Toronto"/>
        <s v="Berlin"/>
        <s v="New York"/>
        <s v="Delhi"/>
        <s v="Paris"/>
        <s v="Chicago"/>
        <s v="Montreal"/>
        <s v="Boston"/>
        <s v="Lyon"/>
        <s v="Mumbai"/>
        <s v="Vancouver"/>
        <s v="London"/>
        <s v="Miami"/>
        <s v="Bangalore"/>
        <s v="Manchester"/>
        <s v="Hamburg"/>
        <s v="San Francisco"/>
        <s v="Bristol"/>
        <s v="Hyderabad"/>
        <s v="Ottawa"/>
        <s v="Atlanta"/>
        <s v="Chennai"/>
        <s v="Liverpool"/>
      </sharedItems>
    </cacheField>
    <cacheField name="Years With company" numFmtId="0">
      <sharedItems count="2">
        <s v="Long-Term Employees"/>
        <s v="Short-Term Employees"/>
      </sharedItems>
    </cacheField>
    <cacheField name="Dept_Avg_ Experience" numFmtId="2">
      <sharedItems containsSemiMixedTypes="0" containsString="0" containsNumber="1" minValue="5.0666666666666664" maxValue="13"/>
    </cacheField>
    <cacheField name="Avg_Salary_per_Dept" numFmtId="164">
      <sharedItems containsSemiMixedTypes="0" containsString="0" containsNumber="1" minValue="78200.459999999992" maxValue="130150.47500000001"/>
    </cacheField>
    <cacheField name="Salary_Rating" numFmtId="0">
      <sharedItems/>
    </cacheField>
    <cacheField name="Field1" numFmtId="0" formula=" 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941.107336111112" createdVersion="7" refreshedVersion="7" minRefreshableVersion="3" recordCount="30" xr:uid="{7F384991-BF44-4B29-AF22-829D639F01EC}">
  <cacheSource type="worksheet">
    <worksheetSource name="Full_Data"/>
  </cacheSource>
  <cacheFields count="14">
    <cacheField name="Emp ID" numFmtId="0">
      <sharedItems/>
    </cacheField>
    <cacheField name="Full Name" numFmtId="49">
      <sharedItems/>
    </cacheField>
    <cacheField name="Job Title" numFmtId="49">
      <sharedItems/>
    </cacheField>
    <cacheField name="Department" numFmtId="49">
      <sharedItems/>
    </cacheField>
    <cacheField name="Hire Date" numFmtId="14">
      <sharedItems containsSemiMixedTypes="0" containsNonDate="0" containsDate="1" containsString="0" minDate="2012-02-14T00:00:00" maxDate="2022-07-14T00:00:00"/>
    </cacheField>
    <cacheField name="Salary" numFmtId="165">
      <sharedItems containsSemiMixedTypes="0" containsString="0" containsNumber="1" minValue="58200.800000000003" maxValue="134800.95000000001"/>
    </cacheField>
    <cacheField name="Years Experience" numFmtId="2">
      <sharedItems containsSemiMixedTypes="0" containsString="0" containsNumber="1" minValue="1.3" maxValue="15"/>
    </cacheField>
    <cacheField name="Country" numFmtId="49">
      <sharedItems/>
    </cacheField>
    <cacheField name="City" numFmtId="49">
      <sharedItems/>
    </cacheField>
    <cacheField name="Years With company" numFmtId="0">
      <sharedItems/>
    </cacheField>
    <cacheField name="Dept_Avg_ Experience" numFmtId="2">
      <sharedItems containsSemiMixedTypes="0" containsString="0" containsNumber="1" minValue="5.0666666666666664" maxValue="13"/>
    </cacheField>
    <cacheField name="Avg_Salary_per_Dept" numFmtId="165">
      <sharedItems containsSemiMixedTypes="0" containsString="0" containsNumber="1" minValue="78200.459999999992" maxValue="130150.47500000001"/>
    </cacheField>
    <cacheField name="Salary_Rating" numFmtId="0">
      <sharedItems/>
    </cacheField>
    <cacheField name="Experience_Level" numFmtId="0">
      <sharedItems count="4">
        <s v="11-15yrs"/>
        <s v="0-2yrs"/>
        <s v="3-5yrs"/>
        <s v="6-10yr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951.453240625" createdVersion="7" refreshedVersion="7" minRefreshableVersion="3" recordCount="30" xr:uid="{3C7F8F85-14D5-4614-BB56-2F2407064F88}">
  <cacheSource type="worksheet">
    <worksheetSource ref="A2:B32" sheet="Sheet6" r:id="rId2"/>
  </cacheSource>
  <cacheFields count="2">
    <cacheField name="Full Name" numFmtId="49">
      <sharedItems/>
    </cacheField>
    <cacheField name="Exp_Category" numFmtId="0">
      <sharedItems count="2">
        <s v="3 Years+"/>
        <s v="Less than 3 year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" refreshedDate="45951.518770833332" backgroundQuery="1" createdVersion="7" refreshedVersion="7" minRefreshableVersion="3" recordCount="0" supportSubquery="1" supportAdvancedDrill="1" xr:uid="{7CD7FB5C-63FC-4239-A7A1-8866ECA6CE1F}">
  <cacheSource type="external" connectionId="3"/>
  <cacheFields count="2">
    <cacheField name="[Full_Data].[Department].[Department]" caption="Department" numFmtId="0" hierarchy="3" level="1">
      <sharedItems count="3">
        <s v="Finance"/>
        <s v="HR"/>
        <s v="Operations"/>
      </sharedItems>
    </cacheField>
    <cacheField name="[Measures].[Average of Years Experience]" caption="Average of Years Experience" numFmtId="0" hierarchy="18" level="32767"/>
  </cacheFields>
  <cacheHierarchies count="25">
    <cacheHierarchy uniqueName="[Full_Data].[Emp ID]" caption="Emp ID" attribute="1" defaultMemberUniqueName="[Full_Data].[Emp ID].[All]" allUniqueName="[Full_Data].[Emp ID].[All]" dimensionUniqueName="[Full_Data]" displayFolder="" count="0" memberValueDatatype="130" unbalanced="0"/>
    <cacheHierarchy uniqueName="[Full_Data].[Full Name]" caption="Full Name" attribute="1" defaultMemberUniqueName="[Full_Data].[Full Name].[All]" allUniqueName="[Full_Data].[Full Name].[All]" dimensionUniqueName="[Full_Data]" displayFolder="" count="0" memberValueDatatype="130" unbalanced="0"/>
    <cacheHierarchy uniqueName="[Full_Data].[Job Title]" caption="Job Title" attribute="1" defaultMemberUniqueName="[Full_Data].[Job Title].[All]" allUniqueName="[Full_Data].[Job Title].[All]" dimensionUniqueName="[Full_Data]" displayFolder="" count="0" memberValueDatatype="130" unbalanced="0"/>
    <cacheHierarchy uniqueName="[Full_Data].[Department]" caption="Department" attribute="1" defaultMemberUniqueName="[Full_Data].[Department].[All]" allUniqueName="[Full_Data].[Department].[All]" dimensionUniqueName="[Full_Data]" displayFolder="" count="2" memberValueDatatype="130" unbalanced="0">
      <fieldsUsage count="2">
        <fieldUsage x="-1"/>
        <fieldUsage x="0"/>
      </fieldsUsage>
    </cacheHierarchy>
    <cacheHierarchy uniqueName="[Full_Data].[Hire Date]" caption="Hire Date" attribute="1" time="1" defaultMemberUniqueName="[Full_Data].[Hire Date].[All]" allUniqueName="[Full_Data].[Hire Date].[All]" dimensionUniqueName="[Full_Data]" displayFolder="" count="0" memberValueDatatype="7" unbalanced="0"/>
    <cacheHierarchy uniqueName="[Full_Data].[Salary]" caption="Salary" attribute="1" defaultMemberUniqueName="[Full_Data].[Salary].[All]" allUniqueName="[Full_Data].[Salary].[All]" dimensionUniqueName="[Full_Data]" displayFolder="" count="0" memberValueDatatype="5" unbalanced="0"/>
    <cacheHierarchy uniqueName="[Full_Data].[Years Experience]" caption="Years Experience" attribute="1" defaultMemberUniqueName="[Full_Data].[Years Experience].[All]" allUniqueName="[Full_Data].[Years Experience].[All]" dimensionUniqueName="[Full_Data]" displayFolder="" count="0" memberValueDatatype="5" unbalanced="0"/>
    <cacheHierarchy uniqueName="[Full_Data].[Country]" caption="Country" attribute="1" defaultMemberUniqueName="[Full_Data].[Country].[All]" allUniqueName="[Full_Data].[Country].[All]" dimensionUniqueName="[Full_Data]" displayFolder="" count="0" memberValueDatatype="130" unbalanced="0"/>
    <cacheHierarchy uniqueName="[Full_Data].[City]" caption="City" attribute="1" defaultMemberUniqueName="[Full_Data].[City].[All]" allUniqueName="[Full_Data].[City].[All]" dimensionUniqueName="[Full_Data]" displayFolder="" count="0" memberValueDatatype="130" unbalanced="0"/>
    <cacheHierarchy uniqueName="[Full_Data].[Years With company]" caption="Years With company" attribute="1" defaultMemberUniqueName="[Full_Data].[Years With company].[All]" allUniqueName="[Full_Data].[Years With company].[All]" dimensionUniqueName="[Full_Data]" displayFolder="" count="0" memberValueDatatype="130" unbalanced="0"/>
    <cacheHierarchy uniqueName="[Full_Data].[Dept_Avg_ Experience]" caption="Dept_Avg_ Experience" attribute="1" defaultMemberUniqueName="[Full_Data].[Dept_Avg_ Experience].[All]" allUniqueName="[Full_Data].[Dept_Avg_ Experience].[All]" dimensionUniqueName="[Full_Data]" displayFolder="" count="0" memberValueDatatype="5" unbalanced="0"/>
    <cacheHierarchy uniqueName="[Full_Data].[Hire Date (Year)]" caption="Hire Date (Year)" attribute="1" defaultMemberUniqueName="[Full_Data].[Hire Date (Year)].[All]" allUniqueName="[Full_Data].[Hire Date (Year)].[All]" dimensionUniqueName="[Full_Data]" displayFolder="" count="0" memberValueDatatype="130" unbalanced="0"/>
    <cacheHierarchy uniqueName="[Full_Data].[Hire Date (Quarter)]" caption="Hire Date (Quarter)" attribute="1" defaultMemberUniqueName="[Full_Data].[Hire Date (Quarter)].[All]" allUniqueName="[Full_Data].[Hire Date (Quarter)].[All]" dimensionUniqueName="[Full_Data]" displayFolder="" count="0" memberValueDatatype="130" unbalanced="0"/>
    <cacheHierarchy uniqueName="[Full_Data].[Hire Date (Month)]" caption="Hire Date (Month)" attribute="1" defaultMemberUniqueName="[Full_Data].[Hire Date (Month)].[All]" allUniqueName="[Full_Data].[Hire Date (Month)].[All]" dimensionUniqueName="[Full_Data]" displayFolder="" count="0" memberValueDatatype="130" unbalanced="0"/>
    <cacheHierarchy uniqueName="[Full_Data].[Hire Date (Month Index)]" caption="Hire Date (Month Index)" attribute="1" defaultMemberUniqueName="[Full_Data].[Hire Date (Month Index)].[All]" allUniqueName="[Full_Data].[Hire Date (Month Index)].[All]" dimensionUniqueName="[Full_Data]" displayFolder="" count="0" memberValueDatatype="20" unbalanced="0" hidden="1"/>
    <cacheHierarchy uniqueName="[Measures].[__XL_Count Full_Data]" caption="__XL_Count Full_Data" measure="1" displayFolder="" measureGroup="Full_Data" count="0" hidden="1"/>
    <cacheHierarchy uniqueName="[Measures].[__No measures defined]" caption="__No measures defined" measure="1" displayFolder="" count="0" hidden="1"/>
    <cacheHierarchy uniqueName="[Measures].[Sum of Years Experience]" caption="Sum of Years Experience" measure="1" displayFolder="" measureGroup="Full_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Years Experience]" caption="Average of Years Experience" measure="1" displayFolder="" measureGroup="Full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Salary]" caption="Sum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verage of Salary]" caption="Average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Emp ID]" caption="Count of Emp ID" measure="1" displayFolder="" measureGroup="Full_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Max of Salary]" caption="Max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Min of Salary]" caption="Min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Full Name]" caption="Count of Full Name" measure="1" displayFolder="" measureGroup="Full_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name="Full_Data" uniqueName="[Full_Data]" caption="Full_Data"/>
    <dimension measure="1" name="Measures" uniqueName="[Measures]" caption="Measures"/>
  </dimensions>
  <measureGroups count="1">
    <measureGroup name="Full_Data" caption="Full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" refreshedDate="45950.421178935183" backgroundQuery="1" createdVersion="7" refreshedVersion="7" minRefreshableVersion="3" recordCount="0" supportSubquery="1" supportAdvancedDrill="1" xr:uid="{4F743320-DF2F-4497-81B4-A5FBEB660118}">
  <cacheSource type="external" connectionId="3"/>
  <cacheFields count="3">
    <cacheField name="[Full_Data].[Department].[Department]" caption="Department" numFmtId="0" hierarchy="3" level="1">
      <sharedItems count="6">
        <s v="Finance"/>
        <s v="HR"/>
        <s v="IT"/>
        <s v="Marketing"/>
        <s v="Operations"/>
        <s v="Sales"/>
      </sharedItems>
    </cacheField>
    <cacheField name="[Measures].[Sum of Salary]" caption="Sum of Salary" numFmtId="0" hierarchy="19" level="32767"/>
    <cacheField name="[Measures].[Average of Salary]" caption="Average of Salary" numFmtId="0" hierarchy="20" level="32767"/>
  </cacheFields>
  <cacheHierarchies count="25">
    <cacheHierarchy uniqueName="[Full_Data].[Emp ID]" caption="Emp ID" attribute="1" defaultMemberUniqueName="[Full_Data].[Emp ID].[All]" allUniqueName="[Full_Data].[Emp ID].[All]" dimensionUniqueName="[Full_Data]" displayFolder="" count="0" memberValueDatatype="130" unbalanced="0"/>
    <cacheHierarchy uniqueName="[Full_Data].[Full Name]" caption="Full Name" attribute="1" defaultMemberUniqueName="[Full_Data].[Full Name].[All]" allUniqueName="[Full_Data].[Full Name].[All]" dimensionUniqueName="[Full_Data]" displayFolder="" count="0" memberValueDatatype="130" unbalanced="0"/>
    <cacheHierarchy uniqueName="[Full_Data].[Job Title]" caption="Job Title" attribute="1" defaultMemberUniqueName="[Full_Data].[Job Title].[All]" allUniqueName="[Full_Data].[Job Title].[All]" dimensionUniqueName="[Full_Data]" displayFolder="" count="0" memberValueDatatype="130" unbalanced="0"/>
    <cacheHierarchy uniqueName="[Full_Data].[Department]" caption="Department" attribute="1" defaultMemberUniqueName="[Full_Data].[Department].[All]" allUniqueName="[Full_Data].[Department].[All]" dimensionUniqueName="[Full_Data]" displayFolder="" count="2" memberValueDatatype="130" unbalanced="0">
      <fieldsUsage count="2">
        <fieldUsage x="-1"/>
        <fieldUsage x="0"/>
      </fieldsUsage>
    </cacheHierarchy>
    <cacheHierarchy uniqueName="[Full_Data].[Hire Date]" caption="Hire Date" attribute="1" time="1" defaultMemberUniqueName="[Full_Data].[Hire Date].[All]" allUniqueName="[Full_Data].[Hire Date].[All]" dimensionUniqueName="[Full_Data]" displayFolder="" count="0" memberValueDatatype="7" unbalanced="0"/>
    <cacheHierarchy uniqueName="[Full_Data].[Salary]" caption="Salary" attribute="1" defaultMemberUniqueName="[Full_Data].[Salary].[All]" allUniqueName="[Full_Data].[Salary].[All]" dimensionUniqueName="[Full_Data]" displayFolder="" count="0" memberValueDatatype="5" unbalanced="0"/>
    <cacheHierarchy uniqueName="[Full_Data].[Years Experience]" caption="Years Experience" attribute="1" defaultMemberUniqueName="[Full_Data].[Years Experience].[All]" allUniqueName="[Full_Data].[Years Experience].[All]" dimensionUniqueName="[Full_Data]" displayFolder="" count="0" memberValueDatatype="5" unbalanced="0"/>
    <cacheHierarchy uniqueName="[Full_Data].[Country]" caption="Country" attribute="1" defaultMemberUniqueName="[Full_Data].[Country].[All]" allUniqueName="[Full_Data].[Country].[All]" dimensionUniqueName="[Full_Data]" displayFolder="" count="0" memberValueDatatype="130" unbalanced="0"/>
    <cacheHierarchy uniqueName="[Full_Data].[City]" caption="City" attribute="1" defaultMemberUniqueName="[Full_Data].[City].[All]" allUniqueName="[Full_Data].[City].[All]" dimensionUniqueName="[Full_Data]" displayFolder="" count="0" memberValueDatatype="130" unbalanced="0"/>
    <cacheHierarchy uniqueName="[Full_Data].[Years With company]" caption="Years With company" attribute="1" defaultMemberUniqueName="[Full_Data].[Years With company].[All]" allUniqueName="[Full_Data].[Years With company].[All]" dimensionUniqueName="[Full_Data]" displayFolder="" count="0" memberValueDatatype="130" unbalanced="0"/>
    <cacheHierarchy uniqueName="[Full_Data].[Dept_Avg_ Experience]" caption="Dept_Avg_ Experience" attribute="1" defaultMemberUniqueName="[Full_Data].[Dept_Avg_ Experience].[All]" allUniqueName="[Full_Data].[Dept_Avg_ Experience].[All]" dimensionUniqueName="[Full_Data]" displayFolder="" count="0" memberValueDatatype="5" unbalanced="0"/>
    <cacheHierarchy uniqueName="[Full_Data].[Hire Date (Year)]" caption="Hire Date (Year)" attribute="1" defaultMemberUniqueName="[Full_Data].[Hire Date (Year)].[All]" allUniqueName="[Full_Data].[Hire Date (Year)].[All]" dimensionUniqueName="[Full_Data]" displayFolder="" count="0" memberValueDatatype="130" unbalanced="0"/>
    <cacheHierarchy uniqueName="[Full_Data].[Hire Date (Quarter)]" caption="Hire Date (Quarter)" attribute="1" defaultMemberUniqueName="[Full_Data].[Hire Date (Quarter)].[All]" allUniqueName="[Full_Data].[Hire Date (Quarter)].[All]" dimensionUniqueName="[Full_Data]" displayFolder="" count="0" memberValueDatatype="130" unbalanced="0"/>
    <cacheHierarchy uniqueName="[Full_Data].[Hire Date (Month)]" caption="Hire Date (Month)" attribute="1" defaultMemberUniqueName="[Full_Data].[Hire Date (Month)].[All]" allUniqueName="[Full_Data].[Hire Date (Month)].[All]" dimensionUniqueName="[Full_Data]" displayFolder="" count="0" memberValueDatatype="130" unbalanced="0"/>
    <cacheHierarchy uniqueName="[Full_Data].[Hire Date (Month Index)]" caption="Hire Date (Month Index)" attribute="1" defaultMemberUniqueName="[Full_Data].[Hire Date (Month Index)].[All]" allUniqueName="[Full_Data].[Hire Date (Month Index)].[All]" dimensionUniqueName="[Full_Data]" displayFolder="" count="0" memberValueDatatype="20" unbalanced="0" hidden="1"/>
    <cacheHierarchy uniqueName="[Measures].[__XL_Count Full_Data]" caption="__XL_Count Full_Data" measure="1" displayFolder="" measureGroup="Full_Data" count="0" hidden="1"/>
    <cacheHierarchy uniqueName="[Measures].[__No measures defined]" caption="__No measures defined" measure="1" displayFolder="" count="0" hidden="1"/>
    <cacheHierarchy uniqueName="[Measures].[Sum of Years Experience]" caption="Sum of Years Experience" measure="1" displayFolder="" measureGroup="Full_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Years Experience]" caption="Average of Years Experience" measure="1" displayFolder="" measureGroup="Full_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Salary]" caption="Sum of Salary" measure="1" displayFolder="" measureGroup="Full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verage of Salary]" caption="Average of Salary" measure="1" displayFolder="" measureGroup="Full_Data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Emp ID]" caption="Count of Emp ID" measure="1" displayFolder="" measureGroup="Full_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Max of Salary]" caption="Max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Min of Salary]" caption="Min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Full Name]" caption="Count of Full Name" measure="1" displayFolder="" measureGroup="Full_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name="Full_Data" uniqueName="[Full_Data]" caption="Full_Data"/>
    <dimension measure="1" name="Measures" uniqueName="[Measures]" caption="Measures"/>
  </dimensions>
  <measureGroups count="1">
    <measureGroup name="Full_Data" caption="Full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" refreshedDate="45950.521143749997" backgroundQuery="1" createdVersion="7" refreshedVersion="7" minRefreshableVersion="3" recordCount="0" supportSubquery="1" supportAdvancedDrill="1" xr:uid="{86BD6105-C6A1-40A8-9B6B-BC382662F095}">
  <cacheSource type="external" connectionId="3"/>
  <cacheFields count="4">
    <cacheField name="[Full_Data].[Country].[Country]" caption="Country" numFmtId="0" hierarchy="7" level="1">
      <sharedItems count="6">
        <s v="Canada"/>
        <s v="France"/>
        <s v="Germany"/>
        <s v="India"/>
        <s v="UK"/>
        <s v="USA"/>
      </sharedItems>
    </cacheField>
    <cacheField name="[Measures].[Average of Salary]" caption="Average of Salary" numFmtId="0" hierarchy="20" level="32767"/>
    <cacheField name="[Measures].[Min of Salary]" caption="Min of Salary" numFmtId="0" hierarchy="23" level="32767"/>
    <cacheField name="[Measures].[Max of Salary]" caption="Max of Salary" numFmtId="0" hierarchy="22" level="32767"/>
  </cacheFields>
  <cacheHierarchies count="25">
    <cacheHierarchy uniqueName="[Full_Data].[Emp ID]" caption="Emp ID" attribute="1" defaultMemberUniqueName="[Full_Data].[Emp ID].[All]" allUniqueName="[Full_Data].[Emp ID].[All]" dimensionUniqueName="[Full_Data]" displayFolder="" count="0" memberValueDatatype="130" unbalanced="0"/>
    <cacheHierarchy uniqueName="[Full_Data].[Full Name]" caption="Full Name" attribute="1" defaultMemberUniqueName="[Full_Data].[Full Name].[All]" allUniqueName="[Full_Data].[Full Name].[All]" dimensionUniqueName="[Full_Data]" displayFolder="" count="0" memberValueDatatype="130" unbalanced="0"/>
    <cacheHierarchy uniqueName="[Full_Data].[Job Title]" caption="Job Title" attribute="1" defaultMemberUniqueName="[Full_Data].[Job Title].[All]" allUniqueName="[Full_Data].[Job Title].[All]" dimensionUniqueName="[Full_Data]" displayFolder="" count="0" memberValueDatatype="130" unbalanced="0"/>
    <cacheHierarchy uniqueName="[Full_Data].[Department]" caption="Department" attribute="1" defaultMemberUniqueName="[Full_Data].[Department].[All]" allUniqueName="[Full_Data].[Department].[All]" dimensionUniqueName="[Full_Data]" displayFolder="" count="0" memberValueDatatype="130" unbalanced="0"/>
    <cacheHierarchy uniqueName="[Full_Data].[Hire Date]" caption="Hire Date" attribute="1" time="1" defaultMemberUniqueName="[Full_Data].[Hire Date].[All]" allUniqueName="[Full_Data].[Hire Date].[All]" dimensionUniqueName="[Full_Data]" displayFolder="" count="0" memberValueDatatype="7" unbalanced="0"/>
    <cacheHierarchy uniqueName="[Full_Data].[Salary]" caption="Salary" attribute="1" defaultMemberUniqueName="[Full_Data].[Salary].[All]" allUniqueName="[Full_Data].[Salary].[All]" dimensionUniqueName="[Full_Data]" displayFolder="" count="0" memberValueDatatype="5" unbalanced="0"/>
    <cacheHierarchy uniqueName="[Full_Data].[Years Experience]" caption="Years Experience" attribute="1" defaultMemberUniqueName="[Full_Data].[Years Experience].[All]" allUniqueName="[Full_Data].[Years Experience].[All]" dimensionUniqueName="[Full_Data]" displayFolder="" count="0" memberValueDatatype="5" unbalanced="0"/>
    <cacheHierarchy uniqueName="[Full_Data].[Country]" caption="Country" attribute="1" defaultMemberUniqueName="[Full_Data].[Country].[All]" allUniqueName="[Full_Data].[Country].[All]" dimensionUniqueName="[Full_Data]" displayFolder="" count="2" memberValueDatatype="130" unbalanced="0">
      <fieldsUsage count="2">
        <fieldUsage x="-1"/>
        <fieldUsage x="0"/>
      </fieldsUsage>
    </cacheHierarchy>
    <cacheHierarchy uniqueName="[Full_Data].[City]" caption="City" attribute="1" defaultMemberUniqueName="[Full_Data].[City].[All]" allUniqueName="[Full_Data].[City].[All]" dimensionUniqueName="[Full_Data]" displayFolder="" count="0" memberValueDatatype="130" unbalanced="0"/>
    <cacheHierarchy uniqueName="[Full_Data].[Years With company]" caption="Years With company" attribute="1" defaultMemberUniqueName="[Full_Data].[Years With company].[All]" allUniqueName="[Full_Data].[Years With company].[All]" dimensionUniqueName="[Full_Data]" displayFolder="" count="0" memberValueDatatype="130" unbalanced="0"/>
    <cacheHierarchy uniqueName="[Full_Data].[Dept_Avg_ Experience]" caption="Dept_Avg_ Experience" attribute="1" defaultMemberUniqueName="[Full_Data].[Dept_Avg_ Experience].[All]" allUniqueName="[Full_Data].[Dept_Avg_ Experience].[All]" dimensionUniqueName="[Full_Data]" displayFolder="" count="0" memberValueDatatype="5" unbalanced="0"/>
    <cacheHierarchy uniqueName="[Full_Data].[Hire Date (Year)]" caption="Hire Date (Year)" attribute="1" defaultMemberUniqueName="[Full_Data].[Hire Date (Year)].[All]" allUniqueName="[Full_Data].[Hire Date (Year)].[All]" dimensionUniqueName="[Full_Data]" displayFolder="" count="0" memberValueDatatype="130" unbalanced="0"/>
    <cacheHierarchy uniqueName="[Full_Data].[Hire Date (Quarter)]" caption="Hire Date (Quarter)" attribute="1" defaultMemberUniqueName="[Full_Data].[Hire Date (Quarter)].[All]" allUniqueName="[Full_Data].[Hire Date (Quarter)].[All]" dimensionUniqueName="[Full_Data]" displayFolder="" count="0" memberValueDatatype="130" unbalanced="0"/>
    <cacheHierarchy uniqueName="[Full_Data].[Hire Date (Month)]" caption="Hire Date (Month)" attribute="1" defaultMemberUniqueName="[Full_Data].[Hire Date (Month)].[All]" allUniqueName="[Full_Data].[Hire Date (Month)].[All]" dimensionUniqueName="[Full_Data]" displayFolder="" count="0" memberValueDatatype="130" unbalanced="0"/>
    <cacheHierarchy uniqueName="[Full_Data].[Hire Date (Month Index)]" caption="Hire Date (Month Index)" attribute="1" defaultMemberUniqueName="[Full_Data].[Hire Date (Month Index)].[All]" allUniqueName="[Full_Data].[Hire Date (Month Index)].[All]" dimensionUniqueName="[Full_Data]" displayFolder="" count="0" memberValueDatatype="20" unbalanced="0" hidden="1"/>
    <cacheHierarchy uniqueName="[Measures].[__XL_Count Full_Data]" caption="__XL_Count Full_Data" measure="1" displayFolder="" measureGroup="Full_Data" count="0" hidden="1"/>
    <cacheHierarchy uniqueName="[Measures].[__No measures defined]" caption="__No measures defined" measure="1" displayFolder="" count="0" hidden="1"/>
    <cacheHierarchy uniqueName="[Measures].[Sum of Years Experience]" caption="Sum of Years Experience" measure="1" displayFolder="" measureGroup="Full_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Years Experience]" caption="Average of Years Experience" measure="1" displayFolder="" measureGroup="Full_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Salary]" caption="Sum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verage of Salary]" caption="Average of Salary" measure="1" displayFolder="" measureGroup="Full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Emp ID]" caption="Count of Emp ID" measure="1" displayFolder="" measureGroup="Full_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Max of Salary]" caption="Max of Salary" measure="1" displayFolder="" measureGroup="Full_Data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Min of Salary]" caption="Min of Salary" measure="1" displayFolder="" measureGroup="Full_Data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Full Name]" caption="Count of Full Name" measure="1" displayFolder="" measureGroup="Full_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name="Full_Data" uniqueName="[Full_Data]" caption="Full_Data"/>
    <dimension measure="1" name="Measures" uniqueName="[Measures]" caption="Measures"/>
  </dimensions>
  <measureGroups count="1">
    <measureGroup name="Full_Data" caption="Full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" refreshedDate="45950.432688194443" backgroundQuery="1" createdVersion="7" refreshedVersion="7" minRefreshableVersion="3" recordCount="0" supportSubquery="1" supportAdvancedDrill="1" xr:uid="{8ED871AF-9986-4971-AF45-73BF83F2FFA8}">
  <cacheSource type="external" connectionId="3"/>
  <cacheFields count="2">
    <cacheField name="[Full_Data].[Full Name].[Full Name]" caption="Full Name" numFmtId="0" hierarchy="1" level="1">
      <sharedItems count="5">
        <s v="Charlotte King"/>
        <s v="Daniel Perez"/>
        <s v="Daniel Scott"/>
        <s v="James Johnson"/>
        <s v="Sofia Mitchell"/>
      </sharedItems>
    </cacheField>
    <cacheField name="[Measures].[Sum of Salary]" caption="Sum of Salary" numFmtId="0" hierarchy="19" level="32767"/>
  </cacheFields>
  <cacheHierarchies count="25">
    <cacheHierarchy uniqueName="[Full_Data].[Emp ID]" caption="Emp ID" attribute="1" defaultMemberUniqueName="[Full_Data].[Emp ID].[All]" allUniqueName="[Full_Data].[Emp ID].[All]" dimensionUniqueName="[Full_Data]" displayFolder="" count="0" memberValueDatatype="130" unbalanced="0"/>
    <cacheHierarchy uniqueName="[Full_Data].[Full Name]" caption="Full Name" attribute="1" defaultMemberUniqueName="[Full_Data].[Full Name].[All]" allUniqueName="[Full_Data].[Full Name].[All]" dimensionUniqueName="[Full_Data]" displayFolder="" count="2" memberValueDatatype="130" unbalanced="0">
      <fieldsUsage count="2">
        <fieldUsage x="-1"/>
        <fieldUsage x="0"/>
      </fieldsUsage>
    </cacheHierarchy>
    <cacheHierarchy uniqueName="[Full_Data].[Job Title]" caption="Job Title" attribute="1" defaultMemberUniqueName="[Full_Data].[Job Title].[All]" allUniqueName="[Full_Data].[Job Title].[All]" dimensionUniqueName="[Full_Data]" displayFolder="" count="0" memberValueDatatype="130" unbalanced="0"/>
    <cacheHierarchy uniqueName="[Full_Data].[Department]" caption="Department" attribute="1" defaultMemberUniqueName="[Full_Data].[Department].[All]" allUniqueName="[Full_Data].[Department].[All]" dimensionUniqueName="[Full_Data]" displayFolder="" count="0" memberValueDatatype="130" unbalanced="0"/>
    <cacheHierarchy uniqueName="[Full_Data].[Hire Date]" caption="Hire Date" attribute="1" time="1" defaultMemberUniqueName="[Full_Data].[Hire Date].[All]" allUniqueName="[Full_Data].[Hire Date].[All]" dimensionUniqueName="[Full_Data]" displayFolder="" count="0" memberValueDatatype="7" unbalanced="0"/>
    <cacheHierarchy uniqueName="[Full_Data].[Salary]" caption="Salary" attribute="1" defaultMemberUniqueName="[Full_Data].[Salary].[All]" allUniqueName="[Full_Data].[Salary].[All]" dimensionUniqueName="[Full_Data]" displayFolder="" count="0" memberValueDatatype="5" unbalanced="0"/>
    <cacheHierarchy uniqueName="[Full_Data].[Years Experience]" caption="Years Experience" attribute="1" defaultMemberUniqueName="[Full_Data].[Years Experience].[All]" allUniqueName="[Full_Data].[Years Experience].[All]" dimensionUniqueName="[Full_Data]" displayFolder="" count="0" memberValueDatatype="5" unbalanced="0"/>
    <cacheHierarchy uniqueName="[Full_Data].[Country]" caption="Country" attribute="1" defaultMemberUniqueName="[Full_Data].[Country].[All]" allUniqueName="[Full_Data].[Country].[All]" dimensionUniqueName="[Full_Data]" displayFolder="" count="0" memberValueDatatype="130" unbalanced="0"/>
    <cacheHierarchy uniqueName="[Full_Data].[City]" caption="City" attribute="1" defaultMemberUniqueName="[Full_Data].[City].[All]" allUniqueName="[Full_Data].[City].[All]" dimensionUniqueName="[Full_Data]" displayFolder="" count="0" memberValueDatatype="130" unbalanced="0"/>
    <cacheHierarchy uniqueName="[Full_Data].[Years With company]" caption="Years With company" attribute="1" defaultMemberUniqueName="[Full_Data].[Years With company].[All]" allUniqueName="[Full_Data].[Years With company].[All]" dimensionUniqueName="[Full_Data]" displayFolder="" count="0" memberValueDatatype="130" unbalanced="0"/>
    <cacheHierarchy uniqueName="[Full_Data].[Dept_Avg_ Experience]" caption="Dept_Avg_ Experience" attribute="1" defaultMemberUniqueName="[Full_Data].[Dept_Avg_ Experience].[All]" allUniqueName="[Full_Data].[Dept_Avg_ Experience].[All]" dimensionUniqueName="[Full_Data]" displayFolder="" count="0" memberValueDatatype="5" unbalanced="0"/>
    <cacheHierarchy uniqueName="[Full_Data].[Hire Date (Year)]" caption="Hire Date (Year)" attribute="1" defaultMemberUniqueName="[Full_Data].[Hire Date (Year)].[All]" allUniqueName="[Full_Data].[Hire Date (Year)].[All]" dimensionUniqueName="[Full_Data]" displayFolder="" count="0" memberValueDatatype="130" unbalanced="0"/>
    <cacheHierarchy uniqueName="[Full_Data].[Hire Date (Quarter)]" caption="Hire Date (Quarter)" attribute="1" defaultMemberUniqueName="[Full_Data].[Hire Date (Quarter)].[All]" allUniqueName="[Full_Data].[Hire Date (Quarter)].[All]" dimensionUniqueName="[Full_Data]" displayFolder="" count="0" memberValueDatatype="130" unbalanced="0"/>
    <cacheHierarchy uniqueName="[Full_Data].[Hire Date (Month)]" caption="Hire Date (Month)" attribute="1" defaultMemberUniqueName="[Full_Data].[Hire Date (Month)].[All]" allUniqueName="[Full_Data].[Hire Date (Month)].[All]" dimensionUniqueName="[Full_Data]" displayFolder="" count="0" memberValueDatatype="130" unbalanced="0"/>
    <cacheHierarchy uniqueName="[Full_Data].[Hire Date (Month Index)]" caption="Hire Date (Month Index)" attribute="1" defaultMemberUniqueName="[Full_Data].[Hire Date (Month Index)].[All]" allUniqueName="[Full_Data].[Hire Date (Month Index)].[All]" dimensionUniqueName="[Full_Data]" displayFolder="" count="0" memberValueDatatype="20" unbalanced="0" hidden="1"/>
    <cacheHierarchy uniqueName="[Measures].[__XL_Count Full_Data]" caption="__XL_Count Full_Data" measure="1" displayFolder="" measureGroup="Full_Data" count="0" hidden="1"/>
    <cacheHierarchy uniqueName="[Measures].[__No measures defined]" caption="__No measures defined" measure="1" displayFolder="" count="0" hidden="1"/>
    <cacheHierarchy uniqueName="[Measures].[Sum of Years Experience]" caption="Sum of Years Experience" measure="1" displayFolder="" measureGroup="Full_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Years Experience]" caption="Average of Years Experience" measure="1" displayFolder="" measureGroup="Full_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Salary]" caption="Sum of Salary" measure="1" displayFolder="" measureGroup="Full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verage of Salary]" caption="Average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Emp ID]" caption="Count of Emp ID" measure="1" displayFolder="" measureGroup="Full_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Max of Salary]" caption="Max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Min of Salary]" caption="Min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Full Name]" caption="Count of Full Name" measure="1" displayFolder="" measureGroup="Full_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name="Full_Data" uniqueName="[Full_Data]" caption="Full_Data"/>
    <dimension measure="1" name="Measures" uniqueName="[Measures]" caption="Measures"/>
  </dimensions>
  <measureGroups count="1">
    <measureGroup name="Full_Data" caption="Full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" refreshedDate="45947.62785636574" backgroundQuery="1" createdVersion="7" refreshedVersion="7" minRefreshableVersion="3" recordCount="0" supportSubquery="1" supportAdvancedDrill="1" xr:uid="{73BBA9A2-7943-4EE8-BE1F-5B41B04571F8}">
  <cacheSource type="external" connectionId="3"/>
  <cacheFields count="3">
    <cacheField name="[Full_Data].[Department].[Department]" caption="Department" numFmtId="0" hierarchy="3" level="1">
      <sharedItems count="6">
        <s v="Finance"/>
        <s v="HR"/>
        <s v="IT"/>
        <s v="Marketing"/>
        <s v="Operations"/>
        <s v="Sales"/>
      </sharedItems>
    </cacheField>
    <cacheField name="[Full_Data].[Country].[Country]" caption="Country" numFmtId="0" hierarchy="7" level="1">
      <sharedItems count="6">
        <s v="Canada"/>
        <s v="France"/>
        <s v="Germany"/>
        <s v="India"/>
        <s v="UK"/>
        <s v="USA"/>
      </sharedItems>
    </cacheField>
    <cacheField name="[Measures].[Count of Emp ID]" caption="Count of Emp ID" numFmtId="0" hierarchy="21" level="32767"/>
  </cacheFields>
  <cacheHierarchies count="25">
    <cacheHierarchy uniqueName="[Full_Data].[Emp ID]" caption="Emp ID" attribute="1" defaultMemberUniqueName="[Full_Data].[Emp ID].[All]" allUniqueName="[Full_Data].[Emp ID].[All]" dimensionUniqueName="[Full_Data]" displayFolder="" count="0" memberValueDatatype="130" unbalanced="0"/>
    <cacheHierarchy uniqueName="[Full_Data].[Full Name]" caption="Full Name" attribute="1" defaultMemberUniqueName="[Full_Data].[Full Name].[All]" allUniqueName="[Full_Data].[Full Name].[All]" dimensionUniqueName="[Full_Data]" displayFolder="" count="0" memberValueDatatype="130" unbalanced="0"/>
    <cacheHierarchy uniqueName="[Full_Data].[Job Title]" caption="Job Title" attribute="1" defaultMemberUniqueName="[Full_Data].[Job Title].[All]" allUniqueName="[Full_Data].[Job Title].[All]" dimensionUniqueName="[Full_Data]" displayFolder="" count="0" memberValueDatatype="130" unbalanced="0"/>
    <cacheHierarchy uniqueName="[Full_Data].[Department]" caption="Department" attribute="1" defaultMemberUniqueName="[Full_Data].[Department].[All]" allUniqueName="[Full_Data].[Department].[All]" dimensionUniqueName="[Full_Data]" displayFolder="" count="2" memberValueDatatype="130" unbalanced="0">
      <fieldsUsage count="2">
        <fieldUsage x="-1"/>
        <fieldUsage x="0"/>
      </fieldsUsage>
    </cacheHierarchy>
    <cacheHierarchy uniqueName="[Full_Data].[Hire Date]" caption="Hire Date" attribute="1" time="1" defaultMemberUniqueName="[Full_Data].[Hire Date].[All]" allUniqueName="[Full_Data].[Hire Date].[All]" dimensionUniqueName="[Full_Data]" displayFolder="" count="0" memberValueDatatype="7" unbalanced="0"/>
    <cacheHierarchy uniqueName="[Full_Data].[Salary]" caption="Salary" attribute="1" defaultMemberUniqueName="[Full_Data].[Salary].[All]" allUniqueName="[Full_Data].[Salary].[All]" dimensionUniqueName="[Full_Data]" displayFolder="" count="0" memberValueDatatype="5" unbalanced="0"/>
    <cacheHierarchy uniqueName="[Full_Data].[Years Experience]" caption="Years Experience" attribute="1" defaultMemberUniqueName="[Full_Data].[Years Experience].[All]" allUniqueName="[Full_Data].[Years Experience].[All]" dimensionUniqueName="[Full_Data]" displayFolder="" count="0" memberValueDatatype="5" unbalanced="0"/>
    <cacheHierarchy uniqueName="[Full_Data].[Country]" caption="Country" attribute="1" defaultMemberUniqueName="[Full_Data].[Country].[All]" allUniqueName="[Full_Data].[Country].[All]" dimensionUniqueName="[Full_Data]" displayFolder="" count="2" memberValueDatatype="130" unbalanced="0">
      <fieldsUsage count="2">
        <fieldUsage x="-1"/>
        <fieldUsage x="1"/>
      </fieldsUsage>
    </cacheHierarchy>
    <cacheHierarchy uniqueName="[Full_Data].[City]" caption="City" attribute="1" defaultMemberUniqueName="[Full_Data].[City].[All]" allUniqueName="[Full_Data].[City].[All]" dimensionUniqueName="[Full_Data]" displayFolder="" count="0" memberValueDatatype="130" unbalanced="0"/>
    <cacheHierarchy uniqueName="[Full_Data].[Years With company]" caption="Years With company" attribute="1" defaultMemberUniqueName="[Full_Data].[Years With company].[All]" allUniqueName="[Full_Data].[Years With company].[All]" dimensionUniqueName="[Full_Data]" displayFolder="" count="0" memberValueDatatype="130" unbalanced="0"/>
    <cacheHierarchy uniqueName="[Full_Data].[Dept_Avg_ Experience]" caption="Dept_Avg_ Experience" attribute="1" defaultMemberUniqueName="[Full_Data].[Dept_Avg_ Experience].[All]" allUniqueName="[Full_Data].[Dept_Avg_ Experience].[All]" dimensionUniqueName="[Full_Data]" displayFolder="" count="0" memberValueDatatype="5" unbalanced="0"/>
    <cacheHierarchy uniqueName="[Full_Data].[Hire Date (Year)]" caption="Hire Date (Year)" attribute="1" defaultMemberUniqueName="[Full_Data].[Hire Date (Year)].[All]" allUniqueName="[Full_Data].[Hire Date (Year)].[All]" dimensionUniqueName="[Full_Data]" displayFolder="" count="0" memberValueDatatype="130" unbalanced="0"/>
    <cacheHierarchy uniqueName="[Full_Data].[Hire Date (Quarter)]" caption="Hire Date (Quarter)" attribute="1" defaultMemberUniqueName="[Full_Data].[Hire Date (Quarter)].[All]" allUniqueName="[Full_Data].[Hire Date (Quarter)].[All]" dimensionUniqueName="[Full_Data]" displayFolder="" count="0" memberValueDatatype="130" unbalanced="0"/>
    <cacheHierarchy uniqueName="[Full_Data].[Hire Date (Month)]" caption="Hire Date (Month)" attribute="1" defaultMemberUniqueName="[Full_Data].[Hire Date (Month)].[All]" allUniqueName="[Full_Data].[Hire Date (Month)].[All]" dimensionUniqueName="[Full_Data]" displayFolder="" count="0" memberValueDatatype="130" unbalanced="0"/>
    <cacheHierarchy uniqueName="[Full_Data].[Hire Date (Month Index)]" caption="Hire Date (Month Index)" attribute="1" defaultMemberUniqueName="[Full_Data].[Hire Date (Month Index)].[All]" allUniqueName="[Full_Data].[Hire Date (Month Index)].[All]" dimensionUniqueName="[Full_Data]" displayFolder="" count="0" memberValueDatatype="20" unbalanced="0" hidden="1"/>
    <cacheHierarchy uniqueName="[Measures].[__XL_Count Full_Data]" caption="__XL_Count Full_Data" measure="1" displayFolder="" measureGroup="Full_Data" count="0" hidden="1"/>
    <cacheHierarchy uniqueName="[Measures].[__No measures defined]" caption="__No measures defined" measure="1" displayFolder="" count="0" hidden="1"/>
    <cacheHierarchy uniqueName="[Measures].[Sum of Years Experience]" caption="Sum of Years Experience" measure="1" displayFolder="" measureGroup="Full_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Years Experience]" caption="Average of Years Experience" measure="1" displayFolder="" measureGroup="Full_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Salary]" caption="Sum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verage of Salary]" caption="Average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Emp ID]" caption="Count of Emp ID" measure="1" displayFolder="" measureGroup="Full_Data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Max of Salary]" caption="Max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Min of Salary]" caption="Min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Full Name]" caption="Count of Full Name" measure="1" displayFolder="" measureGroup="Full_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name="Full_Data" uniqueName="[Full_Data]" caption="Full_Data"/>
    <dimension measure="1" name="Measures" uniqueName="[Measures]" caption="Measures"/>
  </dimensions>
  <measureGroups count="1">
    <measureGroup name="Full_Data" caption="Full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" refreshedDate="45947.631346759263" backgroundQuery="1" createdVersion="7" refreshedVersion="7" minRefreshableVersion="3" recordCount="0" supportSubquery="1" supportAdvancedDrill="1" xr:uid="{90108AB7-3888-45DC-BB3E-625D76D1D203}">
  <cacheSource type="external" connectionId="3"/>
  <cacheFields count="2">
    <cacheField name="[Measures].[Count of Emp ID]" caption="Count of Emp ID" numFmtId="0" hierarchy="21" level="32767"/>
    <cacheField name="[Full_Data].[Hire Date (Year)].[Hire Date (Year)]" caption="Hire Date (Year)" numFmtId="0" hierarchy="11" level="1">
      <sharedItems count="11"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</cacheFields>
  <cacheHierarchies count="25">
    <cacheHierarchy uniqueName="[Full_Data].[Emp ID]" caption="Emp ID" attribute="1" defaultMemberUniqueName="[Full_Data].[Emp ID].[All]" allUniqueName="[Full_Data].[Emp ID].[All]" dimensionUniqueName="[Full_Data]" displayFolder="" count="0" memberValueDatatype="130" unbalanced="0"/>
    <cacheHierarchy uniqueName="[Full_Data].[Full Name]" caption="Full Name" attribute="1" defaultMemberUniqueName="[Full_Data].[Full Name].[All]" allUniqueName="[Full_Data].[Full Name].[All]" dimensionUniqueName="[Full_Data]" displayFolder="" count="0" memberValueDatatype="130" unbalanced="0"/>
    <cacheHierarchy uniqueName="[Full_Data].[Job Title]" caption="Job Title" attribute="1" defaultMemberUniqueName="[Full_Data].[Job Title].[All]" allUniqueName="[Full_Data].[Job Title].[All]" dimensionUniqueName="[Full_Data]" displayFolder="" count="0" memberValueDatatype="130" unbalanced="0"/>
    <cacheHierarchy uniqueName="[Full_Data].[Department]" caption="Department" attribute="1" defaultMemberUniqueName="[Full_Data].[Department].[All]" allUniqueName="[Full_Data].[Department].[All]" dimensionUniqueName="[Full_Data]" displayFolder="" count="0" memberValueDatatype="130" unbalanced="0"/>
    <cacheHierarchy uniqueName="[Full_Data].[Hire Date]" caption="Hire Date" attribute="1" time="1" defaultMemberUniqueName="[Full_Data].[Hire Date].[All]" allUniqueName="[Full_Data].[Hire Date].[All]" dimensionUniqueName="[Full_Data]" displayFolder="" count="0" memberValueDatatype="7" unbalanced="0"/>
    <cacheHierarchy uniqueName="[Full_Data].[Salary]" caption="Salary" attribute="1" defaultMemberUniqueName="[Full_Data].[Salary].[All]" allUniqueName="[Full_Data].[Salary].[All]" dimensionUniqueName="[Full_Data]" displayFolder="" count="0" memberValueDatatype="5" unbalanced="0"/>
    <cacheHierarchy uniqueName="[Full_Data].[Years Experience]" caption="Years Experience" attribute="1" defaultMemberUniqueName="[Full_Data].[Years Experience].[All]" allUniqueName="[Full_Data].[Years Experience].[All]" dimensionUniqueName="[Full_Data]" displayFolder="" count="0" memberValueDatatype="5" unbalanced="0"/>
    <cacheHierarchy uniqueName="[Full_Data].[Country]" caption="Country" attribute="1" defaultMemberUniqueName="[Full_Data].[Country].[All]" allUniqueName="[Full_Data].[Country].[All]" dimensionUniqueName="[Full_Data]" displayFolder="" count="0" memberValueDatatype="130" unbalanced="0"/>
    <cacheHierarchy uniqueName="[Full_Data].[City]" caption="City" attribute="1" defaultMemberUniqueName="[Full_Data].[City].[All]" allUniqueName="[Full_Data].[City].[All]" dimensionUniqueName="[Full_Data]" displayFolder="" count="0" memberValueDatatype="130" unbalanced="0"/>
    <cacheHierarchy uniqueName="[Full_Data].[Years With company]" caption="Years With company" attribute="1" defaultMemberUniqueName="[Full_Data].[Years With company].[All]" allUniqueName="[Full_Data].[Years With company].[All]" dimensionUniqueName="[Full_Data]" displayFolder="" count="0" memberValueDatatype="130" unbalanced="0"/>
    <cacheHierarchy uniqueName="[Full_Data].[Dept_Avg_ Experience]" caption="Dept_Avg_ Experience" attribute="1" defaultMemberUniqueName="[Full_Data].[Dept_Avg_ Experience].[All]" allUniqueName="[Full_Data].[Dept_Avg_ Experience].[All]" dimensionUniqueName="[Full_Data]" displayFolder="" count="0" memberValueDatatype="5" unbalanced="0"/>
    <cacheHierarchy uniqueName="[Full_Data].[Hire Date (Year)]" caption="Hire Date (Year)" attribute="1" defaultMemberUniqueName="[Full_Data].[Hire Date (Year)].[All]" allUniqueName="[Full_Data].[Hire Date (Year)].[All]" dimensionUniqueName="[Full_Data]" displayFolder="" count="2" memberValueDatatype="130" unbalanced="0">
      <fieldsUsage count="2">
        <fieldUsage x="-1"/>
        <fieldUsage x="1"/>
      </fieldsUsage>
    </cacheHierarchy>
    <cacheHierarchy uniqueName="[Full_Data].[Hire Date (Quarter)]" caption="Hire Date (Quarter)" attribute="1" defaultMemberUniqueName="[Full_Data].[Hire Date (Quarter)].[All]" allUniqueName="[Full_Data].[Hire Date (Quarter)].[All]" dimensionUniqueName="[Full_Data]" displayFolder="" count="0" memberValueDatatype="130" unbalanced="0"/>
    <cacheHierarchy uniqueName="[Full_Data].[Hire Date (Month)]" caption="Hire Date (Month)" attribute="1" defaultMemberUniqueName="[Full_Data].[Hire Date (Month)].[All]" allUniqueName="[Full_Data].[Hire Date (Month)].[All]" dimensionUniqueName="[Full_Data]" displayFolder="" count="0" memberValueDatatype="130" unbalanced="0"/>
    <cacheHierarchy uniqueName="[Full_Data].[Hire Date (Month Index)]" caption="Hire Date (Month Index)" attribute="1" defaultMemberUniqueName="[Full_Data].[Hire Date (Month Index)].[All]" allUniqueName="[Full_Data].[Hire Date (Month Index)].[All]" dimensionUniqueName="[Full_Data]" displayFolder="" count="0" memberValueDatatype="20" unbalanced="0" hidden="1"/>
    <cacheHierarchy uniqueName="[Measures].[__XL_Count Full_Data]" caption="__XL_Count Full_Data" measure="1" displayFolder="" measureGroup="Full_Data" count="0" hidden="1"/>
    <cacheHierarchy uniqueName="[Measures].[__No measures defined]" caption="__No measures defined" measure="1" displayFolder="" count="0" hidden="1"/>
    <cacheHierarchy uniqueName="[Measures].[Sum of Years Experience]" caption="Sum of Years Experience" measure="1" displayFolder="" measureGroup="Full_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Years Experience]" caption="Average of Years Experience" measure="1" displayFolder="" measureGroup="Full_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Salary]" caption="Sum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verage of Salary]" caption="Average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Emp ID]" caption="Count of Emp ID" measure="1" displayFolder="" measureGroup="Full_Data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Max of Salary]" caption="Max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Min of Salary]" caption="Min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Full Name]" caption="Count of Full Name" measure="1" displayFolder="" measureGroup="Full_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name="Full_Data" uniqueName="[Full_Data]" caption="Full_Data"/>
    <dimension measure="1" name="Measures" uniqueName="[Measures]" caption="Measures"/>
  </dimensions>
  <measureGroups count="1">
    <measureGroup name="Full_Data" caption="Full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" refreshedDate="45947.627852314814" backgroundQuery="1" createdVersion="7" refreshedVersion="7" minRefreshableVersion="3" recordCount="0" supportSubquery="1" supportAdvancedDrill="1" xr:uid="{A356F9C2-E09F-4B1D-99D9-C6F7155D5247}">
  <cacheSource type="external" connectionId="3"/>
  <cacheFields count="2">
    <cacheField name="[Full_Data].[Department].[Department]" caption="Department" numFmtId="0" hierarchy="3" level="1">
      <sharedItems count="6">
        <s v="Finance"/>
        <s v="HR"/>
        <s v="IT"/>
        <s v="Marketing"/>
        <s v="Operations"/>
        <s v="Sales"/>
      </sharedItems>
    </cacheField>
    <cacheField name="[Measures].[Average of Years Experience]" caption="Average of Years Experience" numFmtId="0" hierarchy="18" level="32767"/>
  </cacheFields>
  <cacheHierarchies count="25">
    <cacheHierarchy uniqueName="[Full_Data].[Emp ID]" caption="Emp ID" attribute="1" defaultMemberUniqueName="[Full_Data].[Emp ID].[All]" allUniqueName="[Full_Data].[Emp ID].[All]" dimensionUniqueName="[Full_Data]" displayFolder="" count="0" memberValueDatatype="130" unbalanced="0"/>
    <cacheHierarchy uniqueName="[Full_Data].[Full Name]" caption="Full Name" attribute="1" defaultMemberUniqueName="[Full_Data].[Full Name].[All]" allUniqueName="[Full_Data].[Full Name].[All]" dimensionUniqueName="[Full_Data]" displayFolder="" count="0" memberValueDatatype="130" unbalanced="0"/>
    <cacheHierarchy uniqueName="[Full_Data].[Job Title]" caption="Job Title" attribute="1" defaultMemberUniqueName="[Full_Data].[Job Title].[All]" allUniqueName="[Full_Data].[Job Title].[All]" dimensionUniqueName="[Full_Data]" displayFolder="" count="0" memberValueDatatype="130" unbalanced="0"/>
    <cacheHierarchy uniqueName="[Full_Data].[Department]" caption="Department" attribute="1" defaultMemberUniqueName="[Full_Data].[Department].[All]" allUniqueName="[Full_Data].[Department].[All]" dimensionUniqueName="[Full_Data]" displayFolder="" count="2" memberValueDatatype="130" unbalanced="0">
      <fieldsUsage count="2">
        <fieldUsage x="-1"/>
        <fieldUsage x="0"/>
      </fieldsUsage>
    </cacheHierarchy>
    <cacheHierarchy uniqueName="[Full_Data].[Hire Date]" caption="Hire Date" attribute="1" time="1" defaultMemberUniqueName="[Full_Data].[Hire Date].[All]" allUniqueName="[Full_Data].[Hire Date].[All]" dimensionUniqueName="[Full_Data]" displayFolder="" count="0" memberValueDatatype="7" unbalanced="0"/>
    <cacheHierarchy uniqueName="[Full_Data].[Salary]" caption="Salary" attribute="1" defaultMemberUniqueName="[Full_Data].[Salary].[All]" allUniqueName="[Full_Data].[Salary].[All]" dimensionUniqueName="[Full_Data]" displayFolder="" count="0" memberValueDatatype="5" unbalanced="0"/>
    <cacheHierarchy uniqueName="[Full_Data].[Years Experience]" caption="Years Experience" attribute="1" defaultMemberUniqueName="[Full_Data].[Years Experience].[All]" allUniqueName="[Full_Data].[Years Experience].[All]" dimensionUniqueName="[Full_Data]" displayFolder="" count="0" memberValueDatatype="5" unbalanced="0"/>
    <cacheHierarchy uniqueName="[Full_Data].[Country]" caption="Country" attribute="1" defaultMemberUniqueName="[Full_Data].[Country].[All]" allUniqueName="[Full_Data].[Country].[All]" dimensionUniqueName="[Full_Data]" displayFolder="" count="0" memberValueDatatype="130" unbalanced="0"/>
    <cacheHierarchy uniqueName="[Full_Data].[City]" caption="City" attribute="1" defaultMemberUniqueName="[Full_Data].[City].[All]" allUniqueName="[Full_Data].[City].[All]" dimensionUniqueName="[Full_Data]" displayFolder="" count="0" memberValueDatatype="130" unbalanced="0"/>
    <cacheHierarchy uniqueName="[Full_Data].[Years With company]" caption="Years With company" attribute="1" defaultMemberUniqueName="[Full_Data].[Years With company].[All]" allUniqueName="[Full_Data].[Years With company].[All]" dimensionUniqueName="[Full_Data]" displayFolder="" count="0" memberValueDatatype="130" unbalanced="0"/>
    <cacheHierarchy uniqueName="[Full_Data].[Dept_Avg_ Experience]" caption="Dept_Avg_ Experience" attribute="1" defaultMemberUniqueName="[Full_Data].[Dept_Avg_ Experience].[All]" allUniqueName="[Full_Data].[Dept_Avg_ Experience].[All]" dimensionUniqueName="[Full_Data]" displayFolder="" count="0" memberValueDatatype="5" unbalanced="0"/>
    <cacheHierarchy uniqueName="[Full_Data].[Hire Date (Year)]" caption="Hire Date (Year)" attribute="1" defaultMemberUniqueName="[Full_Data].[Hire Date (Year)].[All]" allUniqueName="[Full_Data].[Hire Date (Year)].[All]" dimensionUniqueName="[Full_Data]" displayFolder="" count="0" memberValueDatatype="130" unbalanced="0"/>
    <cacheHierarchy uniqueName="[Full_Data].[Hire Date (Quarter)]" caption="Hire Date (Quarter)" attribute="1" defaultMemberUniqueName="[Full_Data].[Hire Date (Quarter)].[All]" allUniqueName="[Full_Data].[Hire Date (Quarter)].[All]" dimensionUniqueName="[Full_Data]" displayFolder="" count="0" memberValueDatatype="130" unbalanced="0"/>
    <cacheHierarchy uniqueName="[Full_Data].[Hire Date (Month)]" caption="Hire Date (Month)" attribute="1" defaultMemberUniqueName="[Full_Data].[Hire Date (Month)].[All]" allUniqueName="[Full_Data].[Hire Date (Month)].[All]" dimensionUniqueName="[Full_Data]" displayFolder="" count="0" memberValueDatatype="130" unbalanced="0"/>
    <cacheHierarchy uniqueName="[Full_Data].[Hire Date (Month Index)]" caption="Hire Date (Month Index)" attribute="1" defaultMemberUniqueName="[Full_Data].[Hire Date (Month Index)].[All]" allUniqueName="[Full_Data].[Hire Date (Month Index)].[All]" dimensionUniqueName="[Full_Data]" displayFolder="" count="0" memberValueDatatype="20" unbalanced="0" hidden="1"/>
    <cacheHierarchy uniqueName="[Measures].[__XL_Count Full_Data]" caption="__XL_Count Full_Data" measure="1" displayFolder="" measureGroup="Full_Data" count="0" hidden="1"/>
    <cacheHierarchy uniqueName="[Measures].[__No measures defined]" caption="__No measures defined" measure="1" displayFolder="" count="0" hidden="1"/>
    <cacheHierarchy uniqueName="[Measures].[Sum of Years Experience]" caption="Sum of Years Experience" measure="1" displayFolder="" measureGroup="Full_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Years Experience]" caption="Average of Years Experience" measure="1" displayFolder="" measureGroup="Full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Salary]" caption="Sum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verage of Salary]" caption="Average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Emp ID]" caption="Count of Emp ID" measure="1" displayFolder="" measureGroup="Full_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Max of Salary]" caption="Max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Min of Salary]" caption="Min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Full Name]" caption="Count of Full Name" measure="1" displayFolder="" measureGroup="Full_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name="Full_Data" uniqueName="[Full_Data]" caption="Full_Data"/>
    <dimension measure="1" name="Measures" uniqueName="[Measures]" caption="Measures"/>
  </dimensions>
  <measureGroups count="1">
    <measureGroup name="Full_Data" caption="Full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" refreshedDate="45947.627853587961" backgroundQuery="1" createdVersion="7" refreshedVersion="7" minRefreshableVersion="3" recordCount="0" supportSubquery="1" supportAdvancedDrill="1" xr:uid="{0DD6FC55-9259-4F28-98CE-E0C0F60BF117}">
  <cacheSource type="external" connectionId="3"/>
  <cacheFields count="3">
    <cacheField name="[Full_Data].[Years With company].[Years With company]" caption="Years With company" numFmtId="0" hierarchy="9" level="1">
      <sharedItems count="2">
        <s v="Long-Term Employees"/>
        <s v="Short-Term Employees"/>
      </sharedItems>
    </cacheField>
    <cacheField name="[Measures].[Count of Emp ID]" caption="Count of Emp ID" numFmtId="0" hierarchy="21" level="32767"/>
    <cacheField name="[Full_Data].[Emp ID].[Emp ID]" caption="Emp ID" numFmtId="0" level="1">
      <sharedItems containsSemiMixedTypes="0" containsNonDate="0" containsString="0"/>
    </cacheField>
  </cacheFields>
  <cacheHierarchies count="25">
    <cacheHierarchy uniqueName="[Full_Data].[Emp ID]" caption="Emp ID" attribute="1" defaultMemberUniqueName="[Full_Data].[Emp ID].[All]" allUniqueName="[Full_Data].[Emp ID].[All]" dimensionUniqueName="[Full_Data]" displayFolder="" count="2" memberValueDatatype="130" unbalanced="0">
      <fieldsUsage count="2">
        <fieldUsage x="-1"/>
        <fieldUsage x="2"/>
      </fieldsUsage>
    </cacheHierarchy>
    <cacheHierarchy uniqueName="[Full_Data].[Full Name]" caption="Full Name" attribute="1" defaultMemberUniqueName="[Full_Data].[Full Name].[All]" allUniqueName="[Full_Data].[Full Name].[All]" dimensionUniqueName="[Full_Data]" displayFolder="" count="0" memberValueDatatype="130" unbalanced="0"/>
    <cacheHierarchy uniqueName="[Full_Data].[Job Title]" caption="Job Title" attribute="1" defaultMemberUniqueName="[Full_Data].[Job Title].[All]" allUniqueName="[Full_Data].[Job Title].[All]" dimensionUniqueName="[Full_Data]" displayFolder="" count="0" memberValueDatatype="130" unbalanced="0"/>
    <cacheHierarchy uniqueName="[Full_Data].[Department]" caption="Department" attribute="1" defaultMemberUniqueName="[Full_Data].[Department].[All]" allUniqueName="[Full_Data].[Department].[All]" dimensionUniqueName="[Full_Data]" displayFolder="" count="0" memberValueDatatype="130" unbalanced="0"/>
    <cacheHierarchy uniqueName="[Full_Data].[Hire Date]" caption="Hire Date" attribute="1" time="1" defaultMemberUniqueName="[Full_Data].[Hire Date].[All]" allUniqueName="[Full_Data].[Hire Date].[All]" dimensionUniqueName="[Full_Data]" displayFolder="" count="0" memberValueDatatype="7" unbalanced="0"/>
    <cacheHierarchy uniqueName="[Full_Data].[Salary]" caption="Salary" attribute="1" defaultMemberUniqueName="[Full_Data].[Salary].[All]" allUniqueName="[Full_Data].[Salary].[All]" dimensionUniqueName="[Full_Data]" displayFolder="" count="0" memberValueDatatype="5" unbalanced="0"/>
    <cacheHierarchy uniqueName="[Full_Data].[Years Experience]" caption="Years Experience" attribute="1" defaultMemberUniqueName="[Full_Data].[Years Experience].[All]" allUniqueName="[Full_Data].[Years Experience].[All]" dimensionUniqueName="[Full_Data]" displayFolder="" count="0" memberValueDatatype="5" unbalanced="0"/>
    <cacheHierarchy uniqueName="[Full_Data].[Country]" caption="Country" attribute="1" defaultMemberUniqueName="[Full_Data].[Country].[All]" allUniqueName="[Full_Data].[Country].[All]" dimensionUniqueName="[Full_Data]" displayFolder="" count="0" memberValueDatatype="130" unbalanced="0"/>
    <cacheHierarchy uniqueName="[Full_Data].[City]" caption="City" attribute="1" defaultMemberUniqueName="[Full_Data].[City].[All]" allUniqueName="[Full_Data].[City].[All]" dimensionUniqueName="[Full_Data]" displayFolder="" count="0" memberValueDatatype="130" unbalanced="0"/>
    <cacheHierarchy uniqueName="[Full_Data].[Years With company]" caption="Years With company" attribute="1" defaultMemberUniqueName="[Full_Data].[Years With company].[All]" allUniqueName="[Full_Data].[Years With company].[All]" dimensionUniqueName="[Full_Data]" displayFolder="" count="2" memberValueDatatype="130" unbalanced="0">
      <fieldsUsage count="2">
        <fieldUsage x="-1"/>
        <fieldUsage x="0"/>
      </fieldsUsage>
    </cacheHierarchy>
    <cacheHierarchy uniqueName="[Full_Data].[Dept_Avg_ Experience]" caption="Dept_Avg_ Experience" attribute="1" defaultMemberUniqueName="[Full_Data].[Dept_Avg_ Experience].[All]" allUniqueName="[Full_Data].[Dept_Avg_ Experience].[All]" dimensionUniqueName="[Full_Data]" displayFolder="" count="0" memberValueDatatype="5" unbalanced="0"/>
    <cacheHierarchy uniqueName="[Full_Data].[Hire Date (Year)]" caption="Hire Date (Year)" attribute="1" defaultMemberUniqueName="[Full_Data].[Hire Date (Year)].[All]" allUniqueName="[Full_Data].[Hire Date (Year)].[All]" dimensionUniqueName="[Full_Data]" displayFolder="" count="0" memberValueDatatype="130" unbalanced="0"/>
    <cacheHierarchy uniqueName="[Full_Data].[Hire Date (Quarter)]" caption="Hire Date (Quarter)" attribute="1" defaultMemberUniqueName="[Full_Data].[Hire Date (Quarter)].[All]" allUniqueName="[Full_Data].[Hire Date (Quarter)].[All]" dimensionUniqueName="[Full_Data]" displayFolder="" count="0" memberValueDatatype="130" unbalanced="0"/>
    <cacheHierarchy uniqueName="[Full_Data].[Hire Date (Month)]" caption="Hire Date (Month)" attribute="1" defaultMemberUniqueName="[Full_Data].[Hire Date (Month)].[All]" allUniqueName="[Full_Data].[Hire Date (Month)].[All]" dimensionUniqueName="[Full_Data]" displayFolder="" count="0" memberValueDatatype="130" unbalanced="0"/>
    <cacheHierarchy uniqueName="[Full_Data].[Hire Date (Month Index)]" caption="Hire Date (Month Index)" attribute="1" defaultMemberUniqueName="[Full_Data].[Hire Date (Month Index)].[All]" allUniqueName="[Full_Data].[Hire Date (Month Index)].[All]" dimensionUniqueName="[Full_Data]" displayFolder="" count="0" memberValueDatatype="20" unbalanced="0" hidden="1"/>
    <cacheHierarchy uniqueName="[Measures].[__XL_Count Full_Data]" caption="__XL_Count Full_Data" measure="1" displayFolder="" measureGroup="Full_Data" count="0" hidden="1"/>
    <cacheHierarchy uniqueName="[Measures].[__No measures defined]" caption="__No measures defined" measure="1" displayFolder="" count="0" hidden="1"/>
    <cacheHierarchy uniqueName="[Measures].[Sum of Years Experience]" caption="Sum of Years Experience" measure="1" displayFolder="" measureGroup="Full_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Years Experience]" caption="Average of Years Experience" measure="1" displayFolder="" measureGroup="Full_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Salary]" caption="Sum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verage of Salary]" caption="Average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Emp ID]" caption="Count of Emp ID" measure="1" displayFolder="" measureGroup="Full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Max of Salary]" caption="Max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Min of Salary]" caption="Min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Full Name]" caption="Count of Full Name" measure="1" displayFolder="" measureGroup="Full_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name="Full_Data" uniqueName="[Full_Data]" caption="Full_Data"/>
    <dimension measure="1" name="Measures" uniqueName="[Measures]" caption="Measures"/>
  </dimensions>
  <measureGroups count="1">
    <measureGroup name="Full_Data" caption="Full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" refreshedDate="45947.627859259257" backgroundQuery="1" createdVersion="7" refreshedVersion="7" minRefreshableVersion="3" recordCount="0" supportSubquery="1" supportAdvancedDrill="1" xr:uid="{87E56962-EBDE-4E23-81DF-B975EDD023DB}">
  <cacheSource type="external" connectionId="3"/>
  <cacheFields count="2">
    <cacheField name="[Full_Data].[Department].[Department]" caption="Department" numFmtId="0" hierarchy="3" level="1">
      <sharedItems count="6">
        <s v="Finance"/>
        <s v="HR"/>
        <s v="IT"/>
        <s v="Marketing"/>
        <s v="Operations"/>
        <s v="Sales"/>
      </sharedItems>
    </cacheField>
    <cacheField name="[Measures].[Average of Years Experience]" caption="Average of Years Experience" numFmtId="0" hierarchy="18" level="32767"/>
  </cacheFields>
  <cacheHierarchies count="25">
    <cacheHierarchy uniqueName="[Full_Data].[Emp ID]" caption="Emp ID" attribute="1" defaultMemberUniqueName="[Full_Data].[Emp ID].[All]" allUniqueName="[Full_Data].[Emp ID].[All]" dimensionUniqueName="[Full_Data]" displayFolder="" count="0" memberValueDatatype="130" unbalanced="0"/>
    <cacheHierarchy uniqueName="[Full_Data].[Full Name]" caption="Full Name" attribute="1" defaultMemberUniqueName="[Full_Data].[Full Name].[All]" allUniqueName="[Full_Data].[Full Name].[All]" dimensionUniqueName="[Full_Data]" displayFolder="" count="0" memberValueDatatype="130" unbalanced="0"/>
    <cacheHierarchy uniqueName="[Full_Data].[Job Title]" caption="Job Title" attribute="1" defaultMemberUniqueName="[Full_Data].[Job Title].[All]" allUniqueName="[Full_Data].[Job Title].[All]" dimensionUniqueName="[Full_Data]" displayFolder="" count="0" memberValueDatatype="130" unbalanced="0"/>
    <cacheHierarchy uniqueName="[Full_Data].[Department]" caption="Department" attribute="1" defaultMemberUniqueName="[Full_Data].[Department].[All]" allUniqueName="[Full_Data].[Department].[All]" dimensionUniqueName="[Full_Data]" displayFolder="" count="2" memberValueDatatype="130" unbalanced="0">
      <fieldsUsage count="2">
        <fieldUsage x="-1"/>
        <fieldUsage x="0"/>
      </fieldsUsage>
    </cacheHierarchy>
    <cacheHierarchy uniqueName="[Full_Data].[Hire Date]" caption="Hire Date" attribute="1" time="1" defaultMemberUniqueName="[Full_Data].[Hire Date].[All]" allUniqueName="[Full_Data].[Hire Date].[All]" dimensionUniqueName="[Full_Data]" displayFolder="" count="0" memberValueDatatype="7" unbalanced="0"/>
    <cacheHierarchy uniqueName="[Full_Data].[Salary]" caption="Salary" attribute="1" defaultMemberUniqueName="[Full_Data].[Salary].[All]" allUniqueName="[Full_Data].[Salary].[All]" dimensionUniqueName="[Full_Data]" displayFolder="" count="0" memberValueDatatype="5" unbalanced="0"/>
    <cacheHierarchy uniqueName="[Full_Data].[Years Experience]" caption="Years Experience" attribute="1" defaultMemberUniqueName="[Full_Data].[Years Experience].[All]" allUniqueName="[Full_Data].[Years Experience].[All]" dimensionUniqueName="[Full_Data]" displayFolder="" count="0" memberValueDatatype="5" unbalanced="0"/>
    <cacheHierarchy uniqueName="[Full_Data].[Country]" caption="Country" attribute="1" defaultMemberUniqueName="[Full_Data].[Country].[All]" allUniqueName="[Full_Data].[Country].[All]" dimensionUniqueName="[Full_Data]" displayFolder="" count="0" memberValueDatatype="130" unbalanced="0"/>
    <cacheHierarchy uniqueName="[Full_Data].[City]" caption="City" attribute="1" defaultMemberUniqueName="[Full_Data].[City].[All]" allUniqueName="[Full_Data].[City].[All]" dimensionUniqueName="[Full_Data]" displayFolder="" count="0" memberValueDatatype="130" unbalanced="0"/>
    <cacheHierarchy uniqueName="[Full_Data].[Years With company]" caption="Years With company" attribute="1" defaultMemberUniqueName="[Full_Data].[Years With company].[All]" allUniqueName="[Full_Data].[Years With company].[All]" dimensionUniqueName="[Full_Data]" displayFolder="" count="0" memberValueDatatype="130" unbalanced="0"/>
    <cacheHierarchy uniqueName="[Full_Data].[Dept_Avg_ Experience]" caption="Dept_Avg_ Experience" attribute="1" defaultMemberUniqueName="[Full_Data].[Dept_Avg_ Experience].[All]" allUniqueName="[Full_Data].[Dept_Avg_ Experience].[All]" dimensionUniqueName="[Full_Data]" displayFolder="" count="0" memberValueDatatype="5" unbalanced="0"/>
    <cacheHierarchy uniqueName="[Full_Data].[Hire Date (Year)]" caption="Hire Date (Year)" attribute="1" defaultMemberUniqueName="[Full_Data].[Hire Date (Year)].[All]" allUniqueName="[Full_Data].[Hire Date (Year)].[All]" dimensionUniqueName="[Full_Data]" displayFolder="" count="0" memberValueDatatype="130" unbalanced="0"/>
    <cacheHierarchy uniqueName="[Full_Data].[Hire Date (Quarter)]" caption="Hire Date (Quarter)" attribute="1" defaultMemberUniqueName="[Full_Data].[Hire Date (Quarter)].[All]" allUniqueName="[Full_Data].[Hire Date (Quarter)].[All]" dimensionUniqueName="[Full_Data]" displayFolder="" count="0" memberValueDatatype="130" unbalanced="0"/>
    <cacheHierarchy uniqueName="[Full_Data].[Hire Date (Month)]" caption="Hire Date (Month)" attribute="1" defaultMemberUniqueName="[Full_Data].[Hire Date (Month)].[All]" allUniqueName="[Full_Data].[Hire Date (Month)].[All]" dimensionUniqueName="[Full_Data]" displayFolder="" count="0" memberValueDatatype="130" unbalanced="0"/>
    <cacheHierarchy uniqueName="[Full_Data].[Hire Date (Month Index)]" caption="Hire Date (Month Index)" attribute="1" defaultMemberUniqueName="[Full_Data].[Hire Date (Month Index)].[All]" allUniqueName="[Full_Data].[Hire Date (Month Index)].[All]" dimensionUniqueName="[Full_Data]" displayFolder="" count="0" memberValueDatatype="20" unbalanced="0" hidden="1"/>
    <cacheHierarchy uniqueName="[Measures].[__XL_Count Full_Data]" caption="__XL_Count Full_Data" measure="1" displayFolder="" measureGroup="Full_Data" count="0" hidden="1"/>
    <cacheHierarchy uniqueName="[Measures].[__No measures defined]" caption="__No measures defined" measure="1" displayFolder="" count="0" hidden="1"/>
    <cacheHierarchy uniqueName="[Measures].[Sum of Years Experience]" caption="Sum of Years Experience" measure="1" displayFolder="" measureGroup="Full_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Years Experience]" caption="Average of Years Experience" measure="1" displayFolder="" measureGroup="Full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Salary]" caption="Sum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verage of Salary]" caption="Average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Emp ID]" caption="Count of Emp ID" measure="1" displayFolder="" measureGroup="Full_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Max of Salary]" caption="Max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Min of Salary]" caption="Min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Full Name]" caption="Count of Full Name" measure="1" displayFolder="" measureGroup="Full_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name="Full_Data" uniqueName="[Full_Data]" caption="Full_Data"/>
    <dimension measure="1" name="Measures" uniqueName="[Measures]" caption="Measures"/>
  </dimensions>
  <measureGroups count="1">
    <measureGroup name="Full_Data" caption="Full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" refreshedDate="45947.627857638887" backgroundQuery="1" createdVersion="7" refreshedVersion="7" minRefreshableVersion="3" recordCount="0" supportSubquery="1" supportAdvancedDrill="1" xr:uid="{BAC29CC1-FE71-4FC3-93D1-9AC723818820}">
  <cacheSource type="external" connectionId="3"/>
  <cacheFields count="2">
    <cacheField name="[Full_Data].[Department].[Department]" caption="Department" numFmtId="0" hierarchy="3" level="1">
      <sharedItems count="6">
        <s v="Finance"/>
        <s v="HR"/>
        <s v="IT"/>
        <s v="Marketing"/>
        <s v="Operations"/>
        <s v="Sales"/>
      </sharedItems>
    </cacheField>
    <cacheField name="[Measures].[Average of Salary]" caption="Average of Salary" numFmtId="0" hierarchy="20" level="32767"/>
  </cacheFields>
  <cacheHierarchies count="25">
    <cacheHierarchy uniqueName="[Full_Data].[Emp ID]" caption="Emp ID" attribute="1" defaultMemberUniqueName="[Full_Data].[Emp ID].[All]" allUniqueName="[Full_Data].[Emp ID].[All]" dimensionUniqueName="[Full_Data]" displayFolder="" count="0" memberValueDatatype="130" unbalanced="0"/>
    <cacheHierarchy uniqueName="[Full_Data].[Full Name]" caption="Full Name" attribute="1" defaultMemberUniqueName="[Full_Data].[Full Name].[All]" allUniqueName="[Full_Data].[Full Name].[All]" dimensionUniqueName="[Full_Data]" displayFolder="" count="0" memberValueDatatype="130" unbalanced="0"/>
    <cacheHierarchy uniqueName="[Full_Data].[Job Title]" caption="Job Title" attribute="1" defaultMemberUniqueName="[Full_Data].[Job Title].[All]" allUniqueName="[Full_Data].[Job Title].[All]" dimensionUniqueName="[Full_Data]" displayFolder="" count="0" memberValueDatatype="130" unbalanced="0"/>
    <cacheHierarchy uniqueName="[Full_Data].[Department]" caption="Department" attribute="1" defaultMemberUniqueName="[Full_Data].[Department].[All]" allUniqueName="[Full_Data].[Department].[All]" dimensionUniqueName="[Full_Data]" displayFolder="" count="2" memberValueDatatype="130" unbalanced="0">
      <fieldsUsage count="2">
        <fieldUsage x="-1"/>
        <fieldUsage x="0"/>
      </fieldsUsage>
    </cacheHierarchy>
    <cacheHierarchy uniqueName="[Full_Data].[Hire Date]" caption="Hire Date" attribute="1" time="1" defaultMemberUniqueName="[Full_Data].[Hire Date].[All]" allUniqueName="[Full_Data].[Hire Date].[All]" dimensionUniqueName="[Full_Data]" displayFolder="" count="0" memberValueDatatype="7" unbalanced="0"/>
    <cacheHierarchy uniqueName="[Full_Data].[Salary]" caption="Salary" attribute="1" defaultMemberUniqueName="[Full_Data].[Salary].[All]" allUniqueName="[Full_Data].[Salary].[All]" dimensionUniqueName="[Full_Data]" displayFolder="" count="0" memberValueDatatype="5" unbalanced="0"/>
    <cacheHierarchy uniqueName="[Full_Data].[Years Experience]" caption="Years Experience" attribute="1" defaultMemberUniqueName="[Full_Data].[Years Experience].[All]" allUniqueName="[Full_Data].[Years Experience].[All]" dimensionUniqueName="[Full_Data]" displayFolder="" count="0" memberValueDatatype="5" unbalanced="0"/>
    <cacheHierarchy uniqueName="[Full_Data].[Country]" caption="Country" attribute="1" defaultMemberUniqueName="[Full_Data].[Country].[All]" allUniqueName="[Full_Data].[Country].[All]" dimensionUniqueName="[Full_Data]" displayFolder="" count="0" memberValueDatatype="130" unbalanced="0"/>
    <cacheHierarchy uniqueName="[Full_Data].[City]" caption="City" attribute="1" defaultMemberUniqueName="[Full_Data].[City].[All]" allUniqueName="[Full_Data].[City].[All]" dimensionUniqueName="[Full_Data]" displayFolder="" count="0" memberValueDatatype="130" unbalanced="0"/>
    <cacheHierarchy uniqueName="[Full_Data].[Years With company]" caption="Years With company" attribute="1" defaultMemberUniqueName="[Full_Data].[Years With company].[All]" allUniqueName="[Full_Data].[Years With company].[All]" dimensionUniqueName="[Full_Data]" displayFolder="" count="0" memberValueDatatype="130" unbalanced="0"/>
    <cacheHierarchy uniqueName="[Full_Data].[Dept_Avg_ Experience]" caption="Dept_Avg_ Experience" attribute="1" defaultMemberUniqueName="[Full_Data].[Dept_Avg_ Experience].[All]" allUniqueName="[Full_Data].[Dept_Avg_ Experience].[All]" dimensionUniqueName="[Full_Data]" displayFolder="" count="0" memberValueDatatype="5" unbalanced="0"/>
    <cacheHierarchy uniqueName="[Full_Data].[Hire Date (Year)]" caption="Hire Date (Year)" attribute="1" defaultMemberUniqueName="[Full_Data].[Hire Date (Year)].[All]" allUniqueName="[Full_Data].[Hire Date (Year)].[All]" dimensionUniqueName="[Full_Data]" displayFolder="" count="0" memberValueDatatype="130" unbalanced="0"/>
    <cacheHierarchy uniqueName="[Full_Data].[Hire Date (Quarter)]" caption="Hire Date (Quarter)" attribute="1" defaultMemberUniqueName="[Full_Data].[Hire Date (Quarter)].[All]" allUniqueName="[Full_Data].[Hire Date (Quarter)].[All]" dimensionUniqueName="[Full_Data]" displayFolder="" count="0" memberValueDatatype="130" unbalanced="0"/>
    <cacheHierarchy uniqueName="[Full_Data].[Hire Date (Month)]" caption="Hire Date (Month)" attribute="1" defaultMemberUniqueName="[Full_Data].[Hire Date (Month)].[All]" allUniqueName="[Full_Data].[Hire Date (Month)].[All]" dimensionUniqueName="[Full_Data]" displayFolder="" count="0" memberValueDatatype="130" unbalanced="0"/>
    <cacheHierarchy uniqueName="[Full_Data].[Hire Date (Month Index)]" caption="Hire Date (Month Index)" attribute="1" defaultMemberUniqueName="[Full_Data].[Hire Date (Month Index)].[All]" allUniqueName="[Full_Data].[Hire Date (Month Index)].[All]" dimensionUniqueName="[Full_Data]" displayFolder="" count="0" memberValueDatatype="20" unbalanced="0" hidden="1"/>
    <cacheHierarchy uniqueName="[Measures].[__XL_Count Full_Data]" caption="__XL_Count Full_Data" measure="1" displayFolder="" measureGroup="Full_Data" count="0" hidden="1"/>
    <cacheHierarchy uniqueName="[Measures].[__No measures defined]" caption="__No measures defined" measure="1" displayFolder="" count="0" hidden="1"/>
    <cacheHierarchy uniqueName="[Measures].[Sum of Years Experience]" caption="Sum of Years Experience" measure="1" displayFolder="" measureGroup="Full_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Years Experience]" caption="Average of Years Experience" measure="1" displayFolder="" measureGroup="Full_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Salary]" caption="Sum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verage of Salary]" caption="Average of Salary" measure="1" displayFolder="" measureGroup="Full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Emp ID]" caption="Count of Emp ID" measure="1" displayFolder="" measureGroup="Full_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Max of Salary]" caption="Max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Min of Salary]" caption="Min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Full Name]" caption="Count of Full Name" measure="1" displayFolder="" measureGroup="Full_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name="Full_Data" uniqueName="[Full_Data]" caption="Full_Data"/>
    <dimension measure="1" name="Measures" uniqueName="[Measures]" caption="Measures"/>
  </dimensions>
  <measureGroups count="1">
    <measureGroup name="Full_Data" caption="Full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" refreshedDate="45951.559843750001" backgroundQuery="1" createdVersion="7" refreshedVersion="7" minRefreshableVersion="3" recordCount="0" supportSubquery="1" supportAdvancedDrill="1" xr:uid="{B9C1F840-A4EE-42C9-B960-DABB7264F533}">
  <cacheSource type="external" connectionId="3"/>
  <cacheFields count="2">
    <cacheField name="[Full_Data].[City].[City]" caption="City" numFmtId="0" hierarchy="8" level="1">
      <sharedItems count="23">
        <s v="Atlanta"/>
        <s v="Bangalore"/>
        <s v="Berlin"/>
        <s v="Boston"/>
        <s v="Bristol"/>
        <s v="Chennai"/>
        <s v="Chicago"/>
        <s v="Delhi"/>
        <s v="Hamburg"/>
        <s v="Hyderabad"/>
        <s v="Liverpool"/>
        <s v="London"/>
        <s v="Lyon"/>
        <s v="Manchester"/>
        <s v="Miami"/>
        <s v="Montreal"/>
        <s v="Mumbai"/>
        <s v="New York"/>
        <s v="Ottawa"/>
        <s v="Paris"/>
        <s v="San Francisco"/>
        <s v="Toronto"/>
        <s v="Vancouver"/>
      </sharedItems>
    </cacheField>
    <cacheField name="[Measures].[Count of Full Name]" caption="Count of Full Name" numFmtId="0" hierarchy="24" level="32767"/>
  </cacheFields>
  <cacheHierarchies count="25">
    <cacheHierarchy uniqueName="[Full_Data].[Emp ID]" caption="Emp ID" attribute="1" defaultMemberUniqueName="[Full_Data].[Emp ID].[All]" allUniqueName="[Full_Data].[Emp ID].[All]" dimensionUniqueName="[Full_Data]" displayFolder="" count="2" memberValueDatatype="130" unbalanced="0"/>
    <cacheHierarchy uniqueName="[Full_Data].[Full Name]" caption="Full Name" attribute="1" defaultMemberUniqueName="[Full_Data].[Full Name].[All]" allUniqueName="[Full_Data].[Full Name].[All]" dimensionUniqueName="[Full_Data]" displayFolder="" count="2" memberValueDatatype="130" unbalanced="0"/>
    <cacheHierarchy uniqueName="[Full_Data].[Job Title]" caption="Job Title" attribute="1" defaultMemberUniqueName="[Full_Data].[Job Title].[All]" allUniqueName="[Full_Data].[Job Title].[All]" dimensionUniqueName="[Full_Data]" displayFolder="" count="2" memberValueDatatype="130" unbalanced="0"/>
    <cacheHierarchy uniqueName="[Full_Data].[Department]" caption="Department" attribute="1" defaultMemberUniqueName="[Full_Data].[Department].[All]" allUniqueName="[Full_Data].[Department].[All]" dimensionUniqueName="[Full_Data]" displayFolder="" count="2" memberValueDatatype="130" unbalanced="0"/>
    <cacheHierarchy uniqueName="[Full_Data].[Hire Date]" caption="Hire Date" attribute="1" time="1" defaultMemberUniqueName="[Full_Data].[Hire Date].[All]" allUniqueName="[Full_Data].[Hire Date].[All]" dimensionUniqueName="[Full_Data]" displayFolder="" count="2" memberValueDatatype="7" unbalanced="0"/>
    <cacheHierarchy uniqueName="[Full_Data].[Salary]" caption="Salary" attribute="1" defaultMemberUniqueName="[Full_Data].[Salary].[All]" allUniqueName="[Full_Data].[Salary].[All]" dimensionUniqueName="[Full_Data]" displayFolder="" count="2" memberValueDatatype="5" unbalanced="0"/>
    <cacheHierarchy uniqueName="[Full_Data].[Years Experience]" caption="Years Experience" attribute="1" defaultMemberUniqueName="[Full_Data].[Years Experience].[All]" allUniqueName="[Full_Data].[Years Experience].[All]" dimensionUniqueName="[Full_Data]" displayFolder="" count="2" memberValueDatatype="5" unbalanced="0"/>
    <cacheHierarchy uniqueName="[Full_Data].[Country]" caption="Country" attribute="1" defaultMemberUniqueName="[Full_Data].[Country].[All]" allUniqueName="[Full_Data].[Country].[All]" dimensionUniqueName="[Full_Data]" displayFolder="" count="2" memberValueDatatype="130" unbalanced="0"/>
    <cacheHierarchy uniqueName="[Full_Data].[City]" caption="City" attribute="1" defaultMemberUniqueName="[Full_Data].[City].[All]" allUniqueName="[Full_Data].[City].[All]" dimensionUniqueName="[Full_Data]" displayFolder="" count="2" memberValueDatatype="130" unbalanced="0">
      <fieldsUsage count="2">
        <fieldUsage x="-1"/>
        <fieldUsage x="0"/>
      </fieldsUsage>
    </cacheHierarchy>
    <cacheHierarchy uniqueName="[Full_Data].[Years With company]" caption="Years With company" attribute="1" defaultMemberUniqueName="[Full_Data].[Years With company].[All]" allUniqueName="[Full_Data].[Years With company].[All]" dimensionUniqueName="[Full_Data]" displayFolder="" count="2" memberValueDatatype="130" unbalanced="0"/>
    <cacheHierarchy uniqueName="[Full_Data].[Dept_Avg_ Experience]" caption="Dept_Avg_ Experience" attribute="1" defaultMemberUniqueName="[Full_Data].[Dept_Avg_ Experience].[All]" allUniqueName="[Full_Data].[Dept_Avg_ Experience].[All]" dimensionUniqueName="[Full_Data]" displayFolder="" count="2" memberValueDatatype="5" unbalanced="0"/>
    <cacheHierarchy uniqueName="[Full_Data].[Hire Date (Year)]" caption="Hire Date (Year)" attribute="1" defaultMemberUniqueName="[Full_Data].[Hire Date (Year)].[All]" allUniqueName="[Full_Data].[Hire Date (Year)].[All]" dimensionUniqueName="[Full_Data]" displayFolder="" count="2" memberValueDatatype="130" unbalanced="0"/>
    <cacheHierarchy uniqueName="[Full_Data].[Hire Date (Quarter)]" caption="Hire Date (Quarter)" attribute="1" defaultMemberUniqueName="[Full_Data].[Hire Date (Quarter)].[All]" allUniqueName="[Full_Data].[Hire Date (Quarter)].[All]" dimensionUniqueName="[Full_Data]" displayFolder="" count="2" memberValueDatatype="130" unbalanced="0"/>
    <cacheHierarchy uniqueName="[Full_Data].[Hire Date (Month)]" caption="Hire Date (Month)" attribute="1" defaultMemberUniqueName="[Full_Data].[Hire Date (Month)].[All]" allUniqueName="[Full_Data].[Hire Date (Month)].[All]" dimensionUniqueName="[Full_Data]" displayFolder="" count="2" memberValueDatatype="130" unbalanced="0"/>
    <cacheHierarchy uniqueName="[Full_Data].[Hire Date (Month Index)]" caption="Hire Date (Month Index)" attribute="1" defaultMemberUniqueName="[Full_Data].[Hire Date (Month Index)].[All]" allUniqueName="[Full_Data].[Hire Date (Month Index)].[All]" dimensionUniqueName="[Full_Data]" displayFolder="" count="2" memberValueDatatype="20" unbalanced="0" hidden="1"/>
    <cacheHierarchy uniqueName="[Measures].[__XL_Count Full_Data]" caption="__XL_Count Full_Data" measure="1" displayFolder="" measureGroup="Full_Data" count="0" hidden="1"/>
    <cacheHierarchy uniqueName="[Measures].[__No measures defined]" caption="__No measures defined" measure="1" displayFolder="" count="0" hidden="1"/>
    <cacheHierarchy uniqueName="[Measures].[Sum of Years Experience]" caption="Sum of Years Experience" measure="1" displayFolder="" measureGroup="Full_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Years Experience]" caption="Average of Years Experience" measure="1" displayFolder="" measureGroup="Full_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Salary]" caption="Sum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verage of Salary]" caption="Average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Emp ID]" caption="Count of Emp ID" measure="1" displayFolder="" measureGroup="Full_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Max of Salary]" caption="Max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Min of Salary]" caption="Min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Full Name]" caption="Count of Full Name" measure="1" displayFolder="" measureGroup="Full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name="Full_Data" uniqueName="[Full_Data]" caption="Full_Data"/>
    <dimension measure="1" name="Measures" uniqueName="[Measures]" caption="Measures"/>
  </dimensions>
  <measureGroups count="1">
    <measureGroup name="Full_Data" caption="Full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" refreshedDate="45951.623330324073" backgroundQuery="1" createdVersion="7" refreshedVersion="7" minRefreshableVersion="3" recordCount="0" supportSubquery="1" supportAdvancedDrill="1" xr:uid="{F5074B14-598F-4D83-BE11-0316ED4B5A5E}">
  <cacheSource type="external" connectionId="3"/>
  <cacheFields count="2">
    <cacheField name="[Full_Data].[City].[City]" caption="City" numFmtId="0" hierarchy="8" level="1">
      <sharedItems count="5">
        <s v="Berlin"/>
        <s v="Chicago"/>
        <s v="Paris"/>
        <s v="San Francisco"/>
        <s v="Toronto"/>
      </sharedItems>
    </cacheField>
    <cacheField name="[Measures].[Sum of Salary]" caption="Sum of Salary" numFmtId="0" hierarchy="19" level="32767"/>
  </cacheFields>
  <cacheHierarchies count="25">
    <cacheHierarchy uniqueName="[Full_Data].[Emp ID]" caption="Emp ID" attribute="1" defaultMemberUniqueName="[Full_Data].[Emp ID].[All]" allUniqueName="[Full_Data].[Emp ID].[All]" dimensionUniqueName="[Full_Data]" displayFolder="" count="0" memberValueDatatype="130" unbalanced="0"/>
    <cacheHierarchy uniqueName="[Full_Data].[Full Name]" caption="Full Name" attribute="1" defaultMemberUniqueName="[Full_Data].[Full Name].[All]" allUniqueName="[Full_Data].[Full Name].[All]" dimensionUniqueName="[Full_Data]" displayFolder="" count="0" memberValueDatatype="130" unbalanced="0"/>
    <cacheHierarchy uniqueName="[Full_Data].[Job Title]" caption="Job Title" attribute="1" defaultMemberUniqueName="[Full_Data].[Job Title].[All]" allUniqueName="[Full_Data].[Job Title].[All]" dimensionUniqueName="[Full_Data]" displayFolder="" count="0" memberValueDatatype="130" unbalanced="0"/>
    <cacheHierarchy uniqueName="[Full_Data].[Department]" caption="Department" attribute="1" defaultMemberUniqueName="[Full_Data].[Department].[All]" allUniqueName="[Full_Data].[Department].[All]" dimensionUniqueName="[Full_Data]" displayFolder="" count="0" memberValueDatatype="130" unbalanced="0"/>
    <cacheHierarchy uniqueName="[Full_Data].[Hire Date]" caption="Hire Date" attribute="1" time="1" defaultMemberUniqueName="[Full_Data].[Hire Date].[All]" allUniqueName="[Full_Data].[Hire Date].[All]" dimensionUniqueName="[Full_Data]" displayFolder="" count="0" memberValueDatatype="7" unbalanced="0"/>
    <cacheHierarchy uniqueName="[Full_Data].[Salary]" caption="Salary" attribute="1" defaultMemberUniqueName="[Full_Data].[Salary].[All]" allUniqueName="[Full_Data].[Salary].[All]" dimensionUniqueName="[Full_Data]" displayFolder="" count="0" memberValueDatatype="5" unbalanced="0"/>
    <cacheHierarchy uniqueName="[Full_Data].[Years Experience]" caption="Years Experience" attribute="1" defaultMemberUniqueName="[Full_Data].[Years Experience].[All]" allUniqueName="[Full_Data].[Years Experience].[All]" dimensionUniqueName="[Full_Data]" displayFolder="" count="0" memberValueDatatype="5" unbalanced="0"/>
    <cacheHierarchy uniqueName="[Full_Data].[Country]" caption="Country" attribute="1" defaultMemberUniqueName="[Full_Data].[Country].[All]" allUniqueName="[Full_Data].[Country].[All]" dimensionUniqueName="[Full_Data]" displayFolder="" count="0" memberValueDatatype="130" unbalanced="0"/>
    <cacheHierarchy uniqueName="[Full_Data].[City]" caption="City" attribute="1" defaultMemberUniqueName="[Full_Data].[City].[All]" allUniqueName="[Full_Data].[City].[All]" dimensionUniqueName="[Full_Data]" displayFolder="" count="2" memberValueDatatype="130" unbalanced="0">
      <fieldsUsage count="2">
        <fieldUsage x="-1"/>
        <fieldUsage x="0"/>
      </fieldsUsage>
    </cacheHierarchy>
    <cacheHierarchy uniqueName="[Full_Data].[Years With company]" caption="Years With company" attribute="1" defaultMemberUniqueName="[Full_Data].[Years With company].[All]" allUniqueName="[Full_Data].[Years With company].[All]" dimensionUniqueName="[Full_Data]" displayFolder="" count="0" memberValueDatatype="130" unbalanced="0"/>
    <cacheHierarchy uniqueName="[Full_Data].[Dept_Avg_ Experience]" caption="Dept_Avg_ Experience" attribute="1" defaultMemberUniqueName="[Full_Data].[Dept_Avg_ Experience].[All]" allUniqueName="[Full_Data].[Dept_Avg_ Experience].[All]" dimensionUniqueName="[Full_Data]" displayFolder="" count="0" memberValueDatatype="5" unbalanced="0"/>
    <cacheHierarchy uniqueName="[Full_Data].[Hire Date (Year)]" caption="Hire Date (Year)" attribute="1" defaultMemberUniqueName="[Full_Data].[Hire Date (Year)].[All]" allUniqueName="[Full_Data].[Hire Date (Year)].[All]" dimensionUniqueName="[Full_Data]" displayFolder="" count="0" memberValueDatatype="130" unbalanced="0"/>
    <cacheHierarchy uniqueName="[Full_Data].[Hire Date (Quarter)]" caption="Hire Date (Quarter)" attribute="1" defaultMemberUniqueName="[Full_Data].[Hire Date (Quarter)].[All]" allUniqueName="[Full_Data].[Hire Date (Quarter)].[All]" dimensionUniqueName="[Full_Data]" displayFolder="" count="0" memberValueDatatype="130" unbalanced="0"/>
    <cacheHierarchy uniqueName="[Full_Data].[Hire Date (Month)]" caption="Hire Date (Month)" attribute="1" defaultMemberUniqueName="[Full_Data].[Hire Date (Month)].[All]" allUniqueName="[Full_Data].[Hire Date (Month)].[All]" dimensionUniqueName="[Full_Data]" displayFolder="" count="0" memberValueDatatype="130" unbalanced="0"/>
    <cacheHierarchy uniqueName="[Full_Data].[Hire Date (Month Index)]" caption="Hire Date (Month Index)" attribute="1" defaultMemberUniqueName="[Full_Data].[Hire Date (Month Index)].[All]" allUniqueName="[Full_Data].[Hire Date (Month Index)].[All]" dimensionUniqueName="[Full_Data]" displayFolder="" count="0" memberValueDatatype="20" unbalanced="0" hidden="1"/>
    <cacheHierarchy uniqueName="[Measures].[__XL_Count Full_Data]" caption="__XL_Count Full_Data" measure="1" displayFolder="" measureGroup="Full_Data" count="0" hidden="1"/>
    <cacheHierarchy uniqueName="[Measures].[__No measures defined]" caption="__No measures defined" measure="1" displayFolder="" count="0" hidden="1"/>
    <cacheHierarchy uniqueName="[Measures].[Sum of Years Experience]" caption="Sum of Years Experience" measure="1" displayFolder="" measureGroup="Full_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Years Experience]" caption="Average of Years Experience" measure="1" displayFolder="" measureGroup="Full_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Salary]" caption="Sum of Salary" measure="1" displayFolder="" measureGroup="Full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verage of Salary]" caption="Average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Emp ID]" caption="Count of Emp ID" measure="1" displayFolder="" measureGroup="Full_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Max of Salary]" caption="Max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Min of Salary]" caption="Min of Salary" measure="1" displayFolder="" measureGroup="Full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Full Name]" caption="Count of Full Name" measure="1" displayFolder="" measureGroup="Full_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name="Full_Data" uniqueName="[Full_Data]" caption="Full_Data"/>
    <dimension measure="1" name="Measures" uniqueName="[Measures]" caption="Measures"/>
  </dimensions>
  <measureGroups count="1">
    <measureGroup name="Full_Data" caption="Full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EMP001"/>
    <s v="Laura Doe"/>
    <x v="0"/>
    <x v="0"/>
    <d v="2012-02-14T00:00:00"/>
    <n v="78960.73"/>
    <x v="0"/>
    <x v="0"/>
    <x v="0"/>
    <x v="0"/>
    <n v="9.6199999999999992"/>
    <n v="79812.596000000005"/>
    <s v="Low Earners"/>
  </r>
  <r>
    <s v="EMP002"/>
    <s v="John Brown"/>
    <x v="1"/>
    <x v="1"/>
    <d v="2018-10-07T00:00:00"/>
    <n v="105887.97"/>
    <x v="1"/>
    <x v="1"/>
    <x v="1"/>
    <x v="0"/>
    <n v="7.209090909090909"/>
    <n v="111469.51545454544"/>
    <s v="Low Earners"/>
  </r>
  <r>
    <s v="EMP003"/>
    <s v="Jane Smith"/>
    <x v="2"/>
    <x v="1"/>
    <d v="2019-10-24T00:00:00"/>
    <n v="97023.2"/>
    <x v="2"/>
    <x v="1"/>
    <x v="1"/>
    <x v="1"/>
    <n v="7.209090909090909"/>
    <n v="111469.51545454544"/>
    <s v="Low Earners"/>
  </r>
  <r>
    <s v="EMP004"/>
    <s v="James Johnson"/>
    <x v="3"/>
    <x v="2"/>
    <d v="2016-06-01T00:00:00"/>
    <n v="125500"/>
    <x v="3"/>
    <x v="2"/>
    <x v="2"/>
    <x v="0"/>
    <n v="13"/>
    <n v="130150.47500000001"/>
    <s v="Low Earners"/>
  </r>
  <r>
    <s v="EMP005"/>
    <s v="Sophia Lee"/>
    <x v="4"/>
    <x v="1"/>
    <d v="2020-03-15T00:00:00"/>
    <n v="115450.5"/>
    <x v="4"/>
    <x v="3"/>
    <x v="3"/>
    <x v="1"/>
    <n v="7.209090909090909"/>
    <n v="111469.51545454544"/>
    <s v="High Earners"/>
  </r>
  <r>
    <s v="EMP006"/>
    <s v="David Kim"/>
    <x v="5"/>
    <x v="3"/>
    <d v="2015-09-21T00:00:00"/>
    <n v="98400.75"/>
    <x v="5"/>
    <x v="0"/>
    <x v="0"/>
    <x v="1"/>
    <n v="9.9250000000000007"/>
    <n v="94950.625"/>
    <s v="High Earners"/>
  </r>
  <r>
    <s v="EMP007"/>
    <s v="Emma Garcia"/>
    <x v="6"/>
    <x v="4"/>
    <d v="2017-12-11T00:00:00"/>
    <n v="76500.2"/>
    <x v="6"/>
    <x v="4"/>
    <x v="4"/>
    <x v="1"/>
    <n v="7.1199999999999992"/>
    <n v="78200.459999999992"/>
    <s v="Low Earners"/>
  </r>
  <r>
    <s v="EMP008"/>
    <s v="Daniel Scott"/>
    <x v="7"/>
    <x v="1"/>
    <d v="2014-07-25T00:00:00"/>
    <n v="134200"/>
    <x v="7"/>
    <x v="2"/>
    <x v="5"/>
    <x v="0"/>
    <n v="7.209090909090909"/>
    <n v="111469.51545454544"/>
    <s v="High Earners"/>
  </r>
  <r>
    <s v="EMP009"/>
    <s v="Olivia Miller"/>
    <x v="8"/>
    <x v="5"/>
    <d v="2019-01-09T00:00:00"/>
    <n v="112300.65"/>
    <x v="8"/>
    <x v="1"/>
    <x v="1"/>
    <x v="1"/>
    <n v="5.0666666666666664"/>
    <n v="81667.266666666677"/>
    <s v="High Earners"/>
  </r>
  <r>
    <s v="EMP010"/>
    <s v="William Davis"/>
    <x v="9"/>
    <x v="0"/>
    <d v="2013-05-30T00:00:00"/>
    <n v="89400.8"/>
    <x v="9"/>
    <x v="0"/>
    <x v="6"/>
    <x v="0"/>
    <n v="9.6199999999999992"/>
    <n v="79812.596000000005"/>
    <s v="High Earners"/>
  </r>
  <r>
    <s v="EMP011"/>
    <s v="Ethan Wilson"/>
    <x v="10"/>
    <x v="1"/>
    <d v="2018-02-17T00:00:00"/>
    <n v="68500.899999999994"/>
    <x v="10"/>
    <x v="2"/>
    <x v="7"/>
    <x v="1"/>
    <n v="7.209090909090909"/>
    <n v="111469.51545454544"/>
    <s v="Low Earners"/>
  </r>
  <r>
    <s v="EMP012"/>
    <s v="Ava Taylor"/>
    <x v="11"/>
    <x v="4"/>
    <d v="2021-06-20T00:00:00"/>
    <n v="60200.45"/>
    <x v="11"/>
    <x v="4"/>
    <x v="8"/>
    <x v="1"/>
    <n v="7.1199999999999992"/>
    <n v="78200.459999999992"/>
    <s v="Low Earners"/>
  </r>
  <r>
    <s v="EMP013"/>
    <s v="Michael Clark"/>
    <x v="12"/>
    <x v="1"/>
    <d v="2016-08-05T00:00:00"/>
    <n v="121300.1"/>
    <x v="12"/>
    <x v="3"/>
    <x v="9"/>
    <x v="1"/>
    <n v="7.209090909090909"/>
    <n v="111469.51545454544"/>
    <s v="High Earners"/>
  </r>
  <r>
    <s v="EMP014"/>
    <s v="Isabella White"/>
    <x v="1"/>
    <x v="3"/>
    <d v="2017-10-19T00:00:00"/>
    <n v="99800.75"/>
    <x v="13"/>
    <x v="0"/>
    <x v="10"/>
    <x v="1"/>
    <n v="9.9250000000000007"/>
    <n v="94950.625"/>
    <s v="High Earners"/>
  </r>
  <r>
    <s v="EMP015"/>
    <s v="Alexander Hall"/>
    <x v="2"/>
    <x v="1"/>
    <d v="2014-11-25T00:00:00"/>
    <n v="109500.25"/>
    <x v="14"/>
    <x v="5"/>
    <x v="11"/>
    <x v="0"/>
    <n v="7.209090909090909"/>
    <n v="111469.51545454544"/>
    <s v="Low Earners"/>
  </r>
  <r>
    <s v="EMP016"/>
    <s v="Mia Young"/>
    <x v="13"/>
    <x v="0"/>
    <d v="2019-04-14T00:00:00"/>
    <n v="71500.55"/>
    <x v="15"/>
    <x v="2"/>
    <x v="12"/>
    <x v="1"/>
    <n v="9.6199999999999992"/>
    <n v="79812.596000000005"/>
    <s v="Low Earners"/>
  </r>
  <r>
    <s v="EMP017"/>
    <s v="Jacob Allen"/>
    <x v="14"/>
    <x v="4"/>
    <d v="2015-01-09T00:00:00"/>
    <n v="85000.65"/>
    <x v="16"/>
    <x v="4"/>
    <x v="4"/>
    <x v="1"/>
    <n v="7.1199999999999992"/>
    <n v="78200.459999999992"/>
    <s v="High Earners"/>
  </r>
  <r>
    <s v="EMP018"/>
    <s v="Charlotte King"/>
    <x v="4"/>
    <x v="1"/>
    <d v="2022-07-13T00:00:00"/>
    <n v="125700.85"/>
    <x v="17"/>
    <x v="3"/>
    <x v="13"/>
    <x v="1"/>
    <n v="7.209090909090909"/>
    <n v="111469.51545454544"/>
    <s v="High Earners"/>
  </r>
  <r>
    <s v="EMP019"/>
    <s v="Henry Wright"/>
    <x v="15"/>
    <x v="3"/>
    <d v="2013-03-18T00:00:00"/>
    <n v="88000.4"/>
    <x v="18"/>
    <x v="0"/>
    <x v="0"/>
    <x v="0"/>
    <n v="9.9250000000000007"/>
    <n v="94950.625"/>
    <s v="Low Earners"/>
  </r>
  <r>
    <s v="EMP020"/>
    <s v="Amelia Adams"/>
    <x v="7"/>
    <x v="1"/>
    <d v="2020-08-29T00:00:00"/>
    <n v="104500.7"/>
    <x v="19"/>
    <x v="5"/>
    <x v="14"/>
    <x v="1"/>
    <n v="7.209090909090909"/>
    <n v="111469.51545454544"/>
    <s v="Low Earners"/>
  </r>
  <r>
    <s v="EMP021"/>
    <s v="Lucas Nelson"/>
    <x v="0"/>
    <x v="0"/>
    <d v="2016-12-02T00:00:00"/>
    <n v="78200.350000000006"/>
    <x v="20"/>
    <x v="2"/>
    <x v="5"/>
    <x v="1"/>
    <n v="9.6199999999999992"/>
    <n v="79812.596000000005"/>
    <s v="Low Earners"/>
  </r>
  <r>
    <s v="EMP022"/>
    <s v="Harper Baker"/>
    <x v="16"/>
    <x v="4"/>
    <d v="2018-09-17T00:00:00"/>
    <n v="69800.25"/>
    <x v="21"/>
    <x v="1"/>
    <x v="15"/>
    <x v="1"/>
    <n v="7.1199999999999992"/>
    <n v="78200.459999999992"/>
    <s v="Low Earners"/>
  </r>
  <r>
    <s v="EMP023"/>
    <s v="Daniel Perez"/>
    <x v="17"/>
    <x v="2"/>
    <d v="2012-04-22T00:00:00"/>
    <n v="134800.95000000001"/>
    <x v="22"/>
    <x v="2"/>
    <x v="16"/>
    <x v="0"/>
    <n v="13"/>
    <n v="130150.47500000001"/>
    <s v="High Earners"/>
  </r>
  <r>
    <s v="EMP024"/>
    <s v="Evelyn Rivera"/>
    <x v="18"/>
    <x v="5"/>
    <d v="2019-07-03T00:00:00"/>
    <n v="58200.800000000003"/>
    <x v="23"/>
    <x v="5"/>
    <x v="17"/>
    <x v="1"/>
    <n v="5.0666666666666664"/>
    <n v="81667.266666666677"/>
    <s v="Low Earners"/>
  </r>
  <r>
    <s v="EMP025"/>
    <s v="Matthew Carter"/>
    <x v="5"/>
    <x v="3"/>
    <d v="2017-05-30T00:00:00"/>
    <n v="93600.6"/>
    <x v="24"/>
    <x v="3"/>
    <x v="18"/>
    <x v="1"/>
    <n v="9.9250000000000007"/>
    <n v="94950.625"/>
    <s v="Low Earners"/>
  </r>
  <r>
    <s v="EMP026"/>
    <s v="Sofia Mitchell"/>
    <x v="19"/>
    <x v="1"/>
    <d v="2014-10-27T00:00:00"/>
    <n v="128300.2"/>
    <x v="25"/>
    <x v="4"/>
    <x v="4"/>
    <x v="0"/>
    <n v="7.209090909090909"/>
    <n v="111469.51545454544"/>
    <s v="High Earners"/>
  </r>
  <r>
    <s v="EMP027"/>
    <s v="Benjamin Roberts"/>
    <x v="20"/>
    <x v="5"/>
    <d v="2016-01-11T00:00:00"/>
    <n v="74500.350000000006"/>
    <x v="26"/>
    <x v="0"/>
    <x v="19"/>
    <x v="1"/>
    <n v="5.0666666666666664"/>
    <n v="81667.266666666677"/>
    <s v="Low Earners"/>
  </r>
  <r>
    <s v="EMP028"/>
    <s v="Abigail Turner"/>
    <x v="21"/>
    <x v="0"/>
    <d v="2015-07-19T00:00:00"/>
    <n v="81000.55"/>
    <x v="27"/>
    <x v="2"/>
    <x v="20"/>
    <x v="1"/>
    <n v="9.6199999999999992"/>
    <n v="79812.596000000005"/>
    <s v="High Earners"/>
  </r>
  <r>
    <s v="EMP029"/>
    <s v="Joseph Phillips"/>
    <x v="2"/>
    <x v="1"/>
    <d v="2018-11-05T00:00:00"/>
    <n v="115800"/>
    <x v="28"/>
    <x v="3"/>
    <x v="21"/>
    <x v="1"/>
    <n v="7.209090909090909"/>
    <n v="111469.51545454544"/>
    <s v="High Earners"/>
  </r>
  <r>
    <s v="EMP030"/>
    <s v="Emily Campbell"/>
    <x v="22"/>
    <x v="4"/>
    <d v="2013-09-23T00:00:00"/>
    <n v="99500.75"/>
    <x v="29"/>
    <x v="5"/>
    <x v="22"/>
    <x v="0"/>
    <n v="7.1199999999999992"/>
    <n v="78200.459999999992"/>
    <s v="High Earner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EMP001"/>
    <s v="Laura Doe"/>
    <s v="HR Specialist"/>
    <s v="HR"/>
    <d v="2012-02-14T00:00:00"/>
    <n v="78960.73"/>
    <n v="13.1"/>
    <s v="Canada"/>
    <s v="Toronto"/>
    <s v="Long-Term Employees"/>
    <n v="9.6199999999999992"/>
    <n v="79812.596000000005"/>
    <s v="Low Earners"/>
    <x v="0"/>
  </r>
  <r>
    <s v="EMP002"/>
    <s v="John Brown"/>
    <s v="Data Analyst"/>
    <s v="IT"/>
    <d v="2018-10-07T00:00:00"/>
    <n v="105887.97"/>
    <n v="14.8"/>
    <s v="Germany"/>
    <s v="Berlin"/>
    <s v="Long-Term Employees"/>
    <n v="7.209090909090909"/>
    <n v="111469.51545454544"/>
    <s v="Low Earners"/>
    <x v="0"/>
  </r>
  <r>
    <s v="EMP003"/>
    <s v="Jane Smith"/>
    <s v="Developer"/>
    <s v="IT"/>
    <d v="2019-10-24T00:00:00"/>
    <n v="97023.2"/>
    <n v="1.3"/>
    <s v="Germany"/>
    <s v="Berlin"/>
    <s v="Short-Term Employees"/>
    <n v="7.209090909090909"/>
    <n v="111469.51545454544"/>
    <s v="Low Earners"/>
    <x v="1"/>
  </r>
  <r>
    <s v="EMP004"/>
    <s v="James Johnson"/>
    <s v="Project Manager"/>
    <s v="Operations"/>
    <d v="2016-06-01T00:00:00"/>
    <n v="125500"/>
    <n v="11.4"/>
    <s v="USA"/>
    <s v="New York"/>
    <s v="Long-Term Employees"/>
    <n v="13"/>
    <n v="130150.47500000001"/>
    <s v="Low Earners"/>
    <x v="0"/>
  </r>
  <r>
    <s v="EMP005"/>
    <s v="Sophia Lee"/>
    <s v="Data Scientist"/>
    <s v="IT"/>
    <d v="2020-03-15T00:00:00"/>
    <n v="115450.5"/>
    <n v="4.5"/>
    <s v="India"/>
    <s v="Delhi"/>
    <s v="Short-Term Employees"/>
    <n v="7.209090909090909"/>
    <n v="111469.51545454544"/>
    <s v="High Earners"/>
    <x v="2"/>
  </r>
  <r>
    <s v="EMP006"/>
    <s v="David Kim"/>
    <s v="Financial Analyst"/>
    <s v="Finance"/>
    <d v="2015-09-21T00:00:00"/>
    <n v="98400.75"/>
    <n v="9.6999999999999993"/>
    <s v="Canada"/>
    <s v="Toronto"/>
    <s v="Short-Term Employees"/>
    <n v="9.9250000000000007"/>
    <n v="94950.625"/>
    <s v="High Earners"/>
    <x v="3"/>
  </r>
  <r>
    <s v="EMP007"/>
    <s v="Emma Garcia"/>
    <s v="Designer"/>
    <s v="Marketing"/>
    <d v="2017-12-11T00:00:00"/>
    <n v="76500.2"/>
    <n v="6.1"/>
    <s v="France"/>
    <s v="Paris"/>
    <s v="Short-Term Employees"/>
    <n v="7.1199999999999992"/>
    <n v="78200.459999999992"/>
    <s v="Low Earners"/>
    <x v="3"/>
  </r>
  <r>
    <s v="EMP008"/>
    <s v="Daniel Scott"/>
    <s v="Software Engineer"/>
    <s v="IT"/>
    <d v="2014-07-25T00:00:00"/>
    <n v="134200"/>
    <n v="12"/>
    <s v="USA"/>
    <s v="Chicago"/>
    <s v="Long-Term Employees"/>
    <n v="7.209090909090909"/>
    <n v="111469.51545454544"/>
    <s v="High Earners"/>
    <x v="0"/>
  </r>
  <r>
    <s v="EMP009"/>
    <s v="Olivia Miller"/>
    <s v="Product Manager"/>
    <s v="Sales"/>
    <d v="2019-01-09T00:00:00"/>
    <n v="112300.65"/>
    <n v="3.9"/>
    <s v="Germany"/>
    <s v="Berlin"/>
    <s v="Short-Term Employees"/>
    <n v="5.0666666666666664"/>
    <n v="81667.266666666677"/>
    <s v="High Earners"/>
    <x v="2"/>
  </r>
  <r>
    <s v="EMP010"/>
    <s v="William Davis"/>
    <s v="HR Manager"/>
    <s v="HR"/>
    <d v="2013-05-30T00:00:00"/>
    <n v="89400.8"/>
    <n v="14.2"/>
    <s v="Canada"/>
    <s v="Montreal"/>
    <s v="Long-Term Employees"/>
    <n v="9.6199999999999992"/>
    <n v="79812.596000000005"/>
    <s v="High Earners"/>
    <x v="0"/>
  </r>
  <r>
    <s v="EMP011"/>
    <s v="Ethan Wilson"/>
    <s v="Support Engineer"/>
    <s v="IT"/>
    <d v="2018-02-17T00:00:00"/>
    <n v="68500.899999999994"/>
    <n v="5.7"/>
    <s v="USA"/>
    <s v="Boston"/>
    <s v="Short-Term Employees"/>
    <n v="7.209090909090909"/>
    <n v="111469.51545454544"/>
    <s v="Low Earners"/>
    <x v="2"/>
  </r>
  <r>
    <s v="EMP012"/>
    <s v="Ava Taylor"/>
    <s v="Marketing Specialist"/>
    <s v="Marketing"/>
    <d v="2021-06-20T00:00:00"/>
    <n v="60200.45"/>
    <n v="2.1"/>
    <s v="France"/>
    <s v="Lyon"/>
    <s v="Short-Term Employees"/>
    <n v="7.1199999999999992"/>
    <n v="78200.459999999992"/>
    <s v="Low Earners"/>
    <x v="1"/>
  </r>
  <r>
    <s v="EMP013"/>
    <s v="Michael Clark"/>
    <s v="DevOps Engineer"/>
    <s v="IT"/>
    <d v="2016-08-05T00:00:00"/>
    <n v="121300.1"/>
    <n v="8.5"/>
    <s v="India"/>
    <s v="Mumbai"/>
    <s v="Short-Term Employees"/>
    <n v="7.209090909090909"/>
    <n v="111469.51545454544"/>
    <s v="High Earners"/>
    <x v="3"/>
  </r>
  <r>
    <s v="EMP014"/>
    <s v="Isabella White"/>
    <s v="Data Analyst"/>
    <s v="Finance"/>
    <d v="2017-10-19T00:00:00"/>
    <n v="99800.75"/>
    <n v="7.3"/>
    <s v="Canada"/>
    <s v="Vancouver"/>
    <s v="Short-Term Employees"/>
    <n v="9.9250000000000007"/>
    <n v="94950.625"/>
    <s v="High Earners"/>
    <x v="3"/>
  </r>
  <r>
    <s v="EMP015"/>
    <s v="Alexander Hall"/>
    <s v="Developer"/>
    <s v="IT"/>
    <d v="2014-11-25T00:00:00"/>
    <n v="109500.25"/>
    <n v="10.199999999999999"/>
    <s v="UK"/>
    <s v="London"/>
    <s v="Long-Term Employees"/>
    <n v="7.209090909090909"/>
    <n v="111469.51545454544"/>
    <s v="Low Earners"/>
    <x v="3"/>
  </r>
  <r>
    <s v="EMP016"/>
    <s v="Mia Young"/>
    <s v="Recruiter"/>
    <s v="HR"/>
    <d v="2019-04-14T00:00:00"/>
    <n v="71500.55"/>
    <n v="4"/>
    <s v="USA"/>
    <s v="Miami"/>
    <s v="Short-Term Employees"/>
    <n v="9.6199999999999992"/>
    <n v="79812.596000000005"/>
    <s v="Low Earners"/>
    <x v="2"/>
  </r>
  <r>
    <s v="EMP017"/>
    <s v="Jacob Allen"/>
    <s v="UI/UX Designer"/>
    <s v="Marketing"/>
    <d v="2015-01-09T00:00:00"/>
    <n v="85000.65"/>
    <n v="9.5"/>
    <s v="France"/>
    <s v="Paris"/>
    <s v="Short-Term Employees"/>
    <n v="7.1199999999999992"/>
    <n v="78200.459999999992"/>
    <s v="High Earners"/>
    <x v="3"/>
  </r>
  <r>
    <s v="EMP018"/>
    <s v="Charlotte King"/>
    <s v="Data Scientist"/>
    <s v="IT"/>
    <d v="2022-07-13T00:00:00"/>
    <n v="125700.85"/>
    <n v="2.5"/>
    <s v="India"/>
    <s v="Bangalore"/>
    <s v="Short-Term Employees"/>
    <n v="7.209090909090909"/>
    <n v="111469.51545454544"/>
    <s v="High Earners"/>
    <x v="1"/>
  </r>
  <r>
    <s v="EMP019"/>
    <s v="Henry Wright"/>
    <s v="Accountant"/>
    <s v="Finance"/>
    <d v="2013-03-18T00:00:00"/>
    <n v="88000.4"/>
    <n v="15"/>
    <s v="Canada"/>
    <s v="Toronto"/>
    <s v="Long-Term Employees"/>
    <n v="9.9250000000000007"/>
    <n v="94950.625"/>
    <s v="Low Earners"/>
    <x v="0"/>
  </r>
  <r>
    <s v="EMP020"/>
    <s v="Amelia Adams"/>
    <s v="Software Engineer"/>
    <s v="IT"/>
    <d v="2020-08-29T00:00:00"/>
    <n v="104500.7"/>
    <n v="3.3"/>
    <s v="UK"/>
    <s v="Manchester"/>
    <s v="Short-Term Employees"/>
    <n v="7.209090909090909"/>
    <n v="111469.51545454544"/>
    <s v="Low Earners"/>
    <x v="2"/>
  </r>
  <r>
    <s v="EMP021"/>
    <s v="Lucas Nelson"/>
    <s v="HR Specialist"/>
    <s v="HR"/>
    <d v="2016-12-02T00:00:00"/>
    <n v="78200.350000000006"/>
    <n v="6.9"/>
    <s v="USA"/>
    <s v="Chicago"/>
    <s v="Short-Term Employees"/>
    <n v="9.6199999999999992"/>
    <n v="79812.596000000005"/>
    <s v="Low Earners"/>
    <x v="3"/>
  </r>
  <r>
    <s v="EMP022"/>
    <s v="Harper Baker"/>
    <s v="Marketing Analyst"/>
    <s v="Marketing"/>
    <d v="2018-09-17T00:00:00"/>
    <n v="69800.25"/>
    <n v="5.2"/>
    <s v="Germany"/>
    <s v="Hamburg"/>
    <s v="Short-Term Employees"/>
    <n v="7.1199999999999992"/>
    <n v="78200.459999999992"/>
    <s v="Low Earners"/>
    <x v="2"/>
  </r>
  <r>
    <s v="EMP023"/>
    <s v="Daniel Perez"/>
    <s v="Product Owner"/>
    <s v="Operations"/>
    <d v="2012-04-22T00:00:00"/>
    <n v="134800.95000000001"/>
    <n v="14.6"/>
    <s v="USA"/>
    <s v="San Francisco"/>
    <s v="Long-Term Employees"/>
    <n v="13"/>
    <n v="130150.47500000001"/>
    <s v="High Earners"/>
    <x v="0"/>
  </r>
  <r>
    <s v="EMP024"/>
    <s v="Evelyn Rivera"/>
    <s v="Customer Support"/>
    <s v="Sales"/>
    <d v="2019-07-03T00:00:00"/>
    <n v="58200.800000000003"/>
    <n v="3.1"/>
    <s v="UK"/>
    <s v="Bristol"/>
    <s v="Short-Term Employees"/>
    <n v="5.0666666666666664"/>
    <n v="81667.266666666677"/>
    <s v="Low Earners"/>
    <x v="2"/>
  </r>
  <r>
    <s v="EMP025"/>
    <s v="Matthew Carter"/>
    <s v="Financial Analyst"/>
    <s v="Finance"/>
    <d v="2017-05-30T00:00:00"/>
    <n v="93600.6"/>
    <n v="7.7"/>
    <s v="India"/>
    <s v="Hyderabad"/>
    <s v="Short-Term Employees"/>
    <n v="9.9250000000000007"/>
    <n v="94950.625"/>
    <s v="Low Earners"/>
    <x v="3"/>
  </r>
  <r>
    <s v="EMP026"/>
    <s v="Sofia Mitchell"/>
    <s v="Data Engineer"/>
    <s v="IT"/>
    <d v="2014-10-27T00:00:00"/>
    <n v="128300.2"/>
    <n v="11.1"/>
    <s v="France"/>
    <s v="Paris"/>
    <s v="Long-Term Employees"/>
    <n v="7.209090909090909"/>
    <n v="111469.51545454544"/>
    <s v="High Earners"/>
    <x v="0"/>
  </r>
  <r>
    <s v="EMP027"/>
    <s v="Benjamin Roberts"/>
    <s v="Sales Executive"/>
    <s v="Sales"/>
    <d v="2016-01-11T00:00:00"/>
    <n v="74500.350000000006"/>
    <n v="8.1999999999999993"/>
    <s v="Canada"/>
    <s v="Ottawa"/>
    <s v="Short-Term Employees"/>
    <n v="5.0666666666666664"/>
    <n v="81667.266666666677"/>
    <s v="Low Earners"/>
    <x v="3"/>
  </r>
  <r>
    <s v="EMP028"/>
    <s v="Abigail Turner"/>
    <s v="HR Generalist"/>
    <s v="HR"/>
    <d v="2015-07-19T00:00:00"/>
    <n v="81000.55"/>
    <n v="9.9"/>
    <s v="USA"/>
    <s v="Atlanta"/>
    <s v="Short-Term Employees"/>
    <n v="9.6199999999999992"/>
    <n v="79812.596000000005"/>
    <s v="High Earners"/>
    <x v="3"/>
  </r>
  <r>
    <s v="EMP029"/>
    <s v="Joseph Phillips"/>
    <s v="Developer"/>
    <s v="IT"/>
    <d v="2018-11-05T00:00:00"/>
    <n v="115800"/>
    <n v="5.4"/>
    <s v="India"/>
    <s v="Chennai"/>
    <s v="Short-Term Employees"/>
    <n v="7.209090909090909"/>
    <n v="111469.51545454544"/>
    <s v="High Earners"/>
    <x v="2"/>
  </r>
  <r>
    <s v="EMP030"/>
    <s v="Emily Campbell"/>
    <s v="Marketing Manager"/>
    <s v="Marketing"/>
    <d v="2013-09-23T00:00:00"/>
    <n v="99500.75"/>
    <n v="12.7"/>
    <s v="UK"/>
    <s v="Liverpool"/>
    <s v="Long-Term Employees"/>
    <n v="7.1199999999999992"/>
    <n v="78200.459999999992"/>
    <s v="High Earners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Daniel Perez"/>
    <x v="0"/>
  </r>
  <r>
    <s v="Daniel Scott"/>
    <x v="0"/>
  </r>
  <r>
    <s v="Sofia Mitchell"/>
    <x v="1"/>
  </r>
  <r>
    <s v="Charlotte King"/>
    <x v="0"/>
  </r>
  <r>
    <s v="James Johnson"/>
    <x v="0"/>
  </r>
  <r>
    <s v="Michael Clark"/>
    <x v="0"/>
  </r>
  <r>
    <s v="Joseph Phillips"/>
    <x v="0"/>
  </r>
  <r>
    <s v="Sophia Lee"/>
    <x v="0"/>
  </r>
  <r>
    <s v="Olivia Miller"/>
    <x v="0"/>
  </r>
  <r>
    <s v="Alexander Hall"/>
    <x v="0"/>
  </r>
  <r>
    <s v="John Brown"/>
    <x v="0"/>
  </r>
  <r>
    <s v="Amelia Adams"/>
    <x v="0"/>
  </r>
  <r>
    <s v="Isabella White"/>
    <x v="0"/>
  </r>
  <r>
    <s v="Emily Campbell"/>
    <x v="0"/>
  </r>
  <r>
    <s v="David Kim"/>
    <x v="1"/>
  </r>
  <r>
    <s v="Jane Smith"/>
    <x v="0"/>
  </r>
  <r>
    <s v="Matthew Carter"/>
    <x v="0"/>
  </r>
  <r>
    <s v="William Davis"/>
    <x v="0"/>
  </r>
  <r>
    <s v="Henry Wright"/>
    <x v="0"/>
  </r>
  <r>
    <s v="Jacob Allen"/>
    <x v="0"/>
  </r>
  <r>
    <s v="Abigail Turner"/>
    <x v="0"/>
  </r>
  <r>
    <s v="Laura Doe"/>
    <x v="0"/>
  </r>
  <r>
    <s v="Lucas Nelson"/>
    <x v="0"/>
  </r>
  <r>
    <s v="Emma Garcia"/>
    <x v="0"/>
  </r>
  <r>
    <s v="Benjamin Roberts"/>
    <x v="0"/>
  </r>
  <r>
    <s v="Mia Young"/>
    <x v="0"/>
  </r>
  <r>
    <s v="Harper Baker"/>
    <x v="0"/>
  </r>
  <r>
    <s v="Ethan Wilson"/>
    <x v="1"/>
  </r>
  <r>
    <s v="Ava Taylor"/>
    <x v="0"/>
  </r>
  <r>
    <s v="Evelyn Rivera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E79379-C8BF-478A-822A-3F49889F5332}" name="PivotTable7" cacheId="8" applyNumberFormats="0" applyBorderFormats="0" applyFontFormats="0" applyPatternFormats="0" applyAlignmentFormats="0" applyWidthHeightFormats="1" dataCaption="Values" updatedVersion="7" minRefreshableVersion="3" useAutoFormatting="1" subtotalHiddenItems="1" itemPrintTitles="1" createdVersion="7" indent="0" outline="1" outlineData="1" multipleFieldFilters="0" chartFormat="8">
  <location ref="A8:B20" firstHeaderRow="1" firstDataRow="1" firstDataCol="1"/>
  <pivotFields count="2">
    <pivotField dataField="1" subtotalTop="0" showAll="0" defaultSubtotal="0"/>
    <pivotField axis="axisRow" allDrilled="1" subtotalTop="0" showAll="0" dataSourceSort="1" defaultSubtotal="0">
      <items count="11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</items>
    </pivotField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Emp ID" fld="0" subtotal="count" baseField="0" baseItem="0" numFmtId="1"/>
  </dataFields>
  <formats count="2">
    <format dxfId="37">
      <pivotArea outline="0" collapsedLevelsAreSubtotals="1" fieldPosition="0"/>
    </format>
    <format dxfId="36">
      <pivotArea dataOnly="0" labelOnly="1" outline="0" axis="axisValues" fieldPosition="0"/>
    </format>
  </formats>
  <chartFormats count="1"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Average of Years Experience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Full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7D7D98-F092-4C0E-8E75-7395FB828495}" name="PivotTable1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5:G8" firstHeaderRow="1" firstDataRow="1" firstDataCol="1"/>
  <pivotFields count="14">
    <pivotField showAll="0"/>
    <pivotField showAll="0"/>
    <pivotField showAll="0"/>
    <pivotField showAll="0"/>
    <pivotField numFmtId="14" showAll="0"/>
    <pivotField numFmtId="164" showAll="0"/>
    <pivotField numFmtId="2" multipleItemSelectionAllowed="1" showAll="0">
      <items count="31">
        <item h="1" x="2"/>
        <item h="1" x="11"/>
        <item h="1" x="17"/>
        <item h="1" x="23"/>
        <item h="1" x="19"/>
        <item h="1" x="8"/>
        <item h="1" x="15"/>
        <item h="1" x="4"/>
        <item h="1" x="21"/>
        <item h="1" x="28"/>
        <item h="1" x="10"/>
        <item h="1" x="6"/>
        <item h="1" x="20"/>
        <item h="1" x="13"/>
        <item h="1" x="24"/>
        <item h="1" x="26"/>
        <item h="1" x="12"/>
        <item h="1" x="16"/>
        <item h="1" x="5"/>
        <item h="1" x="27"/>
        <item x="14"/>
        <item x="25"/>
        <item x="3"/>
        <item x="7"/>
        <item x="29"/>
        <item x="0"/>
        <item x="9"/>
        <item x="22"/>
        <item x="1"/>
        <item x="18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numFmtId="2" showAll="0"/>
    <pivotField numFmtId="164" showAll="0"/>
    <pivotField showAll="0"/>
    <pivotField dragToRow="0" dragToCol="0" dragToPage="0" showAll="0" defaultSubtotal="0"/>
  </pivotFields>
  <rowFields count="1">
    <field x="9"/>
  </rowFields>
  <rowItems count="3">
    <i>
      <x/>
    </i>
    <i>
      <x v="1"/>
    </i>
    <i t="grand">
      <x/>
    </i>
  </rowItems>
  <colItems count="1">
    <i/>
  </colItems>
  <formats count="3">
    <format dxfId="40">
      <pivotArea type="all" dataOnly="0" outline="0" fieldPosition="0"/>
    </format>
    <format dxfId="39">
      <pivotArea outline="0" collapsedLevelsAreSubtotals="1" fieldPosition="0"/>
    </format>
    <format dxfId="3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D4F77C-F2E8-4B9B-BB17-B1EA23E10A92}" name="PivotTable9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41:B45" firstHeaderRow="1" firstDataRow="1" firstDataCol="1"/>
  <pivotFields count="2">
    <pivotField axis="axisRow" allDrilled="1" subtotalTop="0" showAll="0" measureFilter="1" sortType="descending" defaultSubtotal="0" defaultAttributeDrillState="1">
      <items count="3">
        <item x="0"/>
        <item x="1"/>
        <item x="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4">
    <i>
      <x v="2"/>
    </i>
    <i>
      <x/>
    </i>
    <i>
      <x v="1"/>
    </i>
    <i t="grand">
      <x/>
    </i>
  </rowItems>
  <colItems count="1">
    <i/>
  </colItems>
  <dataFields count="1">
    <dataField name="Average of Years Experience" fld="1" subtotal="average" baseField="0" baseItem="0" numFmtId="2"/>
  </dataFields>
  <formats count="2">
    <format dxfId="42">
      <pivotArea outline="0" collapsedLevelsAreSubtotals="1" fieldPosition="0"/>
    </format>
    <format dxfId="41">
      <pivotArea dataOnly="0" labelOnly="1" outline="0" axis="axisValues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Average of Years Experience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2" iMeasureHier="18">
      <autoFilter ref="A1">
        <filterColumn colId="0">
          <top10 val="3" filterVal="3"/>
        </filterColumn>
      </autoFilter>
    </filter>
  </filters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Full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78F724-12E1-4D59-8523-EC7395D9A2E5}" name="PivotTable4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C18:D25" firstHeaderRow="1" firstDataRow="1" firstDataCol="1"/>
  <pivotFields count="2"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dataField="1" subtotalTop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Years Experience" fld="1" subtotal="average" baseField="0" baseItem="0" numFmtId="2"/>
  </dataFields>
  <formats count="3">
    <format dxfId="45">
      <pivotArea collapsedLevelsAreSubtotals="1" fieldPosition="0">
        <references count="1">
          <reference field="0" count="1">
            <x v="0"/>
          </reference>
        </references>
      </pivotArea>
    </format>
    <format dxfId="44">
      <pivotArea outline="0" collapsedLevelsAreSubtotals="1" fieldPosition="0"/>
    </format>
    <format dxfId="43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Average of Years Experience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Full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633342-2D2C-4746-9053-E36AA31F10F3}" name="PivotTable6" cacheId="5" applyNumberFormats="0" applyBorderFormats="0" applyFontFormats="0" applyPatternFormats="0" applyAlignmentFormats="0" applyWidthHeightFormats="1" dataCaption="Values" updatedVersion="7" minRefreshableVersion="3" useAutoFormatting="1" subtotalHiddenItems="1" itemPrintTitles="1" createdVersion="7" indent="0" outline="1" outlineData="1" multipleFieldFilters="0" chartFormat="10">
  <location ref="I32:L39" firstHeaderRow="0" firstDataRow="1" firstDataCol="1"/>
  <pivotFields count="4">
    <pivotField axis="axisRow" allDrilled="1" subtotalTop="0" showAll="0" sortType="descending" defaultSubtotal="0" defaultAttributeDrillState="1">
      <items count="6">
        <item x="0"/>
        <item x="1"/>
        <item x="2"/>
        <item x="3"/>
        <item x="4"/>
        <item x="5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7">
    <i>
      <x v="3"/>
    </i>
    <i>
      <x v="5"/>
    </i>
    <i>
      <x v="2"/>
    </i>
    <i>
      <x v="4"/>
    </i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Salary" fld="1" subtotal="average" baseField="0" baseItem="5" numFmtId="166"/>
    <dataField name="Min of Salary" fld="2" subtotal="min" baseField="0" baseItem="5"/>
    <dataField name="Max of Salary" fld="3" subtotal="max" baseField="0" baseItem="0"/>
  </dataFields>
  <formats count="2">
    <format dxfId="47">
      <pivotArea outline="0" collapsedLevelsAreSubtotals="1" fieldPosition="0"/>
    </format>
    <format dxfId="46">
      <pivotArea dataOnly="0" labelOnly="1" outline="0" axis="axisValues" fieldPosition="0"/>
    </format>
  </formats>
  <chartFormats count="5"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8">
      <pivotArea type="data" outline="0" fieldPosition="0">
        <references count="2">
          <reference field="4294967294" count="1" selected="0">
            <x v="2"/>
          </reference>
          <reference field="0" count="1" selected="0">
            <x v="4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Average of Salary"/>
    <pivotHierarchy dragToData="1"/>
    <pivotHierarchy dragToData="1" caption="Max of Salary"/>
    <pivotHierarchy dragToData="1" caption="Min of Salary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Full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0003E2-F3B6-47F7-BB42-AC695DE4C063}" name="PivotTable1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3:E4" firstHeaderRow="1" firstDataRow="1" firstDataCol="0"/>
  <pivotFields count="14">
    <pivotField showAll="0"/>
    <pivotField showAll="0"/>
    <pivotField showAll="0"/>
    <pivotField showAll="0"/>
    <pivotField numFmtId="14" showAll="0"/>
    <pivotField numFmtId="164" showAll="0"/>
    <pivotField dataField="1" numFmtId="2" showAll="0"/>
    <pivotField showAll="0"/>
    <pivotField showAll="0"/>
    <pivotField showAll="0"/>
    <pivotField numFmtId="2" showAll="0"/>
    <pivotField numFmtId="164" showAll="0"/>
    <pivotField showAll="0"/>
    <pivotField dragToRow="0" dragToCol="0" dragToPage="0" showAll="0" defaultSubtotal="0"/>
  </pivotFields>
  <rowItems count="1">
    <i/>
  </rowItems>
  <colItems count="1">
    <i/>
  </colItems>
  <dataFields count="1">
    <dataField name="Average of Years Experience" fld="6" subtotal="average" baseField="0" baseItem="0" numFmtId="2"/>
  </dataFields>
  <formats count="3">
    <format dxfId="50">
      <pivotArea type="all" dataOnly="0" outline="0" fieldPosition="0"/>
    </format>
    <format dxfId="49">
      <pivotArea outline="0" collapsedLevelsAreSubtotals="1" fieldPosition="0"/>
    </format>
    <format dxfId="4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6BE685-5ABA-4A25-B1A8-6C3BFA60BE48}" name="PivotTable5" cacheId="6" applyNumberFormats="0" applyBorderFormats="0" applyFontFormats="0" applyPatternFormats="0" applyAlignmentFormats="0" applyWidthHeightFormats="1" dataCaption="Values" updatedVersion="7" minRefreshableVersion="3" useAutoFormatting="1" subtotalHiddenItems="1" itemPrintTitles="1" createdVersion="7" indent="0" outline="1" outlineData="1" multipleFieldFilters="0" chartFormat="6">
  <location ref="E29:F35" firstHeaderRow="1" firstDataRow="1" firstDataCol="1"/>
  <pivotFields count="2">
    <pivotField axis="axisRow" allDrilled="1" subtotalTop="0" showAll="0" measureFilter="1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6">
    <i>
      <x v="1"/>
    </i>
    <i>
      <x v="2"/>
    </i>
    <i>
      <x v="4"/>
    </i>
    <i>
      <x/>
    </i>
    <i>
      <x v="3"/>
    </i>
    <i t="grand">
      <x/>
    </i>
  </rowItems>
  <colItems count="1">
    <i/>
  </colItems>
  <dataFields count="1">
    <dataField name="Sum of Salary" fld="1" baseField="0" baseItem="0" numFmtId="166"/>
  </dataFields>
  <formats count="2">
    <format dxfId="52">
      <pivotArea outline="0" collapsedLevelsAreSubtotals="1" fieldPosition="0"/>
    </format>
    <format dxfId="51">
      <pivotArea dataOnly="0" labelOnly="1" outline="0" axis="axisValues" fieldPosition="0"/>
    </format>
  </formats>
  <chartFormats count="6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1" iMeasureHier="19">
      <autoFilter ref="A1">
        <filterColumn colId="0">
          <top10 val="5" filterVal="5"/>
        </filterColumn>
      </autoFilter>
    </filter>
  </filters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Full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84BA3E-904A-470C-9762-76AEDD5E013D}" name="PivotTable8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5">
  <location ref="J4:K7" firstHeaderRow="1" firstDataRow="1" firstDataCol="1"/>
  <pivotFields count="2">
    <pivotField dataField="1" showAll="0"/>
    <pivotField axis="axisRow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Full Name" fld="0" subtotal="count" baseField="0" baseItem="0"/>
  </dataFields>
  <chartFormats count="10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9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4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15140A-DE50-4D76-BAC6-5126D588B640}" name="PivotTable2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G19:N27" firstHeaderRow="1" firstDataRow="2" firstDataCol="1"/>
  <pivotFields count="3"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axis="axisCol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dataField="1" subtotalTop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Emp ID" fld="2" subtotal="count" baseField="0" baseItem="0"/>
  </dataFields>
  <chartFormats count="6"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colHierarchiesUsage count="1">
    <colHierarchyUsage hierarchyUsage="7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Full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0309FF-854C-4C5C-B473-025DE3991D88}" name="PivotTable1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0">
  <location ref="A3:A4" firstHeaderRow="1" firstDataRow="1" firstDataCol="0"/>
  <pivotFields count="14">
    <pivotField dataField="1" showAll="0"/>
    <pivotField showAll="0"/>
    <pivotField showAll="0"/>
    <pivotField showAll="0"/>
    <pivotField numFmtId="14" showAll="0"/>
    <pivotField numFmtId="164" showAll="0"/>
    <pivotField numFmtId="2" showAll="0"/>
    <pivotField showAll="0"/>
    <pivotField showAll="0"/>
    <pivotField showAll="0"/>
    <pivotField numFmtId="2" showAll="0"/>
    <pivotField numFmtId="164" showAll="0"/>
    <pivotField showAll="0"/>
    <pivotField dragToRow="0" dragToCol="0" dragToPage="0" showAll="0" defaultSubtotal="0"/>
  </pivotFields>
  <rowItems count="1">
    <i/>
  </rowItems>
  <colItems count="1">
    <i/>
  </colItems>
  <dataFields count="1">
    <dataField name="Total Employee" fld="0" subtotal="count" baseField="0" baseItem="0"/>
  </dataFields>
  <chartFormats count="2"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25D65C-E2C8-429D-9A0B-88BE27E1CE80}" name="PivotTable3" cacheId="4" applyNumberFormats="0" applyBorderFormats="0" applyFontFormats="0" applyPatternFormats="0" applyAlignmentFormats="0" applyWidthHeightFormats="1" dataCaption="Values" updatedVersion="7" minRefreshableVersion="3" useAutoFormatting="1" subtotalHiddenItems="1" itemPrintTitles="1" createdVersion="7" indent="0" outline="1" outlineData="1" multipleFieldFilters="0" chartFormat="20">
  <location ref="A28:C35" firstHeaderRow="0" firstDataRow="1" firstDataCol="1"/>
  <pivotFields count="3"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ary" fld="1" baseField="0" baseItem="0"/>
    <dataField name="Avg_Salary" fld="2" subtotal="average" baseField="0" baseItem="0"/>
  </dataFields>
  <formats count="2">
    <format dxfId="54">
      <pivotArea outline="0" collapsedLevelsAreSubtotals="1" fieldPosition="0"/>
    </format>
    <format dxfId="5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Avg_Salary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Full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76BB82-6664-42A9-A965-450A136A56C9}" name="PivotTable1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7:E8" firstHeaderRow="1" firstDataRow="1" firstDataCol="0" rowPageCount="1" colPageCount="1"/>
  <pivotFields count="14">
    <pivotField dataField="1" showAll="0"/>
    <pivotField showAll="0"/>
    <pivotField showAll="0"/>
    <pivotField showAll="0"/>
    <pivotField numFmtId="14" showAll="0"/>
    <pivotField numFmtId="164" showAll="0"/>
    <pivotField axis="axisPage" numFmtId="2" multipleItemSelectionAllowed="1" showAll="0">
      <items count="31">
        <item h="1" x="2"/>
        <item h="1" x="11"/>
        <item h="1" x="17"/>
        <item h="1" x="23"/>
        <item h="1" x="19"/>
        <item h="1" x="8"/>
        <item h="1" x="15"/>
        <item h="1" x="4"/>
        <item h="1" x="21"/>
        <item h="1" x="28"/>
        <item h="1" x="10"/>
        <item h="1" x="6"/>
        <item h="1" x="20"/>
        <item h="1" x="13"/>
        <item h="1" x="24"/>
        <item h="1" x="26"/>
        <item h="1" x="12"/>
        <item h="1" x="16"/>
        <item h="1" x="5"/>
        <item h="1" x="27"/>
        <item x="14"/>
        <item x="25"/>
        <item x="3"/>
        <item x="7"/>
        <item x="29"/>
        <item x="0"/>
        <item x="9"/>
        <item x="22"/>
        <item x="1"/>
        <item x="18"/>
        <item t="default"/>
      </items>
    </pivotField>
    <pivotField showAll="0"/>
    <pivotField showAll="0"/>
    <pivotField showAll="0"/>
    <pivotField numFmtId="2" showAll="0"/>
    <pivotField numFmtId="164" showAll="0"/>
    <pivotField showAll="0"/>
    <pivotField dragToRow="0" dragToCol="0" dragToPage="0" showAll="0" defaultSubtotal="0"/>
  </pivotFields>
  <rowItems count="1">
    <i/>
  </rowItems>
  <colItems count="1">
    <i/>
  </colItems>
  <pageFields count="1">
    <pageField fld="6" hier="-1"/>
  </pageFields>
  <dataFields count="1">
    <dataField name="Count of Emp ID" fld="0" subtotal="count" baseField="0" baseItem="0" numFmtId="1"/>
  </dataFields>
  <formats count="3">
    <format dxfId="57">
      <pivotArea type="all" dataOnly="0" outline="0" fieldPosition="0"/>
    </format>
    <format dxfId="56">
      <pivotArea dataOnly="0" labelOnly="1" outline="0" axis="axisValues" fieldPosition="0"/>
    </format>
    <format dxfId="5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EDBE5E-56FA-4F65-AC09-B15D698DDD08}" name="PivotTable1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C3:C4" firstHeaderRow="1" firstDataRow="1" firstDataCol="0"/>
  <pivotFields count="14">
    <pivotField showAll="0"/>
    <pivotField showAll="0"/>
    <pivotField showAll="0"/>
    <pivotField showAll="0"/>
    <pivotField numFmtId="14" showAll="0"/>
    <pivotField dataField="1" numFmtId="164" showAll="0"/>
    <pivotField numFmtId="2" showAll="0"/>
    <pivotField showAll="0"/>
    <pivotField showAll="0"/>
    <pivotField showAll="0"/>
    <pivotField numFmtId="2" showAll="0"/>
    <pivotField numFmtId="164" showAll="0"/>
    <pivotField showAll="0"/>
    <pivotField dragToRow="0" dragToCol="0" dragToPage="0" showAll="0" defaultSubtotal="0"/>
  </pivotFields>
  <rowItems count="1">
    <i/>
  </rowItems>
  <colItems count="1">
    <i/>
  </colItems>
  <dataFields count="1">
    <dataField name="Average Salary of Employees" fld="5" subtotal="average" baseField="0" baseItem="2" numFmtId="166"/>
  </dataFields>
  <formats count="3">
    <format dxfId="60">
      <pivotArea type="all" dataOnly="0" outline="0" fieldPosition="0"/>
    </format>
    <format dxfId="59">
      <pivotArea outline="0" collapsedLevelsAreSubtotals="1" fieldPosition="0"/>
    </format>
    <format dxfId="58">
      <pivotArea dataOnly="0" labelOnly="1" outline="0" axis="axisValues" fieldPosition="0"/>
    </format>
  </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65B8F8-CA1B-4C86-9D28-A777920CA3AF}" name="PivotTable18" cacheId="14" applyNumberFormats="0" applyBorderFormats="0" applyFontFormats="0" applyPatternFormats="0" applyAlignmentFormats="0" applyWidthHeightFormats="1" dataCaption="Values" updatedVersion="7" minRefreshableVersion="3" useAutoFormatting="1" subtotalHiddenItems="1" itemPrintTitles="1" createdVersion="7" indent="0" outline="1" outlineData="1" multipleFieldFilters="0" chartFormat="4">
  <location ref="H44:I50" firstHeaderRow="1" firstDataRow="1" firstDataCol="1"/>
  <pivotFields count="2">
    <pivotField axis="axisRow" allDrilled="1" subtotalTop="0" showAll="0" measureFilter="1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6">
    <i>
      <x/>
    </i>
    <i>
      <x v="2"/>
    </i>
    <i>
      <x v="4"/>
    </i>
    <i>
      <x v="1"/>
    </i>
    <i>
      <x v="3"/>
    </i>
    <i t="grand">
      <x/>
    </i>
  </rowItems>
  <colItems count="1">
    <i/>
  </colItems>
  <dataFields count="1">
    <dataField name="Sum of Salary" fld="1" baseField="0" baseItem="0" numFmtId="166"/>
  </dataFields>
  <formats count="2">
    <format dxfId="62">
      <pivotArea outline="0" collapsedLevelsAreSubtotals="1" fieldPosition="0"/>
    </format>
    <format dxfId="61">
      <pivotArea dataOnly="0" labelOnly="1" outline="0" axis="axisValues" fieldPosition="0"/>
    </format>
  </formats>
  <chartFormats count="6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3" iMeasureHier="19">
      <autoFilter ref="A1">
        <filterColumn colId="0">
          <top10 val="5" filterVal="5"/>
        </filterColumn>
      </autoFilter>
    </filter>
  </filters>
  <rowHierarchiesUsage count="1">
    <rowHierarchyUsage hierarchyUsage="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Full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640BC4-7127-4C6E-AA2E-4FCC55B68B04}" name="PivotTable1" cacheId="10" applyNumberFormats="0" applyBorderFormats="0" applyFontFormats="0" applyPatternFormats="0" applyAlignmentFormats="0" applyWidthHeightFormats="1" dataCaption="Values" updatedVersion="7" minRefreshableVersion="3" useAutoFormatting="1" subtotalHiddenItems="1" itemPrintTitles="1" createdVersion="7" indent="0" outline="1" outlineData="1" multipleFieldFilters="0" chartFormat="17">
  <location ref="E13:F16" firstHeaderRow="1" firstDataRow="1" firstDataCol="1"/>
  <pivotFields count="3">
    <pivotField axis="axisRow" allDrilled="1" subtotalTop="0" showAll="0" measureFilter="1" dataSourceSort="1" defaultSubtotal="0">
      <items count="2">
        <item x="0" e="0"/>
        <item x="1" e="0"/>
      </items>
    </pivotField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Emp ID" fld="1" subtotal="count" baseField="0" baseItem="0"/>
  </dataFields>
  <chartFormats count="6">
    <chartFormat chart="1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3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5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Hierarchies count="25">
    <pivotHierarchy multipleItemSelectionAllowed="1" dragToData="1">
      <members count="1" level="1">
        <member name="[Full_Data].[Emp ID].&amp;[EMP030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1" iMeasureHier="21">
      <autoFilter ref="A1">
        <filterColumn colId="0">
          <top10 val="10" filterVal="10"/>
        </filterColumn>
      </autoFilter>
    </filter>
  </filters>
  <rowHierarchiesUsage count="1">
    <rowHierarchyUsage hierarchyUsage="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Full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47E218-0C28-4651-BB70-36DEA99766AA}" name="PivotTable10" cacheId="13" applyNumberFormats="0" applyBorderFormats="0" applyFontFormats="0" applyPatternFormats="0" applyAlignmentFormats="0" applyWidthHeightFormats="1" dataCaption="Values" updatedVersion="7" minRefreshableVersion="3" useAutoFormatting="1" subtotalHiddenItems="1" itemPrintTitles="1" createdVersion="7" indent="0" outline="1" outlineData="1" multipleFieldFilters="0" chartFormat="5">
  <location ref="E43:F67" firstHeaderRow="1" firstDataRow="1" firstDataCol="1"/>
  <pivotFields count="2">
    <pivotField axis="axisRow" allDrilled="1" subtotalTop="0" showAll="0" dataSourceSort="1" defaultSubtotal="0" defaultAttributeDrillState="1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</items>
    </pivotField>
    <pivotField dataField="1" subtotalTop="0" showAll="0" defaultSubtota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Count of Full Name" fld="1" subtotal="count" baseField="0" baseItem="0"/>
  </dataFields>
  <chartFormats count="1"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Full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87DAA8-26DA-483E-9A8C-2EE2E6FB3817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>
  <location ref="A46:B53" firstHeaderRow="1" firstDataRow="1" firstDataCol="1"/>
  <pivotFields count="14">
    <pivotField dataField="1" showAll="0"/>
    <pivotField showAll="0"/>
    <pivotField showAll="0"/>
    <pivotField showAll="0"/>
    <pivotField numFmtId="14" showAll="0"/>
    <pivotField numFmtId="164" showAll="0"/>
    <pivotField numFmtId="2" showAll="0"/>
    <pivotField axis="axisRow" showAll="0">
      <items count="7">
        <item sd="0" x="0"/>
        <item sd="0" x="4"/>
        <item sd="0" x="1"/>
        <item sd="0" x="3"/>
        <item sd="0" x="5"/>
        <item sd="0" x="2"/>
        <item t="default"/>
      </items>
    </pivotField>
    <pivotField axis="axisRow" showAll="0">
      <items count="24">
        <item x="20"/>
        <item x="13"/>
        <item x="1"/>
        <item x="7"/>
        <item x="17"/>
        <item x="21"/>
        <item x="5"/>
        <item x="3"/>
        <item x="15"/>
        <item x="18"/>
        <item x="22"/>
        <item x="11"/>
        <item x="8"/>
        <item x="14"/>
        <item x="12"/>
        <item x="6"/>
        <item x="9"/>
        <item x="2"/>
        <item x="19"/>
        <item x="4"/>
        <item x="16"/>
        <item x="0"/>
        <item x="10"/>
        <item t="default"/>
      </items>
    </pivotField>
    <pivotField showAll="0"/>
    <pivotField numFmtId="2" showAll="0"/>
    <pivotField numFmtId="164" showAll="0"/>
    <pivotField showAll="0"/>
    <pivotField dragToRow="0" dragToCol="0" dragToPage="0" showAll="0" defaultSubtotal="0"/>
  </pivotFields>
  <rowFields count="2">
    <field x="7"/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Emp ID" fld="0" subtotal="count" baseField="0" baseItem="0"/>
  </dataFields>
  <chartFormats count="1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6ABF20-E3C7-4720-B1D0-B36AE7167E16}" name="PivotTable1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54:B178" firstHeaderRow="1" firstDataRow="1" firstDataCol="1"/>
  <pivotFields count="14">
    <pivotField showAll="0"/>
    <pivotField dataField="1" showAll="0"/>
    <pivotField axis="axisRow" showAll="0">
      <items count="24">
        <item x="15"/>
        <item x="18"/>
        <item x="1"/>
        <item x="19"/>
        <item x="4"/>
        <item x="6"/>
        <item x="2"/>
        <item x="12"/>
        <item x="5"/>
        <item x="21"/>
        <item x="9"/>
        <item x="0"/>
        <item x="16"/>
        <item x="22"/>
        <item x="11"/>
        <item x="8"/>
        <item x="17"/>
        <item x="3"/>
        <item x="13"/>
        <item x="20"/>
        <item x="7"/>
        <item x="10"/>
        <item x="14"/>
        <item t="default"/>
      </items>
    </pivotField>
    <pivotField showAll="0"/>
    <pivotField numFmtId="14" showAll="0"/>
    <pivotField numFmtId="164" showAll="0"/>
    <pivotField numFmtId="2" showAll="0"/>
    <pivotField showAll="0"/>
    <pivotField showAll="0"/>
    <pivotField showAll="0"/>
    <pivotField numFmtId="2" showAll="0"/>
    <pivotField numFmtId="164" showAll="0"/>
    <pivotField showAll="0"/>
    <pivotField dragToRow="0" dragToCol="0" dragToPage="0" showAll="0" defaultSubtotal="0"/>
  </pivotFields>
  <rowFields count="1">
    <field x="2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Count of Full Name" fld="1" subtotal="count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34A690-AF59-4761-9005-7B5215A6D1A2}" name="PivotTable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61:H69" firstHeaderRow="1" firstDataRow="2" firstDataCol="1"/>
  <pivotFields count="14">
    <pivotField dataField="1" showAll="0"/>
    <pivotField showAll="0"/>
    <pivotField showAll="0"/>
    <pivotField axis="axisRow" showAll="0">
      <items count="7">
        <item x="3"/>
        <item x="0"/>
        <item x="1"/>
        <item x="4"/>
        <item x="2"/>
        <item x="5"/>
        <item t="default"/>
      </items>
    </pivotField>
    <pivotField numFmtId="14" showAll="0"/>
    <pivotField numFmtId="164" showAll="0"/>
    <pivotField numFmtId="2" showAll="0"/>
    <pivotField axis="axisCol" showAll="0">
      <items count="7">
        <item x="0"/>
        <item x="4"/>
        <item x="1"/>
        <item x="3"/>
        <item x="5"/>
        <item x="2"/>
        <item t="default"/>
      </items>
    </pivotField>
    <pivotField showAll="0"/>
    <pivotField showAll="0"/>
    <pivotField numFmtId="2" showAll="0"/>
    <pivotField numFmtId="164" showAll="0"/>
    <pivotField showAll="0"/>
    <pivotField dragToRow="0" dragToCol="0" dragToPage="0" showAll="0" defaultSubtota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7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Emp ID" fld="0" subtotal="count" baseField="0" baseItem="0"/>
  </dataField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7D0B57-14B7-4492-9E66-251C35BB9464}" name="PivotTable8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91:B96" firstHeaderRow="1" firstDataRow="1" firstDataCol="1"/>
  <pivotFields count="14">
    <pivotField showAll="0"/>
    <pivotField showAll="0"/>
    <pivotField showAll="0"/>
    <pivotField showAll="0"/>
    <pivotField numFmtId="14" showAll="0"/>
    <pivotField dataField="1" numFmtId="165" showAll="0"/>
    <pivotField numFmtId="2" showAll="0"/>
    <pivotField showAll="0"/>
    <pivotField showAll="0"/>
    <pivotField showAll="0"/>
    <pivotField numFmtId="2" showAll="0"/>
    <pivotField numFmtId="165" showAll="0"/>
    <pivotField showAll="0"/>
    <pivotField axis="axisRow" showAll="0" defaultSubtotal="0">
      <items count="4">
        <item x="1"/>
        <item x="2"/>
        <item x="3"/>
        <item x="0"/>
      </items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Salary" fld="5" subtotal="average" baseField="13" baseItem="0" numFmtId="166"/>
  </dataFields>
  <formats count="2">
    <format dxfId="3">
      <pivotArea outline="0" collapsedLevelsAreSubtotals="1" fieldPosition="0"/>
    </format>
    <format dxfId="2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F5D861-6E53-4F18-805D-4C90E874B8DC}" name="PivotTable10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27:B134" firstHeaderRow="1" firstDataRow="1" firstDataCol="1"/>
  <pivotFields count="14">
    <pivotField showAll="0"/>
    <pivotField showAll="0"/>
    <pivotField showAll="0"/>
    <pivotField axis="axisRow" showAll="0">
      <items count="7">
        <item x="3"/>
        <item x="0"/>
        <item x="1"/>
        <item x="4"/>
        <item x="2"/>
        <item x="5"/>
        <item t="default"/>
      </items>
    </pivotField>
    <pivotField numFmtId="14" showAll="0"/>
    <pivotField dataField="1" numFmtId="164" showAll="0"/>
    <pivotField numFmtId="2" showAll="0"/>
    <pivotField showAll="0"/>
    <pivotField showAll="0"/>
    <pivotField showAll="0"/>
    <pivotField numFmtId="2" showAll="0"/>
    <pivotField numFmtId="164" showAll="0"/>
    <pivotField showAll="0"/>
    <pivotField dragToRow="0" dragToCol="0" dragToPage="0" showAll="0" defaultSubtota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Salary" fld="5" baseField="0" baseItem="0" numFmtId="166"/>
  </dataFields>
  <formats count="2">
    <format dxfId="5">
      <pivotArea outline="0" collapsedLevelsAreSubtotals="1" fieldPosition="0"/>
    </format>
    <format dxfId="4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95D042-6560-41D8-A41A-D0CFE7B51E52}" name="PivotTable2" cacheId="12" applyNumberFormats="0" applyBorderFormats="0" applyFontFormats="0" applyPatternFormats="0" applyAlignmentFormats="0" applyWidthHeightFormats="1" dataCaption="Values" updatedVersion="7" minRefreshableVersion="3" useAutoFormatting="1" subtotalHiddenItems="1" itemPrintTitles="1" createdVersion="7" indent="0" outline="1" outlineData="1" multipleFieldFilters="0">
  <location ref="A32:B39" firstHeaderRow="1" firstDataRow="1" firstDataCol="1"/>
  <pivotFields count="2"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dataField="1" subtotalTop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Salary" fld="1" subtotal="average" baseField="0" baseItem="0" numFmtId="164"/>
  </dataFields>
  <formats count="5">
    <format dxfId="10">
      <pivotArea outline="0" collapsedLevelsAreSubtotals="1" fieldPosition="0"/>
    </format>
    <format dxfId="9">
      <pivotArea outline="0" collapsedLevelsAreSubtotals="1" fieldPosition="0"/>
    </format>
    <format dxfId="8">
      <pivotArea dataOnly="0" labelOnly="1" outline="0" axis="axisValues" fieldPosition="0"/>
    </format>
    <format dxfId="7">
      <pivotArea dataOnly="0" labelOnly="1" outline="0" axis="axisValues" fieldPosition="0"/>
    </format>
    <format dxfId="6">
      <pivotArea dataOnly="0" labelOnly="1" outline="0" axis="axisValues" fieldPosition="0"/>
    </format>
  </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Average of Salary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Global Tech Project.xlsm!Full_Data">
        <x15:activeTabTopLevelEntity name="[Full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8C987D-9FFB-456D-9F5F-C264ADEF3DFB}" name="PivotTable1" cacheId="11" applyNumberFormats="0" applyBorderFormats="0" applyFontFormats="0" applyPatternFormats="0" applyAlignmentFormats="0" applyWidthHeightFormats="1" dataCaption="Values" updatedVersion="7" minRefreshableVersion="3" useAutoFormatting="1" subtotalHiddenItems="1" itemPrintTitles="1" createdVersion="7" indent="0" outline="1" outlineData="1" multipleFieldFilters="0" chartFormat="1">
  <location ref="A15:B22" firstHeaderRow="1" firstDataRow="1" firstDataCol="1"/>
  <pivotFields count="2"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dataField="1" subtotalTop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Years Experience" fld="1" subtotal="average" baseField="0" baseItem="0" numFmtId="2"/>
  </dataFields>
  <formats count="2">
    <format dxfId="12">
      <pivotArea outline="0" collapsedLevelsAreSubtotals="1" fieldPosition="0"/>
    </format>
    <format dxfId="11">
      <pivotArea dataOnly="0" labelOnly="1" outline="0" axis="axisValues" fieldPosition="0"/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Average of Years Experience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Global Tech Project.xlsm!Full_Data">
        <x15:activeTabTopLevelEntity name="[Full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5F8848F-FD9A-4B8E-A697-A66097215CD8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59EEB3-B3A9-46C9-BC62-75D170AC93B0}" name="Page002" displayName="Page002" ref="A1:A3" tableType="queryTable" totalsRowShown="0">
  <autoFilter ref="A1:A3" xr:uid="{5559EEB3-B3A9-46C9-BC62-75D170AC93B0}"/>
  <tableColumns count="1">
    <tableColumn id="1" xr3:uid="{C4F0E55F-47CF-49F0-AA6E-BB7E4B05A922}" uniqueName="1" name="Column1" queryTableFieldId="1" dataDxf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91996E-2557-4C7A-A235-D3DEF69F7C38}" name="Full_Data" displayName="Full_Data" ref="A1:O31" totalsRowShown="0" dataDxfId="30" headerRowBorderDxfId="31" tableBorderDxfId="29" totalsRowBorderDxfId="28">
  <autoFilter ref="A1:O31" xr:uid="{3291996E-2557-4C7A-A235-D3DEF69F7C38}"/>
  <sortState xmlns:xlrd2="http://schemas.microsoft.com/office/spreadsheetml/2017/richdata2" ref="A2:N31">
    <sortCondition descending="1" ref="F1:F31"/>
  </sortState>
  <tableColumns count="15">
    <tableColumn id="1" xr3:uid="{FB057F6B-BD2E-46F2-A819-D71AFFAA2D70}" name="Emp ID" dataDxfId="27"/>
    <tableColumn id="2" xr3:uid="{1D7CAED2-511C-4B33-BBC5-7354363FFB94}" name="Full Name" dataDxfId="26"/>
    <tableColumn id="3" xr3:uid="{F02202B0-99D2-4563-B816-E1F3125A1C0C}" name="Job Title" dataDxfId="25"/>
    <tableColumn id="4" xr3:uid="{A092651B-7B37-4683-94E5-74050D58F692}" name="Department" dataDxfId="24"/>
    <tableColumn id="5" xr3:uid="{4D586442-51FB-4F0C-A0EE-280F0961BFFF}" name="Hire Date" dataDxfId="23"/>
    <tableColumn id="6" xr3:uid="{E85014FB-3C27-4B87-991C-A561A220E03A}" name="Salary" dataDxfId="22"/>
    <tableColumn id="7" xr3:uid="{B77640FD-8570-43CB-922C-C2FFB51F2C3E}" name="Years Experience" dataDxfId="21"/>
    <tableColumn id="8" xr3:uid="{5A3BF647-A62F-46AF-A394-6C45E71F717B}" name="Country" dataDxfId="20"/>
    <tableColumn id="9" xr3:uid="{881A602E-54D7-4976-91CF-24F9F96C70E5}" name="City" dataDxfId="19"/>
    <tableColumn id="12" xr3:uid="{0AD8FBC2-5D73-420D-80BA-9E53E09758A8}" name="Years With company" dataDxfId="18">
      <calculatedColumnFormula>IF(Full_Data[[#This Row],[Years Experience]]&gt; 10, "Long-Term Employees", "Short-Term Employees")</calculatedColumnFormula>
    </tableColumn>
    <tableColumn id="10" xr3:uid="{68370DED-7596-43BD-B7A1-7A8FE3C69CA5}" name="Dept_Avg_ Experience" dataDxfId="17">
      <calculatedColumnFormula>AVERAGEIFS(Full_Data[[#All],[Years Experience]], Full_Data[[#All],[Department]], Full_Data[[#This Row],[Department]])</calculatedColumnFormula>
    </tableColumn>
    <tableColumn id="14" xr3:uid="{52EFED7F-8C2C-4D09-BC60-47B46D503B43}" name="Avg_Salary_per_Dept" dataDxfId="16">
      <calculatedColumnFormula>AVERAGEIFS(Full_Data[[#All],[Salary]],Full_Data[[#All],[Department]],Full_Data[[#This Row],[Department]])</calculatedColumnFormula>
    </tableColumn>
    <tableColumn id="15" xr3:uid="{29A78494-0BBE-4524-990D-A3CBE405E338}" name="Salary_Rating" dataDxfId="15">
      <calculatedColumnFormula>IF(Full_Data[[#This Row],[Salary]]&gt;Full_Data[[#This Row],[Avg_Salary_per_Dept]], "High Earners", "Low Earners")</calculatedColumnFormula>
    </tableColumn>
    <tableColumn id="11" xr3:uid="{408FC7B2-D3F0-4E98-9C29-EB135F3C4ADB}" name="Experience_Level" dataDxfId="14">
      <calculatedColumnFormula array="1">_xlfn.IFS(Full_Data[[#This Row],[Years Experience]]&lt; 3, "0-2yrs", Full_Data[[#This Row],[Years Experience]]&lt; 6, "3-5yrs", Full_Data[[#This Row],[Years Experience]]&lt;11, "6-10yrs", Full_Data[[#This Row],[Years Experience]]&lt;16, "11-15yrs", TRUE, "16+ yrs")</calculatedColumnFormula>
    </tableColumn>
    <tableColumn id="13" xr3:uid="{EE5C4C5B-BB49-4A62-9603-2AFC4D8DC376}" name="Exp_Category" dataDxfId="13">
      <calculatedColumnFormula>IF(Full_Data[[#This Row],[Years Experience]]&lt;3, "Less than 3 years", "3 Years+")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50E16D-9173-44DD-8359-E8A8C3D79F2D}" name="Table9" displayName="Table9" ref="A6:C9" totalsRowCount="1" headerRowDxfId="1">
  <autoFilter ref="A6:C8" xr:uid="{7350E16D-9173-44DD-8359-E8A8C3D79F2D}"/>
  <tableColumns count="3">
    <tableColumn id="1" xr3:uid="{AAE3953A-3BED-4168-BCED-937E7EC13C28}" name="Years  With Company" totalsRowLabel="Total"/>
    <tableColumn id="2" xr3:uid="{4DB0A7BD-297C-4235-9182-F572AFAFCB8F}" name="Number of Employees" totalsRowFunction="sum"/>
    <tableColumn id="3" xr3:uid="{FAD39CF4-F0CF-4A49-9139-06399C67D505}" name="Percentage" totalsRowFunction="sum" totalsRowDxfId="0" dataCellStyle="Percent" totalsRowCellStyle="Percent">
      <calculatedColumnFormula>B7/$B$9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pivotTable" Target="../pivotTables/pivotTable19.xml"/><Relationship Id="rId7" Type="http://schemas.openxmlformats.org/officeDocument/2006/relationships/pivotTable" Target="../pivotTables/pivotTable23.xml"/><Relationship Id="rId2" Type="http://schemas.openxmlformats.org/officeDocument/2006/relationships/pivotTable" Target="../pivotTables/pivotTable18.xml"/><Relationship Id="rId1" Type="http://schemas.openxmlformats.org/officeDocument/2006/relationships/pivotTable" Target="../pivotTables/pivotTable17.xml"/><Relationship Id="rId6" Type="http://schemas.openxmlformats.org/officeDocument/2006/relationships/pivotTable" Target="../pivotTables/pivotTable22.xml"/><Relationship Id="rId5" Type="http://schemas.openxmlformats.org/officeDocument/2006/relationships/pivotTable" Target="../pivotTables/pivotTable21.xml"/><Relationship Id="rId10" Type="http://schemas.openxmlformats.org/officeDocument/2006/relationships/table" Target="../tables/table3.xml"/><Relationship Id="rId4" Type="http://schemas.openxmlformats.org/officeDocument/2006/relationships/pivotTable" Target="../pivotTables/pivotTable20.xml"/><Relationship Id="rId9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F381-04CF-46E3-BCCB-3F8B3CE2CF0C}">
  <dimension ref="A1:A3"/>
  <sheetViews>
    <sheetView workbookViewId="0"/>
  </sheetViews>
  <sheetFormatPr defaultRowHeight="15" x14ac:dyDescent="0.25"/>
  <cols>
    <col min="1" max="1" width="81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8EC5-51EB-47A4-A832-3152E30DF496}">
  <dimension ref="A1:N67"/>
  <sheetViews>
    <sheetView showGridLines="0" topLeftCell="A33" workbookViewId="0">
      <selection activeCell="H45" sqref="H45"/>
    </sheetView>
  </sheetViews>
  <sheetFormatPr defaultRowHeight="15" x14ac:dyDescent="0.25"/>
  <cols>
    <col min="1" max="1" width="13.140625" bestFit="1" customWidth="1"/>
    <col min="2" max="2" width="26.7109375" bestFit="1" customWidth="1"/>
    <col min="3" max="3" width="20.140625" customWidth="1"/>
    <col min="4" max="4" width="14.28515625" bestFit="1" customWidth="1"/>
    <col min="5" max="5" width="13.140625" bestFit="1" customWidth="1"/>
    <col min="6" max="6" width="18.28515625" bestFit="1" customWidth="1"/>
    <col min="7" max="7" width="15.28515625" bestFit="1" customWidth="1"/>
    <col min="8" max="8" width="13.140625" bestFit="1" customWidth="1"/>
    <col min="9" max="9" width="12.85546875" bestFit="1" customWidth="1"/>
    <col min="10" max="10" width="16.42578125" bestFit="1" customWidth="1"/>
    <col min="11" max="11" width="12.5703125" bestFit="1" customWidth="1"/>
    <col min="12" max="12" width="12.85546875" bestFit="1" customWidth="1"/>
    <col min="13" max="13" width="4.7109375" bestFit="1" customWidth="1"/>
    <col min="14" max="14" width="11.28515625" bestFit="1" customWidth="1"/>
  </cols>
  <sheetData>
    <row r="1" spans="1:11" x14ac:dyDescent="0.25">
      <c r="A1" s="37" t="s">
        <v>162</v>
      </c>
    </row>
    <row r="2" spans="1:11" x14ac:dyDescent="0.25">
      <c r="C2" s="37" t="s">
        <v>168</v>
      </c>
      <c r="E2" s="37" t="s">
        <v>171</v>
      </c>
      <c r="J2" s="37" t="s">
        <v>194</v>
      </c>
    </row>
    <row r="3" spans="1:11" x14ac:dyDescent="0.25">
      <c r="A3" t="s">
        <v>163</v>
      </c>
      <c r="C3" s="32" t="s">
        <v>164</v>
      </c>
      <c r="E3" s="5" t="s">
        <v>142</v>
      </c>
    </row>
    <row r="4" spans="1:11" x14ac:dyDescent="0.25">
      <c r="A4" s="1">
        <v>30</v>
      </c>
      <c r="C4" s="32">
        <v>96711.17333333334</v>
      </c>
      <c r="E4" s="5">
        <v>8.129999999999999</v>
      </c>
      <c r="G4" s="37" t="s">
        <v>168</v>
      </c>
      <c r="J4" s="22" t="s">
        <v>140</v>
      </c>
      <c r="K4" t="s">
        <v>161</v>
      </c>
    </row>
    <row r="5" spans="1:11" x14ac:dyDescent="0.25">
      <c r="E5" s="38" t="s">
        <v>129</v>
      </c>
      <c r="F5" s="5" t="s">
        <v>165</v>
      </c>
      <c r="G5" s="38" t="s">
        <v>140</v>
      </c>
      <c r="J5" s="23" t="s">
        <v>192</v>
      </c>
      <c r="K5">
        <v>27</v>
      </c>
    </row>
    <row r="6" spans="1:11" x14ac:dyDescent="0.25">
      <c r="G6" s="40" t="s">
        <v>166</v>
      </c>
      <c r="J6" s="23" t="s">
        <v>193</v>
      </c>
      <c r="K6">
        <v>3</v>
      </c>
    </row>
    <row r="7" spans="1:11" x14ac:dyDescent="0.25">
      <c r="A7" s="37" t="s">
        <v>173</v>
      </c>
      <c r="E7" s="5" t="s">
        <v>148</v>
      </c>
      <c r="G7" s="40" t="s">
        <v>167</v>
      </c>
      <c r="J7" s="23" t="s">
        <v>141</v>
      </c>
      <c r="K7">
        <v>30</v>
      </c>
    </row>
    <row r="8" spans="1:11" x14ac:dyDescent="0.25">
      <c r="A8" s="22" t="s">
        <v>140</v>
      </c>
      <c r="B8" s="39" t="s">
        <v>148</v>
      </c>
      <c r="E8" s="39">
        <v>10</v>
      </c>
      <c r="G8" s="40" t="s">
        <v>141</v>
      </c>
    </row>
    <row r="9" spans="1:11" x14ac:dyDescent="0.25">
      <c r="A9" s="23" t="s">
        <v>174</v>
      </c>
      <c r="B9" s="39">
        <v>2</v>
      </c>
    </row>
    <row r="10" spans="1:11" x14ac:dyDescent="0.25">
      <c r="A10" s="23" t="s">
        <v>175</v>
      </c>
      <c r="B10" s="39">
        <v>3</v>
      </c>
    </row>
    <row r="11" spans="1:11" x14ac:dyDescent="0.25">
      <c r="A11" s="23" t="s">
        <v>176</v>
      </c>
      <c r="B11" s="39">
        <v>3</v>
      </c>
    </row>
    <row r="12" spans="1:11" x14ac:dyDescent="0.25">
      <c r="A12" s="23" t="s">
        <v>177</v>
      </c>
      <c r="B12" s="39">
        <v>3</v>
      </c>
      <c r="E12" s="37" t="s">
        <v>170</v>
      </c>
    </row>
    <row r="13" spans="1:11" x14ac:dyDescent="0.25">
      <c r="A13" s="23" t="s">
        <v>178</v>
      </c>
      <c r="B13" s="39">
        <v>4</v>
      </c>
      <c r="E13" s="22" t="s">
        <v>140</v>
      </c>
      <c r="F13" t="s">
        <v>148</v>
      </c>
    </row>
    <row r="14" spans="1:11" x14ac:dyDescent="0.25">
      <c r="A14" s="23" t="s">
        <v>179</v>
      </c>
      <c r="B14" s="39">
        <v>3</v>
      </c>
      <c r="E14" s="23" t="s">
        <v>166</v>
      </c>
      <c r="F14" s="1">
        <v>10</v>
      </c>
    </row>
    <row r="15" spans="1:11" x14ac:dyDescent="0.25">
      <c r="A15" s="23" t="s">
        <v>180</v>
      </c>
      <c r="B15" s="39">
        <v>4</v>
      </c>
      <c r="E15" s="23" t="s">
        <v>167</v>
      </c>
      <c r="F15" s="1">
        <v>20</v>
      </c>
    </row>
    <row r="16" spans="1:11" x14ac:dyDescent="0.25">
      <c r="A16" s="23" t="s">
        <v>181</v>
      </c>
      <c r="B16" s="39">
        <v>4</v>
      </c>
      <c r="E16" s="23" t="s">
        <v>141</v>
      </c>
      <c r="F16" s="1">
        <v>30</v>
      </c>
    </row>
    <row r="17" spans="1:14" x14ac:dyDescent="0.25">
      <c r="A17" s="23" t="s">
        <v>182</v>
      </c>
      <c r="B17" s="39">
        <v>2</v>
      </c>
      <c r="C17" s="37" t="s">
        <v>172</v>
      </c>
    </row>
    <row r="18" spans="1:14" x14ac:dyDescent="0.25">
      <c r="A18" s="23" t="s">
        <v>183</v>
      </c>
      <c r="B18" s="39">
        <v>1</v>
      </c>
      <c r="C18" s="22" t="s">
        <v>140</v>
      </c>
      <c r="D18" s="5" t="s">
        <v>142</v>
      </c>
      <c r="G18" s="37" t="s">
        <v>169</v>
      </c>
    </row>
    <row r="19" spans="1:14" x14ac:dyDescent="0.25">
      <c r="A19" s="23" t="s">
        <v>184</v>
      </c>
      <c r="B19" s="39">
        <v>1</v>
      </c>
      <c r="C19" s="23" t="s">
        <v>16</v>
      </c>
      <c r="D19" s="5">
        <v>9.9250000000000007</v>
      </c>
      <c r="G19" s="22" t="s">
        <v>148</v>
      </c>
      <c r="H19" s="22" t="s">
        <v>150</v>
      </c>
    </row>
    <row r="20" spans="1:14" x14ac:dyDescent="0.25">
      <c r="A20" s="23" t="s">
        <v>141</v>
      </c>
      <c r="B20" s="39">
        <v>30</v>
      </c>
      <c r="C20" s="23" t="s">
        <v>54</v>
      </c>
      <c r="D20" s="5">
        <v>9.620000000000001</v>
      </c>
      <c r="G20" s="22" t="s">
        <v>140</v>
      </c>
      <c r="H20" t="s">
        <v>17</v>
      </c>
      <c r="I20" t="s">
        <v>45</v>
      </c>
      <c r="J20" t="s">
        <v>7</v>
      </c>
      <c r="K20" t="s">
        <v>36</v>
      </c>
      <c r="L20" t="s">
        <v>23</v>
      </c>
      <c r="M20" t="s">
        <v>31</v>
      </c>
      <c r="N20" t="s">
        <v>141</v>
      </c>
    </row>
    <row r="21" spans="1:14" x14ac:dyDescent="0.25">
      <c r="C21" s="23" t="s">
        <v>22</v>
      </c>
      <c r="D21" s="5">
        <v>7.209090909090909</v>
      </c>
      <c r="G21" s="23" t="s">
        <v>16</v>
      </c>
      <c r="H21" s="1">
        <v>3</v>
      </c>
      <c r="I21" s="1"/>
      <c r="J21" s="1"/>
      <c r="K21" s="1">
        <v>1</v>
      </c>
      <c r="L21" s="1"/>
      <c r="M21" s="1"/>
      <c r="N21" s="1">
        <v>4</v>
      </c>
    </row>
    <row r="22" spans="1:14" x14ac:dyDescent="0.25">
      <c r="C22" s="23" t="s">
        <v>44</v>
      </c>
      <c r="D22" s="5">
        <v>7.12</v>
      </c>
      <c r="G22" s="23" t="s">
        <v>54</v>
      </c>
      <c r="H22" s="1">
        <v>2</v>
      </c>
      <c r="I22" s="1"/>
      <c r="J22" s="1"/>
      <c r="K22" s="1"/>
      <c r="L22" s="1"/>
      <c r="M22" s="1">
        <v>3</v>
      </c>
      <c r="N22" s="1">
        <v>5</v>
      </c>
    </row>
    <row r="23" spans="1:14" x14ac:dyDescent="0.25">
      <c r="C23" s="23" t="s">
        <v>30</v>
      </c>
      <c r="D23" s="5">
        <v>13</v>
      </c>
      <c r="G23" s="23" t="s">
        <v>22</v>
      </c>
      <c r="H23" s="1"/>
      <c r="I23" s="1">
        <v>1</v>
      </c>
      <c r="J23" s="1">
        <v>2</v>
      </c>
      <c r="K23" s="1">
        <v>4</v>
      </c>
      <c r="L23" s="1">
        <v>2</v>
      </c>
      <c r="M23" s="1">
        <v>2</v>
      </c>
      <c r="N23" s="1">
        <v>11</v>
      </c>
    </row>
    <row r="24" spans="1:14" x14ac:dyDescent="0.25">
      <c r="C24" s="23" t="s">
        <v>6</v>
      </c>
      <c r="D24" s="5">
        <v>5.0666666666666664</v>
      </c>
      <c r="G24" s="23" t="s">
        <v>44</v>
      </c>
      <c r="H24" s="1"/>
      <c r="I24" s="1">
        <v>3</v>
      </c>
      <c r="J24" s="1">
        <v>1</v>
      </c>
      <c r="K24" s="1"/>
      <c r="L24" s="1">
        <v>1</v>
      </c>
      <c r="M24" s="1"/>
      <c r="N24" s="1">
        <v>5</v>
      </c>
    </row>
    <row r="25" spans="1:14" x14ac:dyDescent="0.25">
      <c r="C25" s="23" t="s">
        <v>141</v>
      </c>
      <c r="D25" s="5">
        <v>8.1300000000000008</v>
      </c>
      <c r="G25" s="23" t="s">
        <v>30</v>
      </c>
      <c r="H25" s="1"/>
      <c r="I25" s="1"/>
      <c r="J25" s="1"/>
      <c r="K25" s="1"/>
      <c r="L25" s="1"/>
      <c r="M25" s="1">
        <v>2</v>
      </c>
      <c r="N25" s="1">
        <v>2</v>
      </c>
    </row>
    <row r="26" spans="1:14" x14ac:dyDescent="0.25">
      <c r="G26" s="23" t="s">
        <v>6</v>
      </c>
      <c r="H26" s="1">
        <v>1</v>
      </c>
      <c r="I26" s="1"/>
      <c r="J26" s="1">
        <v>1</v>
      </c>
      <c r="K26" s="1"/>
      <c r="L26" s="1">
        <v>1</v>
      </c>
      <c r="M26" s="1"/>
      <c r="N26" s="1">
        <v>3</v>
      </c>
    </row>
    <row r="27" spans="1:14" x14ac:dyDescent="0.25">
      <c r="A27" s="37" t="s">
        <v>185</v>
      </c>
      <c r="G27" s="23" t="s">
        <v>141</v>
      </c>
      <c r="H27" s="1">
        <v>6</v>
      </c>
      <c r="I27" s="1">
        <v>4</v>
      </c>
      <c r="J27" s="1">
        <v>4</v>
      </c>
      <c r="K27" s="1">
        <v>5</v>
      </c>
      <c r="L27" s="1">
        <v>4</v>
      </c>
      <c r="M27" s="1">
        <v>7</v>
      </c>
      <c r="N27" s="1">
        <v>30</v>
      </c>
    </row>
    <row r="28" spans="1:14" x14ac:dyDescent="0.25">
      <c r="A28" s="22" t="s">
        <v>140</v>
      </c>
      <c r="B28" s="32" t="s">
        <v>152</v>
      </c>
      <c r="C28" s="32" t="s">
        <v>186</v>
      </c>
      <c r="E28" s="37" t="s">
        <v>187</v>
      </c>
    </row>
    <row r="29" spans="1:14" x14ac:dyDescent="0.25">
      <c r="A29" s="23" t="s">
        <v>16</v>
      </c>
      <c r="B29" s="32">
        <v>379802.5</v>
      </c>
      <c r="C29" s="32">
        <v>94950.625</v>
      </c>
      <c r="E29" s="22" t="s">
        <v>140</v>
      </c>
      <c r="F29" s="32" t="s">
        <v>152</v>
      </c>
    </row>
    <row r="30" spans="1:14" x14ac:dyDescent="0.25">
      <c r="A30" s="23" t="s">
        <v>54</v>
      </c>
      <c r="B30" s="32">
        <v>399062.98</v>
      </c>
      <c r="C30" s="32">
        <v>79812.59599999999</v>
      </c>
      <c r="E30" s="23" t="s">
        <v>97</v>
      </c>
      <c r="F30" s="32">
        <v>134800.95000000001</v>
      </c>
    </row>
    <row r="31" spans="1:14" x14ac:dyDescent="0.25">
      <c r="A31" s="23" t="s">
        <v>22</v>
      </c>
      <c r="B31" s="32">
        <v>1226164.67</v>
      </c>
      <c r="C31" s="32">
        <v>111469.51545454544</v>
      </c>
      <c r="E31" s="23" t="s">
        <v>48</v>
      </c>
      <c r="F31" s="32">
        <v>134200</v>
      </c>
      <c r="I31" s="37" t="s">
        <v>188</v>
      </c>
    </row>
    <row r="32" spans="1:14" x14ac:dyDescent="0.25">
      <c r="A32" s="23" t="s">
        <v>44</v>
      </c>
      <c r="B32" s="32">
        <v>391002.3</v>
      </c>
      <c r="C32" s="32">
        <v>78200.459999999992</v>
      </c>
      <c r="E32" s="23" t="s">
        <v>108</v>
      </c>
      <c r="F32" s="32">
        <v>128300.2</v>
      </c>
      <c r="I32" s="22" t="s">
        <v>140</v>
      </c>
      <c r="J32" t="s">
        <v>144</v>
      </c>
      <c r="K32" t="s">
        <v>190</v>
      </c>
      <c r="L32" t="s">
        <v>189</v>
      </c>
    </row>
    <row r="33" spans="1:12" x14ac:dyDescent="0.25">
      <c r="A33" s="23" t="s">
        <v>30</v>
      </c>
      <c r="B33" s="32">
        <v>260300.95</v>
      </c>
      <c r="C33" s="32">
        <v>130150.47500000001</v>
      </c>
      <c r="E33" s="23" t="s">
        <v>82</v>
      </c>
      <c r="F33" s="32">
        <v>125700.85</v>
      </c>
      <c r="I33" s="23" t="s">
        <v>36</v>
      </c>
      <c r="J33" s="32">
        <v>114370.41</v>
      </c>
      <c r="K33" s="32">
        <v>93600.6</v>
      </c>
      <c r="L33" s="32">
        <v>125700.85</v>
      </c>
    </row>
    <row r="34" spans="1:12" x14ac:dyDescent="0.25">
      <c r="A34" s="23" t="s">
        <v>6</v>
      </c>
      <c r="B34" s="32">
        <v>245001.8</v>
      </c>
      <c r="C34" s="32">
        <v>81667.266666666663</v>
      </c>
      <c r="E34" s="23" t="s">
        <v>28</v>
      </c>
      <c r="F34" s="32">
        <v>125500</v>
      </c>
      <c r="I34" s="23" t="s">
        <v>31</v>
      </c>
      <c r="J34" s="32">
        <v>99100.471428571429</v>
      </c>
      <c r="K34" s="32">
        <v>68500.899999999994</v>
      </c>
      <c r="L34" s="32">
        <v>134800.95000000001</v>
      </c>
    </row>
    <row r="35" spans="1:12" x14ac:dyDescent="0.25">
      <c r="A35" s="23" t="s">
        <v>141</v>
      </c>
      <c r="B35" s="32">
        <v>2901335.2</v>
      </c>
      <c r="C35" s="32">
        <v>96711.17333333334</v>
      </c>
      <c r="E35" s="23" t="s">
        <v>141</v>
      </c>
      <c r="F35" s="32">
        <v>648502</v>
      </c>
      <c r="I35" s="23" t="s">
        <v>7</v>
      </c>
      <c r="J35" s="32">
        <v>96253.017500000002</v>
      </c>
      <c r="K35" s="32">
        <v>69800.25</v>
      </c>
      <c r="L35" s="32">
        <v>112300.65</v>
      </c>
    </row>
    <row r="36" spans="1:12" x14ac:dyDescent="0.25">
      <c r="I36" s="23" t="s">
        <v>23</v>
      </c>
      <c r="J36" s="32">
        <v>92925.625</v>
      </c>
      <c r="K36" s="32">
        <v>58200.800000000003</v>
      </c>
      <c r="L36" s="32">
        <v>109500.25</v>
      </c>
    </row>
    <row r="37" spans="1:12" x14ac:dyDescent="0.25">
      <c r="I37" s="23" t="s">
        <v>17</v>
      </c>
      <c r="J37" s="32">
        <v>88177.296666666676</v>
      </c>
      <c r="K37" s="32">
        <v>74500.350000000006</v>
      </c>
      <c r="L37" s="32">
        <v>99800.75</v>
      </c>
    </row>
    <row r="38" spans="1:12" x14ac:dyDescent="0.25">
      <c r="I38" s="23" t="s">
        <v>45</v>
      </c>
      <c r="J38" s="32">
        <v>87500.375</v>
      </c>
      <c r="K38" s="32">
        <v>60200.45</v>
      </c>
      <c r="L38" s="32">
        <v>128300.2</v>
      </c>
    </row>
    <row r="39" spans="1:12" x14ac:dyDescent="0.25">
      <c r="A39" s="37" t="s">
        <v>195</v>
      </c>
      <c r="I39" s="23" t="s">
        <v>141</v>
      </c>
      <c r="J39" s="32">
        <v>96711.17333333334</v>
      </c>
      <c r="K39" s="32">
        <v>58200.800000000003</v>
      </c>
      <c r="L39" s="32">
        <v>134800.95000000001</v>
      </c>
    </row>
    <row r="40" spans="1:12" x14ac:dyDescent="0.25">
      <c r="E40" s="37" t="s">
        <v>196</v>
      </c>
    </row>
    <row r="41" spans="1:12" x14ac:dyDescent="0.25">
      <c r="A41" s="22" t="s">
        <v>140</v>
      </c>
      <c r="B41" s="5" t="s">
        <v>142</v>
      </c>
    </row>
    <row r="42" spans="1:12" x14ac:dyDescent="0.25">
      <c r="A42" s="23" t="s">
        <v>30</v>
      </c>
      <c r="B42" s="5">
        <v>13</v>
      </c>
      <c r="H42" s="37" t="s">
        <v>197</v>
      </c>
    </row>
    <row r="43" spans="1:12" x14ac:dyDescent="0.25">
      <c r="A43" s="23" t="s">
        <v>16</v>
      </c>
      <c r="B43" s="5">
        <v>9.9250000000000007</v>
      </c>
      <c r="E43" s="22" t="s">
        <v>140</v>
      </c>
      <c r="F43" t="s">
        <v>161</v>
      </c>
    </row>
    <row r="44" spans="1:12" x14ac:dyDescent="0.25">
      <c r="A44" s="23" t="s">
        <v>54</v>
      </c>
      <c r="B44" s="5">
        <v>9.620000000000001</v>
      </c>
      <c r="E44" s="23" t="s">
        <v>117</v>
      </c>
      <c r="F44" s="1">
        <v>1</v>
      </c>
      <c r="H44" s="22" t="s">
        <v>140</v>
      </c>
      <c r="I44" s="32" t="s">
        <v>152</v>
      </c>
    </row>
    <row r="45" spans="1:12" x14ac:dyDescent="0.25">
      <c r="A45" s="23" t="s">
        <v>141</v>
      </c>
      <c r="B45" s="5">
        <v>10.345454545454546</v>
      </c>
      <c r="E45" s="23" t="s">
        <v>83</v>
      </c>
      <c r="F45" s="1">
        <v>1</v>
      </c>
      <c r="H45" s="23" t="s">
        <v>8</v>
      </c>
      <c r="I45" s="32">
        <v>315211.82</v>
      </c>
    </row>
    <row r="46" spans="1:12" x14ac:dyDescent="0.25">
      <c r="E46" s="23" t="s">
        <v>8</v>
      </c>
      <c r="F46" s="1">
        <v>3</v>
      </c>
      <c r="H46" s="23" t="s">
        <v>46</v>
      </c>
      <c r="I46" s="32">
        <v>289801.05</v>
      </c>
    </row>
    <row r="47" spans="1:12" x14ac:dyDescent="0.25">
      <c r="E47" s="23" t="s">
        <v>59</v>
      </c>
      <c r="F47" s="1">
        <v>1</v>
      </c>
      <c r="H47" s="23" t="s">
        <v>18</v>
      </c>
      <c r="I47" s="32">
        <v>265361.88</v>
      </c>
    </row>
    <row r="48" spans="1:12" x14ac:dyDescent="0.25">
      <c r="E48" s="23" t="s">
        <v>103</v>
      </c>
      <c r="F48" s="1">
        <v>1</v>
      </c>
      <c r="H48" s="23" t="s">
        <v>50</v>
      </c>
      <c r="I48" s="32">
        <v>212400.35</v>
      </c>
    </row>
    <row r="49" spans="5:9" x14ac:dyDescent="0.25">
      <c r="E49" s="23" t="s">
        <v>120</v>
      </c>
      <c r="F49" s="1">
        <v>1</v>
      </c>
      <c r="H49" s="23" t="s">
        <v>99</v>
      </c>
      <c r="I49" s="32">
        <v>134800.95000000001</v>
      </c>
    </row>
    <row r="50" spans="5:9" x14ac:dyDescent="0.25">
      <c r="E50" s="23" t="s">
        <v>50</v>
      </c>
      <c r="F50" s="1">
        <v>2</v>
      </c>
      <c r="H50" s="23" t="s">
        <v>141</v>
      </c>
      <c r="I50" s="32">
        <v>1217576.05</v>
      </c>
    </row>
    <row r="51" spans="5:9" x14ac:dyDescent="0.25">
      <c r="E51" s="23" t="s">
        <v>37</v>
      </c>
      <c r="F51" s="1">
        <v>1</v>
      </c>
    </row>
    <row r="52" spans="5:9" x14ac:dyDescent="0.25">
      <c r="E52" s="23" t="s">
        <v>95</v>
      </c>
      <c r="F52" s="1">
        <v>1</v>
      </c>
    </row>
    <row r="53" spans="5:9" x14ac:dyDescent="0.25">
      <c r="E53" s="23" t="s">
        <v>106</v>
      </c>
      <c r="F53" s="1">
        <v>1</v>
      </c>
    </row>
    <row r="54" spans="5:9" x14ac:dyDescent="0.25">
      <c r="E54" s="23" t="s">
        <v>124</v>
      </c>
      <c r="F54" s="1">
        <v>1</v>
      </c>
    </row>
    <row r="55" spans="5:9" x14ac:dyDescent="0.25">
      <c r="E55" s="23" t="s">
        <v>73</v>
      </c>
      <c r="F55" s="1">
        <v>1</v>
      </c>
    </row>
    <row r="56" spans="5:9" x14ac:dyDescent="0.25">
      <c r="E56" s="23" t="s">
        <v>63</v>
      </c>
      <c r="F56" s="1">
        <v>1</v>
      </c>
    </row>
    <row r="57" spans="5:9" x14ac:dyDescent="0.25">
      <c r="E57" s="23" t="s">
        <v>89</v>
      </c>
      <c r="F57" s="1">
        <v>1</v>
      </c>
    </row>
    <row r="58" spans="5:9" x14ac:dyDescent="0.25">
      <c r="E58" s="23" t="s">
        <v>77</v>
      </c>
      <c r="F58" s="1">
        <v>1</v>
      </c>
    </row>
    <row r="59" spans="5:9" x14ac:dyDescent="0.25">
      <c r="E59" s="23" t="s">
        <v>55</v>
      </c>
      <c r="F59" s="1">
        <v>1</v>
      </c>
    </row>
    <row r="60" spans="5:9" x14ac:dyDescent="0.25">
      <c r="E60" s="23" t="s">
        <v>67</v>
      </c>
      <c r="F60" s="1">
        <v>1</v>
      </c>
    </row>
    <row r="61" spans="5:9" x14ac:dyDescent="0.25">
      <c r="E61" s="23" t="s">
        <v>32</v>
      </c>
      <c r="F61" s="1">
        <v>1</v>
      </c>
    </row>
    <row r="62" spans="5:9" x14ac:dyDescent="0.25">
      <c r="E62" s="23" t="s">
        <v>113</v>
      </c>
      <c r="F62" s="1">
        <v>1</v>
      </c>
    </row>
    <row r="63" spans="5:9" x14ac:dyDescent="0.25">
      <c r="E63" s="23" t="s">
        <v>46</v>
      </c>
      <c r="F63" s="1">
        <v>3</v>
      </c>
    </row>
    <row r="64" spans="5:9" x14ac:dyDescent="0.25">
      <c r="E64" s="23" t="s">
        <v>99</v>
      </c>
      <c r="F64" s="1">
        <v>1</v>
      </c>
    </row>
    <row r="65" spans="5:6" x14ac:dyDescent="0.25">
      <c r="E65" s="23" t="s">
        <v>18</v>
      </c>
      <c r="F65" s="1">
        <v>3</v>
      </c>
    </row>
    <row r="66" spans="5:6" x14ac:dyDescent="0.25">
      <c r="E66" s="23" t="s">
        <v>70</v>
      </c>
      <c r="F66" s="1">
        <v>1</v>
      </c>
    </row>
    <row r="67" spans="5:6" x14ac:dyDescent="0.25">
      <c r="E67" s="23" t="s">
        <v>141</v>
      </c>
      <c r="F67" s="1">
        <v>30</v>
      </c>
    </row>
  </sheetData>
  <pageMargins left="0.7" right="0.7" top="0.75" bottom="0.75" header="0.3" footer="0.3"/>
  <pageSetup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39304-9B27-4D92-9F9A-80D0449EA614}">
  <dimension ref="A1:O31"/>
  <sheetViews>
    <sheetView topLeftCell="B1" zoomScale="98" zoomScaleNormal="98" workbookViewId="0">
      <selection activeCell="P16" sqref="P16"/>
    </sheetView>
  </sheetViews>
  <sheetFormatPr defaultRowHeight="15" x14ac:dyDescent="0.25"/>
  <cols>
    <col min="1" max="1" width="10.5703125" customWidth="1"/>
    <col min="2" max="2" width="16.85546875" style="3" bestFit="1" customWidth="1"/>
    <col min="3" max="3" width="21.7109375" style="3" customWidth="1"/>
    <col min="4" max="4" width="15.5703125" style="3" customWidth="1"/>
    <col min="5" max="5" width="16.5703125" style="2" customWidth="1"/>
    <col min="6" max="6" width="20.28515625" style="30" customWidth="1"/>
    <col min="7" max="7" width="20" style="5" customWidth="1"/>
    <col min="8" max="8" width="16.28515625" style="3" customWidth="1"/>
    <col min="9" max="9" width="12.85546875" bestFit="1" customWidth="1"/>
    <col min="10" max="10" width="23.85546875" bestFit="1" customWidth="1"/>
    <col min="11" max="11" width="25.5703125" style="5" bestFit="1" customWidth="1"/>
    <col min="12" max="12" width="24.85546875" style="30" bestFit="1" customWidth="1"/>
    <col min="13" max="13" width="16.85546875" bestFit="1" customWidth="1"/>
    <col min="14" max="14" width="20.7109375" bestFit="1" customWidth="1"/>
    <col min="15" max="15" width="17" bestFit="1" customWidth="1"/>
  </cols>
  <sheetData>
    <row r="1" spans="1:15" s="9" customFormat="1" ht="15.75" x14ac:dyDescent="0.25">
      <c r="A1" s="10" t="s">
        <v>126</v>
      </c>
      <c r="B1" s="11" t="s">
        <v>125</v>
      </c>
      <c r="C1" s="11" t="s">
        <v>127</v>
      </c>
      <c r="D1" s="11" t="s">
        <v>9</v>
      </c>
      <c r="E1" s="12" t="s">
        <v>128</v>
      </c>
      <c r="F1" s="28" t="s">
        <v>10</v>
      </c>
      <c r="G1" s="13" t="s">
        <v>129</v>
      </c>
      <c r="H1" s="11" t="s">
        <v>11</v>
      </c>
      <c r="I1" s="14" t="s">
        <v>12</v>
      </c>
      <c r="J1" s="16" t="s">
        <v>130</v>
      </c>
      <c r="K1" s="21" t="s">
        <v>138</v>
      </c>
      <c r="L1" s="31" t="s">
        <v>143</v>
      </c>
      <c r="M1" s="16" t="s">
        <v>146</v>
      </c>
      <c r="N1" s="16" t="s">
        <v>151</v>
      </c>
      <c r="O1" s="16" t="s">
        <v>191</v>
      </c>
    </row>
    <row r="2" spans="1:15" x14ac:dyDescent="0.25">
      <c r="A2" s="25" t="s">
        <v>96</v>
      </c>
      <c r="B2" s="6" t="s">
        <v>97</v>
      </c>
      <c r="C2" s="6" t="s">
        <v>98</v>
      </c>
      <c r="D2" s="6" t="s">
        <v>30</v>
      </c>
      <c r="E2" s="7">
        <v>41021</v>
      </c>
      <c r="F2" s="29">
        <v>134800.95000000001</v>
      </c>
      <c r="G2" s="8">
        <v>14.6</v>
      </c>
      <c r="H2" s="6" t="s">
        <v>31</v>
      </c>
      <c r="I2" s="6" t="s">
        <v>99</v>
      </c>
      <c r="J2" s="26" t="str">
        <f>IF(Full_Data[[#This Row],[Years Experience]]&gt; 10, "Long-Term Employees", "Short-Term Employees")</f>
        <v>Long-Term Employees</v>
      </c>
      <c r="K2" s="8">
        <f>AVERAGEIFS(Full_Data[[#All],[Years Experience]], Full_Data[[#All],[Department]], Full_Data[[#This Row],[Department]])</f>
        <v>13</v>
      </c>
      <c r="L2" s="29">
        <f>AVERAGEIFS(Full_Data[[#All],[Salary]],Full_Data[[#All],[Department]],Full_Data[[#This Row],[Department]])</f>
        <v>130150.47500000001</v>
      </c>
      <c r="M2" s="15" t="str">
        <f>IF(Full_Data[[#This Row],[Salary]]&gt;Full_Data[[#This Row],[Avg_Salary_per_Dept]], "High Earners", "Low Earners")</f>
        <v>High Earners</v>
      </c>
      <c r="N2" s="15" t="str" cm="1">
        <f t="array" ref="N2">_xlfn.IFS(Full_Data[[#This Row],[Years Experience]]&lt; 3, "0-2yrs", Full_Data[[#This Row],[Years Experience]]&lt; 6, "3-5yrs", Full_Data[[#This Row],[Years Experience]]&lt;11, "6-10yrs", Full_Data[[#This Row],[Years Experience]]&lt;16, "11-15yrs", TRUE, "16+ yrs")</f>
        <v>11-15yrs</v>
      </c>
      <c r="O2" s="15" t="str">
        <f>IF(Full_Data[[#This Row],[Years Experience]]&lt;3, "Less than 3 years", "3 Years+")</f>
        <v>3 Years+</v>
      </c>
    </row>
    <row r="3" spans="1:15" x14ac:dyDescent="0.25">
      <c r="A3" s="27" t="s">
        <v>47</v>
      </c>
      <c r="B3" s="6" t="s">
        <v>48</v>
      </c>
      <c r="C3" s="6" t="s">
        <v>49</v>
      </c>
      <c r="D3" s="6" t="s">
        <v>22</v>
      </c>
      <c r="E3" s="7">
        <v>41845</v>
      </c>
      <c r="F3" s="29">
        <v>134200</v>
      </c>
      <c r="G3" s="8">
        <v>12</v>
      </c>
      <c r="H3" s="6" t="s">
        <v>31</v>
      </c>
      <c r="I3" s="6" t="s">
        <v>50</v>
      </c>
      <c r="J3" s="26" t="str">
        <f>IF(Full_Data[[#This Row],[Years Experience]]&gt; 10, "Long-Term Employees", "Short-Term Employees")</f>
        <v>Long-Term Employees</v>
      </c>
      <c r="K3" s="8">
        <f>AVERAGEIFS(Full_Data[[#All],[Years Experience]], Full_Data[[#All],[Department]], Full_Data[[#This Row],[Department]])</f>
        <v>7.209090909090909</v>
      </c>
      <c r="L3" s="29">
        <f>AVERAGEIFS(Full_Data[[#All],[Salary]],Full_Data[[#All],[Department]],Full_Data[[#This Row],[Department]])</f>
        <v>111469.51545454544</v>
      </c>
      <c r="M3" s="15" t="str">
        <f>IF(Full_Data[[#This Row],[Salary]]&gt;Full_Data[[#This Row],[Avg_Salary_per_Dept]], "High Earners", "Low Earners")</f>
        <v>High Earners</v>
      </c>
      <c r="N3" s="15" t="str" cm="1">
        <f t="array" ref="N3">_xlfn.IFS(Full_Data[[#This Row],[Years Experience]]&lt; 3, "0-2yrs", Full_Data[[#This Row],[Years Experience]]&lt; 6, "3-5yrs", Full_Data[[#This Row],[Years Experience]]&lt;11, "6-10yrs", Full_Data[[#This Row],[Years Experience]]&lt;16, "11-15yrs", TRUE, "16+ yrs")</f>
        <v>11-15yrs</v>
      </c>
      <c r="O3" s="15" t="str">
        <f>IF(Full_Data[[#This Row],[Years Experience]]&lt;3, "Less than 3 years", "3 Years+")</f>
        <v>3 Years+</v>
      </c>
    </row>
    <row r="4" spans="1:15" x14ac:dyDescent="0.25">
      <c r="A4" s="27" t="s">
        <v>107</v>
      </c>
      <c r="B4" s="6" t="s">
        <v>108</v>
      </c>
      <c r="C4" s="6" t="s">
        <v>109</v>
      </c>
      <c r="D4" s="6" t="s">
        <v>22</v>
      </c>
      <c r="E4" s="7">
        <v>41939</v>
      </c>
      <c r="F4" s="29">
        <v>128300.2</v>
      </c>
      <c r="G4" s="8">
        <v>11.1</v>
      </c>
      <c r="H4" s="6" t="s">
        <v>45</v>
      </c>
      <c r="I4" s="6" t="s">
        <v>46</v>
      </c>
      <c r="J4" s="26" t="str">
        <f>IF(Full_Data[[#This Row],[Years Experience]]&gt; 10, "Long-Term Employees", "Short-Term Employees")</f>
        <v>Long-Term Employees</v>
      </c>
      <c r="K4" s="8">
        <f>AVERAGEIFS(Full_Data[[#All],[Years Experience]], Full_Data[[#All],[Department]], Full_Data[[#This Row],[Department]])</f>
        <v>7.209090909090909</v>
      </c>
      <c r="L4" s="29">
        <f>AVERAGEIFS(Full_Data[[#All],[Salary]],Full_Data[[#All],[Department]],Full_Data[[#This Row],[Department]])</f>
        <v>111469.51545454544</v>
      </c>
      <c r="M4" s="15" t="str">
        <f>IF(Full_Data[[#This Row],[Salary]]&gt;Full_Data[[#This Row],[Avg_Salary_per_Dept]], "High Earners", "Low Earners")</f>
        <v>High Earners</v>
      </c>
      <c r="N4" s="15" t="str" cm="1">
        <f t="array" ref="N4">_xlfn.IFS(Full_Data[[#This Row],[Years Experience]]&lt; 3, "0-2yrs", Full_Data[[#This Row],[Years Experience]]&lt; 6, "3-5yrs", Full_Data[[#This Row],[Years Experience]]&lt;11, "6-10yrs", Full_Data[[#This Row],[Years Experience]]&lt;16, "11-15yrs", TRUE, "16+ yrs")</f>
        <v>11-15yrs</v>
      </c>
      <c r="O4" s="15" t="str">
        <f>IF(Full_Data[[#This Row],[Years Experience]]&lt;3, "Less than 3 years", "3 Years+")</f>
        <v>3 Years+</v>
      </c>
    </row>
    <row r="5" spans="1:15" x14ac:dyDescent="0.25">
      <c r="A5" s="27" t="s">
        <v>81</v>
      </c>
      <c r="B5" s="6" t="s">
        <v>82</v>
      </c>
      <c r="C5" s="6" t="s">
        <v>35</v>
      </c>
      <c r="D5" s="6" t="s">
        <v>22</v>
      </c>
      <c r="E5" s="7">
        <v>44755</v>
      </c>
      <c r="F5" s="29">
        <v>125700.85</v>
      </c>
      <c r="G5" s="8">
        <v>2.5</v>
      </c>
      <c r="H5" s="6" t="s">
        <v>36</v>
      </c>
      <c r="I5" s="6" t="s">
        <v>83</v>
      </c>
      <c r="J5" s="26" t="str">
        <f>IF(Full_Data[[#This Row],[Years Experience]]&gt; 10, "Long-Term Employees", "Short-Term Employees")</f>
        <v>Short-Term Employees</v>
      </c>
      <c r="K5" s="8">
        <f>AVERAGEIFS(Full_Data[[#All],[Years Experience]], Full_Data[[#All],[Department]], Full_Data[[#This Row],[Department]])</f>
        <v>7.209090909090909</v>
      </c>
      <c r="L5" s="29">
        <f>AVERAGEIFS(Full_Data[[#All],[Salary]],Full_Data[[#All],[Department]],Full_Data[[#This Row],[Department]])</f>
        <v>111469.51545454544</v>
      </c>
      <c r="M5" s="15" t="str">
        <f>IF(Full_Data[[#This Row],[Salary]]&gt;Full_Data[[#This Row],[Avg_Salary_per_Dept]], "High Earners", "Low Earners")</f>
        <v>High Earners</v>
      </c>
      <c r="N5" s="15" t="str" cm="1">
        <f t="array" ref="N5">_xlfn.IFS(Full_Data[[#This Row],[Years Experience]]&lt; 3, "0-2yrs", Full_Data[[#This Row],[Years Experience]]&lt; 6, "3-5yrs", Full_Data[[#This Row],[Years Experience]]&lt;11, "6-10yrs", Full_Data[[#This Row],[Years Experience]]&lt;16, "11-15yrs", TRUE, "16+ yrs")</f>
        <v>0-2yrs</v>
      </c>
      <c r="O5" s="15" t="str">
        <f>IF(Full_Data[[#This Row],[Years Experience]]&lt;3, "Less than 3 years", "3 Years+")</f>
        <v>Less than 3 years</v>
      </c>
    </row>
    <row r="6" spans="1:15" x14ac:dyDescent="0.25">
      <c r="A6" s="27" t="s">
        <v>27</v>
      </c>
      <c r="B6" s="6" t="s">
        <v>28</v>
      </c>
      <c r="C6" s="6" t="s">
        <v>29</v>
      </c>
      <c r="D6" s="6" t="s">
        <v>30</v>
      </c>
      <c r="E6" s="7">
        <v>42522</v>
      </c>
      <c r="F6" s="29">
        <v>125500</v>
      </c>
      <c r="G6" s="8">
        <v>11.4</v>
      </c>
      <c r="H6" s="6" t="s">
        <v>31</v>
      </c>
      <c r="I6" s="6" t="s">
        <v>32</v>
      </c>
      <c r="J6" s="26" t="str">
        <f>IF(Full_Data[[#This Row],[Years Experience]]&gt; 10, "Long-Term Employees", "Short-Term Employees")</f>
        <v>Long-Term Employees</v>
      </c>
      <c r="K6" s="8">
        <f>AVERAGEIFS(Full_Data[[#All],[Years Experience]], Full_Data[[#All],[Department]], Full_Data[[#This Row],[Department]])</f>
        <v>13</v>
      </c>
      <c r="L6" s="29">
        <f>AVERAGEIFS(Full_Data[[#All],[Salary]],Full_Data[[#All],[Department]],Full_Data[[#This Row],[Department]])</f>
        <v>130150.47500000001</v>
      </c>
      <c r="M6" s="15" t="str">
        <f>IF(Full_Data[[#This Row],[Salary]]&gt;Full_Data[[#This Row],[Avg_Salary_per_Dept]], "High Earners", "Low Earners")</f>
        <v>Low Earners</v>
      </c>
      <c r="N6" s="15" t="str" cm="1">
        <f t="array" ref="N6">_xlfn.IFS(Full_Data[[#This Row],[Years Experience]]&lt; 3, "0-2yrs", Full_Data[[#This Row],[Years Experience]]&lt; 6, "3-5yrs", Full_Data[[#This Row],[Years Experience]]&lt;11, "6-10yrs", Full_Data[[#This Row],[Years Experience]]&lt;16, "11-15yrs", TRUE, "16+ yrs")</f>
        <v>11-15yrs</v>
      </c>
      <c r="O6" s="15" t="str">
        <f>IF(Full_Data[[#This Row],[Years Experience]]&lt;3, "Less than 3 years", "3 Years+")</f>
        <v>3 Years+</v>
      </c>
    </row>
    <row r="7" spans="1:15" x14ac:dyDescent="0.25">
      <c r="A7" s="25" t="s">
        <v>64</v>
      </c>
      <c r="B7" s="6" t="s">
        <v>65</v>
      </c>
      <c r="C7" s="6" t="s">
        <v>66</v>
      </c>
      <c r="D7" s="6" t="s">
        <v>22</v>
      </c>
      <c r="E7" s="7">
        <v>42587</v>
      </c>
      <c r="F7" s="29">
        <v>121300.1</v>
      </c>
      <c r="G7" s="8">
        <v>8.5</v>
      </c>
      <c r="H7" s="6" t="s">
        <v>36</v>
      </c>
      <c r="I7" s="6" t="s">
        <v>67</v>
      </c>
      <c r="J7" s="26" t="str">
        <f>IF(Full_Data[[#This Row],[Years Experience]]&gt; 10, "Long-Term Employees", "Short-Term Employees")</f>
        <v>Short-Term Employees</v>
      </c>
      <c r="K7" s="8">
        <f>AVERAGEIFS(Full_Data[[#All],[Years Experience]], Full_Data[[#All],[Department]], Full_Data[[#This Row],[Department]])</f>
        <v>7.209090909090909</v>
      </c>
      <c r="L7" s="29">
        <f>AVERAGEIFS(Full_Data[[#All],[Salary]],Full_Data[[#All],[Department]],Full_Data[[#This Row],[Department]])</f>
        <v>111469.51545454544</v>
      </c>
      <c r="M7" s="15" t="str">
        <f>IF(Full_Data[[#This Row],[Salary]]&gt;Full_Data[[#This Row],[Avg_Salary_per_Dept]], "High Earners", "Low Earners")</f>
        <v>High Earners</v>
      </c>
      <c r="N7" s="15" t="str" cm="1">
        <f t="array" ref="N7">_xlfn.IFS(Full_Data[[#This Row],[Years Experience]]&lt; 3, "0-2yrs", Full_Data[[#This Row],[Years Experience]]&lt; 6, "3-5yrs", Full_Data[[#This Row],[Years Experience]]&lt;11, "6-10yrs", Full_Data[[#This Row],[Years Experience]]&lt;16, "11-15yrs", TRUE, "16+ yrs")</f>
        <v>6-10yrs</v>
      </c>
      <c r="O7" s="15" t="str">
        <f>IF(Full_Data[[#This Row],[Years Experience]]&lt;3, "Less than 3 years", "3 Years+")</f>
        <v>3 Years+</v>
      </c>
    </row>
    <row r="8" spans="1:15" x14ac:dyDescent="0.25">
      <c r="A8" s="25" t="s">
        <v>118</v>
      </c>
      <c r="B8" s="6" t="s">
        <v>119</v>
      </c>
      <c r="C8" s="6" t="s">
        <v>26</v>
      </c>
      <c r="D8" s="6" t="s">
        <v>22</v>
      </c>
      <c r="E8" s="7">
        <v>43409</v>
      </c>
      <c r="F8" s="29">
        <v>115800</v>
      </c>
      <c r="G8" s="8">
        <v>5.4</v>
      </c>
      <c r="H8" s="6" t="s">
        <v>36</v>
      </c>
      <c r="I8" s="6" t="s">
        <v>120</v>
      </c>
      <c r="J8" s="26" t="str">
        <f>IF(Full_Data[[#This Row],[Years Experience]]&gt; 10, "Long-Term Employees", "Short-Term Employees")</f>
        <v>Short-Term Employees</v>
      </c>
      <c r="K8" s="8">
        <f>AVERAGEIFS(Full_Data[[#All],[Years Experience]], Full_Data[[#All],[Department]], Full_Data[[#This Row],[Department]])</f>
        <v>7.209090909090909</v>
      </c>
      <c r="L8" s="29">
        <f>AVERAGEIFS(Full_Data[[#All],[Salary]],Full_Data[[#All],[Department]],Full_Data[[#This Row],[Department]])</f>
        <v>111469.51545454544</v>
      </c>
      <c r="M8" s="15" t="str">
        <f>IF(Full_Data[[#This Row],[Salary]]&gt;Full_Data[[#This Row],[Avg_Salary_per_Dept]], "High Earners", "Low Earners")</f>
        <v>High Earners</v>
      </c>
      <c r="N8" s="15" t="str" cm="1">
        <f t="array" ref="N8">_xlfn.IFS(Full_Data[[#This Row],[Years Experience]]&lt; 3, "0-2yrs", Full_Data[[#This Row],[Years Experience]]&lt; 6, "3-5yrs", Full_Data[[#This Row],[Years Experience]]&lt;11, "6-10yrs", Full_Data[[#This Row],[Years Experience]]&lt;16, "11-15yrs", TRUE, "16+ yrs")</f>
        <v>3-5yrs</v>
      </c>
      <c r="O8" s="15" t="str">
        <f>IF(Full_Data[[#This Row],[Years Experience]]&lt;3, "Less than 3 years", "3 Years+")</f>
        <v>3 Years+</v>
      </c>
    </row>
    <row r="9" spans="1:15" x14ac:dyDescent="0.25">
      <c r="A9" s="25" t="s">
        <v>33</v>
      </c>
      <c r="B9" s="6" t="s">
        <v>34</v>
      </c>
      <c r="C9" s="6" t="s">
        <v>35</v>
      </c>
      <c r="D9" s="6" t="s">
        <v>22</v>
      </c>
      <c r="E9" s="7">
        <v>43905</v>
      </c>
      <c r="F9" s="29">
        <v>115450.5</v>
      </c>
      <c r="G9" s="8">
        <v>4.5</v>
      </c>
      <c r="H9" s="6" t="s">
        <v>36</v>
      </c>
      <c r="I9" s="6" t="s">
        <v>37</v>
      </c>
      <c r="J9" s="26" t="str">
        <f>IF(Full_Data[[#This Row],[Years Experience]]&gt; 10, "Long-Term Employees", "Short-Term Employees")</f>
        <v>Short-Term Employees</v>
      </c>
      <c r="K9" s="8">
        <f>AVERAGEIFS(Full_Data[[#All],[Years Experience]], Full_Data[[#All],[Department]], Full_Data[[#This Row],[Department]])</f>
        <v>7.209090909090909</v>
      </c>
      <c r="L9" s="29">
        <f>AVERAGEIFS(Full_Data[[#All],[Salary]],Full_Data[[#All],[Department]],Full_Data[[#This Row],[Department]])</f>
        <v>111469.51545454544</v>
      </c>
      <c r="M9" s="15" t="str">
        <f>IF(Full_Data[[#This Row],[Salary]]&gt;Full_Data[[#This Row],[Avg_Salary_per_Dept]], "High Earners", "Low Earners")</f>
        <v>High Earners</v>
      </c>
      <c r="N9" s="15" t="str" cm="1">
        <f t="array" ref="N9">_xlfn.IFS(Full_Data[[#This Row],[Years Experience]]&lt; 3, "0-2yrs", Full_Data[[#This Row],[Years Experience]]&lt; 6, "3-5yrs", Full_Data[[#This Row],[Years Experience]]&lt;11, "6-10yrs", Full_Data[[#This Row],[Years Experience]]&lt;16, "11-15yrs", TRUE, "16+ yrs")</f>
        <v>3-5yrs</v>
      </c>
      <c r="O9" s="15" t="str">
        <f>IF(Full_Data[[#This Row],[Years Experience]]&lt;3, "Less than 3 years", "3 Years+")</f>
        <v>3 Years+</v>
      </c>
    </row>
    <row r="10" spans="1:15" x14ac:dyDescent="0.25">
      <c r="A10" s="25" t="s">
        <v>3</v>
      </c>
      <c r="B10" s="6" t="s">
        <v>4</v>
      </c>
      <c r="C10" s="6" t="s">
        <v>5</v>
      </c>
      <c r="D10" s="6" t="s">
        <v>6</v>
      </c>
      <c r="E10" s="7">
        <v>43474</v>
      </c>
      <c r="F10" s="29">
        <v>112300.65</v>
      </c>
      <c r="G10" s="8">
        <v>3.9</v>
      </c>
      <c r="H10" s="6" t="s">
        <v>7</v>
      </c>
      <c r="I10" s="6" t="s">
        <v>8</v>
      </c>
      <c r="J10" s="26" t="str">
        <f>IF(Full_Data[[#This Row],[Years Experience]]&gt; 10, "Long-Term Employees", "Short-Term Employees")</f>
        <v>Short-Term Employees</v>
      </c>
      <c r="K10" s="8">
        <f>AVERAGEIFS(Full_Data[[#All],[Years Experience]], Full_Data[[#All],[Department]], Full_Data[[#This Row],[Department]])</f>
        <v>5.0666666666666664</v>
      </c>
      <c r="L10" s="29">
        <f>AVERAGEIFS(Full_Data[[#All],[Salary]],Full_Data[[#All],[Department]],Full_Data[[#This Row],[Department]])</f>
        <v>81667.266666666663</v>
      </c>
      <c r="M10" s="15" t="str">
        <f>IF(Full_Data[[#This Row],[Salary]]&gt;Full_Data[[#This Row],[Avg_Salary_per_Dept]], "High Earners", "Low Earners")</f>
        <v>High Earners</v>
      </c>
      <c r="N10" s="15" t="str" cm="1">
        <f t="array" ref="N10">_xlfn.IFS(Full_Data[[#This Row],[Years Experience]]&lt; 3, "0-2yrs", Full_Data[[#This Row],[Years Experience]]&lt; 6, "3-5yrs", Full_Data[[#This Row],[Years Experience]]&lt;11, "6-10yrs", Full_Data[[#This Row],[Years Experience]]&lt;16, "11-15yrs", TRUE, "16+ yrs")</f>
        <v>3-5yrs</v>
      </c>
      <c r="O10" s="15" t="str">
        <f>IF(Full_Data[[#This Row],[Years Experience]]&lt;3, "Less than 3 years", "3 Years+")</f>
        <v>3 Years+</v>
      </c>
    </row>
    <row r="11" spans="1:15" x14ac:dyDescent="0.25">
      <c r="A11" s="25" t="s">
        <v>71</v>
      </c>
      <c r="B11" s="6" t="s">
        <v>72</v>
      </c>
      <c r="C11" s="6" t="s">
        <v>26</v>
      </c>
      <c r="D11" s="6" t="s">
        <v>22</v>
      </c>
      <c r="E11" s="7">
        <v>41968</v>
      </c>
      <c r="F11" s="29">
        <v>109500.25</v>
      </c>
      <c r="G11" s="8">
        <v>10.199999999999999</v>
      </c>
      <c r="H11" s="6" t="s">
        <v>23</v>
      </c>
      <c r="I11" s="6" t="s">
        <v>73</v>
      </c>
      <c r="J11" s="26" t="str">
        <f>IF(Full_Data[[#This Row],[Years Experience]]&gt; 10, "Long-Term Employees", "Short-Term Employees")</f>
        <v>Long-Term Employees</v>
      </c>
      <c r="K11" s="8">
        <f>AVERAGEIFS(Full_Data[[#All],[Years Experience]], Full_Data[[#All],[Department]], Full_Data[[#This Row],[Department]])</f>
        <v>7.209090909090909</v>
      </c>
      <c r="L11" s="29">
        <f>AVERAGEIFS(Full_Data[[#All],[Salary]],Full_Data[[#All],[Department]],Full_Data[[#This Row],[Department]])</f>
        <v>111469.51545454544</v>
      </c>
      <c r="M11" s="15" t="str">
        <f>IF(Full_Data[[#This Row],[Salary]]&gt;Full_Data[[#This Row],[Avg_Salary_per_Dept]], "High Earners", "Low Earners")</f>
        <v>Low Earners</v>
      </c>
      <c r="N11" s="15" t="str" cm="1">
        <f t="array" ref="N11">_xlfn.IFS(Full_Data[[#This Row],[Years Experience]]&lt; 3, "0-2yrs", Full_Data[[#This Row],[Years Experience]]&lt; 6, "3-5yrs", Full_Data[[#This Row],[Years Experience]]&lt;11, "6-10yrs", Full_Data[[#This Row],[Years Experience]]&lt;16, "11-15yrs", TRUE, "16+ yrs")</f>
        <v>6-10yrs</v>
      </c>
      <c r="O11" s="15" t="str">
        <f>IF(Full_Data[[#This Row],[Years Experience]]&lt;3, "Less than 3 years", "3 Years+")</f>
        <v>3 Years+</v>
      </c>
    </row>
    <row r="12" spans="1:15" x14ac:dyDescent="0.25">
      <c r="A12" s="27" t="s">
        <v>19</v>
      </c>
      <c r="B12" s="6" t="s">
        <v>20</v>
      </c>
      <c r="C12" s="6" t="s">
        <v>21</v>
      </c>
      <c r="D12" s="6" t="s">
        <v>22</v>
      </c>
      <c r="E12" s="7">
        <v>43380</v>
      </c>
      <c r="F12" s="29">
        <v>105887.97</v>
      </c>
      <c r="G12" s="8">
        <v>14.8</v>
      </c>
      <c r="H12" s="6" t="s">
        <v>7</v>
      </c>
      <c r="I12" s="6" t="s">
        <v>8</v>
      </c>
      <c r="J12" s="26" t="str">
        <f>IF(Full_Data[[#This Row],[Years Experience]]&gt; 10, "Long-Term Employees", "Short-Term Employees")</f>
        <v>Long-Term Employees</v>
      </c>
      <c r="K12" s="8">
        <f>AVERAGEIFS(Full_Data[[#All],[Years Experience]], Full_Data[[#All],[Department]], Full_Data[[#This Row],[Department]])</f>
        <v>7.209090909090909</v>
      </c>
      <c r="L12" s="29">
        <f>AVERAGEIFS(Full_Data[[#All],[Salary]],Full_Data[[#All],[Department]],Full_Data[[#This Row],[Department]])</f>
        <v>111469.51545454544</v>
      </c>
      <c r="M12" s="15" t="str">
        <f>IF(Full_Data[[#This Row],[Salary]]&gt;Full_Data[[#This Row],[Avg_Salary_per_Dept]], "High Earners", "Low Earners")</f>
        <v>Low Earners</v>
      </c>
      <c r="N12" s="15" t="str" cm="1">
        <f t="array" ref="N12">_xlfn.IFS(Full_Data[[#This Row],[Years Experience]]&lt; 3, "0-2yrs", Full_Data[[#This Row],[Years Experience]]&lt; 6, "3-5yrs", Full_Data[[#This Row],[Years Experience]]&lt;11, "6-10yrs", Full_Data[[#This Row],[Years Experience]]&lt;16, "11-15yrs", TRUE, "16+ yrs")</f>
        <v>11-15yrs</v>
      </c>
      <c r="O12" s="15" t="str">
        <f>IF(Full_Data[[#This Row],[Years Experience]]&lt;3, "Less than 3 years", "3 Years+")</f>
        <v>3 Years+</v>
      </c>
    </row>
    <row r="13" spans="1:15" x14ac:dyDescent="0.25">
      <c r="A13" s="27" t="s">
        <v>87</v>
      </c>
      <c r="B13" s="6" t="s">
        <v>88</v>
      </c>
      <c r="C13" s="6" t="s">
        <v>49</v>
      </c>
      <c r="D13" s="6" t="s">
        <v>22</v>
      </c>
      <c r="E13" s="7">
        <v>44072</v>
      </c>
      <c r="F13" s="29">
        <v>104500.7</v>
      </c>
      <c r="G13" s="8">
        <v>3.3</v>
      </c>
      <c r="H13" s="6" t="s">
        <v>23</v>
      </c>
      <c r="I13" s="6" t="s">
        <v>89</v>
      </c>
      <c r="J13" s="26" t="str">
        <f>IF(Full_Data[[#This Row],[Years Experience]]&gt; 10, "Long-Term Employees", "Short-Term Employees")</f>
        <v>Short-Term Employees</v>
      </c>
      <c r="K13" s="8">
        <f>AVERAGEIFS(Full_Data[[#All],[Years Experience]], Full_Data[[#All],[Department]], Full_Data[[#This Row],[Department]])</f>
        <v>7.209090909090909</v>
      </c>
      <c r="L13" s="29">
        <f>AVERAGEIFS(Full_Data[[#All],[Salary]],Full_Data[[#All],[Department]],Full_Data[[#This Row],[Department]])</f>
        <v>111469.51545454544</v>
      </c>
      <c r="M13" s="15" t="str">
        <f>IF(Full_Data[[#This Row],[Salary]]&gt;Full_Data[[#This Row],[Avg_Salary_per_Dept]], "High Earners", "Low Earners")</f>
        <v>Low Earners</v>
      </c>
      <c r="N13" s="15" t="str" cm="1">
        <f t="array" ref="N13">_xlfn.IFS(Full_Data[[#This Row],[Years Experience]]&lt; 3, "0-2yrs", Full_Data[[#This Row],[Years Experience]]&lt; 6, "3-5yrs", Full_Data[[#This Row],[Years Experience]]&lt;11, "6-10yrs", Full_Data[[#This Row],[Years Experience]]&lt;16, "11-15yrs", TRUE, "16+ yrs")</f>
        <v>3-5yrs</v>
      </c>
      <c r="O13" s="15" t="str">
        <f>IF(Full_Data[[#This Row],[Years Experience]]&lt;3, "Less than 3 years", "3 Years+")</f>
        <v>3 Years+</v>
      </c>
    </row>
    <row r="14" spans="1:15" x14ac:dyDescent="0.25">
      <c r="A14" s="27" t="s">
        <v>68</v>
      </c>
      <c r="B14" s="6" t="s">
        <v>69</v>
      </c>
      <c r="C14" s="6" t="s">
        <v>21</v>
      </c>
      <c r="D14" s="6" t="s">
        <v>16</v>
      </c>
      <c r="E14" s="7">
        <v>43027</v>
      </c>
      <c r="F14" s="29">
        <v>99800.75</v>
      </c>
      <c r="G14" s="8">
        <v>7.3</v>
      </c>
      <c r="H14" s="6" t="s">
        <v>17</v>
      </c>
      <c r="I14" s="6" t="s">
        <v>70</v>
      </c>
      <c r="J14" s="26" t="str">
        <f>IF(Full_Data[[#This Row],[Years Experience]]&gt; 10, "Long-Term Employees", "Short-Term Employees")</f>
        <v>Short-Term Employees</v>
      </c>
      <c r="K14" s="8">
        <f>AVERAGEIFS(Full_Data[[#All],[Years Experience]], Full_Data[[#All],[Department]], Full_Data[[#This Row],[Department]])</f>
        <v>9.9250000000000007</v>
      </c>
      <c r="L14" s="29">
        <f>AVERAGEIFS(Full_Data[[#All],[Salary]],Full_Data[[#All],[Department]],Full_Data[[#This Row],[Department]])</f>
        <v>94950.625</v>
      </c>
      <c r="M14" s="15" t="str">
        <f>IF(Full_Data[[#This Row],[Salary]]&gt;Full_Data[[#This Row],[Avg_Salary_per_Dept]], "High Earners", "Low Earners")</f>
        <v>High Earners</v>
      </c>
      <c r="N14" s="15" t="str" cm="1">
        <f t="array" ref="N14">_xlfn.IFS(Full_Data[[#This Row],[Years Experience]]&lt; 3, "0-2yrs", Full_Data[[#This Row],[Years Experience]]&lt; 6, "3-5yrs", Full_Data[[#This Row],[Years Experience]]&lt;11, "6-10yrs", Full_Data[[#This Row],[Years Experience]]&lt;16, "11-15yrs", TRUE, "16+ yrs")</f>
        <v>6-10yrs</v>
      </c>
      <c r="O14" s="15" t="str">
        <f>IF(Full_Data[[#This Row],[Years Experience]]&lt;3, "Less than 3 years", "3 Years+")</f>
        <v>3 Years+</v>
      </c>
    </row>
    <row r="15" spans="1:15" x14ac:dyDescent="0.25">
      <c r="A15" s="27" t="s">
        <v>121</v>
      </c>
      <c r="B15" s="6" t="s">
        <v>122</v>
      </c>
      <c r="C15" s="6" t="s">
        <v>123</v>
      </c>
      <c r="D15" s="6" t="s">
        <v>44</v>
      </c>
      <c r="E15" s="7">
        <v>41540</v>
      </c>
      <c r="F15" s="29">
        <v>99500.75</v>
      </c>
      <c r="G15" s="8">
        <v>12.7</v>
      </c>
      <c r="H15" s="6" t="s">
        <v>23</v>
      </c>
      <c r="I15" s="6" t="s">
        <v>124</v>
      </c>
      <c r="J15" s="26" t="str">
        <f>IF(Full_Data[[#This Row],[Years Experience]]&gt; 10, "Long-Term Employees", "Short-Term Employees")</f>
        <v>Long-Term Employees</v>
      </c>
      <c r="K15" s="8">
        <f>AVERAGEIFS(Full_Data[[#All],[Years Experience]], Full_Data[[#All],[Department]], Full_Data[[#This Row],[Department]])</f>
        <v>7.12</v>
      </c>
      <c r="L15" s="29">
        <f>AVERAGEIFS(Full_Data[[#All],[Salary]],Full_Data[[#All],[Department]],Full_Data[[#This Row],[Department]])</f>
        <v>78200.459999999992</v>
      </c>
      <c r="M15" s="15" t="str">
        <f>IF(Full_Data[[#This Row],[Salary]]&gt;Full_Data[[#This Row],[Avg_Salary_per_Dept]], "High Earners", "Low Earners")</f>
        <v>High Earners</v>
      </c>
      <c r="N15" s="15" t="str" cm="1">
        <f t="array" ref="N15">_xlfn.IFS(Full_Data[[#This Row],[Years Experience]]&lt; 3, "0-2yrs", Full_Data[[#This Row],[Years Experience]]&lt; 6, "3-5yrs", Full_Data[[#This Row],[Years Experience]]&lt;11, "6-10yrs", Full_Data[[#This Row],[Years Experience]]&lt;16, "11-15yrs", TRUE, "16+ yrs")</f>
        <v>11-15yrs</v>
      </c>
      <c r="O15" s="15" t="str">
        <f>IF(Full_Data[[#This Row],[Years Experience]]&lt;3, "Less than 3 years", "3 Years+")</f>
        <v>3 Years+</v>
      </c>
    </row>
    <row r="16" spans="1:15" x14ac:dyDescent="0.25">
      <c r="A16" s="27" t="s">
        <v>38</v>
      </c>
      <c r="B16" s="6" t="s">
        <v>39</v>
      </c>
      <c r="C16" s="6" t="s">
        <v>40</v>
      </c>
      <c r="D16" s="6" t="s">
        <v>16</v>
      </c>
      <c r="E16" s="7">
        <v>42268</v>
      </c>
      <c r="F16" s="29">
        <v>98400.75</v>
      </c>
      <c r="G16" s="8">
        <v>9.6999999999999993</v>
      </c>
      <c r="H16" s="6" t="s">
        <v>17</v>
      </c>
      <c r="I16" s="6" t="s">
        <v>18</v>
      </c>
      <c r="J16" s="26" t="str">
        <f>IF(Full_Data[[#This Row],[Years Experience]]&gt; 10, "Long-Term Employees", "Short-Term Employees")</f>
        <v>Short-Term Employees</v>
      </c>
      <c r="K16" s="8">
        <f>AVERAGEIFS(Full_Data[[#All],[Years Experience]], Full_Data[[#All],[Department]], Full_Data[[#This Row],[Department]])</f>
        <v>9.9250000000000007</v>
      </c>
      <c r="L16" s="29">
        <f>AVERAGEIFS(Full_Data[[#All],[Salary]],Full_Data[[#All],[Department]],Full_Data[[#This Row],[Department]])</f>
        <v>94950.625</v>
      </c>
      <c r="M16" s="15" t="str">
        <f>IF(Full_Data[[#This Row],[Salary]]&gt;Full_Data[[#This Row],[Avg_Salary_per_Dept]], "High Earners", "Low Earners")</f>
        <v>High Earners</v>
      </c>
      <c r="N16" s="15" t="str" cm="1">
        <f t="array" ref="N16">_xlfn.IFS(Full_Data[[#This Row],[Years Experience]]&lt; 3, "0-2yrs", Full_Data[[#This Row],[Years Experience]]&lt; 6, "3-5yrs", Full_Data[[#This Row],[Years Experience]]&lt;11, "6-10yrs", Full_Data[[#This Row],[Years Experience]]&lt;16, "11-15yrs", TRUE, "16+ yrs")</f>
        <v>6-10yrs</v>
      </c>
      <c r="O16" s="15" t="str">
        <f>IF(Full_Data[[#This Row],[Years Experience]]&lt;3, "Less than 3 years", "3 Years+")</f>
        <v>3 Years+</v>
      </c>
    </row>
    <row r="17" spans="1:15" x14ac:dyDescent="0.25">
      <c r="A17" s="25" t="s">
        <v>24</v>
      </c>
      <c r="B17" s="6" t="s">
        <v>25</v>
      </c>
      <c r="C17" s="6" t="s">
        <v>26</v>
      </c>
      <c r="D17" s="6" t="s">
        <v>22</v>
      </c>
      <c r="E17" s="7">
        <v>43762</v>
      </c>
      <c r="F17" s="29">
        <v>97023.2</v>
      </c>
      <c r="G17" s="8">
        <v>1.3</v>
      </c>
      <c r="H17" s="6" t="s">
        <v>7</v>
      </c>
      <c r="I17" s="6" t="s">
        <v>8</v>
      </c>
      <c r="J17" s="26" t="str">
        <f>IF(Full_Data[[#This Row],[Years Experience]]&gt; 10, "Long-Term Employees", "Short-Term Employees")</f>
        <v>Short-Term Employees</v>
      </c>
      <c r="K17" s="8">
        <f>AVERAGEIFS(Full_Data[[#All],[Years Experience]], Full_Data[[#All],[Department]], Full_Data[[#This Row],[Department]])</f>
        <v>7.209090909090909</v>
      </c>
      <c r="L17" s="29">
        <f>AVERAGEIFS(Full_Data[[#All],[Salary]],Full_Data[[#All],[Department]],Full_Data[[#This Row],[Department]])</f>
        <v>111469.51545454544</v>
      </c>
      <c r="M17" s="15" t="str">
        <f>IF(Full_Data[[#This Row],[Salary]]&gt;Full_Data[[#This Row],[Avg_Salary_per_Dept]], "High Earners", "Low Earners")</f>
        <v>Low Earners</v>
      </c>
      <c r="N17" s="15" t="str" cm="1">
        <f t="array" ref="N17">_xlfn.IFS(Full_Data[[#This Row],[Years Experience]]&lt; 3, "0-2yrs", Full_Data[[#This Row],[Years Experience]]&lt; 6, "3-5yrs", Full_Data[[#This Row],[Years Experience]]&lt;11, "6-10yrs", Full_Data[[#This Row],[Years Experience]]&lt;16, "11-15yrs", TRUE, "16+ yrs")</f>
        <v>0-2yrs</v>
      </c>
      <c r="O17" s="15" t="str">
        <f>IF(Full_Data[[#This Row],[Years Experience]]&lt;3, "Less than 3 years", "3 Years+")</f>
        <v>Less than 3 years</v>
      </c>
    </row>
    <row r="18" spans="1:15" x14ac:dyDescent="0.25">
      <c r="A18" s="25" t="s">
        <v>104</v>
      </c>
      <c r="B18" s="6" t="s">
        <v>105</v>
      </c>
      <c r="C18" s="6" t="s">
        <v>40</v>
      </c>
      <c r="D18" s="6" t="s">
        <v>16</v>
      </c>
      <c r="E18" s="7">
        <v>42885</v>
      </c>
      <c r="F18" s="29">
        <v>93600.6</v>
      </c>
      <c r="G18" s="8">
        <v>7.7</v>
      </c>
      <c r="H18" s="6" t="s">
        <v>36</v>
      </c>
      <c r="I18" s="6" t="s">
        <v>106</v>
      </c>
      <c r="J18" s="26" t="str">
        <f>IF(Full_Data[[#This Row],[Years Experience]]&gt; 10, "Long-Term Employees", "Short-Term Employees")</f>
        <v>Short-Term Employees</v>
      </c>
      <c r="K18" s="8">
        <f>AVERAGEIFS(Full_Data[[#All],[Years Experience]], Full_Data[[#All],[Department]], Full_Data[[#This Row],[Department]])</f>
        <v>9.9250000000000007</v>
      </c>
      <c r="L18" s="29">
        <f>AVERAGEIFS(Full_Data[[#All],[Salary]],Full_Data[[#All],[Department]],Full_Data[[#This Row],[Department]])</f>
        <v>94950.625</v>
      </c>
      <c r="M18" s="15" t="str">
        <f>IF(Full_Data[[#This Row],[Salary]]&gt;Full_Data[[#This Row],[Avg_Salary_per_Dept]], "High Earners", "Low Earners")</f>
        <v>Low Earners</v>
      </c>
      <c r="N18" s="15" t="str" cm="1">
        <f t="array" ref="N18">_xlfn.IFS(Full_Data[[#This Row],[Years Experience]]&lt; 3, "0-2yrs", Full_Data[[#This Row],[Years Experience]]&lt; 6, "3-5yrs", Full_Data[[#This Row],[Years Experience]]&lt;11, "6-10yrs", Full_Data[[#This Row],[Years Experience]]&lt;16, "11-15yrs", TRUE, "16+ yrs")</f>
        <v>6-10yrs</v>
      </c>
      <c r="O18" s="15" t="str">
        <f>IF(Full_Data[[#This Row],[Years Experience]]&lt;3, "Less than 3 years", "3 Years+")</f>
        <v>3 Years+</v>
      </c>
    </row>
    <row r="19" spans="1:15" x14ac:dyDescent="0.25">
      <c r="A19" s="27" t="s">
        <v>51</v>
      </c>
      <c r="B19" s="6" t="s">
        <v>52</v>
      </c>
      <c r="C19" s="6" t="s">
        <v>53</v>
      </c>
      <c r="D19" s="6" t="s">
        <v>54</v>
      </c>
      <c r="E19" s="7">
        <v>41424</v>
      </c>
      <c r="F19" s="29">
        <v>89400.8</v>
      </c>
      <c r="G19" s="8">
        <v>14.2</v>
      </c>
      <c r="H19" s="6" t="s">
        <v>17</v>
      </c>
      <c r="I19" s="6" t="s">
        <v>55</v>
      </c>
      <c r="J19" s="26" t="str">
        <f>IF(Full_Data[[#This Row],[Years Experience]]&gt; 10, "Long-Term Employees", "Short-Term Employees")</f>
        <v>Long-Term Employees</v>
      </c>
      <c r="K19" s="8">
        <f>AVERAGEIFS(Full_Data[[#All],[Years Experience]], Full_Data[[#All],[Department]], Full_Data[[#This Row],[Department]])</f>
        <v>9.620000000000001</v>
      </c>
      <c r="L19" s="29">
        <f>AVERAGEIFS(Full_Data[[#All],[Salary]],Full_Data[[#All],[Department]],Full_Data[[#This Row],[Department]])</f>
        <v>79812.596000000005</v>
      </c>
      <c r="M19" s="15" t="str">
        <f>IF(Full_Data[[#This Row],[Salary]]&gt;Full_Data[[#This Row],[Avg_Salary_per_Dept]], "High Earners", "Low Earners")</f>
        <v>High Earners</v>
      </c>
      <c r="N19" s="15" t="str" cm="1">
        <f t="array" ref="N19">_xlfn.IFS(Full_Data[[#This Row],[Years Experience]]&lt; 3, "0-2yrs", Full_Data[[#This Row],[Years Experience]]&lt; 6, "3-5yrs", Full_Data[[#This Row],[Years Experience]]&lt;11, "6-10yrs", Full_Data[[#This Row],[Years Experience]]&lt;16, "11-15yrs", TRUE, "16+ yrs")</f>
        <v>11-15yrs</v>
      </c>
      <c r="O19" s="15" t="str">
        <f>IF(Full_Data[[#This Row],[Years Experience]]&lt;3, "Less than 3 years", "3 Years+")</f>
        <v>3 Years+</v>
      </c>
    </row>
    <row r="20" spans="1:15" x14ac:dyDescent="0.25">
      <c r="A20" s="25" t="s">
        <v>84</v>
      </c>
      <c r="B20" s="6" t="s">
        <v>85</v>
      </c>
      <c r="C20" s="6" t="s">
        <v>86</v>
      </c>
      <c r="D20" s="6" t="s">
        <v>16</v>
      </c>
      <c r="E20" s="7">
        <v>41351</v>
      </c>
      <c r="F20" s="29">
        <v>88000.4</v>
      </c>
      <c r="G20" s="8">
        <v>15</v>
      </c>
      <c r="H20" s="6" t="s">
        <v>17</v>
      </c>
      <c r="I20" s="6" t="s">
        <v>18</v>
      </c>
      <c r="J20" s="26" t="str">
        <f>IF(Full_Data[[#This Row],[Years Experience]]&gt; 10, "Long-Term Employees", "Short-Term Employees")</f>
        <v>Long-Term Employees</v>
      </c>
      <c r="K20" s="8">
        <f>AVERAGEIFS(Full_Data[[#All],[Years Experience]], Full_Data[[#All],[Department]], Full_Data[[#This Row],[Department]])</f>
        <v>9.9250000000000007</v>
      </c>
      <c r="L20" s="29">
        <f>AVERAGEIFS(Full_Data[[#All],[Salary]],Full_Data[[#All],[Department]],Full_Data[[#This Row],[Department]])</f>
        <v>94950.625</v>
      </c>
      <c r="M20" s="15" t="str">
        <f>IF(Full_Data[[#This Row],[Salary]]&gt;Full_Data[[#This Row],[Avg_Salary_per_Dept]], "High Earners", "Low Earners")</f>
        <v>Low Earners</v>
      </c>
      <c r="N20" s="15" t="str" cm="1">
        <f t="array" ref="N20">_xlfn.IFS(Full_Data[[#This Row],[Years Experience]]&lt; 3, "0-2yrs", Full_Data[[#This Row],[Years Experience]]&lt; 6, "3-5yrs", Full_Data[[#This Row],[Years Experience]]&lt;11, "6-10yrs", Full_Data[[#This Row],[Years Experience]]&lt;16, "11-15yrs", TRUE, "16+ yrs")</f>
        <v>11-15yrs</v>
      </c>
      <c r="O20" s="15" t="str">
        <f>IF(Full_Data[[#This Row],[Years Experience]]&lt;3, "Less than 3 years", "3 Years+")</f>
        <v>3 Years+</v>
      </c>
    </row>
    <row r="21" spans="1:15" x14ac:dyDescent="0.25">
      <c r="A21" s="25" t="s">
        <v>78</v>
      </c>
      <c r="B21" s="6" t="s">
        <v>79</v>
      </c>
      <c r="C21" s="6" t="s">
        <v>80</v>
      </c>
      <c r="D21" s="6" t="s">
        <v>44</v>
      </c>
      <c r="E21" s="7">
        <v>42013</v>
      </c>
      <c r="F21" s="29">
        <v>85000.65</v>
      </c>
      <c r="G21" s="8">
        <v>9.5</v>
      </c>
      <c r="H21" s="6" t="s">
        <v>45</v>
      </c>
      <c r="I21" s="6" t="s">
        <v>46</v>
      </c>
      <c r="J21" s="26" t="str">
        <f>IF(Full_Data[[#This Row],[Years Experience]]&gt; 10, "Long-Term Employees", "Short-Term Employees")</f>
        <v>Short-Term Employees</v>
      </c>
      <c r="K21" s="8">
        <f>AVERAGEIFS(Full_Data[[#All],[Years Experience]], Full_Data[[#All],[Department]], Full_Data[[#This Row],[Department]])</f>
        <v>7.12</v>
      </c>
      <c r="L21" s="29">
        <f>AVERAGEIFS(Full_Data[[#All],[Salary]],Full_Data[[#All],[Department]],Full_Data[[#This Row],[Department]])</f>
        <v>78200.459999999992</v>
      </c>
      <c r="M21" s="15" t="str">
        <f>IF(Full_Data[[#This Row],[Salary]]&gt;Full_Data[[#This Row],[Avg_Salary_per_Dept]], "High Earners", "Low Earners")</f>
        <v>High Earners</v>
      </c>
      <c r="N21" s="15" t="str" cm="1">
        <f t="array" ref="N21">_xlfn.IFS(Full_Data[[#This Row],[Years Experience]]&lt; 3, "0-2yrs", Full_Data[[#This Row],[Years Experience]]&lt; 6, "3-5yrs", Full_Data[[#This Row],[Years Experience]]&lt;11, "6-10yrs", Full_Data[[#This Row],[Years Experience]]&lt;16, "11-15yrs", TRUE, "16+ yrs")</f>
        <v>6-10yrs</v>
      </c>
      <c r="O21" s="15" t="str">
        <f>IF(Full_Data[[#This Row],[Years Experience]]&lt;3, "Less than 3 years", "3 Years+")</f>
        <v>3 Years+</v>
      </c>
    </row>
    <row r="22" spans="1:15" x14ac:dyDescent="0.25">
      <c r="A22" s="27" t="s">
        <v>114</v>
      </c>
      <c r="B22" s="6" t="s">
        <v>115</v>
      </c>
      <c r="C22" s="6" t="s">
        <v>116</v>
      </c>
      <c r="D22" s="6" t="s">
        <v>54</v>
      </c>
      <c r="E22" s="7">
        <v>42204</v>
      </c>
      <c r="F22" s="29">
        <v>81000.55</v>
      </c>
      <c r="G22" s="8">
        <v>9.9</v>
      </c>
      <c r="H22" s="6" t="s">
        <v>31</v>
      </c>
      <c r="I22" s="6" t="s">
        <v>117</v>
      </c>
      <c r="J22" s="26" t="str">
        <f>IF(Full_Data[[#This Row],[Years Experience]]&gt; 10, "Long-Term Employees", "Short-Term Employees")</f>
        <v>Short-Term Employees</v>
      </c>
      <c r="K22" s="8">
        <f>AVERAGEIFS(Full_Data[[#All],[Years Experience]], Full_Data[[#All],[Department]], Full_Data[[#This Row],[Department]])</f>
        <v>9.620000000000001</v>
      </c>
      <c r="L22" s="29">
        <f>AVERAGEIFS(Full_Data[[#All],[Salary]],Full_Data[[#All],[Department]],Full_Data[[#This Row],[Department]])</f>
        <v>79812.596000000005</v>
      </c>
      <c r="M22" s="15" t="str">
        <f>IF(Full_Data[[#This Row],[Salary]]&gt;Full_Data[[#This Row],[Avg_Salary_per_Dept]], "High Earners", "Low Earners")</f>
        <v>High Earners</v>
      </c>
      <c r="N22" s="15" t="str" cm="1">
        <f t="array" ref="N22">_xlfn.IFS(Full_Data[[#This Row],[Years Experience]]&lt; 3, "0-2yrs", Full_Data[[#This Row],[Years Experience]]&lt; 6, "3-5yrs", Full_Data[[#This Row],[Years Experience]]&lt;11, "6-10yrs", Full_Data[[#This Row],[Years Experience]]&lt;16, "11-15yrs", TRUE, "16+ yrs")</f>
        <v>6-10yrs</v>
      </c>
      <c r="O22" s="15" t="str">
        <f>IF(Full_Data[[#This Row],[Years Experience]]&lt;3, "Less than 3 years", "3 Years+")</f>
        <v>3 Years+</v>
      </c>
    </row>
    <row r="23" spans="1:15" x14ac:dyDescent="0.25">
      <c r="A23" s="25" t="s">
        <v>13</v>
      </c>
      <c r="B23" s="6" t="s">
        <v>14</v>
      </c>
      <c r="C23" s="6" t="s">
        <v>15</v>
      </c>
      <c r="D23" s="6" t="s">
        <v>54</v>
      </c>
      <c r="E23" s="7">
        <v>40953</v>
      </c>
      <c r="F23" s="29">
        <v>78960.73</v>
      </c>
      <c r="G23" s="8">
        <v>13.1</v>
      </c>
      <c r="H23" s="6" t="s">
        <v>17</v>
      </c>
      <c r="I23" s="6" t="s">
        <v>18</v>
      </c>
      <c r="J23" s="26" t="str">
        <f>IF(Full_Data[[#This Row],[Years Experience]]&gt; 10, "Long-Term Employees", "Short-Term Employees")</f>
        <v>Long-Term Employees</v>
      </c>
      <c r="K23" s="8">
        <f>AVERAGEIFS(Full_Data[[#All],[Years Experience]], Full_Data[[#All],[Department]], Full_Data[[#This Row],[Department]])</f>
        <v>9.620000000000001</v>
      </c>
      <c r="L23" s="29">
        <f>AVERAGEIFS(Full_Data[[#All],[Salary]],Full_Data[[#All],[Department]],Full_Data[[#This Row],[Department]])</f>
        <v>79812.596000000005</v>
      </c>
      <c r="M23" s="15" t="str">
        <f>IF(Full_Data[[#This Row],[Salary]]&gt;Full_Data[[#This Row],[Avg_Salary_per_Dept]], "High Earners", "Low Earners")</f>
        <v>Low Earners</v>
      </c>
      <c r="N23" s="15" t="str" cm="1">
        <f t="array" ref="N23">_xlfn.IFS(Full_Data[[#This Row],[Years Experience]]&lt; 3, "0-2yrs", Full_Data[[#This Row],[Years Experience]]&lt; 6, "3-5yrs", Full_Data[[#This Row],[Years Experience]]&lt;11, "6-10yrs", Full_Data[[#This Row],[Years Experience]]&lt;16, "11-15yrs", TRUE, "16+ yrs")</f>
        <v>11-15yrs</v>
      </c>
      <c r="O23" s="15" t="str">
        <f>IF(Full_Data[[#This Row],[Years Experience]]&lt;3, "Less than 3 years", "3 Years+")</f>
        <v>3 Years+</v>
      </c>
    </row>
    <row r="24" spans="1:15" x14ac:dyDescent="0.25">
      <c r="A24" s="25" t="s">
        <v>90</v>
      </c>
      <c r="B24" s="6" t="s">
        <v>91</v>
      </c>
      <c r="C24" s="6" t="s">
        <v>15</v>
      </c>
      <c r="D24" s="6" t="s">
        <v>54</v>
      </c>
      <c r="E24" s="7">
        <v>42706</v>
      </c>
      <c r="F24" s="29">
        <v>78200.350000000006</v>
      </c>
      <c r="G24" s="8">
        <v>6.9</v>
      </c>
      <c r="H24" s="6" t="s">
        <v>31</v>
      </c>
      <c r="I24" s="6" t="s">
        <v>50</v>
      </c>
      <c r="J24" s="26" t="str">
        <f>IF(Full_Data[[#This Row],[Years Experience]]&gt; 10, "Long-Term Employees", "Short-Term Employees")</f>
        <v>Short-Term Employees</v>
      </c>
      <c r="K24" s="8">
        <f>AVERAGEIFS(Full_Data[[#All],[Years Experience]], Full_Data[[#All],[Department]], Full_Data[[#This Row],[Department]])</f>
        <v>9.620000000000001</v>
      </c>
      <c r="L24" s="29">
        <f>AVERAGEIFS(Full_Data[[#All],[Salary]],Full_Data[[#All],[Department]],Full_Data[[#This Row],[Department]])</f>
        <v>79812.596000000005</v>
      </c>
      <c r="M24" s="15" t="str">
        <f>IF(Full_Data[[#This Row],[Salary]]&gt;Full_Data[[#This Row],[Avg_Salary_per_Dept]], "High Earners", "Low Earners")</f>
        <v>Low Earners</v>
      </c>
      <c r="N24" s="15" t="str" cm="1">
        <f t="array" ref="N24">_xlfn.IFS(Full_Data[[#This Row],[Years Experience]]&lt; 3, "0-2yrs", Full_Data[[#This Row],[Years Experience]]&lt; 6, "3-5yrs", Full_Data[[#This Row],[Years Experience]]&lt;11, "6-10yrs", Full_Data[[#This Row],[Years Experience]]&lt;16, "11-15yrs", TRUE, "16+ yrs")</f>
        <v>6-10yrs</v>
      </c>
      <c r="O24" s="15" t="str">
        <f>IF(Full_Data[[#This Row],[Years Experience]]&lt;3, "Less than 3 years", "3 Years+")</f>
        <v>3 Years+</v>
      </c>
    </row>
    <row r="25" spans="1:15" x14ac:dyDescent="0.25">
      <c r="A25" s="25" t="s">
        <v>41</v>
      </c>
      <c r="B25" s="6" t="s">
        <v>42</v>
      </c>
      <c r="C25" s="6" t="s">
        <v>43</v>
      </c>
      <c r="D25" s="6" t="s">
        <v>44</v>
      </c>
      <c r="E25" s="7">
        <v>43080</v>
      </c>
      <c r="F25" s="29">
        <v>76500.2</v>
      </c>
      <c r="G25" s="8">
        <v>6.1</v>
      </c>
      <c r="H25" s="6" t="s">
        <v>45</v>
      </c>
      <c r="I25" s="6" t="s">
        <v>46</v>
      </c>
      <c r="J25" s="26" t="str">
        <f>IF(Full_Data[[#This Row],[Years Experience]]&gt; 10, "Long-Term Employees", "Short-Term Employees")</f>
        <v>Short-Term Employees</v>
      </c>
      <c r="K25" s="8">
        <f>AVERAGEIFS(Full_Data[[#All],[Years Experience]], Full_Data[[#All],[Department]], Full_Data[[#This Row],[Department]])</f>
        <v>7.12</v>
      </c>
      <c r="L25" s="29">
        <f>AVERAGEIFS(Full_Data[[#All],[Salary]],Full_Data[[#All],[Department]],Full_Data[[#This Row],[Department]])</f>
        <v>78200.459999999992</v>
      </c>
      <c r="M25" s="15" t="str">
        <f>IF(Full_Data[[#This Row],[Salary]]&gt;Full_Data[[#This Row],[Avg_Salary_per_Dept]], "High Earners", "Low Earners")</f>
        <v>Low Earners</v>
      </c>
      <c r="N25" s="15" t="str" cm="1">
        <f t="array" ref="N25">_xlfn.IFS(Full_Data[[#This Row],[Years Experience]]&lt; 3, "0-2yrs", Full_Data[[#This Row],[Years Experience]]&lt; 6, "3-5yrs", Full_Data[[#This Row],[Years Experience]]&lt;11, "6-10yrs", Full_Data[[#This Row],[Years Experience]]&lt;16, "11-15yrs", TRUE, "16+ yrs")</f>
        <v>6-10yrs</v>
      </c>
      <c r="O25" s="15" t="str">
        <f>IF(Full_Data[[#This Row],[Years Experience]]&lt;3, "Less than 3 years", "3 Years+")</f>
        <v>3 Years+</v>
      </c>
    </row>
    <row r="26" spans="1:15" x14ac:dyDescent="0.25">
      <c r="A26" s="25" t="s">
        <v>110</v>
      </c>
      <c r="B26" s="6" t="s">
        <v>111</v>
      </c>
      <c r="C26" s="6" t="s">
        <v>112</v>
      </c>
      <c r="D26" s="6" t="s">
        <v>6</v>
      </c>
      <c r="E26" s="7">
        <v>42380</v>
      </c>
      <c r="F26" s="29">
        <v>74500.350000000006</v>
      </c>
      <c r="G26" s="8">
        <v>8.1999999999999993</v>
      </c>
      <c r="H26" s="6" t="s">
        <v>17</v>
      </c>
      <c r="I26" s="6" t="s">
        <v>113</v>
      </c>
      <c r="J26" s="26" t="str">
        <f>IF(Full_Data[[#This Row],[Years Experience]]&gt; 10, "Long-Term Employees", "Short-Term Employees")</f>
        <v>Short-Term Employees</v>
      </c>
      <c r="K26" s="8">
        <f>AVERAGEIFS(Full_Data[[#All],[Years Experience]], Full_Data[[#All],[Department]], Full_Data[[#This Row],[Department]])</f>
        <v>5.0666666666666664</v>
      </c>
      <c r="L26" s="29">
        <f>AVERAGEIFS(Full_Data[[#All],[Salary]],Full_Data[[#All],[Department]],Full_Data[[#This Row],[Department]])</f>
        <v>81667.266666666663</v>
      </c>
      <c r="M26" s="15" t="str">
        <f>IF(Full_Data[[#This Row],[Salary]]&gt;Full_Data[[#This Row],[Avg_Salary_per_Dept]], "High Earners", "Low Earners")</f>
        <v>Low Earners</v>
      </c>
      <c r="N26" s="15" t="str" cm="1">
        <f t="array" ref="N26">_xlfn.IFS(Full_Data[[#This Row],[Years Experience]]&lt; 3, "0-2yrs", Full_Data[[#This Row],[Years Experience]]&lt; 6, "3-5yrs", Full_Data[[#This Row],[Years Experience]]&lt;11, "6-10yrs", Full_Data[[#This Row],[Years Experience]]&lt;16, "11-15yrs", TRUE, "16+ yrs")</f>
        <v>6-10yrs</v>
      </c>
      <c r="O26" s="15" t="str">
        <f>IF(Full_Data[[#This Row],[Years Experience]]&lt;3, "Less than 3 years", "3 Years+")</f>
        <v>3 Years+</v>
      </c>
    </row>
    <row r="27" spans="1:15" x14ac:dyDescent="0.25">
      <c r="A27" s="27" t="s">
        <v>74</v>
      </c>
      <c r="B27" s="6" t="s">
        <v>75</v>
      </c>
      <c r="C27" s="6" t="s">
        <v>76</v>
      </c>
      <c r="D27" s="6" t="s">
        <v>54</v>
      </c>
      <c r="E27" s="7">
        <v>43569</v>
      </c>
      <c r="F27" s="29">
        <v>71500.55</v>
      </c>
      <c r="G27" s="8">
        <v>4</v>
      </c>
      <c r="H27" s="6" t="s">
        <v>31</v>
      </c>
      <c r="I27" s="6" t="s">
        <v>77</v>
      </c>
      <c r="J27" s="26" t="str">
        <f>IF(Full_Data[[#This Row],[Years Experience]]&gt; 10, "Long-Term Employees", "Short-Term Employees")</f>
        <v>Short-Term Employees</v>
      </c>
      <c r="K27" s="8">
        <f>AVERAGEIFS(Full_Data[[#All],[Years Experience]], Full_Data[[#All],[Department]], Full_Data[[#This Row],[Department]])</f>
        <v>9.620000000000001</v>
      </c>
      <c r="L27" s="29">
        <f>AVERAGEIFS(Full_Data[[#All],[Salary]],Full_Data[[#All],[Department]],Full_Data[[#This Row],[Department]])</f>
        <v>79812.596000000005</v>
      </c>
      <c r="M27" s="15" t="str">
        <f>IF(Full_Data[[#This Row],[Salary]]&gt;Full_Data[[#This Row],[Avg_Salary_per_Dept]], "High Earners", "Low Earners")</f>
        <v>Low Earners</v>
      </c>
      <c r="N27" s="15" t="str" cm="1">
        <f t="array" ref="N27">_xlfn.IFS(Full_Data[[#This Row],[Years Experience]]&lt; 3, "0-2yrs", Full_Data[[#This Row],[Years Experience]]&lt; 6, "3-5yrs", Full_Data[[#This Row],[Years Experience]]&lt;11, "6-10yrs", Full_Data[[#This Row],[Years Experience]]&lt;16, "11-15yrs", TRUE, "16+ yrs")</f>
        <v>3-5yrs</v>
      </c>
      <c r="O27" s="15" t="str">
        <f>IF(Full_Data[[#This Row],[Years Experience]]&lt;3, "Less than 3 years", "3 Years+")</f>
        <v>3 Years+</v>
      </c>
    </row>
    <row r="28" spans="1:15" x14ac:dyDescent="0.25">
      <c r="A28" s="27" t="s">
        <v>92</v>
      </c>
      <c r="B28" s="6" t="s">
        <v>93</v>
      </c>
      <c r="C28" s="6" t="s">
        <v>94</v>
      </c>
      <c r="D28" s="6" t="s">
        <v>44</v>
      </c>
      <c r="E28" s="7">
        <v>43360</v>
      </c>
      <c r="F28" s="29">
        <v>69800.25</v>
      </c>
      <c r="G28" s="8">
        <v>5.2</v>
      </c>
      <c r="H28" s="6" t="s">
        <v>7</v>
      </c>
      <c r="I28" s="6" t="s">
        <v>95</v>
      </c>
      <c r="J28" s="26" t="str">
        <f>IF(Full_Data[[#This Row],[Years Experience]]&gt; 10, "Long-Term Employees", "Short-Term Employees")</f>
        <v>Short-Term Employees</v>
      </c>
      <c r="K28" s="8">
        <f>AVERAGEIFS(Full_Data[[#All],[Years Experience]], Full_Data[[#All],[Department]], Full_Data[[#This Row],[Department]])</f>
        <v>7.12</v>
      </c>
      <c r="L28" s="29">
        <f>AVERAGEIFS(Full_Data[[#All],[Salary]],Full_Data[[#All],[Department]],Full_Data[[#This Row],[Department]])</f>
        <v>78200.459999999992</v>
      </c>
      <c r="M28" s="15" t="str">
        <f>IF(Full_Data[[#This Row],[Salary]]&gt;Full_Data[[#This Row],[Avg_Salary_per_Dept]], "High Earners", "Low Earners")</f>
        <v>Low Earners</v>
      </c>
      <c r="N28" s="15" t="str" cm="1">
        <f t="array" ref="N28">_xlfn.IFS(Full_Data[[#This Row],[Years Experience]]&lt; 3, "0-2yrs", Full_Data[[#This Row],[Years Experience]]&lt; 6, "3-5yrs", Full_Data[[#This Row],[Years Experience]]&lt;11, "6-10yrs", Full_Data[[#This Row],[Years Experience]]&lt;16, "11-15yrs", TRUE, "16+ yrs")</f>
        <v>3-5yrs</v>
      </c>
      <c r="O28" s="15" t="str">
        <f>IF(Full_Data[[#This Row],[Years Experience]]&lt;3, "Less than 3 years", "3 Years+")</f>
        <v>3 Years+</v>
      </c>
    </row>
    <row r="29" spans="1:15" x14ac:dyDescent="0.25">
      <c r="A29" s="25" t="s">
        <v>56</v>
      </c>
      <c r="B29" s="6" t="s">
        <v>57</v>
      </c>
      <c r="C29" s="6" t="s">
        <v>58</v>
      </c>
      <c r="D29" s="6" t="s">
        <v>22</v>
      </c>
      <c r="E29" s="7">
        <v>43148</v>
      </c>
      <c r="F29" s="29">
        <v>68500.899999999994</v>
      </c>
      <c r="G29" s="8">
        <v>5.7</v>
      </c>
      <c r="H29" s="6" t="s">
        <v>31</v>
      </c>
      <c r="I29" s="6" t="s">
        <v>59</v>
      </c>
      <c r="J29" s="26" t="str">
        <f>IF(Full_Data[[#This Row],[Years Experience]]&gt; 10, "Long-Term Employees", "Short-Term Employees")</f>
        <v>Short-Term Employees</v>
      </c>
      <c r="K29" s="8">
        <f>AVERAGEIFS(Full_Data[[#All],[Years Experience]], Full_Data[[#All],[Department]], Full_Data[[#This Row],[Department]])</f>
        <v>7.209090909090909</v>
      </c>
      <c r="L29" s="29">
        <f>AVERAGEIFS(Full_Data[[#All],[Salary]],Full_Data[[#All],[Department]],Full_Data[[#This Row],[Department]])</f>
        <v>111469.51545454544</v>
      </c>
      <c r="M29" s="15" t="str">
        <f>IF(Full_Data[[#This Row],[Salary]]&gt;Full_Data[[#This Row],[Avg_Salary_per_Dept]], "High Earners", "Low Earners")</f>
        <v>Low Earners</v>
      </c>
      <c r="N29" s="15" t="str" cm="1">
        <f t="array" ref="N29">_xlfn.IFS(Full_Data[[#This Row],[Years Experience]]&lt; 3, "0-2yrs", Full_Data[[#This Row],[Years Experience]]&lt; 6, "3-5yrs", Full_Data[[#This Row],[Years Experience]]&lt;11, "6-10yrs", Full_Data[[#This Row],[Years Experience]]&lt;16, "11-15yrs", TRUE, "16+ yrs")</f>
        <v>3-5yrs</v>
      </c>
      <c r="O29" s="15" t="str">
        <f>IF(Full_Data[[#This Row],[Years Experience]]&lt;3, "Less than 3 years", "3 Years+")</f>
        <v>3 Years+</v>
      </c>
    </row>
    <row r="30" spans="1:15" x14ac:dyDescent="0.25">
      <c r="A30" s="27" t="s">
        <v>60</v>
      </c>
      <c r="B30" s="6" t="s">
        <v>61</v>
      </c>
      <c r="C30" s="6" t="s">
        <v>62</v>
      </c>
      <c r="D30" s="6" t="s">
        <v>44</v>
      </c>
      <c r="E30" s="7">
        <v>44367</v>
      </c>
      <c r="F30" s="29">
        <v>60200.45</v>
      </c>
      <c r="G30" s="8">
        <v>2.1</v>
      </c>
      <c r="H30" s="6" t="s">
        <v>45</v>
      </c>
      <c r="I30" s="6" t="s">
        <v>63</v>
      </c>
      <c r="J30" s="26" t="str">
        <f>IF(Full_Data[[#This Row],[Years Experience]]&gt; 10, "Long-Term Employees", "Short-Term Employees")</f>
        <v>Short-Term Employees</v>
      </c>
      <c r="K30" s="8">
        <f>AVERAGEIFS(Full_Data[[#All],[Years Experience]], Full_Data[[#All],[Department]], Full_Data[[#This Row],[Department]])</f>
        <v>7.12</v>
      </c>
      <c r="L30" s="29">
        <f>AVERAGEIFS(Full_Data[[#All],[Salary]],Full_Data[[#All],[Department]],Full_Data[[#This Row],[Department]])</f>
        <v>78200.459999999992</v>
      </c>
      <c r="M30" s="15" t="str">
        <f>IF(Full_Data[[#This Row],[Salary]]&gt;Full_Data[[#This Row],[Avg_Salary_per_Dept]], "High Earners", "Low Earners")</f>
        <v>Low Earners</v>
      </c>
      <c r="N30" s="15" t="str" cm="1">
        <f t="array" ref="N30">_xlfn.IFS(Full_Data[[#This Row],[Years Experience]]&lt; 3, "0-2yrs", Full_Data[[#This Row],[Years Experience]]&lt; 6, "3-5yrs", Full_Data[[#This Row],[Years Experience]]&lt;11, "6-10yrs", Full_Data[[#This Row],[Years Experience]]&lt;16, "11-15yrs", TRUE, "16+ yrs")</f>
        <v>0-2yrs</v>
      </c>
      <c r="O30" s="15" t="str">
        <f>IF(Full_Data[[#This Row],[Years Experience]]&lt;3, "Less than 3 years", "3 Years+")</f>
        <v>Less than 3 years</v>
      </c>
    </row>
    <row r="31" spans="1:15" x14ac:dyDescent="0.25">
      <c r="A31" s="27" t="s">
        <v>100</v>
      </c>
      <c r="B31" s="6" t="s">
        <v>101</v>
      </c>
      <c r="C31" s="6" t="s">
        <v>102</v>
      </c>
      <c r="D31" s="6" t="s">
        <v>6</v>
      </c>
      <c r="E31" s="7">
        <v>43649</v>
      </c>
      <c r="F31" s="29">
        <v>58200.800000000003</v>
      </c>
      <c r="G31" s="8">
        <v>3.1</v>
      </c>
      <c r="H31" s="6" t="s">
        <v>23</v>
      </c>
      <c r="I31" s="6" t="s">
        <v>103</v>
      </c>
      <c r="J31" s="26" t="str">
        <f>IF(Full_Data[[#This Row],[Years Experience]]&gt; 10, "Long-Term Employees", "Short-Term Employees")</f>
        <v>Short-Term Employees</v>
      </c>
      <c r="K31" s="8">
        <f>AVERAGEIFS(Full_Data[[#All],[Years Experience]], Full_Data[[#All],[Department]], Full_Data[[#This Row],[Department]])</f>
        <v>5.0666666666666664</v>
      </c>
      <c r="L31" s="29">
        <f>AVERAGEIFS(Full_Data[[#All],[Salary]],Full_Data[[#All],[Department]],Full_Data[[#This Row],[Department]])</f>
        <v>81667.266666666663</v>
      </c>
      <c r="M31" s="15" t="str">
        <f>IF(Full_Data[[#This Row],[Salary]]&gt;Full_Data[[#This Row],[Avg_Salary_per_Dept]], "High Earners", "Low Earners")</f>
        <v>Low Earners</v>
      </c>
      <c r="N31" s="15" t="str" cm="1">
        <f t="array" ref="N31">_xlfn.IFS(Full_Data[[#This Row],[Years Experience]]&lt; 3, "0-2yrs", Full_Data[[#This Row],[Years Experience]]&lt; 6, "3-5yrs", Full_Data[[#This Row],[Years Experience]]&lt;11, "6-10yrs", Full_Data[[#This Row],[Years Experience]]&lt;16, "11-15yrs", TRUE, "16+ yrs")</f>
        <v>3-5yrs</v>
      </c>
      <c r="O31" s="15" t="str">
        <f>IF(Full_Data[[#This Row],[Years Experience]]&lt;3, "Less than 3 years", "3 Years+")</f>
        <v>3 Years+</v>
      </c>
    </row>
  </sheetData>
  <conditionalFormatting sqref="J2">
    <cfRule type="cellIs" dxfId="35" priority="10" operator="greaterThan">
      <formula>$J$3</formula>
    </cfRule>
  </conditionalFormatting>
  <conditionalFormatting sqref="J2:J31">
    <cfRule type="cellIs" dxfId="34" priority="9" operator="greaterThan">
      <formula>$J$16</formula>
    </cfRule>
  </conditionalFormatting>
  <conditionalFormatting sqref="M3">
    <cfRule type="colorScale" priority="5">
      <colorScale>
        <cfvo type="min"/>
        <cfvo type="max"/>
        <color rgb="FFFFEF9C"/>
        <color rgb="FF63BE7B"/>
      </colorScale>
    </cfRule>
  </conditionalFormatting>
  <conditionalFormatting sqref="M1:M104857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{B30417E7-FEF2-4175-A6E4-3792A569CFEB}</x14:id>
        </ext>
      </extLst>
    </cfRule>
  </conditionalFormatting>
  <conditionalFormatting sqref="M2:M31">
    <cfRule type="cellIs" dxfId="33" priority="1" operator="lessThan">
      <formula>$M$8</formula>
    </cfRule>
    <cfRule type="cellIs" dxfId="32" priority="2" operator="lessThan">
      <formula>$M$6</formula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30417E7-FEF2-4175-A6E4-3792A569CFE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CEBC1-92EB-49CE-AD93-C08983E46592}">
  <dimension ref="A1:I178"/>
  <sheetViews>
    <sheetView tabSelected="1" topLeftCell="B146" zoomScale="106" zoomScaleNormal="106" workbookViewId="0">
      <selection activeCell="B155" sqref="B155"/>
    </sheetView>
  </sheetViews>
  <sheetFormatPr defaultColWidth="6.7109375" defaultRowHeight="15" x14ac:dyDescent="0.25"/>
  <cols>
    <col min="1" max="1" width="13.28515625" bestFit="1" customWidth="1"/>
    <col min="2" max="2" width="27.42578125" bestFit="1" customWidth="1"/>
    <col min="3" max="3" width="16.85546875" bestFit="1" customWidth="1"/>
    <col min="4" max="4" width="10.140625" bestFit="1" customWidth="1"/>
    <col min="5" max="5" width="10.7109375" bestFit="1" customWidth="1"/>
    <col min="6" max="6" width="11.7109375" bestFit="1" customWidth="1"/>
    <col min="7" max="7" width="4.7109375" bestFit="1" customWidth="1"/>
    <col min="8" max="8" width="11.85546875" bestFit="1" customWidth="1"/>
    <col min="9" max="9" width="91.140625" customWidth="1"/>
  </cols>
  <sheetData>
    <row r="1" spans="1:9" ht="54.95" customHeight="1" x14ac:dyDescent="0.25">
      <c r="I1" s="17" t="s">
        <v>133</v>
      </c>
    </row>
    <row r="6" spans="1:9" x14ac:dyDescent="0.25">
      <c r="A6" s="18" t="s">
        <v>131</v>
      </c>
      <c r="B6" s="18" t="s">
        <v>134</v>
      </c>
      <c r="C6" s="18" t="s">
        <v>135</v>
      </c>
    </row>
    <row r="7" spans="1:9" x14ac:dyDescent="0.25">
      <c r="A7" t="s">
        <v>132</v>
      </c>
      <c r="B7">
        <f>COUNTIF(Full_Data[Years Experience], "&gt;10")</f>
        <v>10</v>
      </c>
      <c r="C7" s="19">
        <f>B7/$B$9</f>
        <v>0.33333333333333331</v>
      </c>
    </row>
    <row r="8" spans="1:9" x14ac:dyDescent="0.25">
      <c r="A8" t="s">
        <v>136</v>
      </c>
      <c r="B8">
        <f>COUNTIF(Full_Data[Years Experience], "&lt;10")</f>
        <v>20</v>
      </c>
      <c r="C8" s="19">
        <f>B8/$B$9</f>
        <v>0.66666666666666663</v>
      </c>
    </row>
    <row r="9" spans="1:9" x14ac:dyDescent="0.25">
      <c r="A9" t="s">
        <v>137</v>
      </c>
      <c r="B9">
        <f>SUBTOTAL(109,Table9[Number of Employees])</f>
        <v>30</v>
      </c>
      <c r="C9" s="20">
        <f>SUBTOTAL(109,Table9[Percentage])</f>
        <v>1</v>
      </c>
    </row>
    <row r="13" spans="1:9" ht="30" x14ac:dyDescent="0.25">
      <c r="A13" s="24" t="s">
        <v>139</v>
      </c>
    </row>
    <row r="15" spans="1:9" x14ac:dyDescent="0.25">
      <c r="A15" s="22" t="s">
        <v>140</v>
      </c>
      <c r="B15" s="5" t="s">
        <v>142</v>
      </c>
    </row>
    <row r="16" spans="1:9" x14ac:dyDescent="0.25">
      <c r="A16" s="23" t="s">
        <v>16</v>
      </c>
      <c r="B16" s="5">
        <v>9.9250000000000007</v>
      </c>
    </row>
    <row r="17" spans="1:2" x14ac:dyDescent="0.25">
      <c r="A17" s="23" t="s">
        <v>54</v>
      </c>
      <c r="B17" s="5">
        <v>9.620000000000001</v>
      </c>
    </row>
    <row r="18" spans="1:2" x14ac:dyDescent="0.25">
      <c r="A18" s="23" t="s">
        <v>22</v>
      </c>
      <c r="B18" s="5">
        <v>7.209090909090909</v>
      </c>
    </row>
    <row r="19" spans="1:2" x14ac:dyDescent="0.25">
      <c r="A19" s="23" t="s">
        <v>44</v>
      </c>
      <c r="B19" s="5">
        <v>7.12</v>
      </c>
    </row>
    <row r="20" spans="1:2" x14ac:dyDescent="0.25">
      <c r="A20" s="23" t="s">
        <v>30</v>
      </c>
      <c r="B20" s="5">
        <v>13</v>
      </c>
    </row>
    <row r="21" spans="1:2" x14ac:dyDescent="0.25">
      <c r="A21" s="23" t="s">
        <v>6</v>
      </c>
      <c r="B21" s="5">
        <v>5.0666666666666664</v>
      </c>
    </row>
    <row r="22" spans="1:2" x14ac:dyDescent="0.25">
      <c r="A22" s="23" t="s">
        <v>141</v>
      </c>
      <c r="B22" s="5">
        <v>8.1300000000000008</v>
      </c>
    </row>
    <row r="30" spans="1:2" ht="30" x14ac:dyDescent="0.25">
      <c r="A30" s="24" t="s">
        <v>145</v>
      </c>
    </row>
    <row r="32" spans="1:2" x14ac:dyDescent="0.25">
      <c r="A32" s="22" t="s">
        <v>140</v>
      </c>
      <c r="B32" s="4" t="s">
        <v>144</v>
      </c>
    </row>
    <row r="33" spans="1:2" x14ac:dyDescent="0.25">
      <c r="A33" s="23" t="s">
        <v>16</v>
      </c>
      <c r="B33" s="41">
        <v>94950.625</v>
      </c>
    </row>
    <row r="34" spans="1:2" x14ac:dyDescent="0.25">
      <c r="A34" s="23" t="s">
        <v>54</v>
      </c>
      <c r="B34" s="41">
        <v>79812.59599999999</v>
      </c>
    </row>
    <row r="35" spans="1:2" x14ac:dyDescent="0.25">
      <c r="A35" s="23" t="s">
        <v>22</v>
      </c>
      <c r="B35" s="41">
        <v>111469.51545454544</v>
      </c>
    </row>
    <row r="36" spans="1:2" x14ac:dyDescent="0.25">
      <c r="A36" s="23" t="s">
        <v>44</v>
      </c>
      <c r="B36" s="41">
        <v>78200.459999999992</v>
      </c>
    </row>
    <row r="37" spans="1:2" x14ac:dyDescent="0.25">
      <c r="A37" s="23" t="s">
        <v>30</v>
      </c>
      <c r="B37" s="41">
        <v>130150.47500000001</v>
      </c>
    </row>
    <row r="38" spans="1:2" x14ac:dyDescent="0.25">
      <c r="A38" s="23" t="s">
        <v>6</v>
      </c>
      <c r="B38" s="41">
        <v>81667.266666666663</v>
      </c>
    </row>
    <row r="39" spans="1:2" x14ac:dyDescent="0.25">
      <c r="A39" s="23" t="s">
        <v>141</v>
      </c>
      <c r="B39" s="41">
        <v>96711.17333333334</v>
      </c>
    </row>
    <row r="44" spans="1:2" ht="30" x14ac:dyDescent="0.25">
      <c r="A44" s="24" t="s">
        <v>147</v>
      </c>
    </row>
    <row r="46" spans="1:2" x14ac:dyDescent="0.25">
      <c r="A46" s="22" t="s">
        <v>140</v>
      </c>
      <c r="B46" t="s">
        <v>148</v>
      </c>
    </row>
    <row r="47" spans="1:2" x14ac:dyDescent="0.25">
      <c r="A47" s="23" t="s">
        <v>17</v>
      </c>
      <c r="B47" s="1">
        <v>6</v>
      </c>
    </row>
    <row r="48" spans="1:2" x14ac:dyDescent="0.25">
      <c r="A48" s="23" t="s">
        <v>45</v>
      </c>
      <c r="B48" s="1">
        <v>4</v>
      </c>
    </row>
    <row r="49" spans="1:8" x14ac:dyDescent="0.25">
      <c r="A49" s="23" t="s">
        <v>7</v>
      </c>
      <c r="B49" s="1">
        <v>4</v>
      </c>
    </row>
    <row r="50" spans="1:8" x14ac:dyDescent="0.25">
      <c r="A50" s="23" t="s">
        <v>36</v>
      </c>
      <c r="B50" s="1">
        <v>5</v>
      </c>
    </row>
    <row r="51" spans="1:8" x14ac:dyDescent="0.25">
      <c r="A51" s="23" t="s">
        <v>23</v>
      </c>
      <c r="B51" s="1">
        <v>4</v>
      </c>
    </row>
    <row r="52" spans="1:8" x14ac:dyDescent="0.25">
      <c r="A52" s="23" t="s">
        <v>31</v>
      </c>
      <c r="B52" s="1">
        <v>7</v>
      </c>
    </row>
    <row r="53" spans="1:8" x14ac:dyDescent="0.25">
      <c r="A53" s="23" t="s">
        <v>141</v>
      </c>
      <c r="B53" s="1">
        <v>30</v>
      </c>
    </row>
    <row r="59" spans="1:8" ht="30" x14ac:dyDescent="0.25">
      <c r="A59" s="24" t="s">
        <v>149</v>
      </c>
    </row>
    <row r="61" spans="1:8" x14ac:dyDescent="0.25">
      <c r="A61" s="22" t="s">
        <v>148</v>
      </c>
      <c r="B61" s="22" t="s">
        <v>150</v>
      </c>
    </row>
    <row r="62" spans="1:8" x14ac:dyDescent="0.25">
      <c r="A62" s="22" t="s">
        <v>140</v>
      </c>
      <c r="B62" t="s">
        <v>17</v>
      </c>
      <c r="C62" t="s">
        <v>45</v>
      </c>
      <c r="D62" t="s">
        <v>7</v>
      </c>
      <c r="E62" t="s">
        <v>36</v>
      </c>
      <c r="F62" t="s">
        <v>23</v>
      </c>
      <c r="G62" t="s">
        <v>31</v>
      </c>
      <c r="H62" t="s">
        <v>141</v>
      </c>
    </row>
    <row r="63" spans="1:8" x14ac:dyDescent="0.25">
      <c r="A63" s="23" t="s">
        <v>16</v>
      </c>
      <c r="B63" s="1">
        <v>3</v>
      </c>
      <c r="C63" s="1"/>
      <c r="D63" s="1"/>
      <c r="E63" s="1">
        <v>1</v>
      </c>
      <c r="F63" s="1"/>
      <c r="G63" s="1"/>
      <c r="H63" s="1">
        <v>4</v>
      </c>
    </row>
    <row r="64" spans="1:8" x14ac:dyDescent="0.25">
      <c r="A64" s="23" t="s">
        <v>54</v>
      </c>
      <c r="B64" s="1">
        <v>2</v>
      </c>
      <c r="C64" s="1"/>
      <c r="D64" s="1"/>
      <c r="E64" s="1"/>
      <c r="F64" s="1"/>
      <c r="G64" s="1">
        <v>3</v>
      </c>
      <c r="H64" s="1">
        <v>5</v>
      </c>
    </row>
    <row r="65" spans="1:8" x14ac:dyDescent="0.25">
      <c r="A65" s="23" t="s">
        <v>22</v>
      </c>
      <c r="B65" s="1"/>
      <c r="C65" s="1">
        <v>1</v>
      </c>
      <c r="D65" s="1">
        <v>2</v>
      </c>
      <c r="E65" s="1">
        <v>4</v>
      </c>
      <c r="F65" s="1">
        <v>2</v>
      </c>
      <c r="G65" s="1">
        <v>2</v>
      </c>
      <c r="H65" s="1">
        <v>11</v>
      </c>
    </row>
    <row r="66" spans="1:8" x14ac:dyDescent="0.25">
      <c r="A66" s="23" t="s">
        <v>44</v>
      </c>
      <c r="B66" s="1"/>
      <c r="C66" s="1">
        <v>3</v>
      </c>
      <c r="D66" s="1">
        <v>1</v>
      </c>
      <c r="E66" s="1"/>
      <c r="F66" s="1">
        <v>1</v>
      </c>
      <c r="G66" s="1"/>
      <c r="H66" s="1">
        <v>5</v>
      </c>
    </row>
    <row r="67" spans="1:8" x14ac:dyDescent="0.25">
      <c r="A67" s="23" t="s">
        <v>30</v>
      </c>
      <c r="B67" s="1"/>
      <c r="C67" s="1"/>
      <c r="D67" s="1"/>
      <c r="E67" s="1"/>
      <c r="F67" s="1"/>
      <c r="G67" s="1">
        <v>2</v>
      </c>
      <c r="H67" s="1">
        <v>2</v>
      </c>
    </row>
    <row r="68" spans="1:8" x14ac:dyDescent="0.25">
      <c r="A68" s="23" t="s">
        <v>6</v>
      </c>
      <c r="B68" s="1">
        <v>1</v>
      </c>
      <c r="C68" s="1"/>
      <c r="D68" s="1">
        <v>1</v>
      </c>
      <c r="E68" s="1"/>
      <c r="F68" s="1">
        <v>1</v>
      </c>
      <c r="G68" s="1"/>
      <c r="H68" s="1">
        <v>3</v>
      </c>
    </row>
    <row r="69" spans="1:8" x14ac:dyDescent="0.25">
      <c r="A69" s="23" t="s">
        <v>141</v>
      </c>
      <c r="B69" s="1">
        <v>6</v>
      </c>
      <c r="C69" s="1">
        <v>4</v>
      </c>
      <c r="D69" s="1">
        <v>4</v>
      </c>
      <c r="E69" s="1">
        <v>5</v>
      </c>
      <c r="F69" s="1">
        <v>4</v>
      </c>
      <c r="G69" s="1">
        <v>7</v>
      </c>
      <c r="H69" s="1">
        <v>30</v>
      </c>
    </row>
    <row r="89" spans="1:2" ht="30" x14ac:dyDescent="0.25">
      <c r="A89" s="24" t="s">
        <v>157</v>
      </c>
    </row>
    <row r="91" spans="1:2" x14ac:dyDescent="0.25">
      <c r="A91" s="22" t="s">
        <v>140</v>
      </c>
      <c r="B91" s="32" t="s">
        <v>144</v>
      </c>
    </row>
    <row r="92" spans="1:2" x14ac:dyDescent="0.25">
      <c r="A92" s="23" t="s">
        <v>153</v>
      </c>
      <c r="B92" s="32">
        <v>94308.166666666672</v>
      </c>
    </row>
    <row r="93" spans="1:2" x14ac:dyDescent="0.25">
      <c r="A93" s="23" t="s">
        <v>155</v>
      </c>
      <c r="B93" s="32">
        <v>89506.793750000012</v>
      </c>
    </row>
    <row r="94" spans="1:2" x14ac:dyDescent="0.25">
      <c r="A94" s="23" t="s">
        <v>156</v>
      </c>
      <c r="B94" s="32">
        <v>91780.455000000002</v>
      </c>
    </row>
    <row r="95" spans="1:2" x14ac:dyDescent="0.25">
      <c r="A95" s="23" t="s">
        <v>154</v>
      </c>
      <c r="B95" s="32">
        <v>109394.64444444445</v>
      </c>
    </row>
    <row r="96" spans="1:2" x14ac:dyDescent="0.25">
      <c r="A96" s="23" t="s">
        <v>141</v>
      </c>
      <c r="B96" s="32">
        <v>96711.173333333354</v>
      </c>
    </row>
    <row r="115" spans="1:6" x14ac:dyDescent="0.25">
      <c r="A115" s="24" t="s">
        <v>158</v>
      </c>
    </row>
    <row r="117" spans="1:6" x14ac:dyDescent="0.25">
      <c r="A117" s="33" t="s">
        <v>96</v>
      </c>
      <c r="B117" s="34" t="s">
        <v>97</v>
      </c>
      <c r="C117" s="34" t="s">
        <v>98</v>
      </c>
      <c r="D117" s="34" t="s">
        <v>30</v>
      </c>
      <c r="E117" s="35">
        <v>41021</v>
      </c>
      <c r="F117" s="36">
        <v>134800.95000000001</v>
      </c>
    </row>
    <row r="118" spans="1:6" x14ac:dyDescent="0.25">
      <c r="A118" s="27" t="s">
        <v>47</v>
      </c>
      <c r="B118" s="6" t="s">
        <v>48</v>
      </c>
      <c r="C118" s="6" t="s">
        <v>49</v>
      </c>
      <c r="D118" s="6" t="s">
        <v>22</v>
      </c>
      <c r="E118" s="7">
        <v>41845</v>
      </c>
      <c r="F118" s="29">
        <v>134200</v>
      </c>
    </row>
    <row r="119" spans="1:6" x14ac:dyDescent="0.25">
      <c r="A119" s="27" t="s">
        <v>107</v>
      </c>
      <c r="B119" s="34" t="s">
        <v>108</v>
      </c>
      <c r="C119" s="34" t="s">
        <v>109</v>
      </c>
      <c r="D119" s="34" t="s">
        <v>22</v>
      </c>
      <c r="E119" s="35">
        <v>41939</v>
      </c>
      <c r="F119" s="36">
        <v>128300.2</v>
      </c>
    </row>
    <row r="120" spans="1:6" x14ac:dyDescent="0.25">
      <c r="A120" s="27" t="s">
        <v>81</v>
      </c>
      <c r="B120" s="6" t="s">
        <v>82</v>
      </c>
      <c r="C120" s="6" t="s">
        <v>35</v>
      </c>
      <c r="D120" s="6" t="s">
        <v>22</v>
      </c>
      <c r="E120" s="7">
        <v>44755</v>
      </c>
      <c r="F120" s="29">
        <v>125700.85</v>
      </c>
    </row>
    <row r="121" spans="1:6" x14ac:dyDescent="0.25">
      <c r="A121" s="27" t="s">
        <v>27</v>
      </c>
      <c r="B121" s="34" t="s">
        <v>28</v>
      </c>
      <c r="C121" s="34" t="s">
        <v>29</v>
      </c>
      <c r="D121" s="34" t="s">
        <v>30</v>
      </c>
      <c r="E121" s="35">
        <v>42522</v>
      </c>
      <c r="F121" s="36">
        <v>125500</v>
      </c>
    </row>
    <row r="125" spans="1:6" ht="30" x14ac:dyDescent="0.25">
      <c r="A125" s="24" t="s">
        <v>159</v>
      </c>
    </row>
    <row r="127" spans="1:6" x14ac:dyDescent="0.25">
      <c r="A127" s="22" t="s">
        <v>140</v>
      </c>
      <c r="B127" s="32" t="s">
        <v>152</v>
      </c>
    </row>
    <row r="128" spans="1:6" x14ac:dyDescent="0.25">
      <c r="A128" s="23" t="s">
        <v>16</v>
      </c>
      <c r="B128" s="32">
        <v>379802.5</v>
      </c>
    </row>
    <row r="129" spans="1:2" x14ac:dyDescent="0.25">
      <c r="A129" s="23" t="s">
        <v>54</v>
      </c>
      <c r="B129" s="32">
        <v>399062.98000000004</v>
      </c>
    </row>
    <row r="130" spans="1:2" x14ac:dyDescent="0.25">
      <c r="A130" s="23" t="s">
        <v>22</v>
      </c>
      <c r="B130" s="32">
        <v>1226164.67</v>
      </c>
    </row>
    <row r="131" spans="1:2" x14ac:dyDescent="0.25">
      <c r="A131" s="23" t="s">
        <v>44</v>
      </c>
      <c r="B131" s="32">
        <v>391002.3</v>
      </c>
    </row>
    <row r="132" spans="1:2" x14ac:dyDescent="0.25">
      <c r="A132" s="23" t="s">
        <v>30</v>
      </c>
      <c r="B132" s="32">
        <v>260300.95</v>
      </c>
    </row>
    <row r="133" spans="1:2" x14ac:dyDescent="0.25">
      <c r="A133" s="23" t="s">
        <v>6</v>
      </c>
      <c r="B133" s="32">
        <v>245001.80000000002</v>
      </c>
    </row>
    <row r="134" spans="1:2" x14ac:dyDescent="0.25">
      <c r="A134" s="23" t="s">
        <v>141</v>
      </c>
      <c r="B134" s="32">
        <v>2901335.1999999997</v>
      </c>
    </row>
    <row r="152" spans="1:2" ht="30" x14ac:dyDescent="0.25">
      <c r="A152" s="24" t="s">
        <v>160</v>
      </c>
    </row>
    <row r="154" spans="1:2" x14ac:dyDescent="0.25">
      <c r="A154" s="22" t="s">
        <v>140</v>
      </c>
      <c r="B154" t="s">
        <v>161</v>
      </c>
    </row>
    <row r="155" spans="1:2" x14ac:dyDescent="0.25">
      <c r="A155" s="23" t="s">
        <v>86</v>
      </c>
      <c r="B155" s="1">
        <v>1</v>
      </c>
    </row>
    <row r="156" spans="1:2" x14ac:dyDescent="0.25">
      <c r="A156" s="23" t="s">
        <v>102</v>
      </c>
      <c r="B156" s="1">
        <v>1</v>
      </c>
    </row>
    <row r="157" spans="1:2" x14ac:dyDescent="0.25">
      <c r="A157" s="23" t="s">
        <v>21</v>
      </c>
      <c r="B157" s="1">
        <v>2</v>
      </c>
    </row>
    <row r="158" spans="1:2" x14ac:dyDescent="0.25">
      <c r="A158" s="23" t="s">
        <v>109</v>
      </c>
      <c r="B158" s="1">
        <v>1</v>
      </c>
    </row>
    <row r="159" spans="1:2" x14ac:dyDescent="0.25">
      <c r="A159" s="23" t="s">
        <v>35</v>
      </c>
      <c r="B159" s="1">
        <v>2</v>
      </c>
    </row>
    <row r="160" spans="1:2" x14ac:dyDescent="0.25">
      <c r="A160" s="23" t="s">
        <v>43</v>
      </c>
      <c r="B160" s="1">
        <v>1</v>
      </c>
    </row>
    <row r="161" spans="1:2" x14ac:dyDescent="0.25">
      <c r="A161" s="23" t="s">
        <v>26</v>
      </c>
      <c r="B161" s="1">
        <v>3</v>
      </c>
    </row>
    <row r="162" spans="1:2" x14ac:dyDescent="0.25">
      <c r="A162" s="23" t="s">
        <v>66</v>
      </c>
      <c r="B162" s="1">
        <v>1</v>
      </c>
    </row>
    <row r="163" spans="1:2" x14ac:dyDescent="0.25">
      <c r="A163" s="23" t="s">
        <v>40</v>
      </c>
      <c r="B163" s="1">
        <v>2</v>
      </c>
    </row>
    <row r="164" spans="1:2" x14ac:dyDescent="0.25">
      <c r="A164" s="23" t="s">
        <v>116</v>
      </c>
      <c r="B164" s="1">
        <v>1</v>
      </c>
    </row>
    <row r="165" spans="1:2" x14ac:dyDescent="0.25">
      <c r="A165" s="23" t="s">
        <v>53</v>
      </c>
      <c r="B165" s="1">
        <v>1</v>
      </c>
    </row>
    <row r="166" spans="1:2" x14ac:dyDescent="0.25">
      <c r="A166" s="23" t="s">
        <v>15</v>
      </c>
      <c r="B166" s="1">
        <v>2</v>
      </c>
    </row>
    <row r="167" spans="1:2" x14ac:dyDescent="0.25">
      <c r="A167" s="23" t="s">
        <v>94</v>
      </c>
      <c r="B167" s="1">
        <v>1</v>
      </c>
    </row>
    <row r="168" spans="1:2" x14ac:dyDescent="0.25">
      <c r="A168" s="23" t="s">
        <v>123</v>
      </c>
      <c r="B168" s="1">
        <v>1</v>
      </c>
    </row>
    <row r="169" spans="1:2" x14ac:dyDescent="0.25">
      <c r="A169" s="23" t="s">
        <v>62</v>
      </c>
      <c r="B169" s="1">
        <v>1</v>
      </c>
    </row>
    <row r="170" spans="1:2" x14ac:dyDescent="0.25">
      <c r="A170" s="23" t="s">
        <v>5</v>
      </c>
      <c r="B170" s="1">
        <v>1</v>
      </c>
    </row>
    <row r="171" spans="1:2" x14ac:dyDescent="0.25">
      <c r="A171" s="23" t="s">
        <v>98</v>
      </c>
      <c r="B171" s="1">
        <v>1</v>
      </c>
    </row>
    <row r="172" spans="1:2" x14ac:dyDescent="0.25">
      <c r="A172" s="23" t="s">
        <v>29</v>
      </c>
      <c r="B172" s="1">
        <v>1</v>
      </c>
    </row>
    <row r="173" spans="1:2" x14ac:dyDescent="0.25">
      <c r="A173" s="23" t="s">
        <v>76</v>
      </c>
      <c r="B173" s="1">
        <v>1</v>
      </c>
    </row>
    <row r="174" spans="1:2" x14ac:dyDescent="0.25">
      <c r="A174" s="23" t="s">
        <v>112</v>
      </c>
      <c r="B174" s="1">
        <v>1</v>
      </c>
    </row>
    <row r="175" spans="1:2" x14ac:dyDescent="0.25">
      <c r="A175" s="23" t="s">
        <v>49</v>
      </c>
      <c r="B175" s="1">
        <v>2</v>
      </c>
    </row>
    <row r="176" spans="1:2" x14ac:dyDescent="0.25">
      <c r="A176" s="23" t="s">
        <v>58</v>
      </c>
      <c r="B176" s="1">
        <v>1</v>
      </c>
    </row>
    <row r="177" spans="1:2" x14ac:dyDescent="0.25">
      <c r="A177" s="23" t="s">
        <v>80</v>
      </c>
      <c r="B177" s="1">
        <v>1</v>
      </c>
    </row>
    <row r="178" spans="1:2" x14ac:dyDescent="0.25">
      <c r="A178" s="23" t="s">
        <v>141</v>
      </c>
      <c r="B178" s="1">
        <v>30</v>
      </c>
    </row>
  </sheetData>
  <pageMargins left="0.7" right="0.7" top="0.75" bottom="0.75" header="0.3" footer="0.3"/>
  <pageSetup orientation="portrait" r:id="rId8"/>
  <drawing r:id="rId9"/>
  <tableParts count="1">
    <tablePart r:id="rId1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AA06-72B8-4975-BC71-142E21B791C8}">
  <dimension ref="Y49"/>
  <sheetViews>
    <sheetView showGridLines="0" showRowColHeaders="0" showRuler="0" topLeftCell="A9" zoomScale="40" zoomScaleNormal="40" workbookViewId="0">
      <selection activeCell="AC24" sqref="AC24"/>
    </sheetView>
  </sheetViews>
  <sheetFormatPr defaultRowHeight="15" x14ac:dyDescent="0.25"/>
  <sheetData>
    <row r="49" spans="25:25" x14ac:dyDescent="0.25">
      <c r="Y49" s="23"/>
    </row>
  </sheetData>
  <pageMargins left="0.7" right="0.7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73994575-4D62-4532-AC0A-B9C3C6D657CA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B6D3A57C-C2F7-4D85-912E-D4535E0C382B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E92C1EEE-7C64-439F-AC00-E4115570954B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8D2637E1-1D57-43D7-8571-01549CCEC2CE}">
  <ds:schemaRefs>
    <ds:schemaRef ds:uri="http://www.w3.org/2001/XMLSchema"/>
    <ds:schemaRef ds:uri="http://microsoft.data.visualization.engine.tours/1.0"/>
  </ds:schemaRefs>
</ds:datastoreItem>
</file>

<file path=customXml/itemProps5.xml><?xml version="1.0" encoding="utf-8"?>
<ds:datastoreItem xmlns:ds="http://schemas.openxmlformats.org/officeDocument/2006/customXml" ds:itemID="{C3A6B39C-0595-4C90-A411-A765BCA57A1F}">
  <ds:schemaRefs>
    <ds:schemaRef ds:uri="http://www.w3.org/2001/XMLSchema"/>
    <ds:schemaRef ds:uri="http://microsoft.data.visualization.Client.Excel.CustomMapList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Page002</vt:lpstr>
      <vt:lpstr>pivot</vt:lpstr>
      <vt:lpstr>Raw Data</vt:lpstr>
      <vt:lpstr>RESULTS</vt:lpstr>
      <vt:lpstr>DASHBOARD</vt:lpstr>
      <vt:lpstr>City</vt:lpstr>
      <vt:lpstr>Country</vt:lpstr>
      <vt:lpstr>Dept</vt:lpstr>
      <vt:lpstr>G_Tech_Data</vt:lpstr>
      <vt:lpstr>Hire_date</vt:lpstr>
      <vt:lpstr>J_title</vt:lpstr>
      <vt:lpstr>Names</vt:lpstr>
      <vt:lpstr>Salary</vt:lpstr>
      <vt:lpstr>Y_exp</vt:lpstr>
      <vt:lpstr>Yrs_Exp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Olanrewaju Akinsanya</dc:creator>
  <cp:lastModifiedBy>Ibrahim Olanrewaju Akinsanya</cp:lastModifiedBy>
  <cp:lastPrinted>2025-10-21T11:05:56Z</cp:lastPrinted>
  <dcterms:created xsi:type="dcterms:W3CDTF">2025-10-09T15:30:03Z</dcterms:created>
  <dcterms:modified xsi:type="dcterms:W3CDTF">2025-10-22T07:11:48Z</dcterms:modified>
</cp:coreProperties>
</file>