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THE KING\Downloads\data-powerbi\"/>
    </mc:Choice>
  </mc:AlternateContent>
  <xr:revisionPtr revIDLastSave="0" documentId="13_ncr:1_{0673DF5C-3459-4609-AE82-D22EF075FCA7}" xr6:coauthVersionLast="47" xr6:coauthVersionMax="47" xr10:uidLastSave="{00000000-0000-0000-0000-000000000000}"/>
  <bookViews>
    <workbookView showHorizontalScroll="0" showVerticalScroll="0" showSheetTabs="0" xWindow="-120" yWindow="-120" windowWidth="20730" windowHeight="11160" firstSheet="3" activeTab="6" xr2:uid="{00000000-000D-0000-FFFF-FFFF00000000}"/>
  </bookViews>
  <sheets>
    <sheet name="products (2)" sheetId="20" r:id="rId1"/>
    <sheet name="Sheet2" sheetId="22" r:id="rId2"/>
    <sheet name="Total Sales per month" sheetId="26" r:id="rId3"/>
    <sheet name="orders (2)" sheetId="19" r:id="rId4"/>
    <sheet name="top costumers" sheetId="27" r:id="rId5"/>
    <sheet name="customers (2)" sheetId="18" r:id="rId6"/>
    <sheet name="Dashboard" sheetId="28" r:id="rId7"/>
  </sheets>
  <definedNames>
    <definedName name="_xlcn.WorksheetConnection_coffeeOrdersData1.xlsxcustomers1" hidden="1">customers[]</definedName>
    <definedName name="_xlcn.WorksheetConnection_coffeeOrdersData1.xlsxorders1" hidden="1">orders[]</definedName>
    <definedName name="_xlcn.WorksheetConnection_coffeeOrdersData1.xlsxproducts1" hidden="1">products[]</definedName>
    <definedName name="ExternalData_1" localSheetId="5" hidden="1">'customers (2)'!$A$1:$I$1001</definedName>
    <definedName name="ExternalData_2" localSheetId="3" hidden="1">'orders (2)'!$A$1:$O$1001</definedName>
    <definedName name="ExternalData_3" localSheetId="0" hidden="1">'products (2)'!$A$1:$G$49</definedName>
    <definedName name="Slicer_Coffe_Type">#N/A</definedName>
    <definedName name="Slicer_customers.Country">#N/A</definedName>
    <definedName name="Slicer_Loyalty_Cars">#N/A</definedName>
    <definedName name="Slicer_Product_ID">#N/A</definedName>
    <definedName name="Slicer_Roast_Type_Name">#N/A</definedName>
    <definedName name="Slicer_Size">#N/A</definedName>
    <definedName name="Timeline_Order_Date">#N/A</definedName>
  </definedNames>
  <calcPr calcId="191028"/>
  <pivotCaches>
    <pivotCache cacheId="0" r:id="rId8"/>
    <pivotCache cacheId="139" r:id="rId9"/>
    <pivotCache cacheId="291" r:id="rId10"/>
    <pivotCache cacheId="306" r:id="rId11"/>
    <pivotCache cacheId="328" r:id="rId12"/>
    <pivotCache cacheId="442" r:id="rId13"/>
  </pivotCaches>
  <extLst>
    <ext xmlns:x14="http://schemas.microsoft.com/office/spreadsheetml/2009/9/main" uri="{876F7934-8845-4945-9796-88D515C7AA90}">
      <x14:pivotCaches>
        <pivotCache cacheId="3"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products" name="products" connection="WorksheetConnection_coffeeOrdersData (1).xlsx!products"/>
          <x15:modelTable id="orders" name="orders" connection="WorksheetConnection_coffeeOrdersData (1).xlsx!orders"/>
          <x15:modelTable id="customers" name="customers" connection="WorksheetConnection_coffeeOrdersData (1).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T2" i="19" l="1"/>
  <c r="T3" i="19"/>
  <c r="T4" i="19"/>
  <c r="T5" i="19"/>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T34" i="19"/>
  <c r="T35" i="19"/>
  <c r="T36" i="19"/>
  <c r="T37" i="19"/>
  <c r="T38" i="19"/>
  <c r="T39" i="19"/>
  <c r="T40" i="19"/>
  <c r="T41" i="19"/>
  <c r="T42" i="19"/>
  <c r="T43" i="19"/>
  <c r="T44" i="19"/>
  <c r="T45" i="19"/>
  <c r="T46" i="19"/>
  <c r="T47" i="19"/>
  <c r="T48" i="19"/>
  <c r="T49" i="19"/>
  <c r="T50" i="19"/>
  <c r="T51" i="19"/>
  <c r="T52" i="19"/>
  <c r="T53" i="19"/>
  <c r="T54" i="19"/>
  <c r="T55" i="19"/>
  <c r="T56" i="19"/>
  <c r="T57" i="19"/>
  <c r="T58" i="19"/>
  <c r="T59" i="19"/>
  <c r="T60" i="19"/>
  <c r="T61" i="19"/>
  <c r="T62" i="19"/>
  <c r="T63" i="19"/>
  <c r="T64" i="19"/>
  <c r="T65" i="19"/>
  <c r="T66" i="19"/>
  <c r="T67" i="19"/>
  <c r="T68" i="19"/>
  <c r="T69" i="19"/>
  <c r="T70" i="19"/>
  <c r="T71" i="19"/>
  <c r="T72" i="19"/>
  <c r="T73" i="19"/>
  <c r="T74" i="19"/>
  <c r="T75" i="19"/>
  <c r="T76" i="19"/>
  <c r="T77" i="19"/>
  <c r="T78" i="19"/>
  <c r="T79" i="19"/>
  <c r="T80" i="19"/>
  <c r="T81" i="19"/>
  <c r="T82" i="19"/>
  <c r="T83" i="19"/>
  <c r="T84" i="19"/>
  <c r="T85" i="19"/>
  <c r="T86" i="19"/>
  <c r="T87" i="19"/>
  <c r="T88" i="19"/>
  <c r="T89" i="19"/>
  <c r="T90" i="19"/>
  <c r="T91" i="19"/>
  <c r="T92" i="19"/>
  <c r="T93" i="19"/>
  <c r="T94" i="19"/>
  <c r="T95" i="19"/>
  <c r="T96" i="19"/>
  <c r="T97" i="19"/>
  <c r="T98" i="19"/>
  <c r="T99" i="19"/>
  <c r="T100" i="19"/>
  <c r="T101" i="19"/>
  <c r="T102" i="19"/>
  <c r="T103" i="19"/>
  <c r="T104" i="19"/>
  <c r="T105" i="19"/>
  <c r="T106" i="19"/>
  <c r="T107" i="19"/>
  <c r="T108" i="19"/>
  <c r="T109" i="19"/>
  <c r="T110" i="19"/>
  <c r="T111" i="19"/>
  <c r="T112" i="19"/>
  <c r="T113" i="19"/>
  <c r="T114" i="19"/>
  <c r="T115" i="19"/>
  <c r="T116" i="19"/>
  <c r="T117" i="19"/>
  <c r="T118" i="19"/>
  <c r="T119" i="19"/>
  <c r="T120" i="19"/>
  <c r="T121" i="19"/>
  <c r="T122" i="19"/>
  <c r="T123" i="19"/>
  <c r="T124" i="19"/>
  <c r="T125" i="19"/>
  <c r="T126" i="19"/>
  <c r="T127" i="19"/>
  <c r="T128" i="19"/>
  <c r="T129" i="19"/>
  <c r="T130" i="19"/>
  <c r="T131" i="19"/>
  <c r="T132" i="19"/>
  <c r="T133" i="19"/>
  <c r="T134" i="19"/>
  <c r="T135" i="19"/>
  <c r="T136" i="19"/>
  <c r="T137" i="19"/>
  <c r="T138" i="19"/>
  <c r="T139" i="19"/>
  <c r="T140" i="19"/>
  <c r="T141" i="19"/>
  <c r="T142" i="19"/>
  <c r="T143" i="19"/>
  <c r="T144" i="19"/>
  <c r="T145" i="19"/>
  <c r="T146" i="19"/>
  <c r="T147" i="19"/>
  <c r="T148" i="19"/>
  <c r="T149" i="19"/>
  <c r="T150" i="19"/>
  <c r="T151" i="19"/>
  <c r="T152" i="19"/>
  <c r="T153" i="19"/>
  <c r="T154" i="19"/>
  <c r="T155" i="19"/>
  <c r="T156" i="19"/>
  <c r="T157" i="19"/>
  <c r="T158" i="19"/>
  <c r="T159" i="19"/>
  <c r="T160" i="19"/>
  <c r="T161" i="19"/>
  <c r="T162" i="19"/>
  <c r="T163" i="19"/>
  <c r="T164" i="19"/>
  <c r="T165" i="19"/>
  <c r="T166" i="19"/>
  <c r="T167" i="19"/>
  <c r="T168" i="19"/>
  <c r="T169" i="19"/>
  <c r="T170" i="19"/>
  <c r="T171" i="19"/>
  <c r="T172" i="19"/>
  <c r="T173" i="19"/>
  <c r="T174" i="19"/>
  <c r="T175" i="19"/>
  <c r="T176" i="19"/>
  <c r="T177" i="19"/>
  <c r="T178" i="19"/>
  <c r="T179" i="19"/>
  <c r="T180" i="19"/>
  <c r="T181" i="19"/>
  <c r="T182" i="19"/>
  <c r="T183" i="19"/>
  <c r="T184" i="19"/>
  <c r="T185" i="19"/>
  <c r="T186" i="19"/>
  <c r="T187" i="19"/>
  <c r="T188" i="19"/>
  <c r="T189" i="19"/>
  <c r="T190" i="19"/>
  <c r="T191" i="19"/>
  <c r="T192" i="19"/>
  <c r="T193" i="19"/>
  <c r="T194" i="19"/>
  <c r="T195" i="19"/>
  <c r="T196" i="19"/>
  <c r="T197" i="19"/>
  <c r="T198" i="19"/>
  <c r="T199" i="19"/>
  <c r="T200" i="19"/>
  <c r="T201" i="19"/>
  <c r="T202" i="19"/>
  <c r="T203" i="19"/>
  <c r="T204" i="19"/>
  <c r="T205" i="19"/>
  <c r="T206" i="19"/>
  <c r="T207" i="19"/>
  <c r="T208" i="19"/>
  <c r="T209" i="19"/>
  <c r="T210" i="19"/>
  <c r="T211" i="19"/>
  <c r="T212" i="19"/>
  <c r="T213" i="19"/>
  <c r="T214" i="19"/>
  <c r="T215" i="19"/>
  <c r="T216" i="19"/>
  <c r="T217" i="19"/>
  <c r="T218" i="19"/>
  <c r="T219" i="19"/>
  <c r="T220" i="19"/>
  <c r="T221" i="19"/>
  <c r="T222" i="19"/>
  <c r="T223" i="19"/>
  <c r="T224" i="19"/>
  <c r="T225" i="19"/>
  <c r="T226" i="19"/>
  <c r="T227" i="19"/>
  <c r="T228" i="19"/>
  <c r="T229" i="19"/>
  <c r="T230" i="19"/>
  <c r="T231" i="19"/>
  <c r="T232" i="19"/>
  <c r="T233" i="19"/>
  <c r="T234" i="19"/>
  <c r="T235" i="19"/>
  <c r="T236" i="19"/>
  <c r="T237" i="19"/>
  <c r="T238" i="19"/>
  <c r="T239" i="19"/>
  <c r="T240" i="19"/>
  <c r="T241" i="19"/>
  <c r="T242" i="19"/>
  <c r="T243" i="19"/>
  <c r="T244" i="19"/>
  <c r="T245" i="19"/>
  <c r="T246" i="19"/>
  <c r="T247" i="19"/>
  <c r="T248" i="19"/>
  <c r="T249" i="19"/>
  <c r="T250" i="19"/>
  <c r="T251" i="19"/>
  <c r="T252" i="19"/>
  <c r="T253" i="19"/>
  <c r="T254" i="19"/>
  <c r="T255" i="19"/>
  <c r="T256" i="19"/>
  <c r="T257" i="19"/>
  <c r="T258" i="19"/>
  <c r="T259" i="19"/>
  <c r="T260" i="19"/>
  <c r="T261" i="19"/>
  <c r="T262" i="19"/>
  <c r="T263" i="19"/>
  <c r="T264" i="19"/>
  <c r="T265" i="19"/>
  <c r="T266" i="19"/>
  <c r="T267" i="19"/>
  <c r="T268" i="19"/>
  <c r="T269" i="19"/>
  <c r="T270" i="19"/>
  <c r="T271" i="19"/>
  <c r="T272" i="19"/>
  <c r="T273" i="19"/>
  <c r="T274" i="19"/>
  <c r="T275" i="19"/>
  <c r="T276" i="19"/>
  <c r="T277" i="19"/>
  <c r="T278" i="19"/>
  <c r="T279" i="19"/>
  <c r="T280" i="19"/>
  <c r="T281" i="19"/>
  <c r="T282" i="19"/>
  <c r="T283" i="19"/>
  <c r="T284" i="19"/>
  <c r="T285" i="19"/>
  <c r="T286" i="19"/>
  <c r="T287" i="19"/>
  <c r="T288" i="19"/>
  <c r="T289" i="19"/>
  <c r="T290" i="19"/>
  <c r="T291" i="19"/>
  <c r="T292" i="19"/>
  <c r="T293" i="19"/>
  <c r="T294" i="19"/>
  <c r="T295" i="19"/>
  <c r="T296" i="19"/>
  <c r="T297" i="19"/>
  <c r="T298" i="19"/>
  <c r="T299" i="19"/>
  <c r="T300" i="19"/>
  <c r="T301" i="19"/>
  <c r="T302" i="19"/>
  <c r="T303" i="19"/>
  <c r="T304" i="19"/>
  <c r="T305" i="19"/>
  <c r="T306" i="19"/>
  <c r="T307" i="19"/>
  <c r="T308" i="19"/>
  <c r="T309" i="19"/>
  <c r="T310" i="19"/>
  <c r="T311" i="19"/>
  <c r="T312" i="19"/>
  <c r="T313" i="19"/>
  <c r="T314" i="19"/>
  <c r="T315" i="19"/>
  <c r="T316" i="19"/>
  <c r="T317" i="19"/>
  <c r="T318" i="19"/>
  <c r="T319" i="19"/>
  <c r="T320" i="19"/>
  <c r="T321" i="19"/>
  <c r="T322" i="19"/>
  <c r="T323" i="19"/>
  <c r="T324" i="19"/>
  <c r="T325" i="19"/>
  <c r="T326" i="19"/>
  <c r="T327" i="19"/>
  <c r="T328" i="19"/>
  <c r="T329" i="19"/>
  <c r="T330" i="19"/>
  <c r="T331" i="19"/>
  <c r="T332" i="19"/>
  <c r="T333" i="19"/>
  <c r="T334" i="19"/>
  <c r="T335" i="19"/>
  <c r="T336" i="19"/>
  <c r="T337" i="19"/>
  <c r="T338" i="19"/>
  <c r="T339" i="19"/>
  <c r="T340" i="19"/>
  <c r="T341" i="19"/>
  <c r="T342" i="19"/>
  <c r="T343" i="19"/>
  <c r="T344" i="19"/>
  <c r="T345" i="19"/>
  <c r="T346" i="19"/>
  <c r="T347" i="19"/>
  <c r="T348" i="19"/>
  <c r="T349" i="19"/>
  <c r="T350" i="19"/>
  <c r="T351" i="19"/>
  <c r="T352" i="19"/>
  <c r="T353" i="19"/>
  <c r="T354" i="19"/>
  <c r="T355" i="19"/>
  <c r="T356" i="19"/>
  <c r="T357" i="19"/>
  <c r="T358" i="19"/>
  <c r="T359" i="19"/>
  <c r="T360" i="19"/>
  <c r="T361" i="19"/>
  <c r="T362" i="19"/>
  <c r="T363" i="19"/>
  <c r="T364" i="19"/>
  <c r="T365" i="19"/>
  <c r="T366" i="19"/>
  <c r="T367" i="19"/>
  <c r="T368" i="19"/>
  <c r="T369" i="19"/>
  <c r="T370" i="19"/>
  <c r="T371" i="19"/>
  <c r="T372" i="19"/>
  <c r="T373" i="19"/>
  <c r="T374" i="19"/>
  <c r="T375" i="19"/>
  <c r="T376" i="19"/>
  <c r="T377" i="19"/>
  <c r="T378" i="19"/>
  <c r="T379" i="19"/>
  <c r="T380" i="19"/>
  <c r="T381" i="19"/>
  <c r="T382" i="19"/>
  <c r="T383" i="19"/>
  <c r="T384" i="19"/>
  <c r="T385" i="19"/>
  <c r="T386" i="19"/>
  <c r="T387" i="19"/>
  <c r="T388" i="19"/>
  <c r="T389" i="19"/>
  <c r="T390" i="19"/>
  <c r="T391" i="19"/>
  <c r="T392" i="19"/>
  <c r="T393" i="19"/>
  <c r="T394" i="19"/>
  <c r="T395" i="19"/>
  <c r="T396" i="19"/>
  <c r="T397" i="19"/>
  <c r="T398" i="19"/>
  <c r="T399" i="19"/>
  <c r="T400" i="19"/>
  <c r="T401" i="19"/>
  <c r="T402" i="19"/>
  <c r="T403" i="19"/>
  <c r="T404" i="19"/>
  <c r="T405" i="19"/>
  <c r="T406" i="19"/>
  <c r="T407" i="19"/>
  <c r="T408" i="19"/>
  <c r="T409" i="19"/>
  <c r="T410" i="19"/>
  <c r="T411" i="19"/>
  <c r="T412" i="19"/>
  <c r="T413" i="19"/>
  <c r="T414" i="19"/>
  <c r="T415" i="19"/>
  <c r="T416" i="19"/>
  <c r="T417" i="19"/>
  <c r="T418" i="19"/>
  <c r="T419" i="19"/>
  <c r="T420" i="19"/>
  <c r="T421" i="19"/>
  <c r="T422" i="19"/>
  <c r="T423" i="19"/>
  <c r="T424" i="19"/>
  <c r="T425" i="19"/>
  <c r="T426" i="19"/>
  <c r="T427" i="19"/>
  <c r="T428" i="19"/>
  <c r="T429" i="19"/>
  <c r="T430" i="19"/>
  <c r="T431" i="19"/>
  <c r="T432" i="19"/>
  <c r="T433" i="19"/>
  <c r="T434" i="19"/>
  <c r="T435" i="19"/>
  <c r="T436" i="19"/>
  <c r="T437" i="19"/>
  <c r="T438" i="19"/>
  <c r="T439" i="19"/>
  <c r="T440" i="19"/>
  <c r="T441" i="19"/>
  <c r="T442" i="19"/>
  <c r="T443" i="19"/>
  <c r="T444" i="19"/>
  <c r="T445" i="19"/>
  <c r="T446" i="19"/>
  <c r="T447" i="19"/>
  <c r="T448" i="19"/>
  <c r="T449" i="19"/>
  <c r="T450" i="19"/>
  <c r="T451" i="19"/>
  <c r="T452" i="19"/>
  <c r="T453" i="19"/>
  <c r="T454" i="19"/>
  <c r="T455" i="19"/>
  <c r="T456" i="19"/>
  <c r="T457" i="19"/>
  <c r="T458" i="19"/>
  <c r="T459" i="19"/>
  <c r="T460" i="19"/>
  <c r="T461" i="19"/>
  <c r="T462" i="19"/>
  <c r="T463" i="19"/>
  <c r="T464" i="19"/>
  <c r="T465" i="19"/>
  <c r="T466" i="19"/>
  <c r="T467" i="19"/>
  <c r="T468" i="19"/>
  <c r="T469" i="19"/>
  <c r="T470" i="19"/>
  <c r="T471" i="19"/>
  <c r="T472" i="19"/>
  <c r="T473" i="19"/>
  <c r="T474" i="19"/>
  <c r="T475" i="19"/>
  <c r="T476" i="19"/>
  <c r="T477" i="19"/>
  <c r="T478" i="19"/>
  <c r="T479" i="19"/>
  <c r="T480" i="19"/>
  <c r="T481" i="19"/>
  <c r="T482" i="19"/>
  <c r="T483" i="19"/>
  <c r="T484" i="19"/>
  <c r="T485" i="19"/>
  <c r="T486" i="19"/>
  <c r="T487" i="19"/>
  <c r="T488" i="19"/>
  <c r="T489" i="19"/>
  <c r="T490" i="19"/>
  <c r="T491" i="19"/>
  <c r="T492" i="19"/>
  <c r="T493" i="19"/>
  <c r="T494" i="19"/>
  <c r="T495" i="19"/>
  <c r="T496" i="19"/>
  <c r="T497" i="19"/>
  <c r="T498" i="19"/>
  <c r="T499" i="19"/>
  <c r="T500" i="19"/>
  <c r="T501" i="19"/>
  <c r="T502" i="19"/>
  <c r="T503" i="19"/>
  <c r="T504" i="19"/>
  <c r="T505" i="19"/>
  <c r="T506" i="19"/>
  <c r="T507" i="19"/>
  <c r="T508" i="19"/>
  <c r="T509" i="19"/>
  <c r="T510" i="19"/>
  <c r="T511" i="19"/>
  <c r="T512" i="19"/>
  <c r="T513" i="19"/>
  <c r="T514" i="19"/>
  <c r="T515" i="19"/>
  <c r="T516" i="19"/>
  <c r="T517" i="19"/>
  <c r="T518" i="19"/>
  <c r="T519" i="19"/>
  <c r="T520" i="19"/>
  <c r="T521" i="19"/>
  <c r="T522" i="19"/>
  <c r="T523" i="19"/>
  <c r="T524" i="19"/>
  <c r="T525" i="19"/>
  <c r="T526" i="19"/>
  <c r="T527" i="19"/>
  <c r="T528" i="19"/>
  <c r="T529" i="19"/>
  <c r="T530" i="19"/>
  <c r="T531" i="19"/>
  <c r="T532" i="19"/>
  <c r="T533" i="19"/>
  <c r="T534" i="19"/>
  <c r="T535" i="19"/>
  <c r="T536" i="19"/>
  <c r="T537" i="19"/>
  <c r="T538" i="19"/>
  <c r="T539" i="19"/>
  <c r="T540" i="19"/>
  <c r="T541" i="19"/>
  <c r="T542" i="19"/>
  <c r="T543" i="19"/>
  <c r="T544" i="19"/>
  <c r="T545" i="19"/>
  <c r="T546" i="19"/>
  <c r="T547" i="19"/>
  <c r="T548" i="19"/>
  <c r="T549" i="19"/>
  <c r="T550" i="19"/>
  <c r="T551" i="19"/>
  <c r="T552" i="19"/>
  <c r="T553" i="19"/>
  <c r="T554" i="19"/>
  <c r="T555" i="19"/>
  <c r="T556" i="19"/>
  <c r="T557" i="19"/>
  <c r="T558" i="19"/>
  <c r="T559" i="19"/>
  <c r="T560" i="19"/>
  <c r="T561" i="19"/>
  <c r="T562" i="19"/>
  <c r="T563" i="19"/>
  <c r="T564" i="19"/>
  <c r="T565" i="19"/>
  <c r="T566" i="19"/>
  <c r="T567" i="19"/>
  <c r="T568" i="19"/>
  <c r="T569" i="19"/>
  <c r="T570" i="19"/>
  <c r="T571" i="19"/>
  <c r="T572" i="19"/>
  <c r="T573" i="19"/>
  <c r="T574" i="19"/>
  <c r="T575" i="19"/>
  <c r="T576" i="19"/>
  <c r="T577" i="19"/>
  <c r="T578" i="19"/>
  <c r="T579" i="19"/>
  <c r="T580" i="19"/>
  <c r="T581" i="19"/>
  <c r="T582" i="19"/>
  <c r="T583" i="19"/>
  <c r="T584" i="19"/>
  <c r="T585" i="19"/>
  <c r="T586" i="19"/>
  <c r="T587" i="19"/>
  <c r="T588" i="19"/>
  <c r="T589" i="19"/>
  <c r="T590" i="19"/>
  <c r="T591" i="19"/>
  <c r="T592" i="19"/>
  <c r="T593" i="19"/>
  <c r="T594" i="19"/>
  <c r="T595" i="19"/>
  <c r="T596" i="19"/>
  <c r="T597" i="19"/>
  <c r="T598" i="19"/>
  <c r="T599" i="19"/>
  <c r="T600" i="19"/>
  <c r="T601" i="19"/>
  <c r="T602" i="19"/>
  <c r="T603" i="19"/>
  <c r="T604" i="19"/>
  <c r="T605" i="19"/>
  <c r="T606" i="19"/>
  <c r="T607" i="19"/>
  <c r="T608" i="19"/>
  <c r="T609" i="19"/>
  <c r="T610" i="19"/>
  <c r="T611" i="19"/>
  <c r="T612" i="19"/>
  <c r="T613" i="19"/>
  <c r="T614" i="19"/>
  <c r="T615" i="19"/>
  <c r="T616" i="19"/>
  <c r="T617" i="19"/>
  <c r="T618" i="19"/>
  <c r="T619" i="19"/>
  <c r="T620" i="19"/>
  <c r="T621" i="19"/>
  <c r="T622" i="19"/>
  <c r="T623" i="19"/>
  <c r="T624" i="19"/>
  <c r="T625" i="19"/>
  <c r="T626" i="19"/>
  <c r="T627" i="19"/>
  <c r="T628" i="19"/>
  <c r="T629" i="19"/>
  <c r="T630" i="19"/>
  <c r="T631" i="19"/>
  <c r="T632" i="19"/>
  <c r="T633" i="19"/>
  <c r="T634" i="19"/>
  <c r="T635" i="19"/>
  <c r="T636" i="19"/>
  <c r="T637" i="19"/>
  <c r="T638" i="19"/>
  <c r="T639" i="19"/>
  <c r="T640" i="19"/>
  <c r="T641" i="19"/>
  <c r="T642" i="19"/>
  <c r="T643" i="19"/>
  <c r="T644" i="19"/>
  <c r="T645" i="19"/>
  <c r="T646" i="19"/>
  <c r="T647" i="19"/>
  <c r="T648" i="19"/>
  <c r="T649" i="19"/>
  <c r="T650" i="19"/>
  <c r="T651" i="19"/>
  <c r="T652" i="19"/>
  <c r="T653" i="19"/>
  <c r="T654" i="19"/>
  <c r="T655" i="19"/>
  <c r="T656" i="19"/>
  <c r="T657" i="19"/>
  <c r="T658" i="19"/>
  <c r="T659" i="19"/>
  <c r="T660" i="19"/>
  <c r="T661" i="19"/>
  <c r="T662" i="19"/>
  <c r="T663" i="19"/>
  <c r="T664" i="19"/>
  <c r="T665" i="19"/>
  <c r="T666" i="19"/>
  <c r="T667" i="19"/>
  <c r="T668" i="19"/>
  <c r="T669" i="19"/>
  <c r="T670" i="19"/>
  <c r="T671" i="19"/>
  <c r="T672" i="19"/>
  <c r="T673" i="19"/>
  <c r="T674" i="19"/>
  <c r="T675" i="19"/>
  <c r="T676" i="19"/>
  <c r="T677" i="19"/>
  <c r="T678" i="19"/>
  <c r="T679" i="19"/>
  <c r="T680" i="19"/>
  <c r="T681" i="19"/>
  <c r="T682" i="19"/>
  <c r="T683" i="19"/>
  <c r="T684" i="19"/>
  <c r="T685" i="19"/>
  <c r="T686" i="19"/>
  <c r="T687" i="19"/>
  <c r="T688" i="19"/>
  <c r="T689" i="19"/>
  <c r="T690" i="19"/>
  <c r="T691" i="19"/>
  <c r="T692" i="19"/>
  <c r="T693" i="19"/>
  <c r="T694" i="19"/>
  <c r="T695" i="19"/>
  <c r="T696" i="19"/>
  <c r="T697" i="19"/>
  <c r="T698" i="19"/>
  <c r="T699" i="19"/>
  <c r="T700" i="19"/>
  <c r="T701" i="19"/>
  <c r="T702" i="19"/>
  <c r="T703" i="19"/>
  <c r="T704" i="19"/>
  <c r="T705" i="19"/>
  <c r="T706" i="19"/>
  <c r="T707" i="19"/>
  <c r="T708" i="19"/>
  <c r="T709" i="19"/>
  <c r="T710" i="19"/>
  <c r="T711" i="19"/>
  <c r="T712" i="19"/>
  <c r="T713" i="19"/>
  <c r="T714" i="19"/>
  <c r="T715" i="19"/>
  <c r="T716" i="19"/>
  <c r="T717" i="19"/>
  <c r="T718" i="19"/>
  <c r="T719" i="19"/>
  <c r="T720" i="19"/>
  <c r="T721" i="19"/>
  <c r="T722" i="19"/>
  <c r="T723" i="19"/>
  <c r="T724" i="19"/>
  <c r="T725" i="19"/>
  <c r="T726" i="19"/>
  <c r="T727" i="19"/>
  <c r="T728" i="19"/>
  <c r="T729" i="19"/>
  <c r="T730" i="19"/>
  <c r="T731" i="19"/>
  <c r="T732" i="19"/>
  <c r="T733" i="19"/>
  <c r="T734" i="19"/>
  <c r="T735" i="19"/>
  <c r="T736" i="19"/>
  <c r="T737" i="19"/>
  <c r="T738" i="19"/>
  <c r="T739" i="19"/>
  <c r="T740" i="19"/>
  <c r="T741" i="19"/>
  <c r="T742" i="19"/>
  <c r="T743" i="19"/>
  <c r="T744" i="19"/>
  <c r="T745" i="19"/>
  <c r="T746" i="19"/>
  <c r="T747" i="19"/>
  <c r="T748" i="19"/>
  <c r="T749" i="19"/>
  <c r="T750" i="19"/>
  <c r="T751" i="19"/>
  <c r="T752" i="19"/>
  <c r="T753" i="19"/>
  <c r="T754" i="19"/>
  <c r="T755" i="19"/>
  <c r="T756" i="19"/>
  <c r="T757" i="19"/>
  <c r="T758" i="19"/>
  <c r="T759" i="19"/>
  <c r="T760" i="19"/>
  <c r="T761" i="19"/>
  <c r="T762" i="19"/>
  <c r="T763" i="19"/>
  <c r="T764" i="19"/>
  <c r="T765" i="19"/>
  <c r="T766" i="19"/>
  <c r="T767" i="19"/>
  <c r="T768" i="19"/>
  <c r="T769" i="19"/>
  <c r="T770" i="19"/>
  <c r="T771" i="19"/>
  <c r="T772" i="19"/>
  <c r="T773" i="19"/>
  <c r="T774" i="19"/>
  <c r="T775" i="19"/>
  <c r="T776" i="19"/>
  <c r="T777" i="19"/>
  <c r="T778" i="19"/>
  <c r="T779" i="19"/>
  <c r="T780" i="19"/>
  <c r="T781" i="19"/>
  <c r="T782" i="19"/>
  <c r="T783" i="19"/>
  <c r="T784" i="19"/>
  <c r="T785" i="19"/>
  <c r="T786" i="19"/>
  <c r="T787" i="19"/>
  <c r="T788" i="19"/>
  <c r="T789" i="19"/>
  <c r="T790" i="19"/>
  <c r="T791" i="19"/>
  <c r="T792" i="19"/>
  <c r="T793" i="19"/>
  <c r="T794" i="19"/>
  <c r="T795" i="19"/>
  <c r="T796" i="19"/>
  <c r="T797" i="19"/>
  <c r="T798" i="19"/>
  <c r="T799" i="19"/>
  <c r="T800" i="19"/>
  <c r="T801" i="19"/>
  <c r="T802" i="19"/>
  <c r="T803" i="19"/>
  <c r="T804" i="19"/>
  <c r="T805" i="19"/>
  <c r="T806" i="19"/>
  <c r="T807" i="19"/>
  <c r="T808" i="19"/>
  <c r="T809" i="19"/>
  <c r="T810" i="19"/>
  <c r="T811" i="19"/>
  <c r="T812" i="19"/>
  <c r="T813" i="19"/>
  <c r="T814" i="19"/>
  <c r="T815" i="19"/>
  <c r="T816" i="19"/>
  <c r="T817" i="19"/>
  <c r="T818" i="19"/>
  <c r="T819" i="19"/>
  <c r="T820" i="19"/>
  <c r="T821" i="19"/>
  <c r="T822" i="19"/>
  <c r="T823" i="19"/>
  <c r="T824" i="19"/>
  <c r="T825" i="19"/>
  <c r="T826" i="19"/>
  <c r="T827" i="19"/>
  <c r="T828" i="19"/>
  <c r="T829" i="19"/>
  <c r="T830" i="19"/>
  <c r="T831" i="19"/>
  <c r="T832" i="19"/>
  <c r="T833" i="19"/>
  <c r="T834" i="19"/>
  <c r="T835" i="19"/>
  <c r="T836" i="19"/>
  <c r="T837" i="19"/>
  <c r="T838" i="19"/>
  <c r="T839" i="19"/>
  <c r="T840" i="19"/>
  <c r="T841" i="19"/>
  <c r="T842" i="19"/>
  <c r="T843" i="19"/>
  <c r="T844" i="19"/>
  <c r="T845" i="19"/>
  <c r="T846" i="19"/>
  <c r="T847" i="19"/>
  <c r="T848" i="19"/>
  <c r="T849" i="19"/>
  <c r="T850" i="19"/>
  <c r="T851" i="19"/>
  <c r="T852" i="19"/>
  <c r="T853" i="19"/>
  <c r="T854" i="19"/>
  <c r="T855" i="19"/>
  <c r="T856" i="19"/>
  <c r="T857" i="19"/>
  <c r="T858" i="19"/>
  <c r="T859" i="19"/>
  <c r="T860" i="19"/>
  <c r="T861" i="19"/>
  <c r="T862" i="19"/>
  <c r="T863" i="19"/>
  <c r="T864" i="19"/>
  <c r="T865" i="19"/>
  <c r="T866" i="19"/>
  <c r="T867" i="19"/>
  <c r="T868" i="19"/>
  <c r="T869" i="19"/>
  <c r="T870" i="19"/>
  <c r="T871" i="19"/>
  <c r="T872" i="19"/>
  <c r="T873" i="19"/>
  <c r="T874" i="19"/>
  <c r="T875" i="19"/>
  <c r="T876" i="19"/>
  <c r="T877" i="19"/>
  <c r="T878" i="19"/>
  <c r="T879" i="19"/>
  <c r="T880" i="19"/>
  <c r="T881" i="19"/>
  <c r="T882" i="19"/>
  <c r="T883" i="19"/>
  <c r="T884" i="19"/>
  <c r="T885" i="19"/>
  <c r="T886" i="19"/>
  <c r="T887" i="19"/>
  <c r="T888" i="19"/>
  <c r="T889" i="19"/>
  <c r="T890" i="19"/>
  <c r="T891" i="19"/>
  <c r="T892" i="19"/>
  <c r="T893" i="19"/>
  <c r="T894" i="19"/>
  <c r="T895" i="19"/>
  <c r="T896" i="19"/>
  <c r="T897" i="19"/>
  <c r="T898" i="19"/>
  <c r="T899" i="19"/>
  <c r="T900" i="19"/>
  <c r="T901" i="19"/>
  <c r="T902" i="19"/>
  <c r="T903" i="19"/>
  <c r="T904" i="19"/>
  <c r="T905" i="19"/>
  <c r="T906" i="19"/>
  <c r="T907" i="19"/>
  <c r="T908" i="19"/>
  <c r="T909" i="19"/>
  <c r="T910" i="19"/>
  <c r="T911" i="19"/>
  <c r="T912" i="19"/>
  <c r="T913" i="19"/>
  <c r="T914" i="19"/>
  <c r="T915" i="19"/>
  <c r="T916" i="19"/>
  <c r="T917" i="19"/>
  <c r="T918" i="19"/>
  <c r="T919" i="19"/>
  <c r="T920" i="19"/>
  <c r="T921" i="19"/>
  <c r="T922" i="19"/>
  <c r="T923" i="19"/>
  <c r="T924" i="19"/>
  <c r="T925" i="19"/>
  <c r="T926" i="19"/>
  <c r="T927" i="19"/>
  <c r="T928" i="19"/>
  <c r="T929" i="19"/>
  <c r="T930" i="19"/>
  <c r="T931" i="19"/>
  <c r="T932" i="19"/>
  <c r="T933" i="19"/>
  <c r="T934" i="19"/>
  <c r="T935" i="19"/>
  <c r="T936" i="19"/>
  <c r="T937" i="19"/>
  <c r="T938" i="19"/>
  <c r="T939" i="19"/>
  <c r="T940" i="19"/>
  <c r="T941" i="19"/>
  <c r="T942" i="19"/>
  <c r="T943" i="19"/>
  <c r="T944" i="19"/>
  <c r="T945" i="19"/>
  <c r="T946" i="19"/>
  <c r="T947" i="19"/>
  <c r="T948" i="19"/>
  <c r="T949" i="19"/>
  <c r="T950" i="19"/>
  <c r="T951" i="19"/>
  <c r="T952" i="19"/>
  <c r="T953" i="19"/>
  <c r="T954" i="19"/>
  <c r="T955" i="19"/>
  <c r="T956" i="19"/>
  <c r="T957" i="19"/>
  <c r="T958" i="19"/>
  <c r="T959" i="19"/>
  <c r="T960" i="19"/>
  <c r="T961" i="19"/>
  <c r="T962" i="19"/>
  <c r="T963" i="19"/>
  <c r="T964" i="19"/>
  <c r="T965" i="19"/>
  <c r="T966" i="19"/>
  <c r="T967" i="19"/>
  <c r="T968" i="19"/>
  <c r="T969" i="19"/>
  <c r="T970" i="19"/>
  <c r="T971" i="19"/>
  <c r="T972" i="19"/>
  <c r="T973" i="19"/>
  <c r="T974" i="19"/>
  <c r="T975" i="19"/>
  <c r="T976" i="19"/>
  <c r="T977" i="19"/>
  <c r="T978" i="19"/>
  <c r="T979" i="19"/>
  <c r="T980" i="19"/>
  <c r="T981" i="19"/>
  <c r="T982" i="19"/>
  <c r="T983" i="19"/>
  <c r="T984" i="19"/>
  <c r="T985" i="19"/>
  <c r="T986" i="19"/>
  <c r="T987" i="19"/>
  <c r="T988" i="19"/>
  <c r="T989" i="19"/>
  <c r="T990" i="19"/>
  <c r="T991" i="19"/>
  <c r="T992" i="19"/>
  <c r="T993" i="19"/>
  <c r="T994" i="19"/>
  <c r="T995" i="19"/>
  <c r="T996" i="19"/>
  <c r="T997" i="19"/>
  <c r="T998" i="19"/>
  <c r="T999" i="19"/>
  <c r="T1000" i="19"/>
  <c r="T1001" i="19"/>
  <c r="P3" i="19"/>
  <c r="S3" i="19" s="1"/>
  <c r="Q3" i="19"/>
  <c r="V3" i="19" s="1"/>
  <c r="R3" i="19"/>
  <c r="U3" i="19"/>
  <c r="W3" i="19"/>
  <c r="P4" i="19"/>
  <c r="S4" i="19" s="1"/>
  <c r="Q4" i="19"/>
  <c r="V4" i="19" s="1"/>
  <c r="R4" i="19"/>
  <c r="U4" i="19"/>
  <c r="W4" i="19"/>
  <c r="P5" i="19"/>
  <c r="S5" i="19" s="1"/>
  <c r="Q5" i="19"/>
  <c r="V5" i="19" s="1"/>
  <c r="R5" i="19"/>
  <c r="U5" i="19"/>
  <c r="W5" i="19"/>
  <c r="P6" i="19"/>
  <c r="S6" i="19" s="1"/>
  <c r="Q6" i="19"/>
  <c r="V6" i="19" s="1"/>
  <c r="R6" i="19"/>
  <c r="U6" i="19"/>
  <c r="W6" i="19"/>
  <c r="P7" i="19"/>
  <c r="S7" i="19" s="1"/>
  <c r="Q7" i="19"/>
  <c r="R7" i="19"/>
  <c r="U7" i="19"/>
  <c r="V7" i="19"/>
  <c r="W7" i="19"/>
  <c r="P8" i="19"/>
  <c r="S8" i="19" s="1"/>
  <c r="Q8" i="19"/>
  <c r="V8" i="19" s="1"/>
  <c r="R8" i="19"/>
  <c r="U8" i="19"/>
  <c r="W8" i="19"/>
  <c r="P9" i="19"/>
  <c r="S9" i="19" s="1"/>
  <c r="Q9" i="19"/>
  <c r="R9" i="19"/>
  <c r="U9" i="19"/>
  <c r="V9" i="19"/>
  <c r="W9" i="19"/>
  <c r="P10" i="19"/>
  <c r="S10" i="19" s="1"/>
  <c r="Q10" i="19"/>
  <c r="V10" i="19" s="1"/>
  <c r="R10" i="19"/>
  <c r="U10" i="19"/>
  <c r="W10" i="19"/>
  <c r="P11" i="19"/>
  <c r="S11" i="19" s="1"/>
  <c r="Q11" i="19"/>
  <c r="R11" i="19"/>
  <c r="U11" i="19"/>
  <c r="V11" i="19"/>
  <c r="W11" i="19"/>
  <c r="P12" i="19"/>
  <c r="S12" i="19" s="1"/>
  <c r="Q12" i="19"/>
  <c r="V12" i="19" s="1"/>
  <c r="R12" i="19"/>
  <c r="U12" i="19"/>
  <c r="W12" i="19"/>
  <c r="P13" i="19"/>
  <c r="S13" i="19" s="1"/>
  <c r="Q13" i="19"/>
  <c r="R13" i="19"/>
  <c r="U13" i="19"/>
  <c r="V13" i="19"/>
  <c r="W13" i="19"/>
  <c r="P14" i="19"/>
  <c r="S14" i="19" s="1"/>
  <c r="Q14" i="19"/>
  <c r="V14" i="19" s="1"/>
  <c r="R14" i="19"/>
  <c r="U14" i="19"/>
  <c r="W14" i="19"/>
  <c r="P15" i="19"/>
  <c r="S15" i="19" s="1"/>
  <c r="Q15" i="19"/>
  <c r="R15" i="19"/>
  <c r="U15" i="19"/>
  <c r="V15" i="19"/>
  <c r="W15" i="19"/>
  <c r="P16" i="19"/>
  <c r="S16" i="19" s="1"/>
  <c r="Q16" i="19"/>
  <c r="V16" i="19" s="1"/>
  <c r="R16" i="19"/>
  <c r="U16" i="19"/>
  <c r="W16" i="19"/>
  <c r="P17" i="19"/>
  <c r="S17" i="19" s="1"/>
  <c r="Q17" i="19"/>
  <c r="R17" i="19"/>
  <c r="U17" i="19"/>
  <c r="V17" i="19"/>
  <c r="W17" i="19"/>
  <c r="P18" i="19"/>
  <c r="S18" i="19" s="1"/>
  <c r="Q18" i="19"/>
  <c r="V18" i="19" s="1"/>
  <c r="R18" i="19"/>
  <c r="U18" i="19"/>
  <c r="W18" i="19"/>
  <c r="P19" i="19"/>
  <c r="S19" i="19" s="1"/>
  <c r="Q19" i="19"/>
  <c r="R19" i="19"/>
  <c r="U19" i="19"/>
  <c r="V19" i="19"/>
  <c r="W19" i="19"/>
  <c r="P20" i="19"/>
  <c r="S20" i="19" s="1"/>
  <c r="Q20" i="19"/>
  <c r="V20" i="19" s="1"/>
  <c r="R20" i="19"/>
  <c r="U20" i="19"/>
  <c r="W20" i="19"/>
  <c r="P21" i="19"/>
  <c r="S21" i="19" s="1"/>
  <c r="Q21" i="19"/>
  <c r="R21" i="19"/>
  <c r="U21" i="19"/>
  <c r="V21" i="19"/>
  <c r="W21" i="19"/>
  <c r="P22" i="19"/>
  <c r="S22" i="19" s="1"/>
  <c r="Q22" i="19"/>
  <c r="V22" i="19" s="1"/>
  <c r="R22" i="19"/>
  <c r="U22" i="19"/>
  <c r="W22" i="19"/>
  <c r="P23" i="19"/>
  <c r="S23" i="19" s="1"/>
  <c r="Q23" i="19"/>
  <c r="R23" i="19"/>
  <c r="U23" i="19"/>
  <c r="V23" i="19"/>
  <c r="W23" i="19"/>
  <c r="P24" i="19"/>
  <c r="S24" i="19" s="1"/>
  <c r="Q24" i="19"/>
  <c r="V24" i="19" s="1"/>
  <c r="R24" i="19"/>
  <c r="U24" i="19"/>
  <c r="W24" i="19"/>
  <c r="P25" i="19"/>
  <c r="S25" i="19" s="1"/>
  <c r="Q25" i="19"/>
  <c r="R25" i="19"/>
  <c r="U25" i="19"/>
  <c r="V25" i="19"/>
  <c r="W25" i="19"/>
  <c r="P26" i="19"/>
  <c r="S26" i="19" s="1"/>
  <c r="Q26" i="19"/>
  <c r="V26" i="19" s="1"/>
  <c r="R26" i="19"/>
  <c r="U26" i="19"/>
  <c r="W26" i="19"/>
  <c r="P27" i="19"/>
  <c r="S27" i="19" s="1"/>
  <c r="Q27" i="19"/>
  <c r="R27" i="19"/>
  <c r="U27" i="19"/>
  <c r="V27" i="19"/>
  <c r="W27" i="19"/>
  <c r="P28" i="19"/>
  <c r="S28" i="19" s="1"/>
  <c r="Q28" i="19"/>
  <c r="V28" i="19" s="1"/>
  <c r="R28" i="19"/>
  <c r="U28" i="19"/>
  <c r="W28" i="19"/>
  <c r="P29" i="19"/>
  <c r="S29" i="19" s="1"/>
  <c r="Q29" i="19"/>
  <c r="R29" i="19"/>
  <c r="U29" i="19"/>
  <c r="V29" i="19"/>
  <c r="W29" i="19"/>
  <c r="P30" i="19"/>
  <c r="S30" i="19" s="1"/>
  <c r="Q30" i="19"/>
  <c r="V30" i="19" s="1"/>
  <c r="R30" i="19"/>
  <c r="U30" i="19"/>
  <c r="W30" i="19"/>
  <c r="P31" i="19"/>
  <c r="S31" i="19" s="1"/>
  <c r="Q31" i="19"/>
  <c r="R31" i="19"/>
  <c r="U31" i="19"/>
  <c r="V31" i="19"/>
  <c r="W31" i="19"/>
  <c r="P32" i="19"/>
  <c r="S32" i="19" s="1"/>
  <c r="Q32" i="19"/>
  <c r="V32" i="19" s="1"/>
  <c r="R32" i="19"/>
  <c r="U32" i="19"/>
  <c r="W32" i="19"/>
  <c r="P33" i="19"/>
  <c r="S33" i="19" s="1"/>
  <c r="Q33" i="19"/>
  <c r="R33" i="19"/>
  <c r="U33" i="19"/>
  <c r="V33" i="19"/>
  <c r="W33" i="19"/>
  <c r="P34" i="19"/>
  <c r="S34" i="19" s="1"/>
  <c r="Q34" i="19"/>
  <c r="V34" i="19" s="1"/>
  <c r="R34" i="19"/>
  <c r="U34" i="19"/>
  <c r="W34" i="19"/>
  <c r="P35" i="19"/>
  <c r="S35" i="19" s="1"/>
  <c r="Q35" i="19"/>
  <c r="R35" i="19"/>
  <c r="U35" i="19"/>
  <c r="V35" i="19"/>
  <c r="W35" i="19"/>
  <c r="P36" i="19"/>
  <c r="S36" i="19" s="1"/>
  <c r="Q36" i="19"/>
  <c r="V36" i="19" s="1"/>
  <c r="R36" i="19"/>
  <c r="U36" i="19"/>
  <c r="W36" i="19"/>
  <c r="P37" i="19"/>
  <c r="S37" i="19" s="1"/>
  <c r="Q37" i="19"/>
  <c r="R37" i="19"/>
  <c r="U37" i="19"/>
  <c r="V37" i="19"/>
  <c r="W37" i="19"/>
  <c r="P38" i="19"/>
  <c r="S38" i="19" s="1"/>
  <c r="Q38" i="19"/>
  <c r="V38" i="19" s="1"/>
  <c r="R38" i="19"/>
  <c r="U38" i="19"/>
  <c r="W38" i="19"/>
  <c r="P39" i="19"/>
  <c r="S39" i="19" s="1"/>
  <c r="Q39" i="19"/>
  <c r="R39" i="19"/>
  <c r="U39" i="19"/>
  <c r="V39" i="19"/>
  <c r="W39" i="19"/>
  <c r="P40" i="19"/>
  <c r="S40" i="19" s="1"/>
  <c r="Q40" i="19"/>
  <c r="V40" i="19" s="1"/>
  <c r="R40" i="19"/>
  <c r="U40" i="19"/>
  <c r="W40" i="19"/>
  <c r="P41" i="19"/>
  <c r="S41" i="19" s="1"/>
  <c r="Q41" i="19"/>
  <c r="R41" i="19"/>
  <c r="U41" i="19"/>
  <c r="V41" i="19"/>
  <c r="W41" i="19"/>
  <c r="P42" i="19"/>
  <c r="S42" i="19" s="1"/>
  <c r="Q42" i="19"/>
  <c r="V42" i="19" s="1"/>
  <c r="R42" i="19"/>
  <c r="U42" i="19"/>
  <c r="W42" i="19"/>
  <c r="P43" i="19"/>
  <c r="S43" i="19" s="1"/>
  <c r="Q43" i="19"/>
  <c r="R43" i="19"/>
  <c r="U43" i="19"/>
  <c r="V43" i="19"/>
  <c r="W43" i="19"/>
  <c r="P44" i="19"/>
  <c r="S44" i="19" s="1"/>
  <c r="Q44" i="19"/>
  <c r="V44" i="19" s="1"/>
  <c r="R44" i="19"/>
  <c r="U44" i="19"/>
  <c r="W44" i="19"/>
  <c r="P45" i="19"/>
  <c r="S45" i="19" s="1"/>
  <c r="Q45" i="19"/>
  <c r="R45" i="19"/>
  <c r="U45" i="19"/>
  <c r="V45" i="19"/>
  <c r="W45" i="19"/>
  <c r="P46" i="19"/>
  <c r="S46" i="19" s="1"/>
  <c r="Q46" i="19"/>
  <c r="V46" i="19" s="1"/>
  <c r="R46" i="19"/>
  <c r="U46" i="19"/>
  <c r="W46" i="19"/>
  <c r="P47" i="19"/>
  <c r="S47" i="19" s="1"/>
  <c r="Q47" i="19"/>
  <c r="R47" i="19"/>
  <c r="U47" i="19"/>
  <c r="V47" i="19"/>
  <c r="W47" i="19"/>
  <c r="P48" i="19"/>
  <c r="S48" i="19" s="1"/>
  <c r="Q48" i="19"/>
  <c r="V48" i="19" s="1"/>
  <c r="R48" i="19"/>
  <c r="U48" i="19"/>
  <c r="W48" i="19"/>
  <c r="P49" i="19"/>
  <c r="S49" i="19" s="1"/>
  <c r="Q49" i="19"/>
  <c r="R49" i="19"/>
  <c r="U49" i="19"/>
  <c r="V49" i="19"/>
  <c r="W49" i="19"/>
  <c r="P50" i="19"/>
  <c r="S50" i="19" s="1"/>
  <c r="Q50" i="19"/>
  <c r="V50" i="19" s="1"/>
  <c r="R50" i="19"/>
  <c r="U50" i="19"/>
  <c r="W50" i="19"/>
  <c r="P51" i="19"/>
  <c r="S51" i="19" s="1"/>
  <c r="Q51" i="19"/>
  <c r="R51" i="19"/>
  <c r="U51" i="19"/>
  <c r="V51" i="19"/>
  <c r="W51" i="19"/>
  <c r="P52" i="19"/>
  <c r="S52" i="19" s="1"/>
  <c r="Q52" i="19"/>
  <c r="V52" i="19" s="1"/>
  <c r="R52" i="19"/>
  <c r="U52" i="19"/>
  <c r="W52" i="19"/>
  <c r="P53" i="19"/>
  <c r="S53" i="19" s="1"/>
  <c r="Q53" i="19"/>
  <c r="R53" i="19"/>
  <c r="U53" i="19"/>
  <c r="V53" i="19"/>
  <c r="W53" i="19"/>
  <c r="P54" i="19"/>
  <c r="S54" i="19" s="1"/>
  <c r="Q54" i="19"/>
  <c r="V54" i="19" s="1"/>
  <c r="R54" i="19"/>
  <c r="U54" i="19"/>
  <c r="W54" i="19"/>
  <c r="P55" i="19"/>
  <c r="S55" i="19" s="1"/>
  <c r="Q55" i="19"/>
  <c r="R55" i="19"/>
  <c r="U55" i="19"/>
  <c r="V55" i="19"/>
  <c r="W55" i="19"/>
  <c r="P56" i="19"/>
  <c r="S56" i="19" s="1"/>
  <c r="Q56" i="19"/>
  <c r="V56" i="19" s="1"/>
  <c r="R56" i="19"/>
  <c r="U56" i="19"/>
  <c r="W56" i="19"/>
  <c r="P57" i="19"/>
  <c r="S57" i="19" s="1"/>
  <c r="Q57" i="19"/>
  <c r="R57" i="19"/>
  <c r="U57" i="19"/>
  <c r="V57" i="19"/>
  <c r="W57" i="19"/>
  <c r="P58" i="19"/>
  <c r="S58" i="19" s="1"/>
  <c r="Q58" i="19"/>
  <c r="V58" i="19" s="1"/>
  <c r="R58" i="19"/>
  <c r="U58" i="19"/>
  <c r="W58" i="19"/>
  <c r="P59" i="19"/>
  <c r="S59" i="19" s="1"/>
  <c r="Q59" i="19"/>
  <c r="R59" i="19"/>
  <c r="U59" i="19"/>
  <c r="V59" i="19"/>
  <c r="W59" i="19"/>
  <c r="P60" i="19"/>
  <c r="S60" i="19" s="1"/>
  <c r="Q60" i="19"/>
  <c r="V60" i="19" s="1"/>
  <c r="R60" i="19"/>
  <c r="U60" i="19"/>
  <c r="W60" i="19"/>
  <c r="P61" i="19"/>
  <c r="S61" i="19" s="1"/>
  <c r="Q61" i="19"/>
  <c r="R61" i="19"/>
  <c r="U61" i="19"/>
  <c r="V61" i="19"/>
  <c r="W61" i="19"/>
  <c r="P62" i="19"/>
  <c r="S62" i="19" s="1"/>
  <c r="Q62" i="19"/>
  <c r="V62" i="19" s="1"/>
  <c r="R62" i="19"/>
  <c r="U62" i="19"/>
  <c r="W62" i="19"/>
  <c r="P63" i="19"/>
  <c r="S63" i="19" s="1"/>
  <c r="Q63" i="19"/>
  <c r="R63" i="19"/>
  <c r="U63" i="19"/>
  <c r="V63" i="19"/>
  <c r="W63" i="19"/>
  <c r="P64" i="19"/>
  <c r="S64" i="19" s="1"/>
  <c r="Q64" i="19"/>
  <c r="V64" i="19" s="1"/>
  <c r="R64" i="19"/>
  <c r="U64" i="19"/>
  <c r="W64" i="19"/>
  <c r="P65" i="19"/>
  <c r="S65" i="19" s="1"/>
  <c r="Q65" i="19"/>
  <c r="R65" i="19"/>
  <c r="U65" i="19"/>
  <c r="V65" i="19"/>
  <c r="W65" i="19"/>
  <c r="P66" i="19"/>
  <c r="S66" i="19" s="1"/>
  <c r="Q66" i="19"/>
  <c r="V66" i="19" s="1"/>
  <c r="R66" i="19"/>
  <c r="U66" i="19"/>
  <c r="W66" i="19"/>
  <c r="P67" i="19"/>
  <c r="S67" i="19" s="1"/>
  <c r="Q67" i="19"/>
  <c r="R67" i="19"/>
  <c r="U67" i="19"/>
  <c r="V67" i="19"/>
  <c r="W67" i="19"/>
  <c r="P68" i="19"/>
  <c r="S68" i="19" s="1"/>
  <c r="Q68" i="19"/>
  <c r="V68" i="19" s="1"/>
  <c r="R68" i="19"/>
  <c r="U68" i="19"/>
  <c r="W68" i="19"/>
  <c r="P69" i="19"/>
  <c r="S69" i="19" s="1"/>
  <c r="Q69" i="19"/>
  <c r="R69" i="19"/>
  <c r="U69" i="19"/>
  <c r="V69" i="19"/>
  <c r="W69" i="19"/>
  <c r="P70" i="19"/>
  <c r="S70" i="19" s="1"/>
  <c r="Q70" i="19"/>
  <c r="V70" i="19" s="1"/>
  <c r="R70" i="19"/>
  <c r="U70" i="19"/>
  <c r="W70" i="19"/>
  <c r="P71" i="19"/>
  <c r="S71" i="19" s="1"/>
  <c r="Q71" i="19"/>
  <c r="R71" i="19"/>
  <c r="U71" i="19"/>
  <c r="V71" i="19"/>
  <c r="W71" i="19"/>
  <c r="P72" i="19"/>
  <c r="S72" i="19" s="1"/>
  <c r="Q72" i="19"/>
  <c r="V72" i="19" s="1"/>
  <c r="R72" i="19"/>
  <c r="U72" i="19"/>
  <c r="W72" i="19"/>
  <c r="P73" i="19"/>
  <c r="S73" i="19" s="1"/>
  <c r="Q73" i="19"/>
  <c r="R73" i="19"/>
  <c r="U73" i="19"/>
  <c r="V73" i="19"/>
  <c r="W73" i="19"/>
  <c r="P74" i="19"/>
  <c r="S74" i="19" s="1"/>
  <c r="Q74" i="19"/>
  <c r="V74" i="19" s="1"/>
  <c r="R74" i="19"/>
  <c r="U74" i="19"/>
  <c r="W74" i="19"/>
  <c r="P75" i="19"/>
  <c r="S75" i="19" s="1"/>
  <c r="Q75" i="19"/>
  <c r="R75" i="19"/>
  <c r="U75" i="19"/>
  <c r="V75" i="19"/>
  <c r="W75" i="19"/>
  <c r="P76" i="19"/>
  <c r="S76" i="19" s="1"/>
  <c r="Q76" i="19"/>
  <c r="V76" i="19" s="1"/>
  <c r="R76" i="19"/>
  <c r="U76" i="19"/>
  <c r="W76" i="19"/>
  <c r="P77" i="19"/>
  <c r="S77" i="19" s="1"/>
  <c r="Q77" i="19"/>
  <c r="R77" i="19"/>
  <c r="U77" i="19"/>
  <c r="V77" i="19"/>
  <c r="W77" i="19"/>
  <c r="P78" i="19"/>
  <c r="S78" i="19" s="1"/>
  <c r="Q78" i="19"/>
  <c r="V78" i="19" s="1"/>
  <c r="R78" i="19"/>
  <c r="U78" i="19"/>
  <c r="W78" i="19"/>
  <c r="P79" i="19"/>
  <c r="S79" i="19" s="1"/>
  <c r="Q79" i="19"/>
  <c r="R79" i="19"/>
  <c r="U79" i="19"/>
  <c r="V79" i="19"/>
  <c r="W79" i="19"/>
  <c r="P80" i="19"/>
  <c r="S80" i="19" s="1"/>
  <c r="Q80" i="19"/>
  <c r="V80" i="19" s="1"/>
  <c r="R80" i="19"/>
  <c r="U80" i="19"/>
  <c r="W80" i="19"/>
  <c r="P81" i="19"/>
  <c r="S81" i="19" s="1"/>
  <c r="Q81" i="19"/>
  <c r="R81" i="19"/>
  <c r="U81" i="19"/>
  <c r="V81" i="19"/>
  <c r="W81" i="19"/>
  <c r="P82" i="19"/>
  <c r="S82" i="19" s="1"/>
  <c r="Q82" i="19"/>
  <c r="V82" i="19" s="1"/>
  <c r="R82" i="19"/>
  <c r="U82" i="19"/>
  <c r="W82" i="19"/>
  <c r="P83" i="19"/>
  <c r="S83" i="19" s="1"/>
  <c r="Q83" i="19"/>
  <c r="R83" i="19"/>
  <c r="U83" i="19"/>
  <c r="V83" i="19"/>
  <c r="W83" i="19"/>
  <c r="P84" i="19"/>
  <c r="S84" i="19" s="1"/>
  <c r="Q84" i="19"/>
  <c r="V84" i="19" s="1"/>
  <c r="R84" i="19"/>
  <c r="U84" i="19"/>
  <c r="W84" i="19"/>
  <c r="P85" i="19"/>
  <c r="S85" i="19" s="1"/>
  <c r="Q85" i="19"/>
  <c r="R85" i="19"/>
  <c r="U85" i="19"/>
  <c r="V85" i="19"/>
  <c r="W85" i="19"/>
  <c r="P86" i="19"/>
  <c r="S86" i="19" s="1"/>
  <c r="Q86" i="19"/>
  <c r="V86" i="19" s="1"/>
  <c r="R86" i="19"/>
  <c r="U86" i="19"/>
  <c r="W86" i="19"/>
  <c r="P87" i="19"/>
  <c r="S87" i="19" s="1"/>
  <c r="Q87" i="19"/>
  <c r="R87" i="19"/>
  <c r="U87" i="19"/>
  <c r="V87" i="19"/>
  <c r="W87" i="19"/>
  <c r="P88" i="19"/>
  <c r="S88" i="19" s="1"/>
  <c r="Q88" i="19"/>
  <c r="V88" i="19" s="1"/>
  <c r="R88" i="19"/>
  <c r="U88" i="19"/>
  <c r="W88" i="19"/>
  <c r="P89" i="19"/>
  <c r="S89" i="19" s="1"/>
  <c r="Q89" i="19"/>
  <c r="R89" i="19"/>
  <c r="U89" i="19"/>
  <c r="V89" i="19"/>
  <c r="W89" i="19"/>
  <c r="P90" i="19"/>
  <c r="S90" i="19" s="1"/>
  <c r="Q90" i="19"/>
  <c r="V90" i="19" s="1"/>
  <c r="R90" i="19"/>
  <c r="U90" i="19"/>
  <c r="W90" i="19"/>
  <c r="P91" i="19"/>
  <c r="S91" i="19" s="1"/>
  <c r="Q91" i="19"/>
  <c r="R91" i="19"/>
  <c r="U91" i="19"/>
  <c r="V91" i="19"/>
  <c r="W91" i="19"/>
  <c r="P92" i="19"/>
  <c r="S92" i="19" s="1"/>
  <c r="Q92" i="19"/>
  <c r="V92" i="19" s="1"/>
  <c r="R92" i="19"/>
  <c r="U92" i="19"/>
  <c r="W92" i="19"/>
  <c r="P93" i="19"/>
  <c r="S93" i="19" s="1"/>
  <c r="Q93" i="19"/>
  <c r="R93" i="19"/>
  <c r="U93" i="19"/>
  <c r="V93" i="19"/>
  <c r="W93" i="19"/>
  <c r="P94" i="19"/>
  <c r="S94" i="19" s="1"/>
  <c r="Q94" i="19"/>
  <c r="V94" i="19" s="1"/>
  <c r="R94" i="19"/>
  <c r="U94" i="19"/>
  <c r="W94" i="19"/>
  <c r="P95" i="19"/>
  <c r="S95" i="19" s="1"/>
  <c r="Q95" i="19"/>
  <c r="R95" i="19"/>
  <c r="U95" i="19"/>
  <c r="V95" i="19"/>
  <c r="W95" i="19"/>
  <c r="P96" i="19"/>
  <c r="S96" i="19" s="1"/>
  <c r="Q96" i="19"/>
  <c r="V96" i="19" s="1"/>
  <c r="R96" i="19"/>
  <c r="U96" i="19"/>
  <c r="W96" i="19"/>
  <c r="P97" i="19"/>
  <c r="S97" i="19" s="1"/>
  <c r="Q97" i="19"/>
  <c r="R97" i="19"/>
  <c r="U97" i="19"/>
  <c r="V97" i="19"/>
  <c r="W97" i="19"/>
  <c r="P98" i="19"/>
  <c r="S98" i="19" s="1"/>
  <c r="Q98" i="19"/>
  <c r="V98" i="19" s="1"/>
  <c r="R98" i="19"/>
  <c r="U98" i="19"/>
  <c r="W98" i="19"/>
  <c r="P99" i="19"/>
  <c r="S99" i="19" s="1"/>
  <c r="Q99" i="19"/>
  <c r="R99" i="19"/>
  <c r="U99" i="19"/>
  <c r="V99" i="19"/>
  <c r="W99" i="19"/>
  <c r="P100" i="19"/>
  <c r="S100" i="19" s="1"/>
  <c r="Q100" i="19"/>
  <c r="V100" i="19" s="1"/>
  <c r="R100" i="19"/>
  <c r="U100" i="19"/>
  <c r="W100" i="19"/>
  <c r="P101" i="19"/>
  <c r="S101" i="19" s="1"/>
  <c r="Q101" i="19"/>
  <c r="R101" i="19"/>
  <c r="U101" i="19"/>
  <c r="V101" i="19"/>
  <c r="W101" i="19"/>
  <c r="P102" i="19"/>
  <c r="S102" i="19" s="1"/>
  <c r="Q102" i="19"/>
  <c r="V102" i="19" s="1"/>
  <c r="R102" i="19"/>
  <c r="U102" i="19"/>
  <c r="W102" i="19"/>
  <c r="P103" i="19"/>
  <c r="S103" i="19" s="1"/>
  <c r="Q103" i="19"/>
  <c r="R103" i="19"/>
  <c r="U103" i="19"/>
  <c r="V103" i="19"/>
  <c r="W103" i="19"/>
  <c r="P104" i="19"/>
  <c r="S104" i="19" s="1"/>
  <c r="Q104" i="19"/>
  <c r="V104" i="19" s="1"/>
  <c r="R104" i="19"/>
  <c r="U104" i="19"/>
  <c r="W104" i="19"/>
  <c r="P105" i="19"/>
  <c r="S105" i="19" s="1"/>
  <c r="Q105" i="19"/>
  <c r="R105" i="19"/>
  <c r="U105" i="19"/>
  <c r="V105" i="19"/>
  <c r="W105" i="19"/>
  <c r="P106" i="19"/>
  <c r="S106" i="19" s="1"/>
  <c r="Q106" i="19"/>
  <c r="V106" i="19" s="1"/>
  <c r="R106" i="19"/>
  <c r="U106" i="19"/>
  <c r="W106" i="19"/>
  <c r="P107" i="19"/>
  <c r="S107" i="19" s="1"/>
  <c r="Q107" i="19"/>
  <c r="R107" i="19"/>
  <c r="U107" i="19"/>
  <c r="V107" i="19"/>
  <c r="W107" i="19"/>
  <c r="P108" i="19"/>
  <c r="S108" i="19" s="1"/>
  <c r="Q108" i="19"/>
  <c r="V108" i="19" s="1"/>
  <c r="R108" i="19"/>
  <c r="U108" i="19"/>
  <c r="W108" i="19"/>
  <c r="P109" i="19"/>
  <c r="S109" i="19" s="1"/>
  <c r="Q109" i="19"/>
  <c r="R109" i="19"/>
  <c r="U109" i="19"/>
  <c r="V109" i="19"/>
  <c r="W109" i="19"/>
  <c r="P110" i="19"/>
  <c r="S110" i="19" s="1"/>
  <c r="Q110" i="19"/>
  <c r="V110" i="19" s="1"/>
  <c r="R110" i="19"/>
  <c r="U110" i="19"/>
  <c r="W110" i="19"/>
  <c r="P111" i="19"/>
  <c r="S111" i="19" s="1"/>
  <c r="Q111" i="19"/>
  <c r="R111" i="19"/>
  <c r="U111" i="19"/>
  <c r="V111" i="19"/>
  <c r="W111" i="19"/>
  <c r="P112" i="19"/>
  <c r="S112" i="19" s="1"/>
  <c r="Q112" i="19"/>
  <c r="V112" i="19" s="1"/>
  <c r="R112" i="19"/>
  <c r="U112" i="19"/>
  <c r="W112" i="19"/>
  <c r="P113" i="19"/>
  <c r="S113" i="19" s="1"/>
  <c r="Q113" i="19"/>
  <c r="R113" i="19"/>
  <c r="U113" i="19"/>
  <c r="V113" i="19"/>
  <c r="W113" i="19"/>
  <c r="P114" i="19"/>
  <c r="S114" i="19" s="1"/>
  <c r="Q114" i="19"/>
  <c r="V114" i="19" s="1"/>
  <c r="R114" i="19"/>
  <c r="U114" i="19"/>
  <c r="W114" i="19"/>
  <c r="P115" i="19"/>
  <c r="S115" i="19" s="1"/>
  <c r="Q115" i="19"/>
  <c r="R115" i="19"/>
  <c r="U115" i="19"/>
  <c r="V115" i="19"/>
  <c r="W115" i="19"/>
  <c r="P116" i="19"/>
  <c r="S116" i="19" s="1"/>
  <c r="Q116" i="19"/>
  <c r="V116" i="19" s="1"/>
  <c r="R116" i="19"/>
  <c r="U116" i="19"/>
  <c r="W116" i="19"/>
  <c r="P117" i="19"/>
  <c r="S117" i="19" s="1"/>
  <c r="Q117" i="19"/>
  <c r="R117" i="19"/>
  <c r="U117" i="19"/>
  <c r="V117" i="19"/>
  <c r="W117" i="19"/>
  <c r="P118" i="19"/>
  <c r="S118" i="19" s="1"/>
  <c r="Q118" i="19"/>
  <c r="V118" i="19" s="1"/>
  <c r="R118" i="19"/>
  <c r="U118" i="19"/>
  <c r="W118" i="19"/>
  <c r="P119" i="19"/>
  <c r="S119" i="19" s="1"/>
  <c r="Q119" i="19"/>
  <c r="R119" i="19"/>
  <c r="U119" i="19"/>
  <c r="V119" i="19"/>
  <c r="W119" i="19"/>
  <c r="P120" i="19"/>
  <c r="S120" i="19" s="1"/>
  <c r="Q120" i="19"/>
  <c r="V120" i="19" s="1"/>
  <c r="R120" i="19"/>
  <c r="U120" i="19"/>
  <c r="W120" i="19"/>
  <c r="P121" i="19"/>
  <c r="S121" i="19" s="1"/>
  <c r="Q121" i="19"/>
  <c r="R121" i="19"/>
  <c r="U121" i="19"/>
  <c r="V121" i="19"/>
  <c r="W121" i="19"/>
  <c r="P122" i="19"/>
  <c r="S122" i="19" s="1"/>
  <c r="Q122" i="19"/>
  <c r="V122" i="19" s="1"/>
  <c r="R122" i="19"/>
  <c r="U122" i="19"/>
  <c r="W122" i="19"/>
  <c r="P123" i="19"/>
  <c r="S123" i="19" s="1"/>
  <c r="Q123" i="19"/>
  <c r="R123" i="19"/>
  <c r="U123" i="19"/>
  <c r="V123" i="19"/>
  <c r="W123" i="19"/>
  <c r="P124" i="19"/>
  <c r="S124" i="19" s="1"/>
  <c r="Q124" i="19"/>
  <c r="V124" i="19" s="1"/>
  <c r="R124" i="19"/>
  <c r="U124" i="19"/>
  <c r="W124" i="19"/>
  <c r="P125" i="19"/>
  <c r="S125" i="19" s="1"/>
  <c r="Q125" i="19"/>
  <c r="R125" i="19"/>
  <c r="U125" i="19"/>
  <c r="V125" i="19"/>
  <c r="W125" i="19"/>
  <c r="P126" i="19"/>
  <c r="S126" i="19" s="1"/>
  <c r="Q126" i="19"/>
  <c r="V126" i="19" s="1"/>
  <c r="R126" i="19"/>
  <c r="U126" i="19"/>
  <c r="W126" i="19"/>
  <c r="P127" i="19"/>
  <c r="S127" i="19" s="1"/>
  <c r="Q127" i="19"/>
  <c r="R127" i="19"/>
  <c r="U127" i="19"/>
  <c r="V127" i="19"/>
  <c r="W127" i="19"/>
  <c r="P128" i="19"/>
  <c r="S128" i="19" s="1"/>
  <c r="Q128" i="19"/>
  <c r="V128" i="19" s="1"/>
  <c r="R128" i="19"/>
  <c r="U128" i="19"/>
  <c r="W128" i="19"/>
  <c r="P129" i="19"/>
  <c r="S129" i="19" s="1"/>
  <c r="Q129" i="19"/>
  <c r="R129" i="19"/>
  <c r="U129" i="19"/>
  <c r="V129" i="19"/>
  <c r="W129" i="19"/>
  <c r="P130" i="19"/>
  <c r="S130" i="19" s="1"/>
  <c r="Q130" i="19"/>
  <c r="V130" i="19" s="1"/>
  <c r="R130" i="19"/>
  <c r="U130" i="19"/>
  <c r="W130" i="19"/>
  <c r="P131" i="19"/>
  <c r="S131" i="19" s="1"/>
  <c r="Q131" i="19"/>
  <c r="R131" i="19"/>
  <c r="U131" i="19"/>
  <c r="V131" i="19"/>
  <c r="W131" i="19"/>
  <c r="P132" i="19"/>
  <c r="S132" i="19" s="1"/>
  <c r="Q132" i="19"/>
  <c r="V132" i="19" s="1"/>
  <c r="R132" i="19"/>
  <c r="U132" i="19"/>
  <c r="W132" i="19"/>
  <c r="P133" i="19"/>
  <c r="S133" i="19" s="1"/>
  <c r="Q133" i="19"/>
  <c r="R133" i="19"/>
  <c r="U133" i="19"/>
  <c r="V133" i="19"/>
  <c r="W133" i="19"/>
  <c r="P134" i="19"/>
  <c r="S134" i="19" s="1"/>
  <c r="Q134" i="19"/>
  <c r="V134" i="19" s="1"/>
  <c r="R134" i="19"/>
  <c r="U134" i="19"/>
  <c r="W134" i="19"/>
  <c r="P135" i="19"/>
  <c r="S135" i="19" s="1"/>
  <c r="Q135" i="19"/>
  <c r="R135" i="19"/>
  <c r="U135" i="19"/>
  <c r="V135" i="19"/>
  <c r="W135" i="19"/>
  <c r="P136" i="19"/>
  <c r="S136" i="19" s="1"/>
  <c r="Q136" i="19"/>
  <c r="V136" i="19" s="1"/>
  <c r="R136" i="19"/>
  <c r="U136" i="19"/>
  <c r="W136" i="19"/>
  <c r="P137" i="19"/>
  <c r="S137" i="19" s="1"/>
  <c r="Q137" i="19"/>
  <c r="R137" i="19"/>
  <c r="U137" i="19"/>
  <c r="V137" i="19"/>
  <c r="W137" i="19"/>
  <c r="P138" i="19"/>
  <c r="S138" i="19" s="1"/>
  <c r="Q138" i="19"/>
  <c r="V138" i="19" s="1"/>
  <c r="R138" i="19"/>
  <c r="U138" i="19"/>
  <c r="W138" i="19"/>
  <c r="P139" i="19"/>
  <c r="S139" i="19" s="1"/>
  <c r="Q139" i="19"/>
  <c r="R139" i="19"/>
  <c r="U139" i="19"/>
  <c r="V139" i="19"/>
  <c r="W139" i="19"/>
  <c r="P140" i="19"/>
  <c r="S140" i="19" s="1"/>
  <c r="Q140" i="19"/>
  <c r="V140" i="19" s="1"/>
  <c r="R140" i="19"/>
  <c r="U140" i="19"/>
  <c r="W140" i="19"/>
  <c r="P141" i="19"/>
  <c r="S141" i="19" s="1"/>
  <c r="Q141" i="19"/>
  <c r="R141" i="19"/>
  <c r="U141" i="19"/>
  <c r="V141" i="19"/>
  <c r="W141" i="19"/>
  <c r="P142" i="19"/>
  <c r="S142" i="19" s="1"/>
  <c r="Q142" i="19"/>
  <c r="V142" i="19" s="1"/>
  <c r="R142" i="19"/>
  <c r="U142" i="19"/>
  <c r="W142" i="19"/>
  <c r="P143" i="19"/>
  <c r="S143" i="19" s="1"/>
  <c r="Q143" i="19"/>
  <c r="R143" i="19"/>
  <c r="U143" i="19"/>
  <c r="V143" i="19"/>
  <c r="W143" i="19"/>
  <c r="P144" i="19"/>
  <c r="S144" i="19" s="1"/>
  <c r="Q144" i="19"/>
  <c r="V144" i="19" s="1"/>
  <c r="R144" i="19"/>
  <c r="U144" i="19"/>
  <c r="W144" i="19"/>
  <c r="P145" i="19"/>
  <c r="S145" i="19" s="1"/>
  <c r="Q145" i="19"/>
  <c r="R145" i="19"/>
  <c r="U145" i="19"/>
  <c r="V145" i="19"/>
  <c r="W145" i="19"/>
  <c r="P146" i="19"/>
  <c r="S146" i="19" s="1"/>
  <c r="Q146" i="19"/>
  <c r="V146" i="19" s="1"/>
  <c r="R146" i="19"/>
  <c r="U146" i="19"/>
  <c r="W146" i="19"/>
  <c r="P147" i="19"/>
  <c r="S147" i="19" s="1"/>
  <c r="Q147" i="19"/>
  <c r="R147" i="19"/>
  <c r="U147" i="19"/>
  <c r="V147" i="19"/>
  <c r="W147" i="19"/>
  <c r="P148" i="19"/>
  <c r="S148" i="19" s="1"/>
  <c r="Q148" i="19"/>
  <c r="V148" i="19" s="1"/>
  <c r="R148" i="19"/>
  <c r="U148" i="19"/>
  <c r="W148" i="19"/>
  <c r="P149" i="19"/>
  <c r="S149" i="19" s="1"/>
  <c r="Q149" i="19"/>
  <c r="R149" i="19"/>
  <c r="U149" i="19"/>
  <c r="V149" i="19"/>
  <c r="W149" i="19"/>
  <c r="P150" i="19"/>
  <c r="S150" i="19" s="1"/>
  <c r="Q150" i="19"/>
  <c r="V150" i="19" s="1"/>
  <c r="R150" i="19"/>
  <c r="U150" i="19"/>
  <c r="W150" i="19"/>
  <c r="P151" i="19"/>
  <c r="S151" i="19" s="1"/>
  <c r="Q151" i="19"/>
  <c r="R151" i="19"/>
  <c r="U151" i="19"/>
  <c r="V151" i="19"/>
  <c r="W151" i="19"/>
  <c r="P152" i="19"/>
  <c r="S152" i="19" s="1"/>
  <c r="Q152" i="19"/>
  <c r="V152" i="19" s="1"/>
  <c r="R152" i="19"/>
  <c r="U152" i="19"/>
  <c r="W152" i="19"/>
  <c r="P153" i="19"/>
  <c r="S153" i="19" s="1"/>
  <c r="Q153" i="19"/>
  <c r="R153" i="19"/>
  <c r="U153" i="19"/>
  <c r="V153" i="19"/>
  <c r="W153" i="19"/>
  <c r="P154" i="19"/>
  <c r="S154" i="19" s="1"/>
  <c r="Q154" i="19"/>
  <c r="V154" i="19" s="1"/>
  <c r="R154" i="19"/>
  <c r="U154" i="19"/>
  <c r="W154" i="19"/>
  <c r="P155" i="19"/>
  <c r="S155" i="19" s="1"/>
  <c r="Q155" i="19"/>
  <c r="R155" i="19"/>
  <c r="U155" i="19"/>
  <c r="V155" i="19"/>
  <c r="W155" i="19"/>
  <c r="P156" i="19"/>
  <c r="S156" i="19" s="1"/>
  <c r="Q156" i="19"/>
  <c r="V156" i="19" s="1"/>
  <c r="R156" i="19"/>
  <c r="U156" i="19"/>
  <c r="W156" i="19"/>
  <c r="P157" i="19"/>
  <c r="S157" i="19" s="1"/>
  <c r="Q157" i="19"/>
  <c r="R157" i="19"/>
  <c r="U157" i="19"/>
  <c r="V157" i="19"/>
  <c r="W157" i="19"/>
  <c r="P158" i="19"/>
  <c r="S158" i="19" s="1"/>
  <c r="Q158" i="19"/>
  <c r="V158" i="19" s="1"/>
  <c r="R158" i="19"/>
  <c r="U158" i="19"/>
  <c r="W158" i="19"/>
  <c r="P159" i="19"/>
  <c r="S159" i="19" s="1"/>
  <c r="Q159" i="19"/>
  <c r="R159" i="19"/>
  <c r="U159" i="19"/>
  <c r="V159" i="19"/>
  <c r="W159" i="19"/>
  <c r="P160" i="19"/>
  <c r="S160" i="19" s="1"/>
  <c r="Q160" i="19"/>
  <c r="V160" i="19" s="1"/>
  <c r="R160" i="19"/>
  <c r="U160" i="19"/>
  <c r="W160" i="19"/>
  <c r="P161" i="19"/>
  <c r="S161" i="19" s="1"/>
  <c r="Q161" i="19"/>
  <c r="R161" i="19"/>
  <c r="U161" i="19"/>
  <c r="V161" i="19"/>
  <c r="W161" i="19"/>
  <c r="P162" i="19"/>
  <c r="S162" i="19" s="1"/>
  <c r="Q162" i="19"/>
  <c r="V162" i="19" s="1"/>
  <c r="R162" i="19"/>
  <c r="U162" i="19"/>
  <c r="W162" i="19"/>
  <c r="P163" i="19"/>
  <c r="S163" i="19" s="1"/>
  <c r="Q163" i="19"/>
  <c r="R163" i="19"/>
  <c r="U163" i="19"/>
  <c r="V163" i="19"/>
  <c r="W163" i="19"/>
  <c r="P164" i="19"/>
  <c r="S164" i="19" s="1"/>
  <c r="Q164" i="19"/>
  <c r="V164" i="19" s="1"/>
  <c r="R164" i="19"/>
  <c r="U164" i="19"/>
  <c r="W164" i="19"/>
  <c r="P165" i="19"/>
  <c r="S165" i="19" s="1"/>
  <c r="Q165" i="19"/>
  <c r="R165" i="19"/>
  <c r="U165" i="19"/>
  <c r="V165" i="19"/>
  <c r="W165" i="19"/>
  <c r="P166" i="19"/>
  <c r="S166" i="19" s="1"/>
  <c r="Q166" i="19"/>
  <c r="V166" i="19" s="1"/>
  <c r="R166" i="19"/>
  <c r="U166" i="19"/>
  <c r="W166" i="19"/>
  <c r="P167" i="19"/>
  <c r="S167" i="19" s="1"/>
  <c r="Q167" i="19"/>
  <c r="R167" i="19"/>
  <c r="U167" i="19"/>
  <c r="V167" i="19"/>
  <c r="W167" i="19"/>
  <c r="P168" i="19"/>
  <c r="S168" i="19" s="1"/>
  <c r="Q168" i="19"/>
  <c r="V168" i="19" s="1"/>
  <c r="R168" i="19"/>
  <c r="U168" i="19"/>
  <c r="W168" i="19"/>
  <c r="P169" i="19"/>
  <c r="S169" i="19" s="1"/>
  <c r="Q169" i="19"/>
  <c r="R169" i="19"/>
  <c r="U169" i="19"/>
  <c r="V169" i="19"/>
  <c r="W169" i="19"/>
  <c r="P170" i="19"/>
  <c r="S170" i="19" s="1"/>
  <c r="Q170" i="19"/>
  <c r="V170" i="19" s="1"/>
  <c r="R170" i="19"/>
  <c r="U170" i="19"/>
  <c r="W170" i="19"/>
  <c r="P171" i="19"/>
  <c r="S171" i="19" s="1"/>
  <c r="Q171" i="19"/>
  <c r="R171" i="19"/>
  <c r="U171" i="19"/>
  <c r="V171" i="19"/>
  <c r="W171" i="19"/>
  <c r="P172" i="19"/>
  <c r="S172" i="19" s="1"/>
  <c r="Q172" i="19"/>
  <c r="V172" i="19" s="1"/>
  <c r="R172" i="19"/>
  <c r="U172" i="19"/>
  <c r="W172" i="19"/>
  <c r="P173" i="19"/>
  <c r="Q173" i="19"/>
  <c r="R173" i="19"/>
  <c r="S173" i="19"/>
  <c r="U173" i="19"/>
  <c r="V173" i="19"/>
  <c r="W173" i="19"/>
  <c r="P174" i="19"/>
  <c r="S174" i="19" s="1"/>
  <c r="Q174" i="19"/>
  <c r="R174" i="19"/>
  <c r="U174" i="19"/>
  <c r="V174" i="19"/>
  <c r="W174" i="19"/>
  <c r="P175" i="19"/>
  <c r="S175" i="19" s="1"/>
  <c r="Q175" i="19"/>
  <c r="V175" i="19" s="1"/>
  <c r="R175" i="19"/>
  <c r="U175" i="19"/>
  <c r="W175" i="19"/>
  <c r="P176" i="19"/>
  <c r="Q176" i="19"/>
  <c r="R176" i="19"/>
  <c r="S176" i="19"/>
  <c r="U176" i="19"/>
  <c r="V176" i="19"/>
  <c r="W176" i="19"/>
  <c r="P177" i="19"/>
  <c r="S177" i="19" s="1"/>
  <c r="Q177" i="19"/>
  <c r="R177" i="19"/>
  <c r="U177" i="19"/>
  <c r="V177" i="19"/>
  <c r="W177" i="19"/>
  <c r="P178" i="19"/>
  <c r="S178" i="19" s="1"/>
  <c r="Q178" i="19"/>
  <c r="V178" i="19" s="1"/>
  <c r="R178" i="19"/>
  <c r="U178" i="19"/>
  <c r="W178" i="19"/>
  <c r="P179" i="19"/>
  <c r="S179" i="19" s="1"/>
  <c r="Q179" i="19"/>
  <c r="R179" i="19"/>
  <c r="U179" i="19"/>
  <c r="V179" i="19"/>
  <c r="W179" i="19"/>
  <c r="P180" i="19"/>
  <c r="Q180" i="19"/>
  <c r="R180" i="19"/>
  <c r="S180" i="19"/>
  <c r="U180" i="19"/>
  <c r="V180" i="19"/>
  <c r="W180" i="19"/>
  <c r="P181" i="19"/>
  <c r="Q181" i="19"/>
  <c r="R181" i="19"/>
  <c r="S181" i="19"/>
  <c r="U181" i="19"/>
  <c r="V181" i="19"/>
  <c r="W181" i="19"/>
  <c r="P182" i="19"/>
  <c r="S182" i="19" s="1"/>
  <c r="Q182" i="19"/>
  <c r="R182" i="19"/>
  <c r="U182" i="19"/>
  <c r="V182" i="19"/>
  <c r="W182" i="19"/>
  <c r="P183" i="19"/>
  <c r="S183" i="19" s="1"/>
  <c r="Q183" i="19"/>
  <c r="V183" i="19" s="1"/>
  <c r="R183" i="19"/>
  <c r="U183" i="19"/>
  <c r="W183" i="19"/>
  <c r="P184" i="19"/>
  <c r="Q184" i="19"/>
  <c r="R184" i="19"/>
  <c r="S184" i="19"/>
  <c r="U184" i="19"/>
  <c r="V184" i="19"/>
  <c r="W184" i="19"/>
  <c r="P185" i="19"/>
  <c r="S185" i="19" s="1"/>
  <c r="Q185" i="19"/>
  <c r="R185" i="19"/>
  <c r="U185" i="19"/>
  <c r="V185" i="19"/>
  <c r="W185" i="19"/>
  <c r="P186" i="19"/>
  <c r="S186" i="19" s="1"/>
  <c r="Q186" i="19"/>
  <c r="R186" i="19"/>
  <c r="U186" i="19"/>
  <c r="V186" i="19"/>
  <c r="W186" i="19"/>
  <c r="P187" i="19"/>
  <c r="S187" i="19" s="1"/>
  <c r="Q187" i="19"/>
  <c r="V187" i="19" s="1"/>
  <c r="R187" i="19"/>
  <c r="U187" i="19"/>
  <c r="W187" i="19"/>
  <c r="P188" i="19"/>
  <c r="Q188" i="19"/>
  <c r="R188" i="19"/>
  <c r="S188" i="19"/>
  <c r="U188" i="19"/>
  <c r="V188" i="19"/>
  <c r="W188" i="19"/>
  <c r="P189" i="19"/>
  <c r="S189" i="19" s="1"/>
  <c r="Q189" i="19"/>
  <c r="R189" i="19"/>
  <c r="U189" i="19"/>
  <c r="V189" i="19"/>
  <c r="W189" i="19"/>
  <c r="P190" i="19"/>
  <c r="Q190" i="19"/>
  <c r="R190" i="19"/>
  <c r="S190" i="19"/>
  <c r="U190" i="19"/>
  <c r="V190" i="19"/>
  <c r="W190" i="19"/>
  <c r="P191" i="19"/>
  <c r="S191" i="19" s="1"/>
  <c r="Q191" i="19"/>
  <c r="R191" i="19"/>
  <c r="U191" i="19"/>
  <c r="V191" i="19"/>
  <c r="W191" i="19"/>
  <c r="P192" i="19"/>
  <c r="Q192" i="19"/>
  <c r="R192" i="19"/>
  <c r="S192" i="19"/>
  <c r="U192" i="19"/>
  <c r="V192" i="19"/>
  <c r="W192" i="19"/>
  <c r="P193" i="19"/>
  <c r="Q193" i="19"/>
  <c r="R193" i="19"/>
  <c r="S193" i="19"/>
  <c r="U193" i="19"/>
  <c r="V193" i="19"/>
  <c r="W193" i="19"/>
  <c r="P194" i="19"/>
  <c r="Q194" i="19"/>
  <c r="R194" i="19"/>
  <c r="S194" i="19"/>
  <c r="U194" i="19"/>
  <c r="V194" i="19"/>
  <c r="W194" i="19"/>
  <c r="P195" i="19"/>
  <c r="S195" i="19" s="1"/>
  <c r="Q195" i="19"/>
  <c r="R195" i="19"/>
  <c r="U195" i="19"/>
  <c r="V195" i="19"/>
  <c r="W195" i="19"/>
  <c r="P196" i="19"/>
  <c r="Q196" i="19"/>
  <c r="R196" i="19"/>
  <c r="S196" i="19"/>
  <c r="U196" i="19"/>
  <c r="V196" i="19"/>
  <c r="W196" i="19"/>
  <c r="P197" i="19"/>
  <c r="Q197" i="19"/>
  <c r="R197" i="19"/>
  <c r="S197" i="19"/>
  <c r="U197" i="19"/>
  <c r="V197" i="19"/>
  <c r="W197" i="19"/>
  <c r="P198" i="19"/>
  <c r="S198" i="19" s="1"/>
  <c r="Q198" i="19"/>
  <c r="R198" i="19"/>
  <c r="U198" i="19"/>
  <c r="V198" i="19"/>
  <c r="W198" i="19"/>
  <c r="P199" i="19"/>
  <c r="S199" i="19" s="1"/>
  <c r="Q199" i="19"/>
  <c r="V199" i="19" s="1"/>
  <c r="R199" i="19"/>
  <c r="U199" i="19"/>
  <c r="W199" i="19"/>
  <c r="P200" i="19"/>
  <c r="Q200" i="19"/>
  <c r="R200" i="19"/>
  <c r="S200" i="19"/>
  <c r="U200" i="19"/>
  <c r="V200" i="19"/>
  <c r="W200" i="19"/>
  <c r="P201" i="19"/>
  <c r="S201" i="19" s="1"/>
  <c r="Q201" i="19"/>
  <c r="R201" i="19"/>
  <c r="U201" i="19"/>
  <c r="V201" i="19"/>
  <c r="W201" i="19"/>
  <c r="P202" i="19"/>
  <c r="S202" i="19" s="1"/>
  <c r="Q202" i="19"/>
  <c r="V202" i="19" s="1"/>
  <c r="R202" i="19"/>
  <c r="U202" i="19"/>
  <c r="W202" i="19"/>
  <c r="P203" i="19"/>
  <c r="S203" i="19" s="1"/>
  <c r="Q203" i="19"/>
  <c r="V203" i="19" s="1"/>
  <c r="R203" i="19"/>
  <c r="U203" i="19"/>
  <c r="W203" i="19"/>
  <c r="P204" i="19"/>
  <c r="S204" i="19" s="1"/>
  <c r="Q204" i="19"/>
  <c r="R204" i="19"/>
  <c r="U204" i="19"/>
  <c r="V204" i="19"/>
  <c r="W204" i="19"/>
  <c r="P205" i="19"/>
  <c r="S205" i="19" s="1"/>
  <c r="Q205" i="19"/>
  <c r="V205" i="19" s="1"/>
  <c r="R205" i="19"/>
  <c r="U205" i="19"/>
  <c r="W205" i="19"/>
  <c r="P206" i="19"/>
  <c r="S206" i="19" s="1"/>
  <c r="Q206" i="19"/>
  <c r="R206" i="19"/>
  <c r="U206" i="19"/>
  <c r="V206" i="19"/>
  <c r="W206" i="19"/>
  <c r="P207" i="19"/>
  <c r="S207" i="19" s="1"/>
  <c r="Q207" i="19"/>
  <c r="V207" i="19" s="1"/>
  <c r="R207" i="19"/>
  <c r="U207" i="19"/>
  <c r="W207" i="19"/>
  <c r="P208" i="19"/>
  <c r="S208" i="19" s="1"/>
  <c r="Q208" i="19"/>
  <c r="R208" i="19"/>
  <c r="U208" i="19"/>
  <c r="V208" i="19"/>
  <c r="W208" i="19"/>
  <c r="P209" i="19"/>
  <c r="S209" i="19" s="1"/>
  <c r="Q209" i="19"/>
  <c r="V209" i="19" s="1"/>
  <c r="R209" i="19"/>
  <c r="U209" i="19"/>
  <c r="W209" i="19"/>
  <c r="P210" i="19"/>
  <c r="S210" i="19" s="1"/>
  <c r="Q210" i="19"/>
  <c r="R210" i="19"/>
  <c r="U210" i="19"/>
  <c r="V210" i="19"/>
  <c r="W210" i="19"/>
  <c r="P211" i="19"/>
  <c r="S211" i="19" s="1"/>
  <c r="Q211" i="19"/>
  <c r="V211" i="19" s="1"/>
  <c r="R211" i="19"/>
  <c r="U211" i="19"/>
  <c r="W211" i="19"/>
  <c r="P212" i="19"/>
  <c r="S212" i="19" s="1"/>
  <c r="Q212" i="19"/>
  <c r="R212" i="19"/>
  <c r="U212" i="19"/>
  <c r="V212" i="19"/>
  <c r="W212" i="19"/>
  <c r="P213" i="19"/>
  <c r="S213" i="19" s="1"/>
  <c r="Q213" i="19"/>
  <c r="V213" i="19" s="1"/>
  <c r="R213" i="19"/>
  <c r="U213" i="19"/>
  <c r="W213" i="19"/>
  <c r="P214" i="19"/>
  <c r="S214" i="19" s="1"/>
  <c r="Q214" i="19"/>
  <c r="R214" i="19"/>
  <c r="U214" i="19"/>
  <c r="V214" i="19"/>
  <c r="W214" i="19"/>
  <c r="P215" i="19"/>
  <c r="S215" i="19" s="1"/>
  <c r="Q215" i="19"/>
  <c r="V215" i="19" s="1"/>
  <c r="R215" i="19"/>
  <c r="U215" i="19"/>
  <c r="W215" i="19"/>
  <c r="P216" i="19"/>
  <c r="S216" i="19" s="1"/>
  <c r="Q216" i="19"/>
  <c r="R216" i="19"/>
  <c r="U216" i="19"/>
  <c r="V216" i="19"/>
  <c r="W216" i="19"/>
  <c r="P217" i="19"/>
  <c r="S217" i="19" s="1"/>
  <c r="Q217" i="19"/>
  <c r="V217" i="19" s="1"/>
  <c r="R217" i="19"/>
  <c r="U217" i="19"/>
  <c r="W217" i="19"/>
  <c r="P218" i="19"/>
  <c r="S218" i="19" s="1"/>
  <c r="Q218" i="19"/>
  <c r="R218" i="19"/>
  <c r="U218" i="19"/>
  <c r="V218" i="19"/>
  <c r="W218" i="19"/>
  <c r="P219" i="19"/>
  <c r="S219" i="19" s="1"/>
  <c r="Q219" i="19"/>
  <c r="V219" i="19" s="1"/>
  <c r="R219" i="19"/>
  <c r="U219" i="19"/>
  <c r="W219" i="19"/>
  <c r="P220" i="19"/>
  <c r="S220" i="19" s="1"/>
  <c r="Q220" i="19"/>
  <c r="R220" i="19"/>
  <c r="U220" i="19"/>
  <c r="V220" i="19"/>
  <c r="W220" i="19"/>
  <c r="P221" i="19"/>
  <c r="S221" i="19" s="1"/>
  <c r="Q221" i="19"/>
  <c r="V221" i="19" s="1"/>
  <c r="R221" i="19"/>
  <c r="U221" i="19"/>
  <c r="W221" i="19"/>
  <c r="P222" i="19"/>
  <c r="S222" i="19" s="1"/>
  <c r="Q222" i="19"/>
  <c r="R222" i="19"/>
  <c r="U222" i="19"/>
  <c r="V222" i="19"/>
  <c r="W222" i="19"/>
  <c r="P223" i="19"/>
  <c r="S223" i="19" s="1"/>
  <c r="Q223" i="19"/>
  <c r="V223" i="19" s="1"/>
  <c r="R223" i="19"/>
  <c r="U223" i="19"/>
  <c r="W223" i="19"/>
  <c r="P224" i="19"/>
  <c r="S224" i="19" s="1"/>
  <c r="Q224" i="19"/>
  <c r="R224" i="19"/>
  <c r="U224" i="19"/>
  <c r="V224" i="19"/>
  <c r="W224" i="19"/>
  <c r="P225" i="19"/>
  <c r="S225" i="19" s="1"/>
  <c r="Q225" i="19"/>
  <c r="V225" i="19" s="1"/>
  <c r="R225" i="19"/>
  <c r="U225" i="19"/>
  <c r="W225" i="19"/>
  <c r="P226" i="19"/>
  <c r="S226" i="19" s="1"/>
  <c r="Q226" i="19"/>
  <c r="R226" i="19"/>
  <c r="U226" i="19"/>
  <c r="V226" i="19"/>
  <c r="W226" i="19"/>
  <c r="P227" i="19"/>
  <c r="S227" i="19" s="1"/>
  <c r="Q227" i="19"/>
  <c r="V227" i="19" s="1"/>
  <c r="R227" i="19"/>
  <c r="U227" i="19"/>
  <c r="W227" i="19"/>
  <c r="P228" i="19"/>
  <c r="S228" i="19" s="1"/>
  <c r="Q228" i="19"/>
  <c r="R228" i="19"/>
  <c r="U228" i="19"/>
  <c r="V228" i="19"/>
  <c r="W228" i="19"/>
  <c r="P229" i="19"/>
  <c r="S229" i="19" s="1"/>
  <c r="Q229" i="19"/>
  <c r="V229" i="19" s="1"/>
  <c r="R229" i="19"/>
  <c r="U229" i="19"/>
  <c r="W229" i="19"/>
  <c r="P230" i="19"/>
  <c r="S230" i="19" s="1"/>
  <c r="Q230" i="19"/>
  <c r="R230" i="19"/>
  <c r="U230" i="19"/>
  <c r="V230" i="19"/>
  <c r="W230" i="19"/>
  <c r="P231" i="19"/>
  <c r="S231" i="19" s="1"/>
  <c r="Q231" i="19"/>
  <c r="V231" i="19" s="1"/>
  <c r="R231" i="19"/>
  <c r="U231" i="19"/>
  <c r="W231" i="19"/>
  <c r="P232" i="19"/>
  <c r="S232" i="19" s="1"/>
  <c r="Q232" i="19"/>
  <c r="R232" i="19"/>
  <c r="U232" i="19"/>
  <c r="V232" i="19"/>
  <c r="W232" i="19"/>
  <c r="P233" i="19"/>
  <c r="S233" i="19" s="1"/>
  <c r="Q233" i="19"/>
  <c r="V233" i="19" s="1"/>
  <c r="R233" i="19"/>
  <c r="U233" i="19"/>
  <c r="W233" i="19"/>
  <c r="P234" i="19"/>
  <c r="S234" i="19" s="1"/>
  <c r="Q234" i="19"/>
  <c r="R234" i="19"/>
  <c r="U234" i="19"/>
  <c r="V234" i="19"/>
  <c r="W234" i="19"/>
  <c r="P235" i="19"/>
  <c r="S235" i="19" s="1"/>
  <c r="Q235" i="19"/>
  <c r="V235" i="19" s="1"/>
  <c r="R235" i="19"/>
  <c r="U235" i="19"/>
  <c r="W235" i="19"/>
  <c r="P236" i="19"/>
  <c r="S236" i="19" s="1"/>
  <c r="Q236" i="19"/>
  <c r="R236" i="19"/>
  <c r="U236" i="19"/>
  <c r="V236" i="19"/>
  <c r="W236" i="19"/>
  <c r="P237" i="19"/>
  <c r="S237" i="19" s="1"/>
  <c r="Q237" i="19"/>
  <c r="V237" i="19" s="1"/>
  <c r="R237" i="19"/>
  <c r="U237" i="19"/>
  <c r="W237" i="19"/>
  <c r="P238" i="19"/>
  <c r="S238" i="19" s="1"/>
  <c r="Q238" i="19"/>
  <c r="R238" i="19"/>
  <c r="U238" i="19"/>
  <c r="V238" i="19"/>
  <c r="W238" i="19"/>
  <c r="P239" i="19"/>
  <c r="S239" i="19" s="1"/>
  <c r="Q239" i="19"/>
  <c r="V239" i="19" s="1"/>
  <c r="R239" i="19"/>
  <c r="U239" i="19"/>
  <c r="W239" i="19"/>
  <c r="P240" i="19"/>
  <c r="S240" i="19" s="1"/>
  <c r="Q240" i="19"/>
  <c r="R240" i="19"/>
  <c r="U240" i="19"/>
  <c r="V240" i="19"/>
  <c r="W240" i="19"/>
  <c r="P241" i="19"/>
  <c r="S241" i="19" s="1"/>
  <c r="Q241" i="19"/>
  <c r="V241" i="19" s="1"/>
  <c r="R241" i="19"/>
  <c r="U241" i="19"/>
  <c r="W241" i="19"/>
  <c r="P242" i="19"/>
  <c r="S242" i="19" s="1"/>
  <c r="Q242" i="19"/>
  <c r="R242" i="19"/>
  <c r="U242" i="19"/>
  <c r="V242" i="19"/>
  <c r="W242" i="19"/>
  <c r="P243" i="19"/>
  <c r="S243" i="19" s="1"/>
  <c r="Q243" i="19"/>
  <c r="V243" i="19" s="1"/>
  <c r="R243" i="19"/>
  <c r="U243" i="19"/>
  <c r="W243" i="19"/>
  <c r="P244" i="19"/>
  <c r="S244" i="19" s="1"/>
  <c r="Q244" i="19"/>
  <c r="R244" i="19"/>
  <c r="U244" i="19"/>
  <c r="V244" i="19"/>
  <c r="W244" i="19"/>
  <c r="P245" i="19"/>
  <c r="S245" i="19" s="1"/>
  <c r="Q245" i="19"/>
  <c r="V245" i="19" s="1"/>
  <c r="R245" i="19"/>
  <c r="U245" i="19"/>
  <c r="W245" i="19"/>
  <c r="P246" i="19"/>
  <c r="S246" i="19" s="1"/>
  <c r="Q246" i="19"/>
  <c r="R246" i="19"/>
  <c r="U246" i="19"/>
  <c r="V246" i="19"/>
  <c r="W246" i="19"/>
  <c r="P247" i="19"/>
  <c r="S247" i="19" s="1"/>
  <c r="Q247" i="19"/>
  <c r="V247" i="19" s="1"/>
  <c r="R247" i="19"/>
  <c r="U247" i="19"/>
  <c r="W247" i="19"/>
  <c r="P248" i="19"/>
  <c r="S248" i="19" s="1"/>
  <c r="Q248" i="19"/>
  <c r="R248" i="19"/>
  <c r="U248" i="19"/>
  <c r="V248" i="19"/>
  <c r="W248" i="19"/>
  <c r="P249" i="19"/>
  <c r="S249" i="19" s="1"/>
  <c r="Q249" i="19"/>
  <c r="V249" i="19" s="1"/>
  <c r="R249" i="19"/>
  <c r="U249" i="19"/>
  <c r="W249" i="19"/>
  <c r="P250" i="19"/>
  <c r="S250" i="19" s="1"/>
  <c r="Q250" i="19"/>
  <c r="R250" i="19"/>
  <c r="U250" i="19"/>
  <c r="V250" i="19"/>
  <c r="W250" i="19"/>
  <c r="P251" i="19"/>
  <c r="S251" i="19" s="1"/>
  <c r="Q251" i="19"/>
  <c r="V251" i="19" s="1"/>
  <c r="R251" i="19"/>
  <c r="U251" i="19"/>
  <c r="W251" i="19"/>
  <c r="P252" i="19"/>
  <c r="S252" i="19" s="1"/>
  <c r="Q252" i="19"/>
  <c r="R252" i="19"/>
  <c r="U252" i="19"/>
  <c r="V252" i="19"/>
  <c r="W252" i="19"/>
  <c r="P253" i="19"/>
  <c r="S253" i="19" s="1"/>
  <c r="Q253" i="19"/>
  <c r="V253" i="19" s="1"/>
  <c r="R253" i="19"/>
  <c r="U253" i="19"/>
  <c r="W253" i="19"/>
  <c r="P254" i="19"/>
  <c r="S254" i="19" s="1"/>
  <c r="Q254" i="19"/>
  <c r="R254" i="19"/>
  <c r="U254" i="19"/>
  <c r="V254" i="19"/>
  <c r="W254" i="19"/>
  <c r="P255" i="19"/>
  <c r="S255" i="19" s="1"/>
  <c r="Q255" i="19"/>
  <c r="V255" i="19" s="1"/>
  <c r="R255" i="19"/>
  <c r="U255" i="19"/>
  <c r="W255" i="19"/>
  <c r="P256" i="19"/>
  <c r="S256" i="19" s="1"/>
  <c r="Q256" i="19"/>
  <c r="R256" i="19"/>
  <c r="U256" i="19"/>
  <c r="V256" i="19"/>
  <c r="W256" i="19"/>
  <c r="P257" i="19"/>
  <c r="S257" i="19" s="1"/>
  <c r="Q257" i="19"/>
  <c r="V257" i="19" s="1"/>
  <c r="R257" i="19"/>
  <c r="U257" i="19"/>
  <c r="W257" i="19"/>
  <c r="P258" i="19"/>
  <c r="S258" i="19" s="1"/>
  <c r="Q258" i="19"/>
  <c r="R258" i="19"/>
  <c r="U258" i="19"/>
  <c r="V258" i="19"/>
  <c r="W258" i="19"/>
  <c r="P259" i="19"/>
  <c r="S259" i="19" s="1"/>
  <c r="Q259" i="19"/>
  <c r="V259" i="19" s="1"/>
  <c r="R259" i="19"/>
  <c r="U259" i="19"/>
  <c r="W259" i="19"/>
  <c r="P260" i="19"/>
  <c r="S260" i="19" s="1"/>
  <c r="Q260" i="19"/>
  <c r="R260" i="19"/>
  <c r="U260" i="19"/>
  <c r="V260" i="19"/>
  <c r="W260" i="19"/>
  <c r="P261" i="19"/>
  <c r="S261" i="19" s="1"/>
  <c r="Q261" i="19"/>
  <c r="V261" i="19" s="1"/>
  <c r="R261" i="19"/>
  <c r="U261" i="19"/>
  <c r="W261" i="19"/>
  <c r="P262" i="19"/>
  <c r="S262" i="19" s="1"/>
  <c r="Q262" i="19"/>
  <c r="R262" i="19"/>
  <c r="U262" i="19"/>
  <c r="V262" i="19"/>
  <c r="W262" i="19"/>
  <c r="P263" i="19"/>
  <c r="S263" i="19" s="1"/>
  <c r="Q263" i="19"/>
  <c r="V263" i="19" s="1"/>
  <c r="R263" i="19"/>
  <c r="U263" i="19"/>
  <c r="W263" i="19"/>
  <c r="P264" i="19"/>
  <c r="S264" i="19" s="1"/>
  <c r="Q264" i="19"/>
  <c r="R264" i="19"/>
  <c r="U264" i="19"/>
  <c r="V264" i="19"/>
  <c r="W264" i="19"/>
  <c r="P265" i="19"/>
  <c r="S265" i="19" s="1"/>
  <c r="Q265" i="19"/>
  <c r="V265" i="19" s="1"/>
  <c r="R265" i="19"/>
  <c r="U265" i="19"/>
  <c r="W265" i="19"/>
  <c r="P266" i="19"/>
  <c r="S266" i="19" s="1"/>
  <c r="Q266" i="19"/>
  <c r="R266" i="19"/>
  <c r="U266" i="19"/>
  <c r="V266" i="19"/>
  <c r="W266" i="19"/>
  <c r="P267" i="19"/>
  <c r="S267" i="19" s="1"/>
  <c r="Q267" i="19"/>
  <c r="V267" i="19" s="1"/>
  <c r="R267" i="19"/>
  <c r="U267" i="19"/>
  <c r="W267" i="19"/>
  <c r="P268" i="19"/>
  <c r="S268" i="19" s="1"/>
  <c r="Q268" i="19"/>
  <c r="R268" i="19"/>
  <c r="U268" i="19"/>
  <c r="V268" i="19"/>
  <c r="W268" i="19"/>
  <c r="P269" i="19"/>
  <c r="S269" i="19" s="1"/>
  <c r="Q269" i="19"/>
  <c r="V269" i="19" s="1"/>
  <c r="R269" i="19"/>
  <c r="U269" i="19"/>
  <c r="W269" i="19"/>
  <c r="P270" i="19"/>
  <c r="S270" i="19" s="1"/>
  <c r="Q270" i="19"/>
  <c r="R270" i="19"/>
  <c r="U270" i="19"/>
  <c r="V270" i="19"/>
  <c r="W270" i="19"/>
  <c r="P271" i="19"/>
  <c r="S271" i="19" s="1"/>
  <c r="Q271" i="19"/>
  <c r="V271" i="19" s="1"/>
  <c r="R271" i="19"/>
  <c r="U271" i="19"/>
  <c r="W271" i="19"/>
  <c r="P272" i="19"/>
  <c r="S272" i="19" s="1"/>
  <c r="Q272" i="19"/>
  <c r="R272" i="19"/>
  <c r="U272" i="19"/>
  <c r="V272" i="19"/>
  <c r="W272" i="19"/>
  <c r="P273" i="19"/>
  <c r="S273" i="19" s="1"/>
  <c r="Q273" i="19"/>
  <c r="V273" i="19" s="1"/>
  <c r="R273" i="19"/>
  <c r="U273" i="19"/>
  <c r="W273" i="19"/>
  <c r="P274" i="19"/>
  <c r="S274" i="19" s="1"/>
  <c r="Q274" i="19"/>
  <c r="R274" i="19"/>
  <c r="U274" i="19"/>
  <c r="V274" i="19"/>
  <c r="W274" i="19"/>
  <c r="P275" i="19"/>
  <c r="S275" i="19" s="1"/>
  <c r="Q275" i="19"/>
  <c r="V275" i="19" s="1"/>
  <c r="R275" i="19"/>
  <c r="U275" i="19"/>
  <c r="W275" i="19"/>
  <c r="P276" i="19"/>
  <c r="S276" i="19" s="1"/>
  <c r="Q276" i="19"/>
  <c r="R276" i="19"/>
  <c r="U276" i="19"/>
  <c r="V276" i="19"/>
  <c r="W276" i="19"/>
  <c r="P277" i="19"/>
  <c r="S277" i="19" s="1"/>
  <c r="Q277" i="19"/>
  <c r="V277" i="19" s="1"/>
  <c r="R277" i="19"/>
  <c r="U277" i="19"/>
  <c r="W277" i="19"/>
  <c r="P278" i="19"/>
  <c r="S278" i="19" s="1"/>
  <c r="Q278" i="19"/>
  <c r="R278" i="19"/>
  <c r="U278" i="19"/>
  <c r="V278" i="19"/>
  <c r="W278" i="19"/>
  <c r="P279" i="19"/>
  <c r="S279" i="19" s="1"/>
  <c r="Q279" i="19"/>
  <c r="V279" i="19" s="1"/>
  <c r="R279" i="19"/>
  <c r="U279" i="19"/>
  <c r="W279" i="19"/>
  <c r="P280" i="19"/>
  <c r="S280" i="19" s="1"/>
  <c r="Q280" i="19"/>
  <c r="R280" i="19"/>
  <c r="U280" i="19"/>
  <c r="V280" i="19"/>
  <c r="W280" i="19"/>
  <c r="P281" i="19"/>
  <c r="S281" i="19" s="1"/>
  <c r="Q281" i="19"/>
  <c r="V281" i="19" s="1"/>
  <c r="R281" i="19"/>
  <c r="U281" i="19"/>
  <c r="W281" i="19"/>
  <c r="P282" i="19"/>
  <c r="S282" i="19" s="1"/>
  <c r="Q282" i="19"/>
  <c r="R282" i="19"/>
  <c r="U282" i="19"/>
  <c r="V282" i="19"/>
  <c r="W282" i="19"/>
  <c r="P283" i="19"/>
  <c r="S283" i="19" s="1"/>
  <c r="Q283" i="19"/>
  <c r="V283" i="19" s="1"/>
  <c r="R283" i="19"/>
  <c r="U283" i="19"/>
  <c r="W283" i="19"/>
  <c r="P284" i="19"/>
  <c r="S284" i="19" s="1"/>
  <c r="Q284" i="19"/>
  <c r="R284" i="19"/>
  <c r="U284" i="19"/>
  <c r="V284" i="19"/>
  <c r="W284" i="19"/>
  <c r="P285" i="19"/>
  <c r="S285" i="19" s="1"/>
  <c r="Q285" i="19"/>
  <c r="V285" i="19" s="1"/>
  <c r="R285" i="19"/>
  <c r="U285" i="19"/>
  <c r="W285" i="19"/>
  <c r="P286" i="19"/>
  <c r="S286" i="19" s="1"/>
  <c r="Q286" i="19"/>
  <c r="R286" i="19"/>
  <c r="U286" i="19"/>
  <c r="V286" i="19"/>
  <c r="W286" i="19"/>
  <c r="P287" i="19"/>
  <c r="S287" i="19" s="1"/>
  <c r="Q287" i="19"/>
  <c r="V287" i="19" s="1"/>
  <c r="R287" i="19"/>
  <c r="U287" i="19"/>
  <c r="W287" i="19"/>
  <c r="P288" i="19"/>
  <c r="S288" i="19" s="1"/>
  <c r="Q288" i="19"/>
  <c r="R288" i="19"/>
  <c r="U288" i="19"/>
  <c r="V288" i="19"/>
  <c r="W288" i="19"/>
  <c r="P289" i="19"/>
  <c r="S289" i="19" s="1"/>
  <c r="Q289" i="19"/>
  <c r="V289" i="19" s="1"/>
  <c r="R289" i="19"/>
  <c r="U289" i="19"/>
  <c r="W289" i="19"/>
  <c r="P290" i="19"/>
  <c r="S290" i="19" s="1"/>
  <c r="Q290" i="19"/>
  <c r="V290" i="19" s="1"/>
  <c r="R290" i="19"/>
  <c r="U290" i="19"/>
  <c r="W290" i="19"/>
  <c r="P291" i="19"/>
  <c r="Q291" i="19"/>
  <c r="R291" i="19"/>
  <c r="S291" i="19"/>
  <c r="U291" i="19"/>
  <c r="V291" i="19"/>
  <c r="W291" i="19"/>
  <c r="P292" i="19"/>
  <c r="S292" i="19" s="1"/>
  <c r="Q292" i="19"/>
  <c r="R292" i="19"/>
  <c r="U292" i="19"/>
  <c r="V292" i="19"/>
  <c r="W292" i="19"/>
  <c r="P293" i="19"/>
  <c r="S293" i="19" s="1"/>
  <c r="Q293" i="19"/>
  <c r="R293" i="19"/>
  <c r="U293" i="19"/>
  <c r="V293" i="19"/>
  <c r="W293" i="19"/>
  <c r="P294" i="19"/>
  <c r="S294" i="19" s="1"/>
  <c r="Q294" i="19"/>
  <c r="V294" i="19" s="1"/>
  <c r="R294" i="19"/>
  <c r="U294" i="19"/>
  <c r="W294" i="19"/>
  <c r="P295" i="19"/>
  <c r="Q295" i="19"/>
  <c r="R295" i="19"/>
  <c r="S295" i="19"/>
  <c r="U295" i="19"/>
  <c r="V295" i="19"/>
  <c r="W295" i="19"/>
  <c r="P296" i="19"/>
  <c r="S296" i="19" s="1"/>
  <c r="Q296" i="19"/>
  <c r="R296" i="19"/>
  <c r="U296" i="19"/>
  <c r="V296" i="19"/>
  <c r="W296" i="19"/>
  <c r="P297" i="19"/>
  <c r="Q297" i="19"/>
  <c r="R297" i="19"/>
  <c r="S297" i="19"/>
  <c r="U297" i="19"/>
  <c r="V297" i="19"/>
  <c r="W297" i="19"/>
  <c r="P298" i="19"/>
  <c r="S298" i="19" s="1"/>
  <c r="Q298" i="19"/>
  <c r="R298" i="19"/>
  <c r="U298" i="19"/>
  <c r="V298" i="19"/>
  <c r="W298" i="19"/>
  <c r="P299" i="19"/>
  <c r="Q299" i="19"/>
  <c r="R299" i="19"/>
  <c r="S299" i="19"/>
  <c r="U299" i="19"/>
  <c r="V299" i="19"/>
  <c r="W299" i="19"/>
  <c r="P300" i="19"/>
  <c r="Q300" i="19"/>
  <c r="R300" i="19"/>
  <c r="S300" i="19"/>
  <c r="U300" i="19"/>
  <c r="V300" i="19"/>
  <c r="W300" i="19"/>
  <c r="P301" i="19"/>
  <c r="S301" i="19" s="1"/>
  <c r="Q301" i="19"/>
  <c r="R301" i="19"/>
  <c r="U301" i="19"/>
  <c r="V301" i="19"/>
  <c r="W301" i="19"/>
  <c r="P302" i="19"/>
  <c r="S302" i="19" s="1"/>
  <c r="Q302" i="19"/>
  <c r="V302" i="19" s="1"/>
  <c r="R302" i="19"/>
  <c r="U302" i="19"/>
  <c r="W302" i="19"/>
  <c r="P303" i="19"/>
  <c r="S303" i="19" s="1"/>
  <c r="Q303" i="19"/>
  <c r="R303" i="19"/>
  <c r="U303" i="19"/>
  <c r="V303" i="19"/>
  <c r="W303" i="19"/>
  <c r="P304" i="19"/>
  <c r="Q304" i="19"/>
  <c r="R304" i="19"/>
  <c r="S304" i="19"/>
  <c r="U304" i="19"/>
  <c r="V304" i="19"/>
  <c r="W304" i="19"/>
  <c r="P305" i="19"/>
  <c r="S305" i="19" s="1"/>
  <c r="Q305" i="19"/>
  <c r="R305" i="19"/>
  <c r="U305" i="19"/>
  <c r="V305" i="19"/>
  <c r="W305" i="19"/>
  <c r="P306" i="19"/>
  <c r="S306" i="19" s="1"/>
  <c r="Q306" i="19"/>
  <c r="R306" i="19"/>
  <c r="U306" i="19"/>
  <c r="V306" i="19"/>
  <c r="W306" i="19"/>
  <c r="P307" i="19"/>
  <c r="S307" i="19" s="1"/>
  <c r="Q307" i="19"/>
  <c r="R307" i="19"/>
  <c r="U307" i="19"/>
  <c r="V307" i="19"/>
  <c r="W307" i="19"/>
  <c r="P308" i="19"/>
  <c r="Q308" i="19"/>
  <c r="R308" i="19"/>
  <c r="S308" i="19"/>
  <c r="U308" i="19"/>
  <c r="V308" i="19"/>
  <c r="W308" i="19"/>
  <c r="P309" i="19"/>
  <c r="S309" i="19" s="1"/>
  <c r="Q309" i="19"/>
  <c r="R309" i="19"/>
  <c r="U309" i="19"/>
  <c r="V309" i="19"/>
  <c r="W309" i="19"/>
  <c r="P310" i="19"/>
  <c r="S310" i="19" s="1"/>
  <c r="Q310" i="19"/>
  <c r="R310" i="19"/>
  <c r="U310" i="19"/>
  <c r="V310" i="19"/>
  <c r="W310" i="19"/>
  <c r="P311" i="19"/>
  <c r="S311" i="19" s="1"/>
  <c r="Q311" i="19"/>
  <c r="R311" i="19"/>
  <c r="U311" i="19"/>
  <c r="V311" i="19"/>
  <c r="W311" i="19"/>
  <c r="P312" i="19"/>
  <c r="Q312" i="19"/>
  <c r="R312" i="19"/>
  <c r="S312" i="19"/>
  <c r="U312" i="19"/>
  <c r="V312" i="19"/>
  <c r="W312" i="19"/>
  <c r="P313" i="19"/>
  <c r="S313" i="19" s="1"/>
  <c r="Q313" i="19"/>
  <c r="R313" i="19"/>
  <c r="U313" i="19"/>
  <c r="V313" i="19"/>
  <c r="W313" i="19"/>
  <c r="P314" i="19"/>
  <c r="S314" i="19" s="1"/>
  <c r="Q314" i="19"/>
  <c r="V314" i="19" s="1"/>
  <c r="R314" i="19"/>
  <c r="U314" i="19"/>
  <c r="W314" i="19"/>
  <c r="P315" i="19"/>
  <c r="S315" i="19" s="1"/>
  <c r="Q315" i="19"/>
  <c r="R315" i="19"/>
  <c r="U315" i="19"/>
  <c r="V315" i="19"/>
  <c r="W315" i="19"/>
  <c r="P316" i="19"/>
  <c r="Q316" i="19"/>
  <c r="R316" i="19"/>
  <c r="S316" i="19"/>
  <c r="U316" i="19"/>
  <c r="V316" i="19"/>
  <c r="W316" i="19"/>
  <c r="P317" i="19"/>
  <c r="S317" i="19" s="1"/>
  <c r="Q317" i="19"/>
  <c r="R317" i="19"/>
  <c r="U317" i="19"/>
  <c r="V317" i="19"/>
  <c r="W317" i="19"/>
  <c r="P318" i="19"/>
  <c r="S318" i="19" s="1"/>
  <c r="Q318" i="19"/>
  <c r="V318" i="19" s="1"/>
  <c r="R318" i="19"/>
  <c r="U318" i="19"/>
  <c r="W318" i="19"/>
  <c r="P319" i="19"/>
  <c r="S319" i="19" s="1"/>
  <c r="Q319" i="19"/>
  <c r="R319" i="19"/>
  <c r="U319" i="19"/>
  <c r="V319" i="19"/>
  <c r="W319" i="19"/>
  <c r="P320" i="19"/>
  <c r="Q320" i="19"/>
  <c r="R320" i="19"/>
  <c r="S320" i="19"/>
  <c r="U320" i="19"/>
  <c r="V320" i="19"/>
  <c r="W320" i="19"/>
  <c r="P321" i="19"/>
  <c r="S321" i="19" s="1"/>
  <c r="Q321" i="19"/>
  <c r="R321" i="19"/>
  <c r="U321" i="19"/>
  <c r="V321" i="19"/>
  <c r="W321" i="19"/>
  <c r="P322" i="19"/>
  <c r="S322" i="19" s="1"/>
  <c r="Q322" i="19"/>
  <c r="R322" i="19"/>
  <c r="U322" i="19"/>
  <c r="V322" i="19"/>
  <c r="W322" i="19"/>
  <c r="P323" i="19"/>
  <c r="S323" i="19" s="1"/>
  <c r="Q323" i="19"/>
  <c r="R323" i="19"/>
  <c r="U323" i="19"/>
  <c r="V323" i="19"/>
  <c r="W323" i="19"/>
  <c r="P324" i="19"/>
  <c r="Q324" i="19"/>
  <c r="R324" i="19"/>
  <c r="S324" i="19"/>
  <c r="U324" i="19"/>
  <c r="V324" i="19"/>
  <c r="W324" i="19"/>
  <c r="P325" i="19"/>
  <c r="S325" i="19" s="1"/>
  <c r="Q325" i="19"/>
  <c r="R325" i="19"/>
  <c r="U325" i="19"/>
  <c r="V325" i="19"/>
  <c r="W325" i="19"/>
  <c r="P326" i="19"/>
  <c r="S326" i="19" s="1"/>
  <c r="Q326" i="19"/>
  <c r="R326" i="19"/>
  <c r="U326" i="19"/>
  <c r="V326" i="19"/>
  <c r="W326" i="19"/>
  <c r="P327" i="19"/>
  <c r="S327" i="19" s="1"/>
  <c r="Q327" i="19"/>
  <c r="R327" i="19"/>
  <c r="U327" i="19"/>
  <c r="V327" i="19"/>
  <c r="W327" i="19"/>
  <c r="P328" i="19"/>
  <c r="Q328" i="19"/>
  <c r="R328" i="19"/>
  <c r="S328" i="19"/>
  <c r="U328" i="19"/>
  <c r="V328" i="19"/>
  <c r="W328" i="19"/>
  <c r="P329" i="19"/>
  <c r="S329" i="19" s="1"/>
  <c r="Q329" i="19"/>
  <c r="R329" i="19"/>
  <c r="U329" i="19"/>
  <c r="V329" i="19"/>
  <c r="W329" i="19"/>
  <c r="P330" i="19"/>
  <c r="S330" i="19" s="1"/>
  <c r="Q330" i="19"/>
  <c r="V330" i="19" s="1"/>
  <c r="R330" i="19"/>
  <c r="U330" i="19"/>
  <c r="W330" i="19"/>
  <c r="P331" i="19"/>
  <c r="S331" i="19" s="1"/>
  <c r="Q331" i="19"/>
  <c r="R331" i="19"/>
  <c r="U331" i="19"/>
  <c r="V331" i="19"/>
  <c r="W331" i="19"/>
  <c r="P332" i="19"/>
  <c r="Q332" i="19"/>
  <c r="R332" i="19"/>
  <c r="S332" i="19"/>
  <c r="U332" i="19"/>
  <c r="V332" i="19"/>
  <c r="W332" i="19"/>
  <c r="P333" i="19"/>
  <c r="S333" i="19" s="1"/>
  <c r="Q333" i="19"/>
  <c r="R333" i="19"/>
  <c r="U333" i="19"/>
  <c r="V333" i="19"/>
  <c r="W333" i="19"/>
  <c r="P334" i="19"/>
  <c r="S334" i="19" s="1"/>
  <c r="Q334" i="19"/>
  <c r="V334" i="19" s="1"/>
  <c r="R334" i="19"/>
  <c r="U334" i="19"/>
  <c r="W334" i="19"/>
  <c r="P335" i="19"/>
  <c r="S335" i="19" s="1"/>
  <c r="Q335" i="19"/>
  <c r="R335" i="19"/>
  <c r="U335" i="19"/>
  <c r="V335" i="19"/>
  <c r="W335" i="19"/>
  <c r="P336" i="19"/>
  <c r="Q336" i="19"/>
  <c r="R336" i="19"/>
  <c r="S336" i="19"/>
  <c r="U336" i="19"/>
  <c r="V336" i="19"/>
  <c r="W336" i="19"/>
  <c r="P337" i="19"/>
  <c r="S337" i="19" s="1"/>
  <c r="Q337" i="19"/>
  <c r="R337" i="19"/>
  <c r="U337" i="19"/>
  <c r="V337" i="19"/>
  <c r="W337" i="19"/>
  <c r="P338" i="19"/>
  <c r="S338" i="19" s="1"/>
  <c r="Q338" i="19"/>
  <c r="R338" i="19"/>
  <c r="U338" i="19"/>
  <c r="V338" i="19"/>
  <c r="W338" i="19"/>
  <c r="P339" i="19"/>
  <c r="S339" i="19" s="1"/>
  <c r="Q339" i="19"/>
  <c r="R339" i="19"/>
  <c r="U339" i="19"/>
  <c r="V339" i="19"/>
  <c r="W339" i="19"/>
  <c r="P340" i="19"/>
  <c r="Q340" i="19"/>
  <c r="R340" i="19"/>
  <c r="S340" i="19"/>
  <c r="U340" i="19"/>
  <c r="V340" i="19"/>
  <c r="W340" i="19"/>
  <c r="P341" i="19"/>
  <c r="S341" i="19" s="1"/>
  <c r="Q341" i="19"/>
  <c r="R341" i="19"/>
  <c r="U341" i="19"/>
  <c r="V341" i="19"/>
  <c r="W341" i="19"/>
  <c r="P342" i="19"/>
  <c r="S342" i="19" s="1"/>
  <c r="Q342" i="19"/>
  <c r="R342" i="19"/>
  <c r="U342" i="19"/>
  <c r="V342" i="19"/>
  <c r="W342" i="19"/>
  <c r="P343" i="19"/>
  <c r="S343" i="19" s="1"/>
  <c r="Q343" i="19"/>
  <c r="R343" i="19"/>
  <c r="U343" i="19"/>
  <c r="V343" i="19"/>
  <c r="W343" i="19"/>
  <c r="P344" i="19"/>
  <c r="Q344" i="19"/>
  <c r="R344" i="19"/>
  <c r="S344" i="19"/>
  <c r="U344" i="19"/>
  <c r="V344" i="19"/>
  <c r="W344" i="19"/>
  <c r="P345" i="19"/>
  <c r="S345" i="19" s="1"/>
  <c r="Q345" i="19"/>
  <c r="R345" i="19"/>
  <c r="U345" i="19"/>
  <c r="V345" i="19"/>
  <c r="W345" i="19"/>
  <c r="P346" i="19"/>
  <c r="S346" i="19" s="1"/>
  <c r="Q346" i="19"/>
  <c r="V346" i="19" s="1"/>
  <c r="R346" i="19"/>
  <c r="U346" i="19"/>
  <c r="W346" i="19"/>
  <c r="P347" i="19"/>
  <c r="S347" i="19" s="1"/>
  <c r="Q347" i="19"/>
  <c r="R347" i="19"/>
  <c r="U347" i="19"/>
  <c r="V347" i="19"/>
  <c r="W347" i="19"/>
  <c r="P348" i="19"/>
  <c r="Q348" i="19"/>
  <c r="R348" i="19"/>
  <c r="S348" i="19"/>
  <c r="U348" i="19"/>
  <c r="V348" i="19"/>
  <c r="W348" i="19"/>
  <c r="P349" i="19"/>
  <c r="S349" i="19" s="1"/>
  <c r="Q349" i="19"/>
  <c r="R349" i="19"/>
  <c r="U349" i="19"/>
  <c r="V349" i="19"/>
  <c r="W349" i="19"/>
  <c r="P350" i="19"/>
  <c r="S350" i="19" s="1"/>
  <c r="Q350" i="19"/>
  <c r="V350" i="19" s="1"/>
  <c r="R350" i="19"/>
  <c r="U350" i="19"/>
  <c r="W350" i="19"/>
  <c r="P351" i="19"/>
  <c r="S351" i="19" s="1"/>
  <c r="Q351" i="19"/>
  <c r="R351" i="19"/>
  <c r="U351" i="19"/>
  <c r="V351" i="19"/>
  <c r="W351" i="19"/>
  <c r="P352" i="19"/>
  <c r="Q352" i="19"/>
  <c r="R352" i="19"/>
  <c r="S352" i="19"/>
  <c r="U352" i="19"/>
  <c r="V352" i="19"/>
  <c r="W352" i="19"/>
  <c r="P353" i="19"/>
  <c r="S353" i="19" s="1"/>
  <c r="Q353" i="19"/>
  <c r="R353" i="19"/>
  <c r="U353" i="19"/>
  <c r="V353" i="19"/>
  <c r="W353" i="19"/>
  <c r="P354" i="19"/>
  <c r="S354" i="19" s="1"/>
  <c r="Q354" i="19"/>
  <c r="R354" i="19"/>
  <c r="U354" i="19"/>
  <c r="V354" i="19"/>
  <c r="W354" i="19"/>
  <c r="P355" i="19"/>
  <c r="S355" i="19" s="1"/>
  <c r="Q355" i="19"/>
  <c r="R355" i="19"/>
  <c r="U355" i="19"/>
  <c r="V355" i="19"/>
  <c r="W355" i="19"/>
  <c r="P356" i="19"/>
  <c r="Q356" i="19"/>
  <c r="R356" i="19"/>
  <c r="S356" i="19"/>
  <c r="U356" i="19"/>
  <c r="V356" i="19"/>
  <c r="W356" i="19"/>
  <c r="P357" i="19"/>
  <c r="S357" i="19" s="1"/>
  <c r="Q357" i="19"/>
  <c r="R357" i="19"/>
  <c r="U357" i="19"/>
  <c r="V357" i="19"/>
  <c r="W357" i="19"/>
  <c r="P358" i="19"/>
  <c r="S358" i="19" s="1"/>
  <c r="Q358" i="19"/>
  <c r="R358" i="19"/>
  <c r="U358" i="19"/>
  <c r="V358" i="19"/>
  <c r="W358" i="19"/>
  <c r="P359" i="19"/>
  <c r="S359" i="19" s="1"/>
  <c r="Q359" i="19"/>
  <c r="R359" i="19"/>
  <c r="U359" i="19"/>
  <c r="V359" i="19"/>
  <c r="W359" i="19"/>
  <c r="P360" i="19"/>
  <c r="Q360" i="19"/>
  <c r="R360" i="19"/>
  <c r="S360" i="19"/>
  <c r="U360" i="19"/>
  <c r="V360" i="19"/>
  <c r="W360" i="19"/>
  <c r="P361" i="19"/>
  <c r="S361" i="19" s="1"/>
  <c r="Q361" i="19"/>
  <c r="R361" i="19"/>
  <c r="U361" i="19"/>
  <c r="V361" i="19"/>
  <c r="W361" i="19"/>
  <c r="P362" i="19"/>
  <c r="S362" i="19" s="1"/>
  <c r="Q362" i="19"/>
  <c r="V362" i="19" s="1"/>
  <c r="R362" i="19"/>
  <c r="U362" i="19"/>
  <c r="W362" i="19"/>
  <c r="P363" i="19"/>
  <c r="S363" i="19" s="1"/>
  <c r="Q363" i="19"/>
  <c r="R363" i="19"/>
  <c r="U363" i="19"/>
  <c r="V363" i="19"/>
  <c r="W363" i="19"/>
  <c r="P364" i="19"/>
  <c r="Q364" i="19"/>
  <c r="R364" i="19"/>
  <c r="S364" i="19"/>
  <c r="U364" i="19"/>
  <c r="V364" i="19"/>
  <c r="W364" i="19"/>
  <c r="P365" i="19"/>
  <c r="S365" i="19" s="1"/>
  <c r="Q365" i="19"/>
  <c r="R365" i="19"/>
  <c r="U365" i="19"/>
  <c r="V365" i="19"/>
  <c r="W365" i="19"/>
  <c r="P366" i="19"/>
  <c r="S366" i="19" s="1"/>
  <c r="Q366" i="19"/>
  <c r="V366" i="19" s="1"/>
  <c r="R366" i="19"/>
  <c r="U366" i="19"/>
  <c r="W366" i="19"/>
  <c r="P367" i="19"/>
  <c r="S367" i="19" s="1"/>
  <c r="Q367" i="19"/>
  <c r="V367" i="19" s="1"/>
  <c r="R367" i="19"/>
  <c r="U367" i="19"/>
  <c r="W367" i="19"/>
  <c r="P368" i="19"/>
  <c r="S368" i="19" s="1"/>
  <c r="Q368" i="19"/>
  <c r="R368" i="19"/>
  <c r="U368" i="19"/>
  <c r="V368" i="19"/>
  <c r="W368" i="19"/>
  <c r="P369" i="19"/>
  <c r="S369" i="19" s="1"/>
  <c r="Q369" i="19"/>
  <c r="V369" i="19" s="1"/>
  <c r="R369" i="19"/>
  <c r="U369" i="19"/>
  <c r="W369" i="19"/>
  <c r="P370" i="19"/>
  <c r="S370" i="19" s="1"/>
  <c r="Q370" i="19"/>
  <c r="R370" i="19"/>
  <c r="U370" i="19"/>
  <c r="V370" i="19"/>
  <c r="W370" i="19"/>
  <c r="P371" i="19"/>
  <c r="S371" i="19" s="1"/>
  <c r="Q371" i="19"/>
  <c r="V371" i="19" s="1"/>
  <c r="R371" i="19"/>
  <c r="U371" i="19"/>
  <c r="W371" i="19"/>
  <c r="P372" i="19"/>
  <c r="S372" i="19" s="1"/>
  <c r="Q372" i="19"/>
  <c r="R372" i="19"/>
  <c r="U372" i="19"/>
  <c r="V372" i="19"/>
  <c r="W372" i="19"/>
  <c r="P373" i="19"/>
  <c r="S373" i="19" s="1"/>
  <c r="Q373" i="19"/>
  <c r="V373" i="19" s="1"/>
  <c r="R373" i="19"/>
  <c r="U373" i="19"/>
  <c r="W373" i="19"/>
  <c r="P374" i="19"/>
  <c r="S374" i="19" s="1"/>
  <c r="Q374" i="19"/>
  <c r="R374" i="19"/>
  <c r="U374" i="19"/>
  <c r="V374" i="19"/>
  <c r="W374" i="19"/>
  <c r="P375" i="19"/>
  <c r="S375" i="19" s="1"/>
  <c r="Q375" i="19"/>
  <c r="V375" i="19" s="1"/>
  <c r="R375" i="19"/>
  <c r="U375" i="19"/>
  <c r="W375" i="19"/>
  <c r="P376" i="19"/>
  <c r="S376" i="19" s="1"/>
  <c r="Q376" i="19"/>
  <c r="R376" i="19"/>
  <c r="U376" i="19"/>
  <c r="V376" i="19"/>
  <c r="W376" i="19"/>
  <c r="P377" i="19"/>
  <c r="S377" i="19" s="1"/>
  <c r="Q377" i="19"/>
  <c r="V377" i="19" s="1"/>
  <c r="R377" i="19"/>
  <c r="U377" i="19"/>
  <c r="W377" i="19"/>
  <c r="P378" i="19"/>
  <c r="S378" i="19" s="1"/>
  <c r="Q378" i="19"/>
  <c r="R378" i="19"/>
  <c r="U378" i="19"/>
  <c r="V378" i="19"/>
  <c r="W378" i="19"/>
  <c r="P379" i="19"/>
  <c r="S379" i="19" s="1"/>
  <c r="Q379" i="19"/>
  <c r="V379" i="19" s="1"/>
  <c r="R379" i="19"/>
  <c r="U379" i="19"/>
  <c r="W379" i="19"/>
  <c r="P380" i="19"/>
  <c r="S380" i="19" s="1"/>
  <c r="Q380" i="19"/>
  <c r="R380" i="19"/>
  <c r="U380" i="19"/>
  <c r="V380" i="19"/>
  <c r="W380" i="19"/>
  <c r="P381" i="19"/>
  <c r="S381" i="19" s="1"/>
  <c r="Q381" i="19"/>
  <c r="V381" i="19" s="1"/>
  <c r="R381" i="19"/>
  <c r="U381" i="19"/>
  <c r="W381" i="19"/>
  <c r="P382" i="19"/>
  <c r="S382" i="19" s="1"/>
  <c r="Q382" i="19"/>
  <c r="R382" i="19"/>
  <c r="U382" i="19"/>
  <c r="V382" i="19"/>
  <c r="W382" i="19"/>
  <c r="P383" i="19"/>
  <c r="S383" i="19" s="1"/>
  <c r="Q383" i="19"/>
  <c r="V383" i="19" s="1"/>
  <c r="R383" i="19"/>
  <c r="U383" i="19"/>
  <c r="W383" i="19"/>
  <c r="P384" i="19"/>
  <c r="S384" i="19" s="1"/>
  <c r="Q384" i="19"/>
  <c r="R384" i="19"/>
  <c r="U384" i="19"/>
  <c r="V384" i="19"/>
  <c r="W384" i="19"/>
  <c r="P385" i="19"/>
  <c r="S385" i="19" s="1"/>
  <c r="Q385" i="19"/>
  <c r="V385" i="19" s="1"/>
  <c r="R385" i="19"/>
  <c r="U385" i="19"/>
  <c r="W385" i="19"/>
  <c r="P386" i="19"/>
  <c r="S386" i="19" s="1"/>
  <c r="Q386" i="19"/>
  <c r="R386" i="19"/>
  <c r="U386" i="19"/>
  <c r="V386" i="19"/>
  <c r="W386" i="19"/>
  <c r="P387" i="19"/>
  <c r="S387" i="19" s="1"/>
  <c r="Q387" i="19"/>
  <c r="V387" i="19" s="1"/>
  <c r="R387" i="19"/>
  <c r="U387" i="19"/>
  <c r="W387" i="19"/>
  <c r="P388" i="19"/>
  <c r="S388" i="19" s="1"/>
  <c r="Q388" i="19"/>
  <c r="R388" i="19"/>
  <c r="U388" i="19"/>
  <c r="V388" i="19"/>
  <c r="W388" i="19"/>
  <c r="P389" i="19"/>
  <c r="S389" i="19" s="1"/>
  <c r="Q389" i="19"/>
  <c r="V389" i="19" s="1"/>
  <c r="R389" i="19"/>
  <c r="U389" i="19"/>
  <c r="W389" i="19"/>
  <c r="P390" i="19"/>
  <c r="S390" i="19" s="1"/>
  <c r="Q390" i="19"/>
  <c r="R390" i="19"/>
  <c r="U390" i="19"/>
  <c r="V390" i="19"/>
  <c r="W390" i="19"/>
  <c r="P391" i="19"/>
  <c r="S391" i="19" s="1"/>
  <c r="Q391" i="19"/>
  <c r="V391" i="19" s="1"/>
  <c r="R391" i="19"/>
  <c r="U391" i="19"/>
  <c r="W391" i="19"/>
  <c r="P392" i="19"/>
  <c r="S392" i="19" s="1"/>
  <c r="Q392" i="19"/>
  <c r="R392" i="19"/>
  <c r="U392" i="19"/>
  <c r="V392" i="19"/>
  <c r="W392" i="19"/>
  <c r="P393" i="19"/>
  <c r="S393" i="19" s="1"/>
  <c r="Q393" i="19"/>
  <c r="V393" i="19" s="1"/>
  <c r="R393" i="19"/>
  <c r="U393" i="19"/>
  <c r="W393" i="19"/>
  <c r="P394" i="19"/>
  <c r="S394" i="19" s="1"/>
  <c r="Q394" i="19"/>
  <c r="R394" i="19"/>
  <c r="U394" i="19"/>
  <c r="V394" i="19"/>
  <c r="W394" i="19"/>
  <c r="P395" i="19"/>
  <c r="S395" i="19" s="1"/>
  <c r="Q395" i="19"/>
  <c r="V395" i="19" s="1"/>
  <c r="R395" i="19"/>
  <c r="U395" i="19"/>
  <c r="W395" i="19"/>
  <c r="P396" i="19"/>
  <c r="S396" i="19" s="1"/>
  <c r="Q396" i="19"/>
  <c r="R396" i="19"/>
  <c r="U396" i="19"/>
  <c r="V396" i="19"/>
  <c r="W396" i="19"/>
  <c r="P397" i="19"/>
  <c r="S397" i="19" s="1"/>
  <c r="Q397" i="19"/>
  <c r="V397" i="19" s="1"/>
  <c r="R397" i="19"/>
  <c r="U397" i="19"/>
  <c r="W397" i="19"/>
  <c r="P398" i="19"/>
  <c r="S398" i="19" s="1"/>
  <c r="Q398" i="19"/>
  <c r="R398" i="19"/>
  <c r="U398" i="19"/>
  <c r="V398" i="19"/>
  <c r="W398" i="19"/>
  <c r="P399" i="19"/>
  <c r="S399" i="19" s="1"/>
  <c r="Q399" i="19"/>
  <c r="V399" i="19" s="1"/>
  <c r="R399" i="19"/>
  <c r="U399" i="19"/>
  <c r="W399" i="19"/>
  <c r="P400" i="19"/>
  <c r="S400" i="19" s="1"/>
  <c r="Q400" i="19"/>
  <c r="R400" i="19"/>
  <c r="U400" i="19"/>
  <c r="V400" i="19"/>
  <c r="W400" i="19"/>
  <c r="P401" i="19"/>
  <c r="S401" i="19" s="1"/>
  <c r="Q401" i="19"/>
  <c r="V401" i="19" s="1"/>
  <c r="R401" i="19"/>
  <c r="U401" i="19"/>
  <c r="W401" i="19"/>
  <c r="P402" i="19"/>
  <c r="S402" i="19" s="1"/>
  <c r="Q402" i="19"/>
  <c r="R402" i="19"/>
  <c r="U402" i="19"/>
  <c r="V402" i="19"/>
  <c r="W402" i="19"/>
  <c r="P403" i="19"/>
  <c r="S403" i="19" s="1"/>
  <c r="Q403" i="19"/>
  <c r="V403" i="19" s="1"/>
  <c r="R403" i="19"/>
  <c r="U403" i="19"/>
  <c r="W403" i="19"/>
  <c r="P404" i="19"/>
  <c r="S404" i="19" s="1"/>
  <c r="Q404" i="19"/>
  <c r="R404" i="19"/>
  <c r="U404" i="19"/>
  <c r="V404" i="19"/>
  <c r="W404" i="19"/>
  <c r="P405" i="19"/>
  <c r="S405" i="19" s="1"/>
  <c r="Q405" i="19"/>
  <c r="V405" i="19" s="1"/>
  <c r="R405" i="19"/>
  <c r="U405" i="19"/>
  <c r="W405" i="19"/>
  <c r="P406" i="19"/>
  <c r="S406" i="19" s="1"/>
  <c r="Q406" i="19"/>
  <c r="R406" i="19"/>
  <c r="U406" i="19"/>
  <c r="V406" i="19"/>
  <c r="W406" i="19"/>
  <c r="P407" i="19"/>
  <c r="S407" i="19" s="1"/>
  <c r="Q407" i="19"/>
  <c r="V407" i="19" s="1"/>
  <c r="R407" i="19"/>
  <c r="U407" i="19"/>
  <c r="W407" i="19"/>
  <c r="P408" i="19"/>
  <c r="S408" i="19" s="1"/>
  <c r="Q408" i="19"/>
  <c r="R408" i="19"/>
  <c r="U408" i="19"/>
  <c r="V408" i="19"/>
  <c r="W408" i="19"/>
  <c r="P409" i="19"/>
  <c r="S409" i="19" s="1"/>
  <c r="Q409" i="19"/>
  <c r="V409" i="19" s="1"/>
  <c r="R409" i="19"/>
  <c r="U409" i="19"/>
  <c r="W409" i="19"/>
  <c r="P410" i="19"/>
  <c r="S410" i="19" s="1"/>
  <c r="Q410" i="19"/>
  <c r="R410" i="19"/>
  <c r="U410" i="19"/>
  <c r="V410" i="19"/>
  <c r="W410" i="19"/>
  <c r="P411" i="19"/>
  <c r="S411" i="19" s="1"/>
  <c r="Q411" i="19"/>
  <c r="V411" i="19" s="1"/>
  <c r="R411" i="19"/>
  <c r="U411" i="19"/>
  <c r="W411" i="19"/>
  <c r="P412" i="19"/>
  <c r="S412" i="19" s="1"/>
  <c r="Q412" i="19"/>
  <c r="R412" i="19"/>
  <c r="U412" i="19"/>
  <c r="V412" i="19"/>
  <c r="W412" i="19"/>
  <c r="P413" i="19"/>
  <c r="S413" i="19" s="1"/>
  <c r="Q413" i="19"/>
  <c r="V413" i="19" s="1"/>
  <c r="R413" i="19"/>
  <c r="U413" i="19"/>
  <c r="W413" i="19"/>
  <c r="P414" i="19"/>
  <c r="S414" i="19" s="1"/>
  <c r="Q414" i="19"/>
  <c r="R414" i="19"/>
  <c r="U414" i="19"/>
  <c r="V414" i="19"/>
  <c r="W414" i="19"/>
  <c r="P415" i="19"/>
  <c r="S415" i="19" s="1"/>
  <c r="Q415" i="19"/>
  <c r="V415" i="19" s="1"/>
  <c r="R415" i="19"/>
  <c r="U415" i="19"/>
  <c r="W415" i="19"/>
  <c r="P416" i="19"/>
  <c r="S416" i="19" s="1"/>
  <c r="Q416" i="19"/>
  <c r="R416" i="19"/>
  <c r="U416" i="19"/>
  <c r="V416" i="19"/>
  <c r="W416" i="19"/>
  <c r="P417" i="19"/>
  <c r="S417" i="19" s="1"/>
  <c r="Q417" i="19"/>
  <c r="V417" i="19" s="1"/>
  <c r="R417" i="19"/>
  <c r="U417" i="19"/>
  <c r="W417" i="19"/>
  <c r="P418" i="19"/>
  <c r="S418" i="19" s="1"/>
  <c r="Q418" i="19"/>
  <c r="R418" i="19"/>
  <c r="U418" i="19"/>
  <c r="V418" i="19"/>
  <c r="W418" i="19"/>
  <c r="P419" i="19"/>
  <c r="S419" i="19" s="1"/>
  <c r="Q419" i="19"/>
  <c r="V419" i="19" s="1"/>
  <c r="R419" i="19"/>
  <c r="U419" i="19"/>
  <c r="W419" i="19"/>
  <c r="P420" i="19"/>
  <c r="S420" i="19" s="1"/>
  <c r="Q420" i="19"/>
  <c r="R420" i="19"/>
  <c r="U420" i="19"/>
  <c r="V420" i="19"/>
  <c r="W420" i="19"/>
  <c r="P421" i="19"/>
  <c r="S421" i="19" s="1"/>
  <c r="Q421" i="19"/>
  <c r="V421" i="19" s="1"/>
  <c r="R421" i="19"/>
  <c r="U421" i="19"/>
  <c r="W421" i="19"/>
  <c r="P422" i="19"/>
  <c r="S422" i="19" s="1"/>
  <c r="Q422" i="19"/>
  <c r="R422" i="19"/>
  <c r="U422" i="19"/>
  <c r="V422" i="19"/>
  <c r="W422" i="19"/>
  <c r="P423" i="19"/>
  <c r="S423" i="19" s="1"/>
  <c r="Q423" i="19"/>
  <c r="V423" i="19" s="1"/>
  <c r="R423" i="19"/>
  <c r="U423" i="19"/>
  <c r="W423" i="19"/>
  <c r="P424" i="19"/>
  <c r="S424" i="19" s="1"/>
  <c r="Q424" i="19"/>
  <c r="R424" i="19"/>
  <c r="U424" i="19"/>
  <c r="V424" i="19"/>
  <c r="W424" i="19"/>
  <c r="P425" i="19"/>
  <c r="S425" i="19" s="1"/>
  <c r="Q425" i="19"/>
  <c r="V425" i="19" s="1"/>
  <c r="R425" i="19"/>
  <c r="U425" i="19"/>
  <c r="W425" i="19"/>
  <c r="P426" i="19"/>
  <c r="S426" i="19" s="1"/>
  <c r="Q426" i="19"/>
  <c r="R426" i="19"/>
  <c r="U426" i="19"/>
  <c r="V426" i="19"/>
  <c r="W426" i="19"/>
  <c r="P427" i="19"/>
  <c r="S427" i="19" s="1"/>
  <c r="Q427" i="19"/>
  <c r="V427" i="19" s="1"/>
  <c r="R427" i="19"/>
  <c r="U427" i="19"/>
  <c r="W427" i="19"/>
  <c r="P428" i="19"/>
  <c r="S428" i="19" s="1"/>
  <c r="Q428" i="19"/>
  <c r="R428" i="19"/>
  <c r="U428" i="19"/>
  <c r="V428" i="19"/>
  <c r="W428" i="19"/>
  <c r="P429" i="19"/>
  <c r="S429" i="19" s="1"/>
  <c r="Q429" i="19"/>
  <c r="V429" i="19" s="1"/>
  <c r="R429" i="19"/>
  <c r="U429" i="19"/>
  <c r="W429" i="19"/>
  <c r="P430" i="19"/>
  <c r="S430" i="19" s="1"/>
  <c r="Q430" i="19"/>
  <c r="R430" i="19"/>
  <c r="U430" i="19"/>
  <c r="V430" i="19"/>
  <c r="W430" i="19"/>
  <c r="P431" i="19"/>
  <c r="S431" i="19" s="1"/>
  <c r="Q431" i="19"/>
  <c r="V431" i="19" s="1"/>
  <c r="R431" i="19"/>
  <c r="U431" i="19"/>
  <c r="W431" i="19"/>
  <c r="P432" i="19"/>
  <c r="S432" i="19" s="1"/>
  <c r="Q432" i="19"/>
  <c r="R432" i="19"/>
  <c r="U432" i="19"/>
  <c r="V432" i="19"/>
  <c r="W432" i="19"/>
  <c r="P433" i="19"/>
  <c r="S433" i="19" s="1"/>
  <c r="Q433" i="19"/>
  <c r="V433" i="19" s="1"/>
  <c r="R433" i="19"/>
  <c r="U433" i="19"/>
  <c r="W433" i="19"/>
  <c r="P434" i="19"/>
  <c r="S434" i="19" s="1"/>
  <c r="Q434" i="19"/>
  <c r="R434" i="19"/>
  <c r="U434" i="19"/>
  <c r="V434" i="19"/>
  <c r="W434" i="19"/>
  <c r="P435" i="19"/>
  <c r="S435" i="19" s="1"/>
  <c r="Q435" i="19"/>
  <c r="V435" i="19" s="1"/>
  <c r="R435" i="19"/>
  <c r="U435" i="19"/>
  <c r="W435" i="19"/>
  <c r="P436" i="19"/>
  <c r="S436" i="19" s="1"/>
  <c r="Q436" i="19"/>
  <c r="R436" i="19"/>
  <c r="U436" i="19"/>
  <c r="V436" i="19"/>
  <c r="W436" i="19"/>
  <c r="P437" i="19"/>
  <c r="S437" i="19" s="1"/>
  <c r="Q437" i="19"/>
  <c r="V437" i="19" s="1"/>
  <c r="R437" i="19"/>
  <c r="U437" i="19"/>
  <c r="W437" i="19"/>
  <c r="P438" i="19"/>
  <c r="S438" i="19" s="1"/>
  <c r="Q438" i="19"/>
  <c r="R438" i="19"/>
  <c r="U438" i="19"/>
  <c r="V438" i="19"/>
  <c r="W438" i="19"/>
  <c r="P439" i="19"/>
  <c r="S439" i="19" s="1"/>
  <c r="Q439" i="19"/>
  <c r="V439" i="19" s="1"/>
  <c r="R439" i="19"/>
  <c r="U439" i="19"/>
  <c r="W439" i="19"/>
  <c r="P440" i="19"/>
  <c r="S440" i="19" s="1"/>
  <c r="Q440" i="19"/>
  <c r="R440" i="19"/>
  <c r="U440" i="19"/>
  <c r="V440" i="19"/>
  <c r="W440" i="19"/>
  <c r="P441" i="19"/>
  <c r="S441" i="19" s="1"/>
  <c r="Q441" i="19"/>
  <c r="V441" i="19" s="1"/>
  <c r="R441" i="19"/>
  <c r="U441" i="19"/>
  <c r="W441" i="19"/>
  <c r="P442" i="19"/>
  <c r="S442" i="19" s="1"/>
  <c r="Q442" i="19"/>
  <c r="R442" i="19"/>
  <c r="U442" i="19"/>
  <c r="V442" i="19"/>
  <c r="W442" i="19"/>
  <c r="P443" i="19"/>
  <c r="S443" i="19" s="1"/>
  <c r="Q443" i="19"/>
  <c r="V443" i="19" s="1"/>
  <c r="R443" i="19"/>
  <c r="U443" i="19"/>
  <c r="W443" i="19"/>
  <c r="P444" i="19"/>
  <c r="S444" i="19" s="1"/>
  <c r="Q444" i="19"/>
  <c r="R444" i="19"/>
  <c r="U444" i="19"/>
  <c r="V444" i="19"/>
  <c r="W444" i="19"/>
  <c r="P445" i="19"/>
  <c r="S445" i="19" s="1"/>
  <c r="Q445" i="19"/>
  <c r="V445" i="19" s="1"/>
  <c r="R445" i="19"/>
  <c r="U445" i="19"/>
  <c r="W445" i="19"/>
  <c r="P446" i="19"/>
  <c r="S446" i="19" s="1"/>
  <c r="Q446" i="19"/>
  <c r="R446" i="19"/>
  <c r="U446" i="19"/>
  <c r="V446" i="19"/>
  <c r="W446" i="19"/>
  <c r="P447" i="19"/>
  <c r="S447" i="19" s="1"/>
  <c r="Q447" i="19"/>
  <c r="V447" i="19" s="1"/>
  <c r="R447" i="19"/>
  <c r="U447" i="19"/>
  <c r="W447" i="19"/>
  <c r="P448" i="19"/>
  <c r="S448" i="19" s="1"/>
  <c r="Q448" i="19"/>
  <c r="R448" i="19"/>
  <c r="U448" i="19"/>
  <c r="V448" i="19"/>
  <c r="W448" i="19"/>
  <c r="P449" i="19"/>
  <c r="S449" i="19" s="1"/>
  <c r="Q449" i="19"/>
  <c r="V449" i="19" s="1"/>
  <c r="R449" i="19"/>
  <c r="U449" i="19"/>
  <c r="W449" i="19"/>
  <c r="P450" i="19"/>
  <c r="S450" i="19" s="1"/>
  <c r="Q450" i="19"/>
  <c r="R450" i="19"/>
  <c r="U450" i="19"/>
  <c r="V450" i="19"/>
  <c r="W450" i="19"/>
  <c r="P451" i="19"/>
  <c r="S451" i="19" s="1"/>
  <c r="Q451" i="19"/>
  <c r="V451" i="19" s="1"/>
  <c r="R451" i="19"/>
  <c r="U451" i="19"/>
  <c r="W451" i="19"/>
  <c r="P452" i="19"/>
  <c r="S452" i="19" s="1"/>
  <c r="Q452" i="19"/>
  <c r="R452" i="19"/>
  <c r="U452" i="19"/>
  <c r="V452" i="19"/>
  <c r="W452" i="19"/>
  <c r="P453" i="19"/>
  <c r="S453" i="19" s="1"/>
  <c r="Q453" i="19"/>
  <c r="V453" i="19" s="1"/>
  <c r="R453" i="19"/>
  <c r="U453" i="19"/>
  <c r="W453" i="19"/>
  <c r="P454" i="19"/>
  <c r="S454" i="19" s="1"/>
  <c r="Q454" i="19"/>
  <c r="R454" i="19"/>
  <c r="U454" i="19"/>
  <c r="V454" i="19"/>
  <c r="W454" i="19"/>
  <c r="P455" i="19"/>
  <c r="S455" i="19" s="1"/>
  <c r="Q455" i="19"/>
  <c r="V455" i="19" s="1"/>
  <c r="R455" i="19"/>
  <c r="U455" i="19"/>
  <c r="W455" i="19"/>
  <c r="P456" i="19"/>
  <c r="S456" i="19" s="1"/>
  <c r="Q456" i="19"/>
  <c r="R456" i="19"/>
  <c r="U456" i="19"/>
  <c r="V456" i="19"/>
  <c r="W456" i="19"/>
  <c r="P457" i="19"/>
  <c r="S457" i="19" s="1"/>
  <c r="Q457" i="19"/>
  <c r="V457" i="19" s="1"/>
  <c r="R457" i="19"/>
  <c r="U457" i="19"/>
  <c r="W457" i="19"/>
  <c r="P458" i="19"/>
  <c r="S458" i="19" s="1"/>
  <c r="Q458" i="19"/>
  <c r="R458" i="19"/>
  <c r="U458" i="19"/>
  <c r="V458" i="19"/>
  <c r="W458" i="19"/>
  <c r="P459" i="19"/>
  <c r="S459" i="19" s="1"/>
  <c r="Q459" i="19"/>
  <c r="V459" i="19" s="1"/>
  <c r="R459" i="19"/>
  <c r="U459" i="19"/>
  <c r="W459" i="19"/>
  <c r="P460" i="19"/>
  <c r="S460" i="19" s="1"/>
  <c r="Q460" i="19"/>
  <c r="R460" i="19"/>
  <c r="U460" i="19"/>
  <c r="V460" i="19"/>
  <c r="W460" i="19"/>
  <c r="P461" i="19"/>
  <c r="S461" i="19" s="1"/>
  <c r="Q461" i="19"/>
  <c r="V461" i="19" s="1"/>
  <c r="R461" i="19"/>
  <c r="U461" i="19"/>
  <c r="W461" i="19"/>
  <c r="P462" i="19"/>
  <c r="S462" i="19" s="1"/>
  <c r="Q462" i="19"/>
  <c r="R462" i="19"/>
  <c r="U462" i="19"/>
  <c r="V462" i="19"/>
  <c r="W462" i="19"/>
  <c r="P463" i="19"/>
  <c r="S463" i="19" s="1"/>
  <c r="Q463" i="19"/>
  <c r="V463" i="19" s="1"/>
  <c r="R463" i="19"/>
  <c r="U463" i="19"/>
  <c r="W463" i="19"/>
  <c r="P464" i="19"/>
  <c r="S464" i="19" s="1"/>
  <c r="Q464" i="19"/>
  <c r="R464" i="19"/>
  <c r="U464" i="19"/>
  <c r="V464" i="19"/>
  <c r="W464" i="19"/>
  <c r="P465" i="19"/>
  <c r="S465" i="19" s="1"/>
  <c r="Q465" i="19"/>
  <c r="V465" i="19" s="1"/>
  <c r="R465" i="19"/>
  <c r="U465" i="19"/>
  <c r="W465" i="19"/>
  <c r="P466" i="19"/>
  <c r="S466" i="19" s="1"/>
  <c r="Q466" i="19"/>
  <c r="R466" i="19"/>
  <c r="U466" i="19"/>
  <c r="V466" i="19"/>
  <c r="W466" i="19"/>
  <c r="P467" i="19"/>
  <c r="S467" i="19" s="1"/>
  <c r="Q467" i="19"/>
  <c r="V467" i="19" s="1"/>
  <c r="R467" i="19"/>
  <c r="U467" i="19"/>
  <c r="W467" i="19"/>
  <c r="P468" i="19"/>
  <c r="S468" i="19" s="1"/>
  <c r="Q468" i="19"/>
  <c r="R468" i="19"/>
  <c r="U468" i="19"/>
  <c r="V468" i="19"/>
  <c r="W468" i="19"/>
  <c r="P469" i="19"/>
  <c r="S469" i="19" s="1"/>
  <c r="Q469" i="19"/>
  <c r="V469" i="19" s="1"/>
  <c r="R469" i="19"/>
  <c r="U469" i="19"/>
  <c r="W469" i="19"/>
  <c r="P470" i="19"/>
  <c r="S470" i="19" s="1"/>
  <c r="Q470" i="19"/>
  <c r="R470" i="19"/>
  <c r="U470" i="19"/>
  <c r="V470" i="19"/>
  <c r="W470" i="19"/>
  <c r="P471" i="19"/>
  <c r="S471" i="19" s="1"/>
  <c r="Q471" i="19"/>
  <c r="V471" i="19" s="1"/>
  <c r="R471" i="19"/>
  <c r="U471" i="19"/>
  <c r="W471" i="19"/>
  <c r="P472" i="19"/>
  <c r="S472" i="19" s="1"/>
  <c r="Q472" i="19"/>
  <c r="R472" i="19"/>
  <c r="U472" i="19"/>
  <c r="V472" i="19"/>
  <c r="W472" i="19"/>
  <c r="P473" i="19"/>
  <c r="S473" i="19" s="1"/>
  <c r="Q473" i="19"/>
  <c r="V473" i="19" s="1"/>
  <c r="R473" i="19"/>
  <c r="U473" i="19"/>
  <c r="W473" i="19"/>
  <c r="P474" i="19"/>
  <c r="S474" i="19" s="1"/>
  <c r="Q474" i="19"/>
  <c r="R474" i="19"/>
  <c r="U474" i="19"/>
  <c r="V474" i="19"/>
  <c r="W474" i="19"/>
  <c r="P475" i="19"/>
  <c r="S475" i="19" s="1"/>
  <c r="Q475" i="19"/>
  <c r="V475" i="19" s="1"/>
  <c r="R475" i="19"/>
  <c r="U475" i="19"/>
  <c r="W475" i="19"/>
  <c r="P476" i="19"/>
  <c r="S476" i="19" s="1"/>
  <c r="Q476" i="19"/>
  <c r="R476" i="19"/>
  <c r="U476" i="19"/>
  <c r="V476" i="19"/>
  <c r="W476" i="19"/>
  <c r="P477" i="19"/>
  <c r="S477" i="19" s="1"/>
  <c r="Q477" i="19"/>
  <c r="V477" i="19" s="1"/>
  <c r="R477" i="19"/>
  <c r="U477" i="19"/>
  <c r="W477" i="19"/>
  <c r="P478" i="19"/>
  <c r="S478" i="19" s="1"/>
  <c r="Q478" i="19"/>
  <c r="R478" i="19"/>
  <c r="U478" i="19"/>
  <c r="V478" i="19"/>
  <c r="W478" i="19"/>
  <c r="P479" i="19"/>
  <c r="S479" i="19" s="1"/>
  <c r="Q479" i="19"/>
  <c r="V479" i="19" s="1"/>
  <c r="R479" i="19"/>
  <c r="U479" i="19"/>
  <c r="W479" i="19"/>
  <c r="P480" i="19"/>
  <c r="S480" i="19" s="1"/>
  <c r="Q480" i="19"/>
  <c r="R480" i="19"/>
  <c r="U480" i="19"/>
  <c r="V480" i="19"/>
  <c r="W480" i="19"/>
  <c r="P481" i="19"/>
  <c r="S481" i="19" s="1"/>
  <c r="Q481" i="19"/>
  <c r="V481" i="19" s="1"/>
  <c r="R481" i="19"/>
  <c r="U481" i="19"/>
  <c r="W481" i="19"/>
  <c r="P482" i="19"/>
  <c r="S482" i="19" s="1"/>
  <c r="Q482" i="19"/>
  <c r="R482" i="19"/>
  <c r="U482" i="19"/>
  <c r="V482" i="19"/>
  <c r="W482" i="19"/>
  <c r="P483" i="19"/>
  <c r="S483" i="19" s="1"/>
  <c r="Q483" i="19"/>
  <c r="V483" i="19" s="1"/>
  <c r="R483" i="19"/>
  <c r="U483" i="19"/>
  <c r="W483" i="19"/>
  <c r="P484" i="19"/>
  <c r="S484" i="19" s="1"/>
  <c r="Q484" i="19"/>
  <c r="R484" i="19"/>
  <c r="U484" i="19"/>
  <c r="V484" i="19"/>
  <c r="W484" i="19"/>
  <c r="P485" i="19"/>
  <c r="S485" i="19" s="1"/>
  <c r="Q485" i="19"/>
  <c r="V485" i="19" s="1"/>
  <c r="R485" i="19"/>
  <c r="U485" i="19"/>
  <c r="W485" i="19"/>
  <c r="P486" i="19"/>
  <c r="S486" i="19" s="1"/>
  <c r="Q486" i="19"/>
  <c r="R486" i="19"/>
  <c r="U486" i="19"/>
  <c r="V486" i="19"/>
  <c r="W486" i="19"/>
  <c r="P487" i="19"/>
  <c r="S487" i="19" s="1"/>
  <c r="Q487" i="19"/>
  <c r="V487" i="19" s="1"/>
  <c r="R487" i="19"/>
  <c r="U487" i="19"/>
  <c r="W487" i="19"/>
  <c r="P488" i="19"/>
  <c r="S488" i="19" s="1"/>
  <c r="Q488" i="19"/>
  <c r="R488" i="19"/>
  <c r="U488" i="19"/>
  <c r="V488" i="19"/>
  <c r="W488" i="19"/>
  <c r="P489" i="19"/>
  <c r="S489" i="19" s="1"/>
  <c r="Q489" i="19"/>
  <c r="V489" i="19" s="1"/>
  <c r="R489" i="19"/>
  <c r="U489" i="19"/>
  <c r="W489" i="19"/>
  <c r="P490" i="19"/>
  <c r="S490" i="19" s="1"/>
  <c r="Q490" i="19"/>
  <c r="R490" i="19"/>
  <c r="U490" i="19"/>
  <c r="V490" i="19"/>
  <c r="W490" i="19"/>
  <c r="P491" i="19"/>
  <c r="S491" i="19" s="1"/>
  <c r="Q491" i="19"/>
  <c r="V491" i="19" s="1"/>
  <c r="R491" i="19"/>
  <c r="U491" i="19"/>
  <c r="W491" i="19"/>
  <c r="P492" i="19"/>
  <c r="S492" i="19" s="1"/>
  <c r="Q492" i="19"/>
  <c r="R492" i="19"/>
  <c r="U492" i="19"/>
  <c r="V492" i="19"/>
  <c r="W492" i="19"/>
  <c r="P493" i="19"/>
  <c r="S493" i="19" s="1"/>
  <c r="Q493" i="19"/>
  <c r="V493" i="19" s="1"/>
  <c r="R493" i="19"/>
  <c r="U493" i="19"/>
  <c r="W493" i="19"/>
  <c r="P494" i="19"/>
  <c r="S494" i="19" s="1"/>
  <c r="Q494" i="19"/>
  <c r="R494" i="19"/>
  <c r="U494" i="19"/>
  <c r="V494" i="19"/>
  <c r="W494" i="19"/>
  <c r="P495" i="19"/>
  <c r="S495" i="19" s="1"/>
  <c r="Q495" i="19"/>
  <c r="V495" i="19" s="1"/>
  <c r="R495" i="19"/>
  <c r="U495" i="19"/>
  <c r="W495" i="19"/>
  <c r="P496" i="19"/>
  <c r="S496" i="19" s="1"/>
  <c r="Q496" i="19"/>
  <c r="R496" i="19"/>
  <c r="U496" i="19"/>
  <c r="V496" i="19"/>
  <c r="W496" i="19"/>
  <c r="P497" i="19"/>
  <c r="S497" i="19" s="1"/>
  <c r="Q497" i="19"/>
  <c r="V497" i="19" s="1"/>
  <c r="R497" i="19"/>
  <c r="U497" i="19"/>
  <c r="W497" i="19"/>
  <c r="P498" i="19"/>
  <c r="S498" i="19" s="1"/>
  <c r="Q498" i="19"/>
  <c r="R498" i="19"/>
  <c r="U498" i="19"/>
  <c r="V498" i="19"/>
  <c r="W498" i="19"/>
  <c r="P499" i="19"/>
  <c r="S499" i="19" s="1"/>
  <c r="Q499" i="19"/>
  <c r="V499" i="19" s="1"/>
  <c r="R499" i="19"/>
  <c r="U499" i="19"/>
  <c r="W499" i="19"/>
  <c r="P500" i="19"/>
  <c r="S500" i="19" s="1"/>
  <c r="Q500" i="19"/>
  <c r="R500" i="19"/>
  <c r="U500" i="19"/>
  <c r="V500" i="19"/>
  <c r="W500" i="19"/>
  <c r="P501" i="19"/>
  <c r="S501" i="19" s="1"/>
  <c r="Q501" i="19"/>
  <c r="V501" i="19" s="1"/>
  <c r="R501" i="19"/>
  <c r="U501" i="19"/>
  <c r="W501" i="19"/>
  <c r="P502" i="19"/>
  <c r="S502" i="19" s="1"/>
  <c r="Q502" i="19"/>
  <c r="R502" i="19"/>
  <c r="U502" i="19"/>
  <c r="V502" i="19"/>
  <c r="W502" i="19"/>
  <c r="P503" i="19"/>
  <c r="S503" i="19" s="1"/>
  <c r="Q503" i="19"/>
  <c r="V503" i="19" s="1"/>
  <c r="R503" i="19"/>
  <c r="U503" i="19"/>
  <c r="W503" i="19"/>
  <c r="P504" i="19"/>
  <c r="S504" i="19" s="1"/>
  <c r="Q504" i="19"/>
  <c r="R504" i="19"/>
  <c r="U504" i="19"/>
  <c r="V504" i="19"/>
  <c r="W504" i="19"/>
  <c r="P505" i="19"/>
  <c r="S505" i="19" s="1"/>
  <c r="Q505" i="19"/>
  <c r="V505" i="19" s="1"/>
  <c r="R505" i="19"/>
  <c r="U505" i="19"/>
  <c r="W505" i="19"/>
  <c r="P506" i="19"/>
  <c r="S506" i="19" s="1"/>
  <c r="Q506" i="19"/>
  <c r="R506" i="19"/>
  <c r="U506" i="19"/>
  <c r="V506" i="19"/>
  <c r="W506" i="19"/>
  <c r="P507" i="19"/>
  <c r="S507" i="19" s="1"/>
  <c r="Q507" i="19"/>
  <c r="V507" i="19" s="1"/>
  <c r="R507" i="19"/>
  <c r="U507" i="19"/>
  <c r="W507" i="19"/>
  <c r="P508" i="19"/>
  <c r="S508" i="19" s="1"/>
  <c r="Q508" i="19"/>
  <c r="R508" i="19"/>
  <c r="U508" i="19"/>
  <c r="V508" i="19"/>
  <c r="W508" i="19"/>
  <c r="P509" i="19"/>
  <c r="S509" i="19" s="1"/>
  <c r="Q509" i="19"/>
  <c r="V509" i="19" s="1"/>
  <c r="R509" i="19"/>
  <c r="U509" i="19"/>
  <c r="W509" i="19"/>
  <c r="P510" i="19"/>
  <c r="S510" i="19" s="1"/>
  <c r="Q510" i="19"/>
  <c r="R510" i="19"/>
  <c r="U510" i="19"/>
  <c r="V510" i="19"/>
  <c r="W510" i="19"/>
  <c r="P511" i="19"/>
  <c r="S511" i="19" s="1"/>
  <c r="Q511" i="19"/>
  <c r="V511" i="19" s="1"/>
  <c r="R511" i="19"/>
  <c r="U511" i="19"/>
  <c r="W511" i="19"/>
  <c r="P512" i="19"/>
  <c r="S512" i="19" s="1"/>
  <c r="Q512" i="19"/>
  <c r="R512" i="19"/>
  <c r="U512" i="19"/>
  <c r="V512" i="19"/>
  <c r="W512" i="19"/>
  <c r="P513" i="19"/>
  <c r="S513" i="19" s="1"/>
  <c r="Q513" i="19"/>
  <c r="V513" i="19" s="1"/>
  <c r="R513" i="19"/>
  <c r="U513" i="19"/>
  <c r="W513" i="19"/>
  <c r="P514" i="19"/>
  <c r="S514" i="19" s="1"/>
  <c r="Q514" i="19"/>
  <c r="R514" i="19"/>
  <c r="U514" i="19"/>
  <c r="V514" i="19"/>
  <c r="W514" i="19"/>
  <c r="P515" i="19"/>
  <c r="S515" i="19" s="1"/>
  <c r="Q515" i="19"/>
  <c r="V515" i="19" s="1"/>
  <c r="R515" i="19"/>
  <c r="U515" i="19"/>
  <c r="W515" i="19"/>
  <c r="P516" i="19"/>
  <c r="S516" i="19" s="1"/>
  <c r="Q516" i="19"/>
  <c r="R516" i="19"/>
  <c r="U516" i="19"/>
  <c r="V516" i="19"/>
  <c r="W516" i="19"/>
  <c r="P517" i="19"/>
  <c r="S517" i="19" s="1"/>
  <c r="Q517" i="19"/>
  <c r="V517" i="19" s="1"/>
  <c r="R517" i="19"/>
  <c r="U517" i="19"/>
  <c r="W517" i="19"/>
  <c r="P518" i="19"/>
  <c r="S518" i="19" s="1"/>
  <c r="Q518" i="19"/>
  <c r="R518" i="19"/>
  <c r="U518" i="19"/>
  <c r="V518" i="19"/>
  <c r="W518" i="19"/>
  <c r="P519" i="19"/>
  <c r="S519" i="19" s="1"/>
  <c r="Q519" i="19"/>
  <c r="V519" i="19" s="1"/>
  <c r="R519" i="19"/>
  <c r="U519" i="19"/>
  <c r="W519" i="19"/>
  <c r="P520" i="19"/>
  <c r="S520" i="19" s="1"/>
  <c r="Q520" i="19"/>
  <c r="R520" i="19"/>
  <c r="U520" i="19"/>
  <c r="V520" i="19"/>
  <c r="W520" i="19"/>
  <c r="P521" i="19"/>
  <c r="S521" i="19" s="1"/>
  <c r="Q521" i="19"/>
  <c r="V521" i="19" s="1"/>
  <c r="R521" i="19"/>
  <c r="U521" i="19"/>
  <c r="W521" i="19"/>
  <c r="P522" i="19"/>
  <c r="S522" i="19" s="1"/>
  <c r="Q522" i="19"/>
  <c r="R522" i="19"/>
  <c r="U522" i="19"/>
  <c r="V522" i="19"/>
  <c r="W522" i="19"/>
  <c r="P523" i="19"/>
  <c r="S523" i="19" s="1"/>
  <c r="Q523" i="19"/>
  <c r="V523" i="19" s="1"/>
  <c r="R523" i="19"/>
  <c r="U523" i="19"/>
  <c r="W523" i="19"/>
  <c r="P524" i="19"/>
  <c r="S524" i="19" s="1"/>
  <c r="Q524" i="19"/>
  <c r="R524" i="19"/>
  <c r="U524" i="19"/>
  <c r="V524" i="19"/>
  <c r="W524" i="19"/>
  <c r="P525" i="19"/>
  <c r="S525" i="19" s="1"/>
  <c r="Q525" i="19"/>
  <c r="V525" i="19" s="1"/>
  <c r="R525" i="19"/>
  <c r="U525" i="19"/>
  <c r="W525" i="19"/>
  <c r="P526" i="19"/>
  <c r="S526" i="19" s="1"/>
  <c r="Q526" i="19"/>
  <c r="R526" i="19"/>
  <c r="U526" i="19"/>
  <c r="V526" i="19"/>
  <c r="W526" i="19"/>
  <c r="P527" i="19"/>
  <c r="S527" i="19" s="1"/>
  <c r="Q527" i="19"/>
  <c r="V527" i="19" s="1"/>
  <c r="R527" i="19"/>
  <c r="U527" i="19"/>
  <c r="W527" i="19"/>
  <c r="P528" i="19"/>
  <c r="S528" i="19" s="1"/>
  <c r="Q528" i="19"/>
  <c r="R528" i="19"/>
  <c r="U528" i="19"/>
  <c r="V528" i="19"/>
  <c r="W528" i="19"/>
  <c r="P529" i="19"/>
  <c r="S529" i="19" s="1"/>
  <c r="Q529" i="19"/>
  <c r="V529" i="19" s="1"/>
  <c r="R529" i="19"/>
  <c r="U529" i="19"/>
  <c r="W529" i="19"/>
  <c r="P530" i="19"/>
  <c r="S530" i="19" s="1"/>
  <c r="Q530" i="19"/>
  <c r="R530" i="19"/>
  <c r="U530" i="19"/>
  <c r="V530" i="19"/>
  <c r="W530" i="19"/>
  <c r="P531" i="19"/>
  <c r="S531" i="19" s="1"/>
  <c r="Q531" i="19"/>
  <c r="V531" i="19" s="1"/>
  <c r="R531" i="19"/>
  <c r="U531" i="19"/>
  <c r="W531" i="19"/>
  <c r="P532" i="19"/>
  <c r="S532" i="19" s="1"/>
  <c r="Q532" i="19"/>
  <c r="R532" i="19"/>
  <c r="U532" i="19"/>
  <c r="V532" i="19"/>
  <c r="W532" i="19"/>
  <c r="P533" i="19"/>
  <c r="S533" i="19" s="1"/>
  <c r="Q533" i="19"/>
  <c r="V533" i="19" s="1"/>
  <c r="R533" i="19"/>
  <c r="U533" i="19"/>
  <c r="W533" i="19"/>
  <c r="P534" i="19"/>
  <c r="S534" i="19" s="1"/>
  <c r="Q534" i="19"/>
  <c r="R534" i="19"/>
  <c r="U534" i="19"/>
  <c r="V534" i="19"/>
  <c r="W534" i="19"/>
  <c r="P535" i="19"/>
  <c r="S535" i="19" s="1"/>
  <c r="Q535" i="19"/>
  <c r="V535" i="19" s="1"/>
  <c r="R535" i="19"/>
  <c r="U535" i="19"/>
  <c r="W535" i="19"/>
  <c r="P536" i="19"/>
  <c r="S536" i="19" s="1"/>
  <c r="Q536" i="19"/>
  <c r="R536" i="19"/>
  <c r="U536" i="19"/>
  <c r="V536" i="19"/>
  <c r="W536" i="19"/>
  <c r="P537" i="19"/>
  <c r="S537" i="19" s="1"/>
  <c r="Q537" i="19"/>
  <c r="V537" i="19" s="1"/>
  <c r="R537" i="19"/>
  <c r="U537" i="19"/>
  <c r="W537" i="19"/>
  <c r="P538" i="19"/>
  <c r="S538" i="19" s="1"/>
  <c r="Q538" i="19"/>
  <c r="R538" i="19"/>
  <c r="U538" i="19"/>
  <c r="V538" i="19"/>
  <c r="W538" i="19"/>
  <c r="P539" i="19"/>
  <c r="S539" i="19" s="1"/>
  <c r="Q539" i="19"/>
  <c r="V539" i="19" s="1"/>
  <c r="R539" i="19"/>
  <c r="U539" i="19"/>
  <c r="W539" i="19"/>
  <c r="P540" i="19"/>
  <c r="S540" i="19" s="1"/>
  <c r="Q540" i="19"/>
  <c r="R540" i="19"/>
  <c r="U540" i="19"/>
  <c r="V540" i="19"/>
  <c r="W540" i="19"/>
  <c r="P541" i="19"/>
  <c r="S541" i="19" s="1"/>
  <c r="Q541" i="19"/>
  <c r="V541" i="19" s="1"/>
  <c r="R541" i="19"/>
  <c r="U541" i="19"/>
  <c r="W541" i="19"/>
  <c r="P542" i="19"/>
  <c r="S542" i="19" s="1"/>
  <c r="Q542" i="19"/>
  <c r="R542" i="19"/>
  <c r="U542" i="19"/>
  <c r="V542" i="19"/>
  <c r="W542" i="19"/>
  <c r="P543" i="19"/>
  <c r="S543" i="19" s="1"/>
  <c r="Q543" i="19"/>
  <c r="V543" i="19" s="1"/>
  <c r="R543" i="19"/>
  <c r="U543" i="19"/>
  <c r="W543" i="19"/>
  <c r="P544" i="19"/>
  <c r="S544" i="19" s="1"/>
  <c r="Q544" i="19"/>
  <c r="R544" i="19"/>
  <c r="U544" i="19"/>
  <c r="V544" i="19"/>
  <c r="W544" i="19"/>
  <c r="P545" i="19"/>
  <c r="S545" i="19" s="1"/>
  <c r="Q545" i="19"/>
  <c r="V545" i="19" s="1"/>
  <c r="R545" i="19"/>
  <c r="U545" i="19"/>
  <c r="W545" i="19"/>
  <c r="P546" i="19"/>
  <c r="S546" i="19" s="1"/>
  <c r="Q546" i="19"/>
  <c r="R546" i="19"/>
  <c r="U546" i="19"/>
  <c r="V546" i="19"/>
  <c r="W546" i="19"/>
  <c r="P547" i="19"/>
  <c r="S547" i="19" s="1"/>
  <c r="Q547" i="19"/>
  <c r="V547" i="19" s="1"/>
  <c r="R547" i="19"/>
  <c r="U547" i="19"/>
  <c r="W547" i="19"/>
  <c r="P548" i="19"/>
  <c r="S548" i="19" s="1"/>
  <c r="Q548" i="19"/>
  <c r="R548" i="19"/>
  <c r="U548" i="19"/>
  <c r="V548" i="19"/>
  <c r="W548" i="19"/>
  <c r="P549" i="19"/>
  <c r="S549" i="19" s="1"/>
  <c r="Q549" i="19"/>
  <c r="V549" i="19" s="1"/>
  <c r="R549" i="19"/>
  <c r="U549" i="19"/>
  <c r="W549" i="19"/>
  <c r="P550" i="19"/>
  <c r="S550" i="19" s="1"/>
  <c r="Q550" i="19"/>
  <c r="R550" i="19"/>
  <c r="U550" i="19"/>
  <c r="V550" i="19"/>
  <c r="W550" i="19"/>
  <c r="P551" i="19"/>
  <c r="S551" i="19" s="1"/>
  <c r="Q551" i="19"/>
  <c r="V551" i="19" s="1"/>
  <c r="R551" i="19"/>
  <c r="U551" i="19"/>
  <c r="W551" i="19"/>
  <c r="P552" i="19"/>
  <c r="S552" i="19" s="1"/>
  <c r="Q552" i="19"/>
  <c r="R552" i="19"/>
  <c r="U552" i="19"/>
  <c r="V552" i="19"/>
  <c r="W552" i="19"/>
  <c r="P553" i="19"/>
  <c r="S553" i="19" s="1"/>
  <c r="Q553" i="19"/>
  <c r="V553" i="19" s="1"/>
  <c r="R553" i="19"/>
  <c r="U553" i="19"/>
  <c r="W553" i="19"/>
  <c r="P554" i="19"/>
  <c r="S554" i="19" s="1"/>
  <c r="Q554" i="19"/>
  <c r="R554" i="19"/>
  <c r="U554" i="19"/>
  <c r="V554" i="19"/>
  <c r="W554" i="19"/>
  <c r="P555" i="19"/>
  <c r="S555" i="19" s="1"/>
  <c r="Q555" i="19"/>
  <c r="V555" i="19" s="1"/>
  <c r="R555" i="19"/>
  <c r="U555" i="19"/>
  <c r="W555" i="19"/>
  <c r="P556" i="19"/>
  <c r="S556" i="19" s="1"/>
  <c r="Q556" i="19"/>
  <c r="R556" i="19"/>
  <c r="U556" i="19"/>
  <c r="V556" i="19"/>
  <c r="W556" i="19"/>
  <c r="P557" i="19"/>
  <c r="S557" i="19" s="1"/>
  <c r="Q557" i="19"/>
  <c r="V557" i="19" s="1"/>
  <c r="R557" i="19"/>
  <c r="U557" i="19"/>
  <c r="W557" i="19"/>
  <c r="P558" i="19"/>
  <c r="S558" i="19" s="1"/>
  <c r="Q558" i="19"/>
  <c r="R558" i="19"/>
  <c r="U558" i="19"/>
  <c r="V558" i="19"/>
  <c r="W558" i="19"/>
  <c r="P559" i="19"/>
  <c r="S559" i="19" s="1"/>
  <c r="Q559" i="19"/>
  <c r="V559" i="19" s="1"/>
  <c r="R559" i="19"/>
  <c r="U559" i="19"/>
  <c r="W559" i="19"/>
  <c r="P560" i="19"/>
  <c r="S560" i="19" s="1"/>
  <c r="Q560" i="19"/>
  <c r="R560" i="19"/>
  <c r="U560" i="19"/>
  <c r="V560" i="19"/>
  <c r="W560" i="19"/>
  <c r="P561" i="19"/>
  <c r="S561" i="19" s="1"/>
  <c r="Q561" i="19"/>
  <c r="V561" i="19" s="1"/>
  <c r="R561" i="19"/>
  <c r="U561" i="19"/>
  <c r="W561" i="19"/>
  <c r="P562" i="19"/>
  <c r="S562" i="19" s="1"/>
  <c r="Q562" i="19"/>
  <c r="V562" i="19" s="1"/>
  <c r="R562" i="19"/>
  <c r="U562" i="19"/>
  <c r="W562" i="19"/>
  <c r="P563" i="19"/>
  <c r="S563" i="19" s="1"/>
  <c r="Q563" i="19"/>
  <c r="V563" i="19" s="1"/>
  <c r="R563" i="19"/>
  <c r="U563" i="19"/>
  <c r="W563" i="19"/>
  <c r="P564" i="19"/>
  <c r="S564" i="19" s="1"/>
  <c r="Q564" i="19"/>
  <c r="V564" i="19" s="1"/>
  <c r="R564" i="19"/>
  <c r="U564" i="19"/>
  <c r="W564" i="19"/>
  <c r="P565" i="19"/>
  <c r="S565" i="19" s="1"/>
  <c r="Q565" i="19"/>
  <c r="V565" i="19" s="1"/>
  <c r="R565" i="19"/>
  <c r="U565" i="19"/>
  <c r="W565" i="19"/>
  <c r="P566" i="19"/>
  <c r="S566" i="19" s="1"/>
  <c r="Q566" i="19"/>
  <c r="V566" i="19" s="1"/>
  <c r="R566" i="19"/>
  <c r="U566" i="19"/>
  <c r="W566" i="19"/>
  <c r="P567" i="19"/>
  <c r="S567" i="19" s="1"/>
  <c r="Q567" i="19"/>
  <c r="R567" i="19"/>
  <c r="U567" i="19"/>
  <c r="V567" i="19"/>
  <c r="W567" i="19"/>
  <c r="P568" i="19"/>
  <c r="S568" i="19" s="1"/>
  <c r="Q568" i="19"/>
  <c r="V568" i="19" s="1"/>
  <c r="R568" i="19"/>
  <c r="U568" i="19"/>
  <c r="W568" i="19"/>
  <c r="P569" i="19"/>
  <c r="S569" i="19" s="1"/>
  <c r="Q569" i="19"/>
  <c r="R569" i="19"/>
  <c r="U569" i="19"/>
  <c r="V569" i="19"/>
  <c r="W569" i="19"/>
  <c r="P570" i="19"/>
  <c r="S570" i="19" s="1"/>
  <c r="Q570" i="19"/>
  <c r="V570" i="19" s="1"/>
  <c r="R570" i="19"/>
  <c r="U570" i="19"/>
  <c r="W570" i="19"/>
  <c r="P571" i="19"/>
  <c r="S571" i="19" s="1"/>
  <c r="Q571" i="19"/>
  <c r="R571" i="19"/>
  <c r="U571" i="19"/>
  <c r="V571" i="19"/>
  <c r="W571" i="19"/>
  <c r="P572" i="19"/>
  <c r="S572" i="19" s="1"/>
  <c r="Q572" i="19"/>
  <c r="V572" i="19" s="1"/>
  <c r="R572" i="19"/>
  <c r="U572" i="19"/>
  <c r="W572" i="19"/>
  <c r="P573" i="19"/>
  <c r="S573" i="19" s="1"/>
  <c r="Q573" i="19"/>
  <c r="R573" i="19"/>
  <c r="U573" i="19"/>
  <c r="V573" i="19"/>
  <c r="W573" i="19"/>
  <c r="P574" i="19"/>
  <c r="S574" i="19" s="1"/>
  <c r="Q574" i="19"/>
  <c r="V574" i="19" s="1"/>
  <c r="R574" i="19"/>
  <c r="U574" i="19"/>
  <c r="W574" i="19"/>
  <c r="P575" i="19"/>
  <c r="S575" i="19" s="1"/>
  <c r="Q575" i="19"/>
  <c r="R575" i="19"/>
  <c r="U575" i="19"/>
  <c r="V575" i="19"/>
  <c r="W575" i="19"/>
  <c r="P576" i="19"/>
  <c r="S576" i="19" s="1"/>
  <c r="Q576" i="19"/>
  <c r="V576" i="19" s="1"/>
  <c r="R576" i="19"/>
  <c r="U576" i="19"/>
  <c r="W576" i="19"/>
  <c r="P577" i="19"/>
  <c r="S577" i="19" s="1"/>
  <c r="Q577" i="19"/>
  <c r="V577" i="19" s="1"/>
  <c r="R577" i="19"/>
  <c r="U577" i="19"/>
  <c r="W577" i="19"/>
  <c r="P578" i="19"/>
  <c r="S578" i="19" s="1"/>
  <c r="Q578" i="19"/>
  <c r="V578" i="19" s="1"/>
  <c r="R578" i="19"/>
  <c r="U578" i="19"/>
  <c r="W578" i="19"/>
  <c r="P579" i="19"/>
  <c r="S579" i="19" s="1"/>
  <c r="Q579" i="19"/>
  <c r="V579" i="19" s="1"/>
  <c r="R579" i="19"/>
  <c r="U579" i="19"/>
  <c r="W579" i="19"/>
  <c r="P580" i="19"/>
  <c r="S580" i="19" s="1"/>
  <c r="Q580" i="19"/>
  <c r="R580" i="19"/>
  <c r="U580" i="19"/>
  <c r="V580" i="19"/>
  <c r="W580" i="19"/>
  <c r="P581" i="19"/>
  <c r="S581" i="19" s="1"/>
  <c r="Q581" i="19"/>
  <c r="V581" i="19" s="1"/>
  <c r="R581" i="19"/>
  <c r="U581" i="19"/>
  <c r="W581" i="19"/>
  <c r="P582" i="19"/>
  <c r="S582" i="19" s="1"/>
  <c r="Q582" i="19"/>
  <c r="V582" i="19" s="1"/>
  <c r="R582" i="19"/>
  <c r="U582" i="19"/>
  <c r="W582" i="19"/>
  <c r="P583" i="19"/>
  <c r="S583" i="19" s="1"/>
  <c r="Q583" i="19"/>
  <c r="V583" i="19" s="1"/>
  <c r="R583" i="19"/>
  <c r="U583" i="19"/>
  <c r="W583" i="19"/>
  <c r="P584" i="19"/>
  <c r="S584" i="19" s="1"/>
  <c r="Q584" i="19"/>
  <c r="V584" i="19" s="1"/>
  <c r="R584" i="19"/>
  <c r="U584" i="19"/>
  <c r="W584" i="19"/>
  <c r="P585" i="19"/>
  <c r="S585" i="19" s="1"/>
  <c r="Q585" i="19"/>
  <c r="V585" i="19" s="1"/>
  <c r="R585" i="19"/>
  <c r="U585" i="19"/>
  <c r="W585" i="19"/>
  <c r="P586" i="19"/>
  <c r="S586" i="19" s="1"/>
  <c r="Q586" i="19"/>
  <c r="V586" i="19" s="1"/>
  <c r="R586" i="19"/>
  <c r="U586" i="19"/>
  <c r="W586" i="19"/>
  <c r="P587" i="19"/>
  <c r="S587" i="19" s="1"/>
  <c r="Q587" i="19"/>
  <c r="R587" i="19"/>
  <c r="U587" i="19"/>
  <c r="V587" i="19"/>
  <c r="W587" i="19"/>
  <c r="P588" i="19"/>
  <c r="S588" i="19" s="1"/>
  <c r="Q588" i="19"/>
  <c r="R588" i="19"/>
  <c r="U588" i="19"/>
  <c r="V588" i="19"/>
  <c r="W588" i="19"/>
  <c r="P589" i="19"/>
  <c r="S589" i="19" s="1"/>
  <c r="Q589" i="19"/>
  <c r="R589" i="19"/>
  <c r="U589" i="19"/>
  <c r="V589" i="19"/>
  <c r="W589" i="19"/>
  <c r="P590" i="19"/>
  <c r="S590" i="19" s="1"/>
  <c r="Q590" i="19"/>
  <c r="R590" i="19"/>
  <c r="U590" i="19"/>
  <c r="V590" i="19"/>
  <c r="W590" i="19"/>
  <c r="P591" i="19"/>
  <c r="S591" i="19" s="1"/>
  <c r="Q591" i="19"/>
  <c r="R591" i="19"/>
  <c r="U591" i="19"/>
  <c r="V591" i="19"/>
  <c r="W591" i="19"/>
  <c r="P592" i="19"/>
  <c r="S592" i="19" s="1"/>
  <c r="Q592" i="19"/>
  <c r="R592" i="19"/>
  <c r="U592" i="19"/>
  <c r="V592" i="19"/>
  <c r="W592" i="19"/>
  <c r="P593" i="19"/>
  <c r="S593" i="19" s="1"/>
  <c r="Q593" i="19"/>
  <c r="R593" i="19"/>
  <c r="U593" i="19"/>
  <c r="V593" i="19"/>
  <c r="W593" i="19"/>
  <c r="P594" i="19"/>
  <c r="S594" i="19" s="1"/>
  <c r="Q594" i="19"/>
  <c r="V594" i="19" s="1"/>
  <c r="R594" i="19"/>
  <c r="U594" i="19"/>
  <c r="W594" i="19"/>
  <c r="P595" i="19"/>
  <c r="S595" i="19" s="1"/>
  <c r="Q595" i="19"/>
  <c r="R595" i="19"/>
  <c r="U595" i="19"/>
  <c r="V595" i="19"/>
  <c r="W595" i="19"/>
  <c r="P596" i="19"/>
  <c r="S596" i="19" s="1"/>
  <c r="Q596" i="19"/>
  <c r="V596" i="19" s="1"/>
  <c r="R596" i="19"/>
  <c r="U596" i="19"/>
  <c r="W596" i="19"/>
  <c r="P597" i="19"/>
  <c r="S597" i="19" s="1"/>
  <c r="Q597" i="19"/>
  <c r="R597" i="19"/>
  <c r="U597" i="19"/>
  <c r="V597" i="19"/>
  <c r="W597" i="19"/>
  <c r="P598" i="19"/>
  <c r="S598" i="19" s="1"/>
  <c r="Q598" i="19"/>
  <c r="V598" i="19" s="1"/>
  <c r="R598" i="19"/>
  <c r="U598" i="19"/>
  <c r="W598" i="19"/>
  <c r="P599" i="19"/>
  <c r="S599" i="19" s="1"/>
  <c r="Q599" i="19"/>
  <c r="V599" i="19" s="1"/>
  <c r="R599" i="19"/>
  <c r="U599" i="19"/>
  <c r="W599" i="19"/>
  <c r="P600" i="19"/>
  <c r="S600" i="19" s="1"/>
  <c r="Q600" i="19"/>
  <c r="V600" i="19" s="1"/>
  <c r="R600" i="19"/>
  <c r="U600" i="19"/>
  <c r="W600" i="19"/>
  <c r="P601" i="19"/>
  <c r="S601" i="19" s="1"/>
  <c r="Q601" i="19"/>
  <c r="V601" i="19" s="1"/>
  <c r="R601" i="19"/>
  <c r="U601" i="19"/>
  <c r="W601" i="19"/>
  <c r="P602" i="19"/>
  <c r="S602" i="19" s="1"/>
  <c r="Q602" i="19"/>
  <c r="V602" i="19" s="1"/>
  <c r="R602" i="19"/>
  <c r="U602" i="19"/>
  <c r="W602" i="19"/>
  <c r="P603" i="19"/>
  <c r="S603" i="19" s="1"/>
  <c r="Q603" i="19"/>
  <c r="R603" i="19"/>
  <c r="U603" i="19"/>
  <c r="V603" i="19"/>
  <c r="W603" i="19"/>
  <c r="P604" i="19"/>
  <c r="S604" i="19" s="1"/>
  <c r="Q604" i="19"/>
  <c r="R604" i="19"/>
  <c r="U604" i="19"/>
  <c r="V604" i="19"/>
  <c r="W604" i="19"/>
  <c r="P605" i="19"/>
  <c r="S605" i="19" s="1"/>
  <c r="Q605" i="19"/>
  <c r="R605" i="19"/>
  <c r="U605" i="19"/>
  <c r="V605" i="19"/>
  <c r="W605" i="19"/>
  <c r="P606" i="19"/>
  <c r="S606" i="19" s="1"/>
  <c r="Q606" i="19"/>
  <c r="V606" i="19" s="1"/>
  <c r="R606" i="19"/>
  <c r="U606" i="19"/>
  <c r="W606" i="19"/>
  <c r="P607" i="19"/>
  <c r="S607" i="19" s="1"/>
  <c r="Q607" i="19"/>
  <c r="V607" i="19" s="1"/>
  <c r="R607" i="19"/>
  <c r="U607" i="19"/>
  <c r="W607" i="19"/>
  <c r="P608" i="19"/>
  <c r="S608" i="19" s="1"/>
  <c r="Q608" i="19"/>
  <c r="R608" i="19"/>
  <c r="U608" i="19"/>
  <c r="V608" i="19"/>
  <c r="W608" i="19"/>
  <c r="P609" i="19"/>
  <c r="S609" i="19" s="1"/>
  <c r="Q609" i="19"/>
  <c r="V609" i="19" s="1"/>
  <c r="R609" i="19"/>
  <c r="U609" i="19"/>
  <c r="W609" i="19"/>
  <c r="P610" i="19"/>
  <c r="S610" i="19" s="1"/>
  <c r="Q610" i="19"/>
  <c r="V610" i="19" s="1"/>
  <c r="R610" i="19"/>
  <c r="U610" i="19"/>
  <c r="W610" i="19"/>
  <c r="P611" i="19"/>
  <c r="S611" i="19" s="1"/>
  <c r="Q611" i="19"/>
  <c r="R611" i="19"/>
  <c r="U611" i="19"/>
  <c r="V611" i="19"/>
  <c r="W611" i="19"/>
  <c r="P612" i="19"/>
  <c r="S612" i="19" s="1"/>
  <c r="Q612" i="19"/>
  <c r="V612" i="19" s="1"/>
  <c r="R612" i="19"/>
  <c r="U612" i="19"/>
  <c r="W612" i="19"/>
  <c r="P613" i="19"/>
  <c r="S613" i="19" s="1"/>
  <c r="Q613" i="19"/>
  <c r="R613" i="19"/>
  <c r="U613" i="19"/>
  <c r="V613" i="19"/>
  <c r="W613" i="19"/>
  <c r="P614" i="19"/>
  <c r="S614" i="19" s="1"/>
  <c r="Q614" i="19"/>
  <c r="V614" i="19" s="1"/>
  <c r="R614" i="19"/>
  <c r="U614" i="19"/>
  <c r="W614" i="19"/>
  <c r="P615" i="19"/>
  <c r="S615" i="19" s="1"/>
  <c r="Q615" i="19"/>
  <c r="R615" i="19"/>
  <c r="U615" i="19"/>
  <c r="V615" i="19"/>
  <c r="W615" i="19"/>
  <c r="P616" i="19"/>
  <c r="S616" i="19" s="1"/>
  <c r="Q616" i="19"/>
  <c r="V616" i="19" s="1"/>
  <c r="R616" i="19"/>
  <c r="U616" i="19"/>
  <c r="W616" i="19"/>
  <c r="P617" i="19"/>
  <c r="S617" i="19" s="1"/>
  <c r="Q617" i="19"/>
  <c r="V617" i="19" s="1"/>
  <c r="R617" i="19"/>
  <c r="U617" i="19"/>
  <c r="W617" i="19"/>
  <c r="P618" i="19"/>
  <c r="S618" i="19" s="1"/>
  <c r="Q618" i="19"/>
  <c r="V618" i="19" s="1"/>
  <c r="R618" i="19"/>
  <c r="U618" i="19"/>
  <c r="W618" i="19"/>
  <c r="P619" i="19"/>
  <c r="S619" i="19" s="1"/>
  <c r="Q619" i="19"/>
  <c r="V619" i="19" s="1"/>
  <c r="R619" i="19"/>
  <c r="U619" i="19"/>
  <c r="W619" i="19"/>
  <c r="P620" i="19"/>
  <c r="S620" i="19" s="1"/>
  <c r="Q620" i="19"/>
  <c r="R620" i="19"/>
  <c r="U620" i="19"/>
  <c r="V620" i="19"/>
  <c r="W620" i="19"/>
  <c r="P621" i="19"/>
  <c r="S621" i="19" s="1"/>
  <c r="Q621" i="19"/>
  <c r="V621" i="19" s="1"/>
  <c r="R621" i="19"/>
  <c r="U621" i="19"/>
  <c r="W621" i="19"/>
  <c r="P622" i="19"/>
  <c r="S622" i="19" s="1"/>
  <c r="Q622" i="19"/>
  <c r="R622" i="19"/>
  <c r="U622" i="19"/>
  <c r="V622" i="19"/>
  <c r="W622" i="19"/>
  <c r="P623" i="19"/>
  <c r="S623" i="19" s="1"/>
  <c r="Q623" i="19"/>
  <c r="V623" i="19" s="1"/>
  <c r="R623" i="19"/>
  <c r="U623" i="19"/>
  <c r="W623" i="19"/>
  <c r="P624" i="19"/>
  <c r="S624" i="19" s="1"/>
  <c r="Q624" i="19"/>
  <c r="R624" i="19"/>
  <c r="U624" i="19"/>
  <c r="V624" i="19"/>
  <c r="W624" i="19"/>
  <c r="P625" i="19"/>
  <c r="S625" i="19" s="1"/>
  <c r="Q625" i="19"/>
  <c r="V625" i="19" s="1"/>
  <c r="R625" i="19"/>
  <c r="U625" i="19"/>
  <c r="W625" i="19"/>
  <c r="P626" i="19"/>
  <c r="S626" i="19" s="1"/>
  <c r="Q626" i="19"/>
  <c r="V626" i="19" s="1"/>
  <c r="R626" i="19"/>
  <c r="U626" i="19"/>
  <c r="W626" i="19"/>
  <c r="P627" i="19"/>
  <c r="S627" i="19" s="1"/>
  <c r="Q627" i="19"/>
  <c r="V627" i="19" s="1"/>
  <c r="R627" i="19"/>
  <c r="U627" i="19"/>
  <c r="W627" i="19"/>
  <c r="P628" i="19"/>
  <c r="S628" i="19" s="1"/>
  <c r="Q628" i="19"/>
  <c r="V628" i="19" s="1"/>
  <c r="R628" i="19"/>
  <c r="U628" i="19"/>
  <c r="W628" i="19"/>
  <c r="P629" i="19"/>
  <c r="S629" i="19" s="1"/>
  <c r="Q629" i="19"/>
  <c r="V629" i="19" s="1"/>
  <c r="R629" i="19"/>
  <c r="U629" i="19"/>
  <c r="W629" i="19"/>
  <c r="P630" i="19"/>
  <c r="S630" i="19" s="1"/>
  <c r="Q630" i="19"/>
  <c r="V630" i="19" s="1"/>
  <c r="R630" i="19"/>
  <c r="U630" i="19"/>
  <c r="W630" i="19"/>
  <c r="P631" i="19"/>
  <c r="S631" i="19" s="1"/>
  <c r="Q631" i="19"/>
  <c r="R631" i="19"/>
  <c r="U631" i="19"/>
  <c r="V631" i="19"/>
  <c r="W631" i="19"/>
  <c r="P632" i="19"/>
  <c r="S632" i="19" s="1"/>
  <c r="Q632" i="19"/>
  <c r="R632" i="19"/>
  <c r="U632" i="19"/>
  <c r="V632" i="19"/>
  <c r="W632" i="19"/>
  <c r="P633" i="19"/>
  <c r="S633" i="19" s="1"/>
  <c r="Q633" i="19"/>
  <c r="R633" i="19"/>
  <c r="U633" i="19"/>
  <c r="V633" i="19"/>
  <c r="W633" i="19"/>
  <c r="P634" i="19"/>
  <c r="S634" i="19" s="1"/>
  <c r="Q634" i="19"/>
  <c r="V634" i="19" s="1"/>
  <c r="R634" i="19"/>
  <c r="U634" i="19"/>
  <c r="W634" i="19"/>
  <c r="P635" i="19"/>
  <c r="S635" i="19" s="1"/>
  <c r="Q635" i="19"/>
  <c r="R635" i="19"/>
  <c r="U635" i="19"/>
  <c r="V635" i="19"/>
  <c r="W635" i="19"/>
  <c r="P636" i="19"/>
  <c r="S636" i="19" s="1"/>
  <c r="Q636" i="19"/>
  <c r="V636" i="19" s="1"/>
  <c r="R636" i="19"/>
  <c r="U636" i="19"/>
  <c r="W636" i="19"/>
  <c r="P637" i="19"/>
  <c r="S637" i="19" s="1"/>
  <c r="Q637" i="19"/>
  <c r="R637" i="19"/>
  <c r="U637" i="19"/>
  <c r="V637" i="19"/>
  <c r="W637" i="19"/>
  <c r="P638" i="19"/>
  <c r="S638" i="19" s="1"/>
  <c r="Q638" i="19"/>
  <c r="V638" i="19" s="1"/>
  <c r="R638" i="19"/>
  <c r="U638" i="19"/>
  <c r="W638" i="19"/>
  <c r="P639" i="19"/>
  <c r="S639" i="19" s="1"/>
  <c r="Q639" i="19"/>
  <c r="V639" i="19" s="1"/>
  <c r="R639" i="19"/>
  <c r="U639" i="19"/>
  <c r="W639" i="19"/>
  <c r="P640" i="19"/>
  <c r="S640" i="19" s="1"/>
  <c r="Q640" i="19"/>
  <c r="R640" i="19"/>
  <c r="U640" i="19"/>
  <c r="V640" i="19"/>
  <c r="W640" i="19"/>
  <c r="P641" i="19"/>
  <c r="S641" i="19" s="1"/>
  <c r="Q641" i="19"/>
  <c r="V641" i="19" s="1"/>
  <c r="R641" i="19"/>
  <c r="U641" i="19"/>
  <c r="W641" i="19"/>
  <c r="P642" i="19"/>
  <c r="S642" i="19" s="1"/>
  <c r="Q642" i="19"/>
  <c r="V642" i="19" s="1"/>
  <c r="R642" i="19"/>
  <c r="U642" i="19"/>
  <c r="W642" i="19"/>
  <c r="P643" i="19"/>
  <c r="S643" i="19" s="1"/>
  <c r="Q643" i="19"/>
  <c r="V643" i="19" s="1"/>
  <c r="R643" i="19"/>
  <c r="U643" i="19"/>
  <c r="W643" i="19"/>
  <c r="P644" i="19"/>
  <c r="S644" i="19" s="1"/>
  <c r="Q644" i="19"/>
  <c r="V644" i="19" s="1"/>
  <c r="R644" i="19"/>
  <c r="U644" i="19"/>
  <c r="W644" i="19"/>
  <c r="P645" i="19"/>
  <c r="S645" i="19" s="1"/>
  <c r="Q645" i="19"/>
  <c r="V645" i="19" s="1"/>
  <c r="R645" i="19"/>
  <c r="U645" i="19"/>
  <c r="W645" i="19"/>
  <c r="P646" i="19"/>
  <c r="S646" i="19" s="1"/>
  <c r="Q646" i="19"/>
  <c r="V646" i="19" s="1"/>
  <c r="R646" i="19"/>
  <c r="U646" i="19"/>
  <c r="W646" i="19"/>
  <c r="P647" i="19"/>
  <c r="S647" i="19" s="1"/>
  <c r="Q647" i="19"/>
  <c r="R647" i="19"/>
  <c r="U647" i="19"/>
  <c r="V647" i="19"/>
  <c r="W647" i="19"/>
  <c r="P648" i="19"/>
  <c r="S648" i="19" s="1"/>
  <c r="Q648" i="19"/>
  <c r="R648" i="19"/>
  <c r="U648" i="19"/>
  <c r="V648" i="19"/>
  <c r="W648" i="19"/>
  <c r="P649" i="19"/>
  <c r="S649" i="19" s="1"/>
  <c r="Q649" i="19"/>
  <c r="R649" i="19"/>
  <c r="U649" i="19"/>
  <c r="V649" i="19"/>
  <c r="W649" i="19"/>
  <c r="P650" i="19"/>
  <c r="S650" i="19" s="1"/>
  <c r="Q650" i="19"/>
  <c r="V650" i="19" s="1"/>
  <c r="R650" i="19"/>
  <c r="U650" i="19"/>
  <c r="W650" i="19"/>
  <c r="P651" i="19"/>
  <c r="S651" i="19" s="1"/>
  <c r="Q651" i="19"/>
  <c r="V651" i="19" s="1"/>
  <c r="R651" i="19"/>
  <c r="U651" i="19"/>
  <c r="W651" i="19"/>
  <c r="P652" i="19"/>
  <c r="S652" i="19" s="1"/>
  <c r="Q652" i="19"/>
  <c r="V652" i="19" s="1"/>
  <c r="R652" i="19"/>
  <c r="U652" i="19"/>
  <c r="W652" i="19"/>
  <c r="P653" i="19"/>
  <c r="S653" i="19" s="1"/>
  <c r="Q653" i="19"/>
  <c r="R653" i="19"/>
  <c r="U653" i="19"/>
  <c r="V653" i="19"/>
  <c r="W653" i="19"/>
  <c r="P654" i="19"/>
  <c r="S654" i="19" s="1"/>
  <c r="Q654" i="19"/>
  <c r="V654" i="19" s="1"/>
  <c r="R654" i="19"/>
  <c r="U654" i="19"/>
  <c r="W654" i="19"/>
  <c r="P655" i="19"/>
  <c r="S655" i="19" s="1"/>
  <c r="Q655" i="19"/>
  <c r="R655" i="19"/>
  <c r="U655" i="19"/>
  <c r="V655" i="19"/>
  <c r="W655" i="19"/>
  <c r="P656" i="19"/>
  <c r="S656" i="19" s="1"/>
  <c r="Q656" i="19"/>
  <c r="R656" i="19"/>
  <c r="U656" i="19"/>
  <c r="V656" i="19"/>
  <c r="W656" i="19"/>
  <c r="P657" i="19"/>
  <c r="S657" i="19" s="1"/>
  <c r="Q657" i="19"/>
  <c r="R657" i="19"/>
  <c r="U657" i="19"/>
  <c r="V657" i="19"/>
  <c r="W657" i="19"/>
  <c r="P658" i="19"/>
  <c r="S658" i="19" s="1"/>
  <c r="Q658" i="19"/>
  <c r="V658" i="19" s="1"/>
  <c r="R658" i="19"/>
  <c r="U658" i="19"/>
  <c r="W658" i="19"/>
  <c r="P659" i="19"/>
  <c r="S659" i="19" s="1"/>
  <c r="Q659" i="19"/>
  <c r="V659" i="19" s="1"/>
  <c r="R659" i="19"/>
  <c r="U659" i="19"/>
  <c r="W659" i="19"/>
  <c r="P660" i="19"/>
  <c r="S660" i="19" s="1"/>
  <c r="Q660" i="19"/>
  <c r="R660" i="19"/>
  <c r="U660" i="19"/>
  <c r="V660" i="19"/>
  <c r="W660" i="19"/>
  <c r="P661" i="19"/>
  <c r="S661" i="19" s="1"/>
  <c r="Q661" i="19"/>
  <c r="V661" i="19" s="1"/>
  <c r="R661" i="19"/>
  <c r="U661" i="19"/>
  <c r="W661" i="19"/>
  <c r="P662" i="19"/>
  <c r="S662" i="19" s="1"/>
  <c r="Q662" i="19"/>
  <c r="V662" i="19" s="1"/>
  <c r="R662" i="19"/>
  <c r="U662" i="19"/>
  <c r="W662" i="19"/>
  <c r="P663" i="19"/>
  <c r="S663" i="19" s="1"/>
  <c r="Q663" i="19"/>
  <c r="V663" i="19" s="1"/>
  <c r="R663" i="19"/>
  <c r="U663" i="19"/>
  <c r="W663" i="19"/>
  <c r="P664" i="19"/>
  <c r="S664" i="19" s="1"/>
  <c r="Q664" i="19"/>
  <c r="V664" i="19" s="1"/>
  <c r="R664" i="19"/>
  <c r="U664" i="19"/>
  <c r="W664" i="19"/>
  <c r="P665" i="19"/>
  <c r="S665" i="19" s="1"/>
  <c r="Q665" i="19"/>
  <c r="V665" i="19" s="1"/>
  <c r="R665" i="19"/>
  <c r="U665" i="19"/>
  <c r="W665" i="19"/>
  <c r="P666" i="19"/>
  <c r="S666" i="19" s="1"/>
  <c r="Q666" i="19"/>
  <c r="R666" i="19"/>
  <c r="U666" i="19"/>
  <c r="V666" i="19"/>
  <c r="W666" i="19"/>
  <c r="P667" i="19"/>
  <c r="S667" i="19" s="1"/>
  <c r="Q667" i="19"/>
  <c r="V667" i="19" s="1"/>
  <c r="R667" i="19"/>
  <c r="U667" i="19"/>
  <c r="W667" i="19"/>
  <c r="P668" i="19"/>
  <c r="S668" i="19" s="1"/>
  <c r="Q668" i="19"/>
  <c r="R668" i="19"/>
  <c r="U668" i="19"/>
  <c r="V668" i="19"/>
  <c r="W668" i="19"/>
  <c r="P669" i="19"/>
  <c r="S669" i="19" s="1"/>
  <c r="Q669" i="19"/>
  <c r="V669" i="19" s="1"/>
  <c r="R669" i="19"/>
  <c r="U669" i="19"/>
  <c r="W669" i="19"/>
  <c r="P670" i="19"/>
  <c r="S670" i="19" s="1"/>
  <c r="Q670" i="19"/>
  <c r="V670" i="19" s="1"/>
  <c r="R670" i="19"/>
  <c r="U670" i="19"/>
  <c r="W670" i="19"/>
  <c r="P671" i="19"/>
  <c r="S671" i="19" s="1"/>
  <c r="Q671" i="19"/>
  <c r="R671" i="19"/>
  <c r="U671" i="19"/>
  <c r="V671" i="19"/>
  <c r="W671" i="19"/>
  <c r="P672" i="19"/>
  <c r="S672" i="19" s="1"/>
  <c r="Q672" i="19"/>
  <c r="V672" i="19" s="1"/>
  <c r="R672" i="19"/>
  <c r="U672" i="19"/>
  <c r="W672" i="19"/>
  <c r="P673" i="19"/>
  <c r="S673" i="19" s="1"/>
  <c r="Q673" i="19"/>
  <c r="R673" i="19"/>
  <c r="U673" i="19"/>
  <c r="V673" i="19"/>
  <c r="W673" i="19"/>
  <c r="P674" i="19"/>
  <c r="S674" i="19" s="1"/>
  <c r="Q674" i="19"/>
  <c r="V674" i="19" s="1"/>
  <c r="R674" i="19"/>
  <c r="U674" i="19"/>
  <c r="W674" i="19"/>
  <c r="P675" i="19"/>
  <c r="S675" i="19" s="1"/>
  <c r="Q675" i="19"/>
  <c r="V675" i="19" s="1"/>
  <c r="R675" i="19"/>
  <c r="U675" i="19"/>
  <c r="W675" i="19"/>
  <c r="P676" i="19"/>
  <c r="S676" i="19" s="1"/>
  <c r="Q676" i="19"/>
  <c r="V676" i="19" s="1"/>
  <c r="R676" i="19"/>
  <c r="U676" i="19"/>
  <c r="W676" i="19"/>
  <c r="P677" i="19"/>
  <c r="S677" i="19" s="1"/>
  <c r="Q677" i="19"/>
  <c r="V677" i="19" s="1"/>
  <c r="R677" i="19"/>
  <c r="U677" i="19"/>
  <c r="W677" i="19"/>
  <c r="P678" i="19"/>
  <c r="S678" i="19" s="1"/>
  <c r="Q678" i="19"/>
  <c r="V678" i="19" s="1"/>
  <c r="R678" i="19"/>
  <c r="U678" i="19"/>
  <c r="W678" i="19"/>
  <c r="P679" i="19"/>
  <c r="S679" i="19" s="1"/>
  <c r="Q679" i="19"/>
  <c r="V679" i="19" s="1"/>
  <c r="R679" i="19"/>
  <c r="U679" i="19"/>
  <c r="W679" i="19"/>
  <c r="P680" i="19"/>
  <c r="S680" i="19" s="1"/>
  <c r="Q680" i="19"/>
  <c r="R680" i="19"/>
  <c r="U680" i="19"/>
  <c r="V680" i="19"/>
  <c r="W680" i="19"/>
  <c r="P681" i="19"/>
  <c r="S681" i="19" s="1"/>
  <c r="Q681" i="19"/>
  <c r="V681" i="19" s="1"/>
  <c r="R681" i="19"/>
  <c r="U681" i="19"/>
  <c r="W681" i="19"/>
  <c r="P682" i="19"/>
  <c r="S682" i="19" s="1"/>
  <c r="Q682" i="19"/>
  <c r="R682" i="19"/>
  <c r="U682" i="19"/>
  <c r="V682" i="19"/>
  <c r="W682" i="19"/>
  <c r="P683" i="19"/>
  <c r="S683" i="19" s="1"/>
  <c r="Q683" i="19"/>
  <c r="V683" i="19" s="1"/>
  <c r="R683" i="19"/>
  <c r="U683" i="19"/>
  <c r="W683" i="19"/>
  <c r="P684" i="19"/>
  <c r="S684" i="19" s="1"/>
  <c r="Q684" i="19"/>
  <c r="R684" i="19"/>
  <c r="U684" i="19"/>
  <c r="V684" i="19"/>
  <c r="W684" i="19"/>
  <c r="P685" i="19"/>
  <c r="S685" i="19" s="1"/>
  <c r="Q685" i="19"/>
  <c r="V685" i="19" s="1"/>
  <c r="R685" i="19"/>
  <c r="U685" i="19"/>
  <c r="W685" i="19"/>
  <c r="P686" i="19"/>
  <c r="S686" i="19" s="1"/>
  <c r="Q686" i="19"/>
  <c r="R686" i="19"/>
  <c r="U686" i="19"/>
  <c r="V686" i="19"/>
  <c r="W686" i="19"/>
  <c r="P687" i="19"/>
  <c r="S687" i="19" s="1"/>
  <c r="Q687" i="19"/>
  <c r="V687" i="19" s="1"/>
  <c r="R687" i="19"/>
  <c r="U687" i="19"/>
  <c r="W687" i="19"/>
  <c r="P688" i="19"/>
  <c r="S688" i="19" s="1"/>
  <c r="Q688" i="19"/>
  <c r="R688" i="19"/>
  <c r="U688" i="19"/>
  <c r="V688" i="19"/>
  <c r="W688" i="19"/>
  <c r="P689" i="19"/>
  <c r="S689" i="19" s="1"/>
  <c r="Q689" i="19"/>
  <c r="V689" i="19" s="1"/>
  <c r="R689" i="19"/>
  <c r="U689" i="19"/>
  <c r="W689" i="19"/>
  <c r="P690" i="19"/>
  <c r="S690" i="19" s="1"/>
  <c r="Q690" i="19"/>
  <c r="R690" i="19"/>
  <c r="U690" i="19"/>
  <c r="V690" i="19"/>
  <c r="W690" i="19"/>
  <c r="P691" i="19"/>
  <c r="S691" i="19" s="1"/>
  <c r="Q691" i="19"/>
  <c r="V691" i="19" s="1"/>
  <c r="R691" i="19"/>
  <c r="U691" i="19"/>
  <c r="W691" i="19"/>
  <c r="P692" i="19"/>
  <c r="S692" i="19" s="1"/>
  <c r="Q692" i="19"/>
  <c r="R692" i="19"/>
  <c r="U692" i="19"/>
  <c r="V692" i="19"/>
  <c r="W692" i="19"/>
  <c r="P693" i="19"/>
  <c r="S693" i="19" s="1"/>
  <c r="Q693" i="19"/>
  <c r="V693" i="19" s="1"/>
  <c r="R693" i="19"/>
  <c r="U693" i="19"/>
  <c r="W693" i="19"/>
  <c r="P694" i="19"/>
  <c r="S694" i="19" s="1"/>
  <c r="Q694" i="19"/>
  <c r="V694" i="19" s="1"/>
  <c r="R694" i="19"/>
  <c r="U694" i="19"/>
  <c r="W694" i="19"/>
  <c r="P695" i="19"/>
  <c r="S695" i="19" s="1"/>
  <c r="Q695" i="19"/>
  <c r="V695" i="19" s="1"/>
  <c r="R695" i="19"/>
  <c r="U695" i="19"/>
  <c r="W695" i="19"/>
  <c r="P696" i="19"/>
  <c r="S696" i="19" s="1"/>
  <c r="Q696" i="19"/>
  <c r="R696" i="19"/>
  <c r="U696" i="19"/>
  <c r="V696" i="19"/>
  <c r="W696" i="19"/>
  <c r="P697" i="19"/>
  <c r="S697" i="19" s="1"/>
  <c r="Q697" i="19"/>
  <c r="V697" i="19" s="1"/>
  <c r="R697" i="19"/>
  <c r="U697" i="19"/>
  <c r="W697" i="19"/>
  <c r="P698" i="19"/>
  <c r="S698" i="19" s="1"/>
  <c r="Q698" i="19"/>
  <c r="V698" i="19" s="1"/>
  <c r="R698" i="19"/>
  <c r="U698" i="19"/>
  <c r="W698" i="19"/>
  <c r="P699" i="19"/>
  <c r="S699" i="19" s="1"/>
  <c r="Q699" i="19"/>
  <c r="R699" i="19"/>
  <c r="U699" i="19"/>
  <c r="V699" i="19"/>
  <c r="W699" i="19"/>
  <c r="P700" i="19"/>
  <c r="S700" i="19" s="1"/>
  <c r="Q700" i="19"/>
  <c r="V700" i="19" s="1"/>
  <c r="R700" i="19"/>
  <c r="U700" i="19"/>
  <c r="W700" i="19"/>
  <c r="P701" i="19"/>
  <c r="S701" i="19" s="1"/>
  <c r="Q701" i="19"/>
  <c r="R701" i="19"/>
  <c r="U701" i="19"/>
  <c r="V701" i="19"/>
  <c r="W701" i="19"/>
  <c r="P702" i="19"/>
  <c r="S702" i="19" s="1"/>
  <c r="Q702" i="19"/>
  <c r="V702" i="19" s="1"/>
  <c r="R702" i="19"/>
  <c r="U702" i="19"/>
  <c r="W702" i="19"/>
  <c r="P703" i="19"/>
  <c r="S703" i="19" s="1"/>
  <c r="Q703" i="19"/>
  <c r="R703" i="19"/>
  <c r="U703" i="19"/>
  <c r="V703" i="19"/>
  <c r="W703" i="19"/>
  <c r="P704" i="19"/>
  <c r="S704" i="19" s="1"/>
  <c r="Q704" i="19"/>
  <c r="V704" i="19" s="1"/>
  <c r="R704" i="19"/>
  <c r="U704" i="19"/>
  <c r="W704" i="19"/>
  <c r="P705" i="19"/>
  <c r="S705" i="19" s="1"/>
  <c r="Q705" i="19"/>
  <c r="V705" i="19" s="1"/>
  <c r="R705" i="19"/>
  <c r="U705" i="19"/>
  <c r="W705" i="19"/>
  <c r="P706" i="19"/>
  <c r="S706" i="19" s="1"/>
  <c r="Q706" i="19"/>
  <c r="V706" i="19" s="1"/>
  <c r="R706" i="19"/>
  <c r="U706" i="19"/>
  <c r="W706" i="19"/>
  <c r="P707" i="19"/>
  <c r="S707" i="19" s="1"/>
  <c r="Q707" i="19"/>
  <c r="V707" i="19" s="1"/>
  <c r="R707" i="19"/>
  <c r="U707" i="19"/>
  <c r="W707" i="19"/>
  <c r="P708" i="19"/>
  <c r="S708" i="19" s="1"/>
  <c r="Q708" i="19"/>
  <c r="V708" i="19" s="1"/>
  <c r="R708" i="19"/>
  <c r="U708" i="19"/>
  <c r="W708" i="19"/>
  <c r="P709" i="19"/>
  <c r="S709" i="19" s="1"/>
  <c r="Q709" i="19"/>
  <c r="R709" i="19"/>
  <c r="U709" i="19"/>
  <c r="V709" i="19"/>
  <c r="W709" i="19"/>
  <c r="P710" i="19"/>
  <c r="S710" i="19" s="1"/>
  <c r="Q710" i="19"/>
  <c r="V710" i="19" s="1"/>
  <c r="R710" i="19"/>
  <c r="U710" i="19"/>
  <c r="W710" i="19"/>
  <c r="P711" i="19"/>
  <c r="S711" i="19" s="1"/>
  <c r="Q711" i="19"/>
  <c r="R711" i="19"/>
  <c r="U711" i="19"/>
  <c r="V711" i="19"/>
  <c r="W711" i="19"/>
  <c r="P712" i="19"/>
  <c r="S712" i="19" s="1"/>
  <c r="Q712" i="19"/>
  <c r="V712" i="19" s="1"/>
  <c r="R712" i="19"/>
  <c r="U712" i="19"/>
  <c r="W712" i="19"/>
  <c r="P713" i="19"/>
  <c r="S713" i="19" s="1"/>
  <c r="Q713" i="19"/>
  <c r="R713" i="19"/>
  <c r="U713" i="19"/>
  <c r="V713" i="19"/>
  <c r="W713" i="19"/>
  <c r="P714" i="19"/>
  <c r="S714" i="19" s="1"/>
  <c r="Q714" i="19"/>
  <c r="V714" i="19" s="1"/>
  <c r="R714" i="19"/>
  <c r="U714" i="19"/>
  <c r="W714" i="19"/>
  <c r="P715" i="19"/>
  <c r="S715" i="19" s="1"/>
  <c r="Q715" i="19"/>
  <c r="R715" i="19"/>
  <c r="U715" i="19"/>
  <c r="V715" i="19"/>
  <c r="W715" i="19"/>
  <c r="P716" i="19"/>
  <c r="S716" i="19" s="1"/>
  <c r="Q716" i="19"/>
  <c r="V716" i="19" s="1"/>
  <c r="R716" i="19"/>
  <c r="U716" i="19"/>
  <c r="W716" i="19"/>
  <c r="P717" i="19"/>
  <c r="S717" i="19" s="1"/>
  <c r="Q717" i="19"/>
  <c r="R717" i="19"/>
  <c r="U717" i="19"/>
  <c r="V717" i="19"/>
  <c r="W717" i="19"/>
  <c r="P718" i="19"/>
  <c r="S718" i="19" s="1"/>
  <c r="Q718" i="19"/>
  <c r="V718" i="19" s="1"/>
  <c r="R718" i="19"/>
  <c r="U718" i="19"/>
  <c r="W718" i="19"/>
  <c r="P719" i="19"/>
  <c r="S719" i="19" s="1"/>
  <c r="Q719" i="19"/>
  <c r="R719" i="19"/>
  <c r="U719" i="19"/>
  <c r="V719" i="19"/>
  <c r="W719" i="19"/>
  <c r="P720" i="19"/>
  <c r="S720" i="19" s="1"/>
  <c r="Q720" i="19"/>
  <c r="V720" i="19" s="1"/>
  <c r="R720" i="19"/>
  <c r="U720" i="19"/>
  <c r="W720" i="19"/>
  <c r="P721" i="19"/>
  <c r="S721" i="19" s="1"/>
  <c r="Q721" i="19"/>
  <c r="R721" i="19"/>
  <c r="U721" i="19"/>
  <c r="V721" i="19"/>
  <c r="W721" i="19"/>
  <c r="P722" i="19"/>
  <c r="S722" i="19" s="1"/>
  <c r="Q722" i="19"/>
  <c r="V722" i="19" s="1"/>
  <c r="R722" i="19"/>
  <c r="U722" i="19"/>
  <c r="W722" i="19"/>
  <c r="P723" i="19"/>
  <c r="S723" i="19" s="1"/>
  <c r="Q723" i="19"/>
  <c r="R723" i="19"/>
  <c r="U723" i="19"/>
  <c r="V723" i="19"/>
  <c r="W723" i="19"/>
  <c r="P724" i="19"/>
  <c r="S724" i="19" s="1"/>
  <c r="Q724" i="19"/>
  <c r="V724" i="19" s="1"/>
  <c r="R724" i="19"/>
  <c r="U724" i="19"/>
  <c r="W724" i="19"/>
  <c r="P725" i="19"/>
  <c r="S725" i="19" s="1"/>
  <c r="Q725" i="19"/>
  <c r="R725" i="19"/>
  <c r="U725" i="19"/>
  <c r="V725" i="19"/>
  <c r="W725" i="19"/>
  <c r="P726" i="19"/>
  <c r="S726" i="19" s="1"/>
  <c r="Q726" i="19"/>
  <c r="V726" i="19" s="1"/>
  <c r="R726" i="19"/>
  <c r="U726" i="19"/>
  <c r="W726" i="19"/>
  <c r="P727" i="19"/>
  <c r="S727" i="19" s="1"/>
  <c r="Q727" i="19"/>
  <c r="R727" i="19"/>
  <c r="U727" i="19"/>
  <c r="V727" i="19"/>
  <c r="W727" i="19"/>
  <c r="P728" i="19"/>
  <c r="S728" i="19" s="1"/>
  <c r="Q728" i="19"/>
  <c r="V728" i="19" s="1"/>
  <c r="R728" i="19"/>
  <c r="U728" i="19"/>
  <c r="W728" i="19"/>
  <c r="P729" i="19"/>
  <c r="S729" i="19" s="1"/>
  <c r="Q729" i="19"/>
  <c r="R729" i="19"/>
  <c r="U729" i="19"/>
  <c r="V729" i="19"/>
  <c r="W729" i="19"/>
  <c r="P730" i="19"/>
  <c r="S730" i="19" s="1"/>
  <c r="Q730" i="19"/>
  <c r="V730" i="19" s="1"/>
  <c r="R730" i="19"/>
  <c r="U730" i="19"/>
  <c r="W730" i="19"/>
  <c r="P731" i="19"/>
  <c r="S731" i="19" s="1"/>
  <c r="Q731" i="19"/>
  <c r="R731" i="19"/>
  <c r="U731" i="19"/>
  <c r="V731" i="19"/>
  <c r="W731" i="19"/>
  <c r="P732" i="19"/>
  <c r="S732" i="19" s="1"/>
  <c r="Q732" i="19"/>
  <c r="V732" i="19" s="1"/>
  <c r="R732" i="19"/>
  <c r="U732" i="19"/>
  <c r="W732" i="19"/>
  <c r="P733" i="19"/>
  <c r="S733" i="19" s="1"/>
  <c r="Q733" i="19"/>
  <c r="R733" i="19"/>
  <c r="U733" i="19"/>
  <c r="V733" i="19"/>
  <c r="W733" i="19"/>
  <c r="P734" i="19"/>
  <c r="S734" i="19" s="1"/>
  <c r="Q734" i="19"/>
  <c r="V734" i="19" s="1"/>
  <c r="R734" i="19"/>
  <c r="U734" i="19"/>
  <c r="W734" i="19"/>
  <c r="P735" i="19"/>
  <c r="S735" i="19" s="1"/>
  <c r="Q735" i="19"/>
  <c r="R735" i="19"/>
  <c r="U735" i="19"/>
  <c r="V735" i="19"/>
  <c r="W735" i="19"/>
  <c r="P736" i="19"/>
  <c r="S736" i="19" s="1"/>
  <c r="Q736" i="19"/>
  <c r="V736" i="19" s="1"/>
  <c r="R736" i="19"/>
  <c r="U736" i="19"/>
  <c r="W736" i="19"/>
  <c r="P737" i="19"/>
  <c r="S737" i="19" s="1"/>
  <c r="Q737" i="19"/>
  <c r="R737" i="19"/>
  <c r="U737" i="19"/>
  <c r="V737" i="19"/>
  <c r="W737" i="19"/>
  <c r="P738" i="19"/>
  <c r="S738" i="19" s="1"/>
  <c r="Q738" i="19"/>
  <c r="V738" i="19" s="1"/>
  <c r="R738" i="19"/>
  <c r="U738" i="19"/>
  <c r="W738" i="19"/>
  <c r="P739" i="19"/>
  <c r="S739" i="19" s="1"/>
  <c r="Q739" i="19"/>
  <c r="R739" i="19"/>
  <c r="U739" i="19"/>
  <c r="V739" i="19"/>
  <c r="W739" i="19"/>
  <c r="P740" i="19"/>
  <c r="S740" i="19" s="1"/>
  <c r="Q740" i="19"/>
  <c r="V740" i="19" s="1"/>
  <c r="R740" i="19"/>
  <c r="U740" i="19"/>
  <c r="W740" i="19"/>
  <c r="P741" i="19"/>
  <c r="S741" i="19" s="1"/>
  <c r="Q741" i="19"/>
  <c r="R741" i="19"/>
  <c r="U741" i="19"/>
  <c r="V741" i="19"/>
  <c r="W741" i="19"/>
  <c r="P742" i="19"/>
  <c r="S742" i="19" s="1"/>
  <c r="Q742" i="19"/>
  <c r="V742" i="19" s="1"/>
  <c r="R742" i="19"/>
  <c r="U742" i="19"/>
  <c r="W742" i="19"/>
  <c r="P743" i="19"/>
  <c r="S743" i="19" s="1"/>
  <c r="Q743" i="19"/>
  <c r="R743" i="19"/>
  <c r="U743" i="19"/>
  <c r="V743" i="19"/>
  <c r="W743" i="19"/>
  <c r="P744" i="19"/>
  <c r="S744" i="19" s="1"/>
  <c r="Q744" i="19"/>
  <c r="V744" i="19" s="1"/>
  <c r="R744" i="19"/>
  <c r="U744" i="19"/>
  <c r="W744" i="19"/>
  <c r="P745" i="19"/>
  <c r="S745" i="19" s="1"/>
  <c r="Q745" i="19"/>
  <c r="R745" i="19"/>
  <c r="U745" i="19"/>
  <c r="V745" i="19"/>
  <c r="W745" i="19"/>
  <c r="P746" i="19"/>
  <c r="S746" i="19" s="1"/>
  <c r="Q746" i="19"/>
  <c r="V746" i="19" s="1"/>
  <c r="R746" i="19"/>
  <c r="U746" i="19"/>
  <c r="W746" i="19"/>
  <c r="P747" i="19"/>
  <c r="S747" i="19" s="1"/>
  <c r="Q747" i="19"/>
  <c r="R747" i="19"/>
  <c r="U747" i="19"/>
  <c r="V747" i="19"/>
  <c r="W747" i="19"/>
  <c r="P748" i="19"/>
  <c r="S748" i="19" s="1"/>
  <c r="Q748" i="19"/>
  <c r="V748" i="19" s="1"/>
  <c r="R748" i="19"/>
  <c r="U748" i="19"/>
  <c r="W748" i="19"/>
  <c r="P749" i="19"/>
  <c r="S749" i="19" s="1"/>
  <c r="Q749" i="19"/>
  <c r="R749" i="19"/>
  <c r="U749" i="19"/>
  <c r="V749" i="19"/>
  <c r="W749" i="19"/>
  <c r="P750" i="19"/>
  <c r="S750" i="19" s="1"/>
  <c r="Q750" i="19"/>
  <c r="V750" i="19" s="1"/>
  <c r="R750" i="19"/>
  <c r="U750" i="19"/>
  <c r="W750" i="19"/>
  <c r="P751" i="19"/>
  <c r="S751" i="19" s="1"/>
  <c r="Q751" i="19"/>
  <c r="R751" i="19"/>
  <c r="U751" i="19"/>
  <c r="V751" i="19"/>
  <c r="W751" i="19"/>
  <c r="P752" i="19"/>
  <c r="S752" i="19" s="1"/>
  <c r="Q752" i="19"/>
  <c r="V752" i="19" s="1"/>
  <c r="R752" i="19"/>
  <c r="U752" i="19"/>
  <c r="W752" i="19"/>
  <c r="P753" i="19"/>
  <c r="S753" i="19" s="1"/>
  <c r="Q753" i="19"/>
  <c r="R753" i="19"/>
  <c r="U753" i="19"/>
  <c r="V753" i="19"/>
  <c r="W753" i="19"/>
  <c r="P754" i="19"/>
  <c r="S754" i="19" s="1"/>
  <c r="Q754" i="19"/>
  <c r="V754" i="19" s="1"/>
  <c r="R754" i="19"/>
  <c r="U754" i="19"/>
  <c r="W754" i="19"/>
  <c r="P755" i="19"/>
  <c r="S755" i="19" s="1"/>
  <c r="Q755" i="19"/>
  <c r="R755" i="19"/>
  <c r="U755" i="19"/>
  <c r="V755" i="19"/>
  <c r="W755" i="19"/>
  <c r="P756" i="19"/>
  <c r="S756" i="19" s="1"/>
  <c r="Q756" i="19"/>
  <c r="V756" i="19" s="1"/>
  <c r="R756" i="19"/>
  <c r="U756" i="19"/>
  <c r="W756" i="19"/>
  <c r="P757" i="19"/>
  <c r="S757" i="19" s="1"/>
  <c r="Q757" i="19"/>
  <c r="R757" i="19"/>
  <c r="U757" i="19"/>
  <c r="V757" i="19"/>
  <c r="W757" i="19"/>
  <c r="P758" i="19"/>
  <c r="S758" i="19" s="1"/>
  <c r="Q758" i="19"/>
  <c r="V758" i="19" s="1"/>
  <c r="R758" i="19"/>
  <c r="U758" i="19"/>
  <c r="W758" i="19"/>
  <c r="P759" i="19"/>
  <c r="S759" i="19" s="1"/>
  <c r="Q759" i="19"/>
  <c r="R759" i="19"/>
  <c r="U759" i="19"/>
  <c r="V759" i="19"/>
  <c r="W759" i="19"/>
  <c r="P760" i="19"/>
  <c r="S760" i="19" s="1"/>
  <c r="Q760" i="19"/>
  <c r="V760" i="19" s="1"/>
  <c r="R760" i="19"/>
  <c r="U760" i="19"/>
  <c r="W760" i="19"/>
  <c r="P761" i="19"/>
  <c r="S761" i="19" s="1"/>
  <c r="Q761" i="19"/>
  <c r="R761" i="19"/>
  <c r="U761" i="19"/>
  <c r="V761" i="19"/>
  <c r="W761" i="19"/>
  <c r="P762" i="19"/>
  <c r="S762" i="19" s="1"/>
  <c r="Q762" i="19"/>
  <c r="V762" i="19" s="1"/>
  <c r="R762" i="19"/>
  <c r="U762" i="19"/>
  <c r="W762" i="19"/>
  <c r="P763" i="19"/>
  <c r="S763" i="19" s="1"/>
  <c r="Q763" i="19"/>
  <c r="R763" i="19"/>
  <c r="U763" i="19"/>
  <c r="V763" i="19"/>
  <c r="W763" i="19"/>
  <c r="P764" i="19"/>
  <c r="S764" i="19" s="1"/>
  <c r="Q764" i="19"/>
  <c r="V764" i="19" s="1"/>
  <c r="R764" i="19"/>
  <c r="U764" i="19"/>
  <c r="W764" i="19"/>
  <c r="P765" i="19"/>
  <c r="S765" i="19" s="1"/>
  <c r="Q765" i="19"/>
  <c r="R765" i="19"/>
  <c r="U765" i="19"/>
  <c r="V765" i="19"/>
  <c r="W765" i="19"/>
  <c r="P766" i="19"/>
  <c r="S766" i="19" s="1"/>
  <c r="Q766" i="19"/>
  <c r="V766" i="19" s="1"/>
  <c r="R766" i="19"/>
  <c r="U766" i="19"/>
  <c r="W766" i="19"/>
  <c r="P767" i="19"/>
  <c r="S767" i="19" s="1"/>
  <c r="Q767" i="19"/>
  <c r="R767" i="19"/>
  <c r="U767" i="19"/>
  <c r="V767" i="19"/>
  <c r="W767" i="19"/>
  <c r="P768" i="19"/>
  <c r="S768" i="19" s="1"/>
  <c r="Q768" i="19"/>
  <c r="V768" i="19" s="1"/>
  <c r="R768" i="19"/>
  <c r="U768" i="19"/>
  <c r="W768" i="19"/>
  <c r="P769" i="19"/>
  <c r="S769" i="19" s="1"/>
  <c r="Q769" i="19"/>
  <c r="R769" i="19"/>
  <c r="U769" i="19"/>
  <c r="V769" i="19"/>
  <c r="W769" i="19"/>
  <c r="P770" i="19"/>
  <c r="S770" i="19" s="1"/>
  <c r="Q770" i="19"/>
  <c r="V770" i="19" s="1"/>
  <c r="R770" i="19"/>
  <c r="U770" i="19"/>
  <c r="W770" i="19"/>
  <c r="P771" i="19"/>
  <c r="S771" i="19" s="1"/>
  <c r="Q771" i="19"/>
  <c r="R771" i="19"/>
  <c r="U771" i="19"/>
  <c r="V771" i="19"/>
  <c r="W771" i="19"/>
  <c r="P772" i="19"/>
  <c r="S772" i="19" s="1"/>
  <c r="Q772" i="19"/>
  <c r="V772" i="19" s="1"/>
  <c r="R772" i="19"/>
  <c r="U772" i="19"/>
  <c r="W772" i="19"/>
  <c r="P773" i="19"/>
  <c r="S773" i="19" s="1"/>
  <c r="Q773" i="19"/>
  <c r="R773" i="19"/>
  <c r="U773" i="19"/>
  <c r="V773" i="19"/>
  <c r="W773" i="19"/>
  <c r="P774" i="19"/>
  <c r="S774" i="19" s="1"/>
  <c r="Q774" i="19"/>
  <c r="V774" i="19" s="1"/>
  <c r="R774" i="19"/>
  <c r="U774" i="19"/>
  <c r="W774" i="19"/>
  <c r="P775" i="19"/>
  <c r="S775" i="19" s="1"/>
  <c r="Q775" i="19"/>
  <c r="R775" i="19"/>
  <c r="U775" i="19"/>
  <c r="V775" i="19"/>
  <c r="W775" i="19"/>
  <c r="P776" i="19"/>
  <c r="S776" i="19" s="1"/>
  <c r="Q776" i="19"/>
  <c r="V776" i="19" s="1"/>
  <c r="R776" i="19"/>
  <c r="U776" i="19"/>
  <c r="W776" i="19"/>
  <c r="P777" i="19"/>
  <c r="S777" i="19" s="1"/>
  <c r="Q777" i="19"/>
  <c r="R777" i="19"/>
  <c r="U777" i="19"/>
  <c r="V777" i="19"/>
  <c r="W777" i="19"/>
  <c r="P778" i="19"/>
  <c r="S778" i="19" s="1"/>
  <c r="Q778" i="19"/>
  <c r="V778" i="19" s="1"/>
  <c r="R778" i="19"/>
  <c r="U778" i="19"/>
  <c r="W778" i="19"/>
  <c r="P779" i="19"/>
  <c r="S779" i="19" s="1"/>
  <c r="Q779" i="19"/>
  <c r="R779" i="19"/>
  <c r="U779" i="19"/>
  <c r="V779" i="19"/>
  <c r="W779" i="19"/>
  <c r="P780" i="19"/>
  <c r="S780" i="19" s="1"/>
  <c r="Q780" i="19"/>
  <c r="V780" i="19" s="1"/>
  <c r="R780" i="19"/>
  <c r="U780" i="19"/>
  <c r="W780" i="19"/>
  <c r="P781" i="19"/>
  <c r="S781" i="19" s="1"/>
  <c r="Q781" i="19"/>
  <c r="R781" i="19"/>
  <c r="U781" i="19"/>
  <c r="V781" i="19"/>
  <c r="W781" i="19"/>
  <c r="P782" i="19"/>
  <c r="S782" i="19" s="1"/>
  <c r="Q782" i="19"/>
  <c r="V782" i="19" s="1"/>
  <c r="R782" i="19"/>
  <c r="U782" i="19"/>
  <c r="W782" i="19"/>
  <c r="P783" i="19"/>
  <c r="S783" i="19" s="1"/>
  <c r="Q783" i="19"/>
  <c r="R783" i="19"/>
  <c r="U783" i="19"/>
  <c r="V783" i="19"/>
  <c r="W783" i="19"/>
  <c r="P784" i="19"/>
  <c r="S784" i="19" s="1"/>
  <c r="Q784" i="19"/>
  <c r="V784" i="19" s="1"/>
  <c r="R784" i="19"/>
  <c r="U784" i="19"/>
  <c r="W784" i="19"/>
  <c r="P785" i="19"/>
  <c r="S785" i="19" s="1"/>
  <c r="Q785" i="19"/>
  <c r="R785" i="19"/>
  <c r="U785" i="19"/>
  <c r="V785" i="19"/>
  <c r="W785" i="19"/>
  <c r="P786" i="19"/>
  <c r="S786" i="19" s="1"/>
  <c r="Q786" i="19"/>
  <c r="V786" i="19" s="1"/>
  <c r="R786" i="19"/>
  <c r="U786" i="19"/>
  <c r="W786" i="19"/>
  <c r="P787" i="19"/>
  <c r="S787" i="19" s="1"/>
  <c r="Q787" i="19"/>
  <c r="R787" i="19"/>
  <c r="U787" i="19"/>
  <c r="V787" i="19"/>
  <c r="W787" i="19"/>
  <c r="P788" i="19"/>
  <c r="S788" i="19" s="1"/>
  <c r="Q788" i="19"/>
  <c r="V788" i="19" s="1"/>
  <c r="R788" i="19"/>
  <c r="U788" i="19"/>
  <c r="W788" i="19"/>
  <c r="P789" i="19"/>
  <c r="S789" i="19" s="1"/>
  <c r="Q789" i="19"/>
  <c r="R789" i="19"/>
  <c r="U789" i="19"/>
  <c r="V789" i="19"/>
  <c r="W789" i="19"/>
  <c r="P790" i="19"/>
  <c r="S790" i="19" s="1"/>
  <c r="Q790" i="19"/>
  <c r="V790" i="19" s="1"/>
  <c r="R790" i="19"/>
  <c r="U790" i="19"/>
  <c r="W790" i="19"/>
  <c r="P791" i="19"/>
  <c r="S791" i="19" s="1"/>
  <c r="Q791" i="19"/>
  <c r="R791" i="19"/>
  <c r="U791" i="19"/>
  <c r="V791" i="19"/>
  <c r="W791" i="19"/>
  <c r="P792" i="19"/>
  <c r="S792" i="19" s="1"/>
  <c r="Q792" i="19"/>
  <c r="V792" i="19" s="1"/>
  <c r="R792" i="19"/>
  <c r="U792" i="19"/>
  <c r="W792" i="19"/>
  <c r="P793" i="19"/>
  <c r="S793" i="19" s="1"/>
  <c r="Q793" i="19"/>
  <c r="R793" i="19"/>
  <c r="U793" i="19"/>
  <c r="V793" i="19"/>
  <c r="W793" i="19"/>
  <c r="P794" i="19"/>
  <c r="S794" i="19" s="1"/>
  <c r="Q794" i="19"/>
  <c r="V794" i="19" s="1"/>
  <c r="R794" i="19"/>
  <c r="U794" i="19"/>
  <c r="W794" i="19"/>
  <c r="P795" i="19"/>
  <c r="S795" i="19" s="1"/>
  <c r="Q795" i="19"/>
  <c r="R795" i="19"/>
  <c r="U795" i="19"/>
  <c r="V795" i="19"/>
  <c r="W795" i="19"/>
  <c r="P796" i="19"/>
  <c r="S796" i="19" s="1"/>
  <c r="Q796" i="19"/>
  <c r="V796" i="19" s="1"/>
  <c r="R796" i="19"/>
  <c r="U796" i="19"/>
  <c r="W796" i="19"/>
  <c r="P797" i="19"/>
  <c r="S797" i="19" s="1"/>
  <c r="Q797" i="19"/>
  <c r="R797" i="19"/>
  <c r="U797" i="19"/>
  <c r="V797" i="19"/>
  <c r="W797" i="19"/>
  <c r="P798" i="19"/>
  <c r="S798" i="19" s="1"/>
  <c r="Q798" i="19"/>
  <c r="V798" i="19" s="1"/>
  <c r="R798" i="19"/>
  <c r="U798" i="19"/>
  <c r="W798" i="19"/>
  <c r="P799" i="19"/>
  <c r="S799" i="19" s="1"/>
  <c r="Q799" i="19"/>
  <c r="R799" i="19"/>
  <c r="U799" i="19"/>
  <c r="V799" i="19"/>
  <c r="W799" i="19"/>
  <c r="P800" i="19"/>
  <c r="S800" i="19" s="1"/>
  <c r="Q800" i="19"/>
  <c r="V800" i="19" s="1"/>
  <c r="R800" i="19"/>
  <c r="U800" i="19"/>
  <c r="W800" i="19"/>
  <c r="P801" i="19"/>
  <c r="S801" i="19" s="1"/>
  <c r="Q801" i="19"/>
  <c r="R801" i="19"/>
  <c r="U801" i="19"/>
  <c r="V801" i="19"/>
  <c r="W801" i="19"/>
  <c r="P802" i="19"/>
  <c r="S802" i="19" s="1"/>
  <c r="Q802" i="19"/>
  <c r="V802" i="19" s="1"/>
  <c r="R802" i="19"/>
  <c r="U802" i="19"/>
  <c r="W802" i="19"/>
  <c r="P803" i="19"/>
  <c r="S803" i="19" s="1"/>
  <c r="Q803" i="19"/>
  <c r="R803" i="19"/>
  <c r="U803" i="19"/>
  <c r="V803" i="19"/>
  <c r="W803" i="19"/>
  <c r="P804" i="19"/>
  <c r="S804" i="19" s="1"/>
  <c r="Q804" i="19"/>
  <c r="V804" i="19" s="1"/>
  <c r="R804" i="19"/>
  <c r="U804" i="19"/>
  <c r="W804" i="19"/>
  <c r="P805" i="19"/>
  <c r="S805" i="19" s="1"/>
  <c r="Q805" i="19"/>
  <c r="R805" i="19"/>
  <c r="U805" i="19"/>
  <c r="V805" i="19"/>
  <c r="W805" i="19"/>
  <c r="P806" i="19"/>
  <c r="S806" i="19" s="1"/>
  <c r="Q806" i="19"/>
  <c r="V806" i="19" s="1"/>
  <c r="R806" i="19"/>
  <c r="U806" i="19"/>
  <c r="W806" i="19"/>
  <c r="P807" i="19"/>
  <c r="S807" i="19" s="1"/>
  <c r="Q807" i="19"/>
  <c r="R807" i="19"/>
  <c r="U807" i="19"/>
  <c r="V807" i="19"/>
  <c r="W807" i="19"/>
  <c r="P808" i="19"/>
  <c r="S808" i="19" s="1"/>
  <c r="Q808" i="19"/>
  <c r="V808" i="19" s="1"/>
  <c r="R808" i="19"/>
  <c r="U808" i="19"/>
  <c r="W808" i="19"/>
  <c r="P809" i="19"/>
  <c r="S809" i="19" s="1"/>
  <c r="Q809" i="19"/>
  <c r="R809" i="19"/>
  <c r="U809" i="19"/>
  <c r="V809" i="19"/>
  <c r="W809" i="19"/>
  <c r="P810" i="19"/>
  <c r="S810" i="19" s="1"/>
  <c r="Q810" i="19"/>
  <c r="V810" i="19" s="1"/>
  <c r="R810" i="19"/>
  <c r="U810" i="19"/>
  <c r="W810" i="19"/>
  <c r="P811" i="19"/>
  <c r="S811" i="19" s="1"/>
  <c r="Q811" i="19"/>
  <c r="R811" i="19"/>
  <c r="U811" i="19"/>
  <c r="V811" i="19"/>
  <c r="W811" i="19"/>
  <c r="P812" i="19"/>
  <c r="S812" i="19" s="1"/>
  <c r="Q812" i="19"/>
  <c r="V812" i="19" s="1"/>
  <c r="R812" i="19"/>
  <c r="U812" i="19"/>
  <c r="W812" i="19"/>
  <c r="P813" i="19"/>
  <c r="S813" i="19" s="1"/>
  <c r="Q813" i="19"/>
  <c r="R813" i="19"/>
  <c r="U813" i="19"/>
  <c r="V813" i="19"/>
  <c r="W813" i="19"/>
  <c r="P814" i="19"/>
  <c r="S814" i="19" s="1"/>
  <c r="Q814" i="19"/>
  <c r="V814" i="19" s="1"/>
  <c r="R814" i="19"/>
  <c r="U814" i="19"/>
  <c r="W814" i="19"/>
  <c r="P815" i="19"/>
  <c r="S815" i="19" s="1"/>
  <c r="Q815" i="19"/>
  <c r="R815" i="19"/>
  <c r="U815" i="19"/>
  <c r="V815" i="19"/>
  <c r="W815" i="19"/>
  <c r="P816" i="19"/>
  <c r="S816" i="19" s="1"/>
  <c r="Q816" i="19"/>
  <c r="V816" i="19" s="1"/>
  <c r="R816" i="19"/>
  <c r="U816" i="19"/>
  <c r="W816" i="19"/>
  <c r="P817" i="19"/>
  <c r="S817" i="19" s="1"/>
  <c r="Q817" i="19"/>
  <c r="R817" i="19"/>
  <c r="U817" i="19"/>
  <c r="V817" i="19"/>
  <c r="W817" i="19"/>
  <c r="P818" i="19"/>
  <c r="S818" i="19" s="1"/>
  <c r="Q818" i="19"/>
  <c r="V818" i="19" s="1"/>
  <c r="R818" i="19"/>
  <c r="U818" i="19"/>
  <c r="W818" i="19"/>
  <c r="P819" i="19"/>
  <c r="S819" i="19" s="1"/>
  <c r="Q819" i="19"/>
  <c r="R819" i="19"/>
  <c r="U819" i="19"/>
  <c r="V819" i="19"/>
  <c r="W819" i="19"/>
  <c r="P820" i="19"/>
  <c r="S820" i="19" s="1"/>
  <c r="Q820" i="19"/>
  <c r="V820" i="19" s="1"/>
  <c r="R820" i="19"/>
  <c r="U820" i="19"/>
  <c r="W820" i="19"/>
  <c r="P821" i="19"/>
  <c r="S821" i="19" s="1"/>
  <c r="Q821" i="19"/>
  <c r="R821" i="19"/>
  <c r="U821" i="19"/>
  <c r="V821" i="19"/>
  <c r="W821" i="19"/>
  <c r="P822" i="19"/>
  <c r="S822" i="19" s="1"/>
  <c r="Q822" i="19"/>
  <c r="V822" i="19" s="1"/>
  <c r="R822" i="19"/>
  <c r="U822" i="19"/>
  <c r="W822" i="19"/>
  <c r="P823" i="19"/>
  <c r="S823" i="19" s="1"/>
  <c r="Q823" i="19"/>
  <c r="R823" i="19"/>
  <c r="U823" i="19"/>
  <c r="V823" i="19"/>
  <c r="W823" i="19"/>
  <c r="P824" i="19"/>
  <c r="S824" i="19" s="1"/>
  <c r="Q824" i="19"/>
  <c r="V824" i="19" s="1"/>
  <c r="R824" i="19"/>
  <c r="U824" i="19"/>
  <c r="W824" i="19"/>
  <c r="P825" i="19"/>
  <c r="S825" i="19" s="1"/>
  <c r="Q825" i="19"/>
  <c r="R825" i="19"/>
  <c r="U825" i="19"/>
  <c r="V825" i="19"/>
  <c r="W825" i="19"/>
  <c r="P826" i="19"/>
  <c r="S826" i="19" s="1"/>
  <c r="Q826" i="19"/>
  <c r="V826" i="19" s="1"/>
  <c r="R826" i="19"/>
  <c r="U826" i="19"/>
  <c r="W826" i="19"/>
  <c r="P827" i="19"/>
  <c r="S827" i="19" s="1"/>
  <c r="Q827" i="19"/>
  <c r="R827" i="19"/>
  <c r="U827" i="19"/>
  <c r="V827" i="19"/>
  <c r="W827" i="19"/>
  <c r="P828" i="19"/>
  <c r="S828" i="19" s="1"/>
  <c r="Q828" i="19"/>
  <c r="V828" i="19" s="1"/>
  <c r="R828" i="19"/>
  <c r="U828" i="19"/>
  <c r="W828" i="19"/>
  <c r="P829" i="19"/>
  <c r="S829" i="19" s="1"/>
  <c r="Q829" i="19"/>
  <c r="R829" i="19"/>
  <c r="U829" i="19"/>
  <c r="V829" i="19"/>
  <c r="W829" i="19"/>
  <c r="P830" i="19"/>
  <c r="S830" i="19" s="1"/>
  <c r="Q830" i="19"/>
  <c r="V830" i="19" s="1"/>
  <c r="R830" i="19"/>
  <c r="U830" i="19"/>
  <c r="W830" i="19"/>
  <c r="P831" i="19"/>
  <c r="S831" i="19" s="1"/>
  <c r="Q831" i="19"/>
  <c r="R831" i="19"/>
  <c r="U831" i="19"/>
  <c r="V831" i="19"/>
  <c r="W831" i="19"/>
  <c r="P832" i="19"/>
  <c r="S832" i="19" s="1"/>
  <c r="Q832" i="19"/>
  <c r="V832" i="19" s="1"/>
  <c r="R832" i="19"/>
  <c r="U832" i="19"/>
  <c r="W832" i="19"/>
  <c r="P833" i="19"/>
  <c r="S833" i="19" s="1"/>
  <c r="Q833" i="19"/>
  <c r="R833" i="19"/>
  <c r="U833" i="19"/>
  <c r="V833" i="19"/>
  <c r="W833" i="19"/>
  <c r="P834" i="19"/>
  <c r="S834" i="19" s="1"/>
  <c r="Q834" i="19"/>
  <c r="V834" i="19" s="1"/>
  <c r="R834" i="19"/>
  <c r="U834" i="19"/>
  <c r="W834" i="19"/>
  <c r="P835" i="19"/>
  <c r="S835" i="19" s="1"/>
  <c r="Q835" i="19"/>
  <c r="R835" i="19"/>
  <c r="U835" i="19"/>
  <c r="V835" i="19"/>
  <c r="W835" i="19"/>
  <c r="P836" i="19"/>
  <c r="S836" i="19" s="1"/>
  <c r="Q836" i="19"/>
  <c r="V836" i="19" s="1"/>
  <c r="R836" i="19"/>
  <c r="U836" i="19"/>
  <c r="W836" i="19"/>
  <c r="P837" i="19"/>
  <c r="S837" i="19" s="1"/>
  <c r="Q837" i="19"/>
  <c r="R837" i="19"/>
  <c r="U837" i="19"/>
  <c r="V837" i="19"/>
  <c r="W837" i="19"/>
  <c r="P838" i="19"/>
  <c r="S838" i="19" s="1"/>
  <c r="Q838" i="19"/>
  <c r="V838" i="19" s="1"/>
  <c r="R838" i="19"/>
  <c r="U838" i="19"/>
  <c r="W838" i="19"/>
  <c r="P839" i="19"/>
  <c r="S839" i="19" s="1"/>
  <c r="Q839" i="19"/>
  <c r="R839" i="19"/>
  <c r="U839" i="19"/>
  <c r="V839" i="19"/>
  <c r="W839" i="19"/>
  <c r="P840" i="19"/>
  <c r="S840" i="19" s="1"/>
  <c r="Q840" i="19"/>
  <c r="V840" i="19" s="1"/>
  <c r="R840" i="19"/>
  <c r="U840" i="19"/>
  <c r="W840" i="19"/>
  <c r="P841" i="19"/>
  <c r="S841" i="19" s="1"/>
  <c r="Q841" i="19"/>
  <c r="R841" i="19"/>
  <c r="U841" i="19"/>
  <c r="V841" i="19"/>
  <c r="W841" i="19"/>
  <c r="P842" i="19"/>
  <c r="S842" i="19" s="1"/>
  <c r="Q842" i="19"/>
  <c r="V842" i="19" s="1"/>
  <c r="R842" i="19"/>
  <c r="U842" i="19"/>
  <c r="W842" i="19"/>
  <c r="P843" i="19"/>
  <c r="S843" i="19" s="1"/>
  <c r="Q843" i="19"/>
  <c r="R843" i="19"/>
  <c r="U843" i="19"/>
  <c r="V843" i="19"/>
  <c r="W843" i="19"/>
  <c r="P844" i="19"/>
  <c r="S844" i="19" s="1"/>
  <c r="Q844" i="19"/>
  <c r="V844" i="19" s="1"/>
  <c r="R844" i="19"/>
  <c r="U844" i="19"/>
  <c r="W844" i="19"/>
  <c r="P845" i="19"/>
  <c r="S845" i="19" s="1"/>
  <c r="Q845" i="19"/>
  <c r="R845" i="19"/>
  <c r="U845" i="19"/>
  <c r="V845" i="19"/>
  <c r="W845" i="19"/>
  <c r="P846" i="19"/>
  <c r="S846" i="19" s="1"/>
  <c r="Q846" i="19"/>
  <c r="V846" i="19" s="1"/>
  <c r="R846" i="19"/>
  <c r="U846" i="19"/>
  <c r="W846" i="19"/>
  <c r="P847" i="19"/>
  <c r="S847" i="19" s="1"/>
  <c r="Q847" i="19"/>
  <c r="R847" i="19"/>
  <c r="U847" i="19"/>
  <c r="V847" i="19"/>
  <c r="W847" i="19"/>
  <c r="P848" i="19"/>
  <c r="S848" i="19" s="1"/>
  <c r="Q848" i="19"/>
  <c r="V848" i="19" s="1"/>
  <c r="R848" i="19"/>
  <c r="U848" i="19"/>
  <c r="W848" i="19"/>
  <c r="P849" i="19"/>
  <c r="S849" i="19" s="1"/>
  <c r="Q849" i="19"/>
  <c r="R849" i="19"/>
  <c r="U849" i="19"/>
  <c r="V849" i="19"/>
  <c r="W849" i="19"/>
  <c r="P850" i="19"/>
  <c r="S850" i="19" s="1"/>
  <c r="Q850" i="19"/>
  <c r="V850" i="19" s="1"/>
  <c r="R850" i="19"/>
  <c r="U850" i="19"/>
  <c r="W850" i="19"/>
  <c r="P851" i="19"/>
  <c r="S851" i="19" s="1"/>
  <c r="Q851" i="19"/>
  <c r="R851" i="19"/>
  <c r="U851" i="19"/>
  <c r="V851" i="19"/>
  <c r="W851" i="19"/>
  <c r="P852" i="19"/>
  <c r="S852" i="19" s="1"/>
  <c r="Q852" i="19"/>
  <c r="V852" i="19" s="1"/>
  <c r="R852" i="19"/>
  <c r="U852" i="19"/>
  <c r="W852" i="19"/>
  <c r="P853" i="19"/>
  <c r="S853" i="19" s="1"/>
  <c r="Q853" i="19"/>
  <c r="R853" i="19"/>
  <c r="U853" i="19"/>
  <c r="V853" i="19"/>
  <c r="W853" i="19"/>
  <c r="P854" i="19"/>
  <c r="S854" i="19" s="1"/>
  <c r="Q854" i="19"/>
  <c r="V854" i="19" s="1"/>
  <c r="R854" i="19"/>
  <c r="U854" i="19"/>
  <c r="W854" i="19"/>
  <c r="P855" i="19"/>
  <c r="S855" i="19" s="1"/>
  <c r="Q855" i="19"/>
  <c r="R855" i="19"/>
  <c r="U855" i="19"/>
  <c r="V855" i="19"/>
  <c r="W855" i="19"/>
  <c r="P856" i="19"/>
  <c r="S856" i="19" s="1"/>
  <c r="Q856" i="19"/>
  <c r="V856" i="19" s="1"/>
  <c r="R856" i="19"/>
  <c r="U856" i="19"/>
  <c r="W856" i="19"/>
  <c r="P857" i="19"/>
  <c r="S857" i="19" s="1"/>
  <c r="Q857" i="19"/>
  <c r="R857" i="19"/>
  <c r="U857" i="19"/>
  <c r="V857" i="19"/>
  <c r="W857" i="19"/>
  <c r="P858" i="19"/>
  <c r="S858" i="19" s="1"/>
  <c r="Q858" i="19"/>
  <c r="V858" i="19" s="1"/>
  <c r="R858" i="19"/>
  <c r="U858" i="19"/>
  <c r="W858" i="19"/>
  <c r="P859" i="19"/>
  <c r="S859" i="19" s="1"/>
  <c r="Q859" i="19"/>
  <c r="R859" i="19"/>
  <c r="U859" i="19"/>
  <c r="V859" i="19"/>
  <c r="W859" i="19"/>
  <c r="P860" i="19"/>
  <c r="S860" i="19" s="1"/>
  <c r="Q860" i="19"/>
  <c r="V860" i="19" s="1"/>
  <c r="R860" i="19"/>
  <c r="U860" i="19"/>
  <c r="W860" i="19"/>
  <c r="P861" i="19"/>
  <c r="S861" i="19" s="1"/>
  <c r="Q861" i="19"/>
  <c r="R861" i="19"/>
  <c r="U861" i="19"/>
  <c r="V861" i="19"/>
  <c r="W861" i="19"/>
  <c r="P862" i="19"/>
  <c r="S862" i="19" s="1"/>
  <c r="Q862" i="19"/>
  <c r="V862" i="19" s="1"/>
  <c r="R862" i="19"/>
  <c r="U862" i="19"/>
  <c r="W862" i="19"/>
  <c r="P863" i="19"/>
  <c r="S863" i="19" s="1"/>
  <c r="Q863" i="19"/>
  <c r="R863" i="19"/>
  <c r="U863" i="19"/>
  <c r="V863" i="19"/>
  <c r="W863" i="19"/>
  <c r="P864" i="19"/>
  <c r="S864" i="19" s="1"/>
  <c r="Q864" i="19"/>
  <c r="V864" i="19" s="1"/>
  <c r="R864" i="19"/>
  <c r="U864" i="19"/>
  <c r="W864" i="19"/>
  <c r="P865" i="19"/>
  <c r="S865" i="19" s="1"/>
  <c r="Q865" i="19"/>
  <c r="R865" i="19"/>
  <c r="U865" i="19"/>
  <c r="V865" i="19"/>
  <c r="W865" i="19"/>
  <c r="P866" i="19"/>
  <c r="S866" i="19" s="1"/>
  <c r="Q866" i="19"/>
  <c r="V866" i="19" s="1"/>
  <c r="R866" i="19"/>
  <c r="U866" i="19"/>
  <c r="W866" i="19"/>
  <c r="P867" i="19"/>
  <c r="S867" i="19" s="1"/>
  <c r="Q867" i="19"/>
  <c r="R867" i="19"/>
  <c r="U867" i="19"/>
  <c r="V867" i="19"/>
  <c r="W867" i="19"/>
  <c r="P868" i="19"/>
  <c r="S868" i="19" s="1"/>
  <c r="Q868" i="19"/>
  <c r="V868" i="19" s="1"/>
  <c r="R868" i="19"/>
  <c r="U868" i="19"/>
  <c r="W868" i="19"/>
  <c r="P869" i="19"/>
  <c r="S869" i="19" s="1"/>
  <c r="Q869" i="19"/>
  <c r="R869" i="19"/>
  <c r="U869" i="19"/>
  <c r="V869" i="19"/>
  <c r="W869" i="19"/>
  <c r="P870" i="19"/>
  <c r="S870" i="19" s="1"/>
  <c r="Q870" i="19"/>
  <c r="V870" i="19" s="1"/>
  <c r="R870" i="19"/>
  <c r="U870" i="19"/>
  <c r="W870" i="19"/>
  <c r="P871" i="19"/>
  <c r="S871" i="19" s="1"/>
  <c r="Q871" i="19"/>
  <c r="R871" i="19"/>
  <c r="U871" i="19"/>
  <c r="V871" i="19"/>
  <c r="W871" i="19"/>
  <c r="P872" i="19"/>
  <c r="S872" i="19" s="1"/>
  <c r="Q872" i="19"/>
  <c r="V872" i="19" s="1"/>
  <c r="R872" i="19"/>
  <c r="U872" i="19"/>
  <c r="W872" i="19"/>
  <c r="P873" i="19"/>
  <c r="S873" i="19" s="1"/>
  <c r="Q873" i="19"/>
  <c r="R873" i="19"/>
  <c r="U873" i="19"/>
  <c r="V873" i="19"/>
  <c r="W873" i="19"/>
  <c r="P874" i="19"/>
  <c r="S874" i="19" s="1"/>
  <c r="Q874" i="19"/>
  <c r="V874" i="19" s="1"/>
  <c r="R874" i="19"/>
  <c r="U874" i="19"/>
  <c r="W874" i="19"/>
  <c r="P875" i="19"/>
  <c r="S875" i="19" s="1"/>
  <c r="Q875" i="19"/>
  <c r="R875" i="19"/>
  <c r="U875" i="19"/>
  <c r="V875" i="19"/>
  <c r="W875" i="19"/>
  <c r="P876" i="19"/>
  <c r="S876" i="19" s="1"/>
  <c r="Q876" i="19"/>
  <c r="V876" i="19" s="1"/>
  <c r="R876" i="19"/>
  <c r="U876" i="19"/>
  <c r="W876" i="19"/>
  <c r="P877" i="19"/>
  <c r="S877" i="19" s="1"/>
  <c r="Q877" i="19"/>
  <c r="R877" i="19"/>
  <c r="U877" i="19"/>
  <c r="V877" i="19"/>
  <c r="W877" i="19"/>
  <c r="P878" i="19"/>
  <c r="S878" i="19" s="1"/>
  <c r="Q878" i="19"/>
  <c r="V878" i="19" s="1"/>
  <c r="R878" i="19"/>
  <c r="U878" i="19"/>
  <c r="W878" i="19"/>
  <c r="P879" i="19"/>
  <c r="S879" i="19" s="1"/>
  <c r="Q879" i="19"/>
  <c r="R879" i="19"/>
  <c r="U879" i="19"/>
  <c r="V879" i="19"/>
  <c r="W879" i="19"/>
  <c r="P880" i="19"/>
  <c r="S880" i="19" s="1"/>
  <c r="Q880" i="19"/>
  <c r="V880" i="19" s="1"/>
  <c r="R880" i="19"/>
  <c r="U880" i="19"/>
  <c r="W880" i="19"/>
  <c r="P881" i="19"/>
  <c r="S881" i="19" s="1"/>
  <c r="Q881" i="19"/>
  <c r="R881" i="19"/>
  <c r="U881" i="19"/>
  <c r="V881" i="19"/>
  <c r="W881" i="19"/>
  <c r="P882" i="19"/>
  <c r="S882" i="19" s="1"/>
  <c r="Q882" i="19"/>
  <c r="V882" i="19" s="1"/>
  <c r="R882" i="19"/>
  <c r="U882" i="19"/>
  <c r="W882" i="19"/>
  <c r="P883" i="19"/>
  <c r="S883" i="19" s="1"/>
  <c r="Q883" i="19"/>
  <c r="R883" i="19"/>
  <c r="U883" i="19"/>
  <c r="V883" i="19"/>
  <c r="W883" i="19"/>
  <c r="P884" i="19"/>
  <c r="S884" i="19" s="1"/>
  <c r="Q884" i="19"/>
  <c r="V884" i="19" s="1"/>
  <c r="R884" i="19"/>
  <c r="U884" i="19"/>
  <c r="W884" i="19"/>
  <c r="P885" i="19"/>
  <c r="S885" i="19" s="1"/>
  <c r="Q885" i="19"/>
  <c r="R885" i="19"/>
  <c r="U885" i="19"/>
  <c r="V885" i="19"/>
  <c r="W885" i="19"/>
  <c r="P886" i="19"/>
  <c r="S886" i="19" s="1"/>
  <c r="Q886" i="19"/>
  <c r="V886" i="19" s="1"/>
  <c r="R886" i="19"/>
  <c r="U886" i="19"/>
  <c r="W886" i="19"/>
  <c r="P887" i="19"/>
  <c r="S887" i="19" s="1"/>
  <c r="Q887" i="19"/>
  <c r="R887" i="19"/>
  <c r="U887" i="19"/>
  <c r="V887" i="19"/>
  <c r="W887" i="19"/>
  <c r="P888" i="19"/>
  <c r="S888" i="19" s="1"/>
  <c r="Q888" i="19"/>
  <c r="V888" i="19" s="1"/>
  <c r="R888" i="19"/>
  <c r="U888" i="19"/>
  <c r="W888" i="19"/>
  <c r="P889" i="19"/>
  <c r="S889" i="19" s="1"/>
  <c r="Q889" i="19"/>
  <c r="R889" i="19"/>
  <c r="U889" i="19"/>
  <c r="V889" i="19"/>
  <c r="W889" i="19"/>
  <c r="P890" i="19"/>
  <c r="S890" i="19" s="1"/>
  <c r="Q890" i="19"/>
  <c r="V890" i="19" s="1"/>
  <c r="R890" i="19"/>
  <c r="U890" i="19"/>
  <c r="W890" i="19"/>
  <c r="P891" i="19"/>
  <c r="S891" i="19" s="1"/>
  <c r="Q891" i="19"/>
  <c r="R891" i="19"/>
  <c r="U891" i="19"/>
  <c r="V891" i="19"/>
  <c r="W891" i="19"/>
  <c r="P892" i="19"/>
  <c r="S892" i="19" s="1"/>
  <c r="Q892" i="19"/>
  <c r="V892" i="19" s="1"/>
  <c r="R892" i="19"/>
  <c r="U892" i="19"/>
  <c r="W892" i="19"/>
  <c r="P893" i="19"/>
  <c r="S893" i="19" s="1"/>
  <c r="Q893" i="19"/>
  <c r="R893" i="19"/>
  <c r="U893" i="19"/>
  <c r="V893" i="19"/>
  <c r="W893" i="19"/>
  <c r="P894" i="19"/>
  <c r="S894" i="19" s="1"/>
  <c r="Q894" i="19"/>
  <c r="V894" i="19" s="1"/>
  <c r="R894" i="19"/>
  <c r="U894" i="19"/>
  <c r="W894" i="19"/>
  <c r="P895" i="19"/>
  <c r="S895" i="19" s="1"/>
  <c r="Q895" i="19"/>
  <c r="R895" i="19"/>
  <c r="U895" i="19"/>
  <c r="V895" i="19"/>
  <c r="W895" i="19"/>
  <c r="P896" i="19"/>
  <c r="S896" i="19" s="1"/>
  <c r="Q896" i="19"/>
  <c r="V896" i="19" s="1"/>
  <c r="R896" i="19"/>
  <c r="U896" i="19"/>
  <c r="W896" i="19"/>
  <c r="P897" i="19"/>
  <c r="S897" i="19" s="1"/>
  <c r="Q897" i="19"/>
  <c r="R897" i="19"/>
  <c r="U897" i="19"/>
  <c r="V897" i="19"/>
  <c r="W897" i="19"/>
  <c r="P898" i="19"/>
  <c r="S898" i="19" s="1"/>
  <c r="Q898" i="19"/>
  <c r="V898" i="19" s="1"/>
  <c r="R898" i="19"/>
  <c r="U898" i="19"/>
  <c r="W898" i="19"/>
  <c r="P899" i="19"/>
  <c r="S899" i="19" s="1"/>
  <c r="Q899" i="19"/>
  <c r="R899" i="19"/>
  <c r="U899" i="19"/>
  <c r="V899" i="19"/>
  <c r="W899" i="19"/>
  <c r="P900" i="19"/>
  <c r="S900" i="19" s="1"/>
  <c r="Q900" i="19"/>
  <c r="V900" i="19" s="1"/>
  <c r="R900" i="19"/>
  <c r="U900" i="19"/>
  <c r="W900" i="19"/>
  <c r="P901" i="19"/>
  <c r="S901" i="19" s="1"/>
  <c r="Q901" i="19"/>
  <c r="R901" i="19"/>
  <c r="U901" i="19"/>
  <c r="V901" i="19"/>
  <c r="W901" i="19"/>
  <c r="P902" i="19"/>
  <c r="S902" i="19" s="1"/>
  <c r="Q902" i="19"/>
  <c r="V902" i="19" s="1"/>
  <c r="R902" i="19"/>
  <c r="U902" i="19"/>
  <c r="W902" i="19"/>
  <c r="P903" i="19"/>
  <c r="S903" i="19" s="1"/>
  <c r="Q903" i="19"/>
  <c r="R903" i="19"/>
  <c r="U903" i="19"/>
  <c r="V903" i="19"/>
  <c r="W903" i="19"/>
  <c r="P904" i="19"/>
  <c r="S904" i="19" s="1"/>
  <c r="Q904" i="19"/>
  <c r="V904" i="19" s="1"/>
  <c r="R904" i="19"/>
  <c r="U904" i="19"/>
  <c r="W904" i="19"/>
  <c r="P905" i="19"/>
  <c r="S905" i="19" s="1"/>
  <c r="Q905" i="19"/>
  <c r="R905" i="19"/>
  <c r="U905" i="19"/>
  <c r="V905" i="19"/>
  <c r="W905" i="19"/>
  <c r="P906" i="19"/>
  <c r="S906" i="19" s="1"/>
  <c r="Q906" i="19"/>
  <c r="V906" i="19" s="1"/>
  <c r="R906" i="19"/>
  <c r="U906" i="19"/>
  <c r="W906" i="19"/>
  <c r="P907" i="19"/>
  <c r="S907" i="19" s="1"/>
  <c r="Q907" i="19"/>
  <c r="R907" i="19"/>
  <c r="U907" i="19"/>
  <c r="V907" i="19"/>
  <c r="W907" i="19"/>
  <c r="P908" i="19"/>
  <c r="S908" i="19" s="1"/>
  <c r="Q908" i="19"/>
  <c r="V908" i="19" s="1"/>
  <c r="R908" i="19"/>
  <c r="U908" i="19"/>
  <c r="W908" i="19"/>
  <c r="P909" i="19"/>
  <c r="S909" i="19" s="1"/>
  <c r="Q909" i="19"/>
  <c r="R909" i="19"/>
  <c r="U909" i="19"/>
  <c r="V909" i="19"/>
  <c r="W909" i="19"/>
  <c r="P910" i="19"/>
  <c r="S910" i="19" s="1"/>
  <c r="Q910" i="19"/>
  <c r="V910" i="19" s="1"/>
  <c r="R910" i="19"/>
  <c r="U910" i="19"/>
  <c r="W910" i="19"/>
  <c r="P911" i="19"/>
  <c r="S911" i="19" s="1"/>
  <c r="Q911" i="19"/>
  <c r="R911" i="19"/>
  <c r="U911" i="19"/>
  <c r="V911" i="19"/>
  <c r="W911" i="19"/>
  <c r="P912" i="19"/>
  <c r="S912" i="19" s="1"/>
  <c r="Q912" i="19"/>
  <c r="V912" i="19" s="1"/>
  <c r="R912" i="19"/>
  <c r="U912" i="19"/>
  <c r="W912" i="19"/>
  <c r="P913" i="19"/>
  <c r="S913" i="19" s="1"/>
  <c r="Q913" i="19"/>
  <c r="R913" i="19"/>
  <c r="U913" i="19"/>
  <c r="V913" i="19"/>
  <c r="W913" i="19"/>
  <c r="P914" i="19"/>
  <c r="S914" i="19" s="1"/>
  <c r="Q914" i="19"/>
  <c r="V914" i="19" s="1"/>
  <c r="R914" i="19"/>
  <c r="U914" i="19"/>
  <c r="W914" i="19"/>
  <c r="P915" i="19"/>
  <c r="S915" i="19" s="1"/>
  <c r="Q915" i="19"/>
  <c r="R915" i="19"/>
  <c r="U915" i="19"/>
  <c r="V915" i="19"/>
  <c r="W915" i="19"/>
  <c r="P916" i="19"/>
  <c r="S916" i="19" s="1"/>
  <c r="Q916" i="19"/>
  <c r="V916" i="19" s="1"/>
  <c r="R916" i="19"/>
  <c r="U916" i="19"/>
  <c r="W916" i="19"/>
  <c r="P917" i="19"/>
  <c r="S917" i="19" s="1"/>
  <c r="Q917" i="19"/>
  <c r="R917" i="19"/>
  <c r="U917" i="19"/>
  <c r="V917" i="19"/>
  <c r="W917" i="19"/>
  <c r="P918" i="19"/>
  <c r="S918" i="19" s="1"/>
  <c r="Q918" i="19"/>
  <c r="V918" i="19" s="1"/>
  <c r="R918" i="19"/>
  <c r="U918" i="19"/>
  <c r="W918" i="19"/>
  <c r="P919" i="19"/>
  <c r="S919" i="19" s="1"/>
  <c r="Q919" i="19"/>
  <c r="R919" i="19"/>
  <c r="U919" i="19"/>
  <c r="V919" i="19"/>
  <c r="W919" i="19"/>
  <c r="P920" i="19"/>
  <c r="S920" i="19" s="1"/>
  <c r="Q920" i="19"/>
  <c r="V920" i="19" s="1"/>
  <c r="R920" i="19"/>
  <c r="U920" i="19"/>
  <c r="W920" i="19"/>
  <c r="P921" i="19"/>
  <c r="S921" i="19" s="1"/>
  <c r="Q921" i="19"/>
  <c r="R921" i="19"/>
  <c r="U921" i="19"/>
  <c r="V921" i="19"/>
  <c r="W921" i="19"/>
  <c r="P922" i="19"/>
  <c r="S922" i="19" s="1"/>
  <c r="Q922" i="19"/>
  <c r="V922" i="19" s="1"/>
  <c r="R922" i="19"/>
  <c r="U922" i="19"/>
  <c r="W922" i="19"/>
  <c r="P923" i="19"/>
  <c r="S923" i="19" s="1"/>
  <c r="Q923" i="19"/>
  <c r="R923" i="19"/>
  <c r="U923" i="19"/>
  <c r="V923" i="19"/>
  <c r="W923" i="19"/>
  <c r="P924" i="19"/>
  <c r="S924" i="19" s="1"/>
  <c r="Q924" i="19"/>
  <c r="V924" i="19" s="1"/>
  <c r="R924" i="19"/>
  <c r="U924" i="19"/>
  <c r="W924" i="19"/>
  <c r="P925" i="19"/>
  <c r="S925" i="19" s="1"/>
  <c r="Q925" i="19"/>
  <c r="R925" i="19"/>
  <c r="U925" i="19"/>
  <c r="V925" i="19"/>
  <c r="W925" i="19"/>
  <c r="P926" i="19"/>
  <c r="S926" i="19" s="1"/>
  <c r="Q926" i="19"/>
  <c r="V926" i="19" s="1"/>
  <c r="R926" i="19"/>
  <c r="U926" i="19"/>
  <c r="W926" i="19"/>
  <c r="P927" i="19"/>
  <c r="S927" i="19" s="1"/>
  <c r="Q927" i="19"/>
  <c r="R927" i="19"/>
  <c r="U927" i="19"/>
  <c r="V927" i="19"/>
  <c r="W927" i="19"/>
  <c r="P928" i="19"/>
  <c r="S928" i="19" s="1"/>
  <c r="Q928" i="19"/>
  <c r="V928" i="19" s="1"/>
  <c r="R928" i="19"/>
  <c r="U928" i="19"/>
  <c r="W928" i="19"/>
  <c r="P929" i="19"/>
  <c r="S929" i="19" s="1"/>
  <c r="Q929" i="19"/>
  <c r="R929" i="19"/>
  <c r="U929" i="19"/>
  <c r="V929" i="19"/>
  <c r="W929" i="19"/>
  <c r="P930" i="19"/>
  <c r="S930" i="19" s="1"/>
  <c r="Q930" i="19"/>
  <c r="V930" i="19" s="1"/>
  <c r="R930" i="19"/>
  <c r="U930" i="19"/>
  <c r="W930" i="19"/>
  <c r="P931" i="19"/>
  <c r="S931" i="19" s="1"/>
  <c r="Q931" i="19"/>
  <c r="R931" i="19"/>
  <c r="U931" i="19"/>
  <c r="V931" i="19"/>
  <c r="W931" i="19"/>
  <c r="P932" i="19"/>
  <c r="S932" i="19" s="1"/>
  <c r="Q932" i="19"/>
  <c r="V932" i="19" s="1"/>
  <c r="R932" i="19"/>
  <c r="U932" i="19"/>
  <c r="W932" i="19"/>
  <c r="P933" i="19"/>
  <c r="S933" i="19" s="1"/>
  <c r="Q933" i="19"/>
  <c r="R933" i="19"/>
  <c r="U933" i="19"/>
  <c r="V933" i="19"/>
  <c r="W933" i="19"/>
  <c r="P934" i="19"/>
  <c r="S934" i="19" s="1"/>
  <c r="Q934" i="19"/>
  <c r="V934" i="19" s="1"/>
  <c r="R934" i="19"/>
  <c r="U934" i="19"/>
  <c r="W934" i="19"/>
  <c r="P935" i="19"/>
  <c r="S935" i="19" s="1"/>
  <c r="Q935" i="19"/>
  <c r="R935" i="19"/>
  <c r="U935" i="19"/>
  <c r="V935" i="19"/>
  <c r="W935" i="19"/>
  <c r="P936" i="19"/>
  <c r="S936" i="19" s="1"/>
  <c r="Q936" i="19"/>
  <c r="V936" i="19" s="1"/>
  <c r="R936" i="19"/>
  <c r="U936" i="19"/>
  <c r="W936" i="19"/>
  <c r="P937" i="19"/>
  <c r="S937" i="19" s="1"/>
  <c r="Q937" i="19"/>
  <c r="R937" i="19"/>
  <c r="U937" i="19"/>
  <c r="V937" i="19"/>
  <c r="W937" i="19"/>
  <c r="P938" i="19"/>
  <c r="S938" i="19" s="1"/>
  <c r="Q938" i="19"/>
  <c r="V938" i="19" s="1"/>
  <c r="R938" i="19"/>
  <c r="U938" i="19"/>
  <c r="W938" i="19"/>
  <c r="P939" i="19"/>
  <c r="S939" i="19" s="1"/>
  <c r="Q939" i="19"/>
  <c r="R939" i="19"/>
  <c r="U939" i="19"/>
  <c r="V939" i="19"/>
  <c r="W939" i="19"/>
  <c r="P940" i="19"/>
  <c r="S940" i="19" s="1"/>
  <c r="Q940" i="19"/>
  <c r="V940" i="19" s="1"/>
  <c r="R940" i="19"/>
  <c r="U940" i="19"/>
  <c r="W940" i="19"/>
  <c r="P941" i="19"/>
  <c r="S941" i="19" s="1"/>
  <c r="Q941" i="19"/>
  <c r="R941" i="19"/>
  <c r="U941" i="19"/>
  <c r="V941" i="19"/>
  <c r="W941" i="19"/>
  <c r="P942" i="19"/>
  <c r="S942" i="19" s="1"/>
  <c r="Q942" i="19"/>
  <c r="V942" i="19" s="1"/>
  <c r="R942" i="19"/>
  <c r="U942" i="19"/>
  <c r="W942" i="19"/>
  <c r="P943" i="19"/>
  <c r="S943" i="19" s="1"/>
  <c r="Q943" i="19"/>
  <c r="R943" i="19"/>
  <c r="U943" i="19"/>
  <c r="V943" i="19"/>
  <c r="W943" i="19"/>
  <c r="P944" i="19"/>
  <c r="S944" i="19" s="1"/>
  <c r="Q944" i="19"/>
  <c r="V944" i="19" s="1"/>
  <c r="R944" i="19"/>
  <c r="U944" i="19"/>
  <c r="W944" i="19"/>
  <c r="P945" i="19"/>
  <c r="S945" i="19" s="1"/>
  <c r="Q945" i="19"/>
  <c r="R945" i="19"/>
  <c r="U945" i="19"/>
  <c r="V945" i="19"/>
  <c r="W945" i="19"/>
  <c r="P946" i="19"/>
  <c r="S946" i="19" s="1"/>
  <c r="Q946" i="19"/>
  <c r="V946" i="19" s="1"/>
  <c r="R946" i="19"/>
  <c r="U946" i="19"/>
  <c r="W946" i="19"/>
  <c r="P947" i="19"/>
  <c r="S947" i="19" s="1"/>
  <c r="Q947" i="19"/>
  <c r="R947" i="19"/>
  <c r="U947" i="19"/>
  <c r="V947" i="19"/>
  <c r="W947" i="19"/>
  <c r="P948" i="19"/>
  <c r="S948" i="19" s="1"/>
  <c r="Q948" i="19"/>
  <c r="V948" i="19" s="1"/>
  <c r="R948" i="19"/>
  <c r="U948" i="19"/>
  <c r="W948" i="19"/>
  <c r="P949" i="19"/>
  <c r="S949" i="19" s="1"/>
  <c r="Q949" i="19"/>
  <c r="R949" i="19"/>
  <c r="U949" i="19"/>
  <c r="V949" i="19"/>
  <c r="W949" i="19"/>
  <c r="P950" i="19"/>
  <c r="S950" i="19" s="1"/>
  <c r="Q950" i="19"/>
  <c r="V950" i="19" s="1"/>
  <c r="R950" i="19"/>
  <c r="U950" i="19"/>
  <c r="W950" i="19"/>
  <c r="P951" i="19"/>
  <c r="S951" i="19" s="1"/>
  <c r="Q951" i="19"/>
  <c r="R951" i="19"/>
  <c r="U951" i="19"/>
  <c r="V951" i="19"/>
  <c r="W951" i="19"/>
  <c r="P952" i="19"/>
  <c r="S952" i="19" s="1"/>
  <c r="Q952" i="19"/>
  <c r="V952" i="19" s="1"/>
  <c r="R952" i="19"/>
  <c r="U952" i="19"/>
  <c r="W952" i="19"/>
  <c r="P953" i="19"/>
  <c r="S953" i="19" s="1"/>
  <c r="Q953" i="19"/>
  <c r="R953" i="19"/>
  <c r="U953" i="19"/>
  <c r="V953" i="19"/>
  <c r="W953" i="19"/>
  <c r="P954" i="19"/>
  <c r="S954" i="19" s="1"/>
  <c r="Q954" i="19"/>
  <c r="V954" i="19" s="1"/>
  <c r="R954" i="19"/>
  <c r="U954" i="19"/>
  <c r="W954" i="19"/>
  <c r="P955" i="19"/>
  <c r="S955" i="19" s="1"/>
  <c r="Q955" i="19"/>
  <c r="R955" i="19"/>
  <c r="U955" i="19"/>
  <c r="V955" i="19"/>
  <c r="W955" i="19"/>
  <c r="P956" i="19"/>
  <c r="S956" i="19" s="1"/>
  <c r="Q956" i="19"/>
  <c r="V956" i="19" s="1"/>
  <c r="R956" i="19"/>
  <c r="U956" i="19"/>
  <c r="W956" i="19"/>
  <c r="P957" i="19"/>
  <c r="S957" i="19" s="1"/>
  <c r="Q957" i="19"/>
  <c r="R957" i="19"/>
  <c r="U957" i="19"/>
  <c r="V957" i="19"/>
  <c r="W957" i="19"/>
  <c r="P958" i="19"/>
  <c r="S958" i="19" s="1"/>
  <c r="Q958" i="19"/>
  <c r="V958" i="19" s="1"/>
  <c r="R958" i="19"/>
  <c r="U958" i="19"/>
  <c r="W958" i="19"/>
  <c r="P959" i="19"/>
  <c r="S959" i="19" s="1"/>
  <c r="Q959" i="19"/>
  <c r="R959" i="19"/>
  <c r="U959" i="19"/>
  <c r="V959" i="19"/>
  <c r="W959" i="19"/>
  <c r="P960" i="19"/>
  <c r="S960" i="19" s="1"/>
  <c r="Q960" i="19"/>
  <c r="V960" i="19" s="1"/>
  <c r="R960" i="19"/>
  <c r="U960" i="19"/>
  <c r="W960" i="19"/>
  <c r="P961" i="19"/>
  <c r="S961" i="19" s="1"/>
  <c r="Q961" i="19"/>
  <c r="R961" i="19"/>
  <c r="U961" i="19"/>
  <c r="V961" i="19"/>
  <c r="W961" i="19"/>
  <c r="P962" i="19"/>
  <c r="S962" i="19" s="1"/>
  <c r="Q962" i="19"/>
  <c r="V962" i="19" s="1"/>
  <c r="R962" i="19"/>
  <c r="U962" i="19"/>
  <c r="W962" i="19"/>
  <c r="P963" i="19"/>
  <c r="S963" i="19" s="1"/>
  <c r="Q963" i="19"/>
  <c r="R963" i="19"/>
  <c r="U963" i="19"/>
  <c r="V963" i="19"/>
  <c r="W963" i="19"/>
  <c r="P964" i="19"/>
  <c r="S964" i="19" s="1"/>
  <c r="Q964" i="19"/>
  <c r="V964" i="19" s="1"/>
  <c r="R964" i="19"/>
  <c r="U964" i="19"/>
  <c r="W964" i="19"/>
  <c r="P965" i="19"/>
  <c r="S965" i="19" s="1"/>
  <c r="Q965" i="19"/>
  <c r="R965" i="19"/>
  <c r="U965" i="19"/>
  <c r="V965" i="19"/>
  <c r="W965" i="19"/>
  <c r="P966" i="19"/>
  <c r="S966" i="19" s="1"/>
  <c r="Q966" i="19"/>
  <c r="V966" i="19" s="1"/>
  <c r="R966" i="19"/>
  <c r="U966" i="19"/>
  <c r="W966" i="19"/>
  <c r="P967" i="19"/>
  <c r="S967" i="19" s="1"/>
  <c r="Q967" i="19"/>
  <c r="R967" i="19"/>
  <c r="U967" i="19"/>
  <c r="V967" i="19"/>
  <c r="W967" i="19"/>
  <c r="P968" i="19"/>
  <c r="S968" i="19" s="1"/>
  <c r="Q968" i="19"/>
  <c r="V968" i="19" s="1"/>
  <c r="R968" i="19"/>
  <c r="U968" i="19"/>
  <c r="W968" i="19"/>
  <c r="P969" i="19"/>
  <c r="S969" i="19" s="1"/>
  <c r="Q969" i="19"/>
  <c r="R969" i="19"/>
  <c r="U969" i="19"/>
  <c r="V969" i="19"/>
  <c r="W969" i="19"/>
  <c r="P970" i="19"/>
  <c r="S970" i="19" s="1"/>
  <c r="Q970" i="19"/>
  <c r="V970" i="19" s="1"/>
  <c r="R970" i="19"/>
  <c r="U970" i="19"/>
  <c r="W970" i="19"/>
  <c r="P971" i="19"/>
  <c r="S971" i="19" s="1"/>
  <c r="Q971" i="19"/>
  <c r="R971" i="19"/>
  <c r="U971" i="19"/>
  <c r="V971" i="19"/>
  <c r="W971" i="19"/>
  <c r="P972" i="19"/>
  <c r="S972" i="19" s="1"/>
  <c r="Q972" i="19"/>
  <c r="V972" i="19" s="1"/>
  <c r="R972" i="19"/>
  <c r="U972" i="19"/>
  <c r="W972" i="19"/>
  <c r="P973" i="19"/>
  <c r="S973" i="19" s="1"/>
  <c r="Q973" i="19"/>
  <c r="R973" i="19"/>
  <c r="U973" i="19"/>
  <c r="V973" i="19"/>
  <c r="W973" i="19"/>
  <c r="P974" i="19"/>
  <c r="S974" i="19" s="1"/>
  <c r="Q974" i="19"/>
  <c r="V974" i="19" s="1"/>
  <c r="R974" i="19"/>
  <c r="U974" i="19"/>
  <c r="W974" i="19"/>
  <c r="P975" i="19"/>
  <c r="S975" i="19" s="1"/>
  <c r="Q975" i="19"/>
  <c r="R975" i="19"/>
  <c r="U975" i="19"/>
  <c r="V975" i="19"/>
  <c r="W975" i="19"/>
  <c r="P976" i="19"/>
  <c r="S976" i="19" s="1"/>
  <c r="Q976" i="19"/>
  <c r="V976" i="19" s="1"/>
  <c r="R976" i="19"/>
  <c r="U976" i="19"/>
  <c r="W976" i="19"/>
  <c r="P977" i="19"/>
  <c r="S977" i="19" s="1"/>
  <c r="Q977" i="19"/>
  <c r="R977" i="19"/>
  <c r="U977" i="19"/>
  <c r="V977" i="19"/>
  <c r="W977" i="19"/>
  <c r="P978" i="19"/>
  <c r="S978" i="19" s="1"/>
  <c r="Q978" i="19"/>
  <c r="V978" i="19" s="1"/>
  <c r="R978" i="19"/>
  <c r="U978" i="19"/>
  <c r="W978" i="19"/>
  <c r="P979" i="19"/>
  <c r="S979" i="19" s="1"/>
  <c r="Q979" i="19"/>
  <c r="R979" i="19"/>
  <c r="U979" i="19"/>
  <c r="V979" i="19"/>
  <c r="W979" i="19"/>
  <c r="P980" i="19"/>
  <c r="S980" i="19" s="1"/>
  <c r="Q980" i="19"/>
  <c r="V980" i="19" s="1"/>
  <c r="R980" i="19"/>
  <c r="U980" i="19"/>
  <c r="W980" i="19"/>
  <c r="P981" i="19"/>
  <c r="S981" i="19" s="1"/>
  <c r="Q981" i="19"/>
  <c r="R981" i="19"/>
  <c r="U981" i="19"/>
  <c r="V981" i="19"/>
  <c r="W981" i="19"/>
  <c r="P982" i="19"/>
  <c r="S982" i="19" s="1"/>
  <c r="Q982" i="19"/>
  <c r="V982" i="19" s="1"/>
  <c r="R982" i="19"/>
  <c r="U982" i="19"/>
  <c r="W982" i="19"/>
  <c r="P983" i="19"/>
  <c r="S983" i="19" s="1"/>
  <c r="Q983" i="19"/>
  <c r="R983" i="19"/>
  <c r="U983" i="19"/>
  <c r="V983" i="19"/>
  <c r="W983" i="19"/>
  <c r="P984" i="19"/>
  <c r="S984" i="19" s="1"/>
  <c r="Q984" i="19"/>
  <c r="V984" i="19" s="1"/>
  <c r="R984" i="19"/>
  <c r="U984" i="19"/>
  <c r="W984" i="19"/>
  <c r="P985" i="19"/>
  <c r="S985" i="19" s="1"/>
  <c r="Q985" i="19"/>
  <c r="R985" i="19"/>
  <c r="U985" i="19"/>
  <c r="V985" i="19"/>
  <c r="W985" i="19"/>
  <c r="P986" i="19"/>
  <c r="S986" i="19" s="1"/>
  <c r="Q986" i="19"/>
  <c r="V986" i="19" s="1"/>
  <c r="R986" i="19"/>
  <c r="U986" i="19"/>
  <c r="W986" i="19"/>
  <c r="P987" i="19"/>
  <c r="S987" i="19" s="1"/>
  <c r="Q987" i="19"/>
  <c r="R987" i="19"/>
  <c r="U987" i="19"/>
  <c r="V987" i="19"/>
  <c r="W987" i="19"/>
  <c r="P988" i="19"/>
  <c r="S988" i="19" s="1"/>
  <c r="Q988" i="19"/>
  <c r="V988" i="19" s="1"/>
  <c r="R988" i="19"/>
  <c r="U988" i="19"/>
  <c r="W988" i="19"/>
  <c r="P989" i="19"/>
  <c r="S989" i="19" s="1"/>
  <c r="Q989" i="19"/>
  <c r="R989" i="19"/>
  <c r="U989" i="19"/>
  <c r="V989" i="19"/>
  <c r="W989" i="19"/>
  <c r="P990" i="19"/>
  <c r="S990" i="19" s="1"/>
  <c r="Q990" i="19"/>
  <c r="V990" i="19" s="1"/>
  <c r="R990" i="19"/>
  <c r="U990" i="19"/>
  <c r="W990" i="19"/>
  <c r="P991" i="19"/>
  <c r="S991" i="19" s="1"/>
  <c r="Q991" i="19"/>
  <c r="R991" i="19"/>
  <c r="U991" i="19"/>
  <c r="V991" i="19"/>
  <c r="W991" i="19"/>
  <c r="P992" i="19"/>
  <c r="S992" i="19" s="1"/>
  <c r="Q992" i="19"/>
  <c r="V992" i="19" s="1"/>
  <c r="R992" i="19"/>
  <c r="U992" i="19"/>
  <c r="W992" i="19"/>
  <c r="P993" i="19"/>
  <c r="S993" i="19" s="1"/>
  <c r="Q993" i="19"/>
  <c r="R993" i="19"/>
  <c r="U993" i="19"/>
  <c r="V993" i="19"/>
  <c r="W993" i="19"/>
  <c r="P994" i="19"/>
  <c r="S994" i="19" s="1"/>
  <c r="Q994" i="19"/>
  <c r="V994" i="19" s="1"/>
  <c r="R994" i="19"/>
  <c r="U994" i="19"/>
  <c r="W994" i="19"/>
  <c r="P995" i="19"/>
  <c r="S995" i="19" s="1"/>
  <c r="Q995" i="19"/>
  <c r="R995" i="19"/>
  <c r="U995" i="19"/>
  <c r="V995" i="19"/>
  <c r="W995" i="19"/>
  <c r="P996" i="19"/>
  <c r="S996" i="19" s="1"/>
  <c r="Q996" i="19"/>
  <c r="V996" i="19" s="1"/>
  <c r="R996" i="19"/>
  <c r="U996" i="19"/>
  <c r="W996" i="19"/>
  <c r="P997" i="19"/>
  <c r="S997" i="19" s="1"/>
  <c r="Q997" i="19"/>
  <c r="R997" i="19"/>
  <c r="U997" i="19"/>
  <c r="V997" i="19"/>
  <c r="W997" i="19"/>
  <c r="P998" i="19"/>
  <c r="S998" i="19" s="1"/>
  <c r="Q998" i="19"/>
  <c r="V998" i="19" s="1"/>
  <c r="R998" i="19"/>
  <c r="U998" i="19"/>
  <c r="W998" i="19"/>
  <c r="P999" i="19"/>
  <c r="S999" i="19" s="1"/>
  <c r="Q999" i="19"/>
  <c r="R999" i="19"/>
  <c r="U999" i="19"/>
  <c r="V999" i="19"/>
  <c r="W999" i="19"/>
  <c r="P1000" i="19"/>
  <c r="S1000" i="19" s="1"/>
  <c r="Q1000" i="19"/>
  <c r="V1000" i="19" s="1"/>
  <c r="R1000" i="19"/>
  <c r="U1000" i="19"/>
  <c r="W1000" i="19"/>
  <c r="P1001" i="19"/>
  <c r="S1001" i="19" s="1"/>
  <c r="Q1001" i="19"/>
  <c r="R1001" i="19"/>
  <c r="U1001" i="19"/>
  <c r="V1001" i="19"/>
  <c r="W1001" i="19"/>
  <c r="P2" i="19"/>
  <c r="S2" i="19" s="1"/>
  <c r="Q2" i="19"/>
  <c r="V2" i="19" s="1"/>
  <c r="R2" i="19"/>
  <c r="Y6" i="19" s="1"/>
  <c r="U2" i="19"/>
  <c r="W2" i="19"/>
  <c r="I2" i="20"/>
  <c r="I3" i="20"/>
  <c r="I4" i="20"/>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B8978-F2AA-4E6F-8BA5-ED0F5FDEC39A}"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7B0AC374-080F-4107-83B5-F9D25DFD5C8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89198E72-1DE8-42B5-8BD9-F5BEAD5987A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B9B01CF1-D043-4C44-8FB8-C645CEAFEE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6DBA1D1-2678-464A-8A3B-C3EA5A9FAF6F}" name="WorksheetConnection_coffeeOrdersData (1).xlsx!customers" type="102" refreshedVersion="8" minRefreshableVersion="5">
    <extLst>
      <ext xmlns:x15="http://schemas.microsoft.com/office/spreadsheetml/2010/11/main" uri="{DE250136-89BD-433C-8126-D09CA5730AF9}">
        <x15:connection id="customers">
          <x15:rangePr sourceName="_xlcn.WorksheetConnection_coffeeOrdersData1.xlsxcustomers1"/>
        </x15:connection>
      </ext>
    </extLst>
  </connection>
  <connection id="6" xr16:uid="{AD0264E6-7E93-43E4-B508-08E70435FE45}" name="WorksheetConnection_coffeeOrdersData (1).xlsx!orders" type="102" refreshedVersion="8" minRefreshableVersion="5">
    <extLst>
      <ext xmlns:x15="http://schemas.microsoft.com/office/spreadsheetml/2010/11/main" uri="{DE250136-89BD-433C-8126-D09CA5730AF9}">
        <x15:connection id="orders">
          <x15:rangePr sourceName="_xlcn.WorksheetConnection_coffeeOrdersData1.xlsxorders1"/>
        </x15:connection>
      </ext>
    </extLst>
  </connection>
  <connection id="7" xr16:uid="{6D8435F6-C11F-430E-A33E-CCD41E133D39}" name="WorksheetConnection_coffeeOrdersData (1).xlsx!products" type="102" refreshedVersion="8" minRefreshableVersion="5">
    <extLst>
      <ext xmlns:x15="http://schemas.microsoft.com/office/spreadsheetml/2010/11/main" uri="{DE250136-89BD-433C-8126-D09CA5730AF9}">
        <x15:connection id="products">
          <x15:rangePr sourceName="_xlcn.WorksheetConnection_coffeeOrdersData1.xlsxproducts1"/>
        </x15:connection>
      </ext>
    </extLst>
  </connection>
</connections>
</file>

<file path=xl/sharedStrings.xml><?xml version="1.0" encoding="utf-8"?>
<sst xmlns="http://schemas.openxmlformats.org/spreadsheetml/2006/main" count="16259" uniqueCount="6245">
  <si>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</si>
  <si>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</si>
  <si>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</si>
  <si>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</si>
  <si>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</si>
  <si>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</si>
  <si>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</si>
  <si>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</si>
  <si>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</si>
  <si>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</si>
  <si>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</si>
  <si>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</si>
  <si>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</si>
  <si>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</si>
  <si>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</si>
  <si>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</si>
  <si>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</si>
  <si>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</si>
  <si>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</si>
  <si>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</si>
  <si>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</si>
  <si>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</si>
  <si>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</si>
  <si>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</si>
  <si>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</si>
  <si>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</si>
  <si>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</si>
  <si>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</si>
  <si>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</si>
  <si>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</si>
  <si>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</si>
  <si>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</si>
  <si>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</si>
  <si>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</si>
  <si>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</si>
  <si>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</si>
  <si>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</si>
  <si>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</si>
  <si>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</si>
  <si>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</si>
  <si>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</si>
  <si>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</si>
  <si>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</si>
  <si>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</si>
  <si>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</si>
  <si>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</si>
  <si>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</si>
  <si>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</si>
  <si>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</si>
  <si>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</si>
  <si>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</si>
  <si>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</si>
  <si>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</si>
  <si>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</si>
  <si>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</si>
  <si>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</si>
  <si>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</si>
  <si>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</si>
  <si>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</si>
  <si>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</si>
  <si>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</si>
  <si>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</si>
  <si>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</si>
  <si>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</si>
  <si>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</si>
  <si>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</si>
  <si>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</si>
  <si>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</si>
  <si>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</si>
  <si>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</si>
  <si>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</si>
  <si>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</si>
  <si>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</si>
  <si>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</si>
  <si>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</si>
  <si>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</si>
  <si>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</si>
  <si>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</si>
  <si>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</si>
  <si>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</si>
  <si>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</si>
  <si>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</si>
  <si>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</si>
  <si>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</si>
  <si>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</si>
  <si>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</si>
  <si>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</si>
  <si>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</si>
  <si>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</si>
  <si>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</si>
  <si>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</si>
  <si>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</si>
  <si>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</si>
  <si>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</si>
  <si>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</si>
  <si>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</si>
  <si>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</si>
  <si>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</si>
  <si>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</si>
  <si>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</si>
  <si>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</si>
  <si>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</si>
  <si>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</si>
  <si>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</si>
  <si>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</si>
  <si>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</si>
  <si>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</si>
  <si>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</si>
  <si>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</si>
  <si>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</si>
  <si>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</si>
  <si>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</si>
  <si>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</si>
  <si>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</si>
  <si>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</si>
  <si>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</si>
  <si>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</si>
  <si>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</si>
  <si>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</si>
  <si>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</si>
  <si>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</si>
  <si>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</si>
  <si>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</si>
  <si>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</si>
  <si>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</si>
  <si>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</si>
  <si>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</si>
  <si>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</si>
  <si>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</si>
  <si>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</si>
  <si>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</si>
  <si>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</si>
  <si>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</si>
  <si>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</si>
  <si>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</si>
  <si>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</si>
  <si>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</si>
  <si>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</si>
  <si>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</si>
  <si>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</si>
  <si>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</si>
  <si>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</si>
  <si>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</si>
  <si>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</si>
  <si>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</si>
  <si>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</si>
  <si>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</si>
  <si>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</si>
  <si>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</si>
  <si>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</si>
  <si>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</si>
  <si>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</si>
  <si>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</si>
  <si>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</si>
  <si>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</si>
  <si>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</si>
  <si>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</si>
  <si>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</si>
  <si>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</si>
  <si>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</si>
  <si>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</si>
  <si>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</si>
  <si>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</si>
  <si>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</si>
  <si>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</si>
  <si>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</si>
  <si>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</si>
  <si>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</si>
  <si>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</si>
  <si>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</si>
  <si>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</si>
  <si>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</si>
  <si>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</si>
  <si>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</si>
  <si>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</si>
  <si>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</si>
  <si>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</si>
  <si>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</si>
  <si>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</si>
  <si>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</si>
  <si>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</si>
  <si>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</si>
  <si>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</si>
  <si>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</si>
  <si>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</si>
  <si>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</si>
  <si>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</si>
  <si>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</si>
  <si>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</si>
  <si>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</si>
  <si>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</si>
  <si>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</si>
  <si>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</si>
  <si>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</si>
  <si>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</si>
  <si>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</si>
  <si>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</si>
  <si>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</si>
  <si>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</si>
  <si>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</si>
  <si>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</si>
  <si>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</si>
  <si>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</si>
  <si>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</si>
  <si>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</si>
  <si>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</si>
  <si>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</si>
  <si>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</si>
  <si>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</si>
  <si>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</si>
  <si>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</si>
  <si>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</si>
  <si>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</si>
  <si>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</si>
  <si>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</si>
  <si>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</si>
  <si>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</si>
  <si>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</si>
  <si>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</si>
  <si>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</si>
  <si>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</si>
  <si>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</si>
  <si>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</si>
  <si>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</si>
  <si>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</si>
  <si>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</si>
  <si>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</si>
  <si>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</si>
  <si>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</si>
  <si>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</si>
  <si>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</si>
  <si>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</si>
  <si>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</si>
  <si>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</si>
  <si>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</si>
  <si>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</si>
  <si>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</si>
  <si>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</si>
  <si>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</si>
  <si>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</si>
  <si>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</si>
  <si>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</si>
  <si>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</si>
  <si>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</si>
  <si>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</si>
  <si>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</si>
  <si>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</si>
  <si>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</si>
  <si>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</si>
  <si>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</si>
  <si>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</si>
  <si>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</si>
  <si>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</si>
  <si>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</si>
  <si>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</si>
  <si>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</si>
  <si>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</si>
  <si>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</si>
  <si>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</si>
  <si>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</si>
  <si>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</si>
  <si>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</si>
  <si>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</si>
  <si>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</si>
  <si>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</si>
  <si>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</si>
  <si>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</si>
  <si>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</si>
  <si>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</si>
  <si>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</si>
  <si>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</si>
  <si>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</si>
  <si>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</si>
  <si>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</si>
  <si>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</si>
  <si>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</si>
  <si>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</si>
  <si>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</si>
  <si>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</si>
  <si>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</si>
  <si>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</si>
  <si>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</si>
  <si>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</si>
  <si>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</si>
  <si>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</si>
  <si>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</si>
  <si>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</si>
  <si>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</si>
  <si>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</si>
  <si>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</si>
  <si>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</si>
  <si>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</si>
  <si>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</si>
  <si>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</si>
  <si>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</si>
  <si>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</si>
  <si>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</si>
  <si>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</si>
  <si>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</si>
  <si>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</si>
  <si>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</si>
  <si>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</si>
  <si>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</si>
  <si>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</si>
  <si>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</si>
  <si>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</si>
  <si>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</si>
  <si>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</si>
  <si>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</si>
  <si>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</si>
  <si>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</si>
  <si>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</si>
  <si>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</si>
  <si>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</si>
  <si>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</si>
  <si>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</si>
  <si>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</si>
  <si>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</si>
  <si>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</si>
  <si>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</si>
  <si>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</si>
  <si>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</si>
  <si>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</si>
  <si>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</si>
  <si>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</si>
  <si>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</si>
  <si>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</si>
  <si>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</si>
  <si>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</si>
  <si>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</si>
  <si>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</si>
  <si>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</si>
  <si>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</si>
  <si>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</si>
  <si>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</si>
  <si>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</si>
  <si>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</si>
  <si>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</si>
  <si>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</si>
  <si>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</si>
  <si>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</si>
  <si>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</si>
  <si>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</si>
  <si>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</si>
  <si>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</si>
  <si>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</si>
  <si>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</si>
  <si>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</si>
  <si>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</si>
  <si>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</si>
  <si>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</si>
  <si>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</si>
  <si>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</si>
  <si>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</si>
  <si>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</si>
  <si>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</si>
  <si>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</si>
  <si>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</si>
  <si>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</si>
  <si>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</si>
  <si>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</si>
  <si>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</si>
  <si>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</si>
  <si>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</si>
  <si>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</si>
  <si>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</si>
  <si>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</si>
  <si>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</si>
  <si>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</si>
  <si>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</si>
  <si>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</si>
  <si>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</si>
  <si>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</si>
  <si>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</si>
  <si>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</si>
  <si>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</si>
  <si>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</si>
  <si>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</si>
  <si>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</si>
  <si>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</si>
  <si>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</si>
  <si>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</si>
  <si>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</si>
  <si>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</si>
  <si>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</si>
  <si>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</si>
  <si>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</si>
  <si>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</si>
  <si>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</si>
  <si>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</si>
  <si>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</si>
  <si>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</si>
  <si>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</si>
  <si>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</si>
  <si>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</si>
  <si>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</si>
  <si>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</si>
  <si>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</si>
  <si>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</si>
  <si>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</si>
  <si>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</si>
  <si>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</si>
  <si>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</si>
  <si>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</si>
  <si>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</si>
  <si>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</si>
  <si>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</si>
  <si>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</si>
  <si>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</si>
  <si>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</si>
  <si>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</si>
  <si>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</si>
  <si>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</si>
  <si>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</si>
  <si>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</si>
  <si>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</si>
  <si>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</si>
  <si>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</si>
  <si>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</si>
  <si>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</si>
  <si>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</si>
  <si>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</si>
  <si>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</si>
  <si>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</si>
  <si>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</si>
  <si>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</si>
  <si>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</si>
  <si>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</si>
  <si>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</si>
  <si>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</si>
  <si>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</si>
  <si>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</si>
  <si>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</si>
  <si>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</si>
  <si>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</si>
  <si>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</si>
  <si>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</si>
  <si>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</si>
  <si>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</si>
  <si>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</si>
  <si>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</si>
  <si>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</si>
  <si>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</si>
  <si>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</si>
  <si>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</si>
  <si>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</si>
  <si>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</si>
  <si>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</si>
  <si>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</si>
  <si>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</si>
  <si>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</si>
  <si>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</si>
  <si>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</si>
  <si>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</si>
  <si>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</si>
  <si>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</si>
  <si>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</si>
  <si>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</si>
  <si>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</si>
  <si>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</si>
  <si>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</si>
  <si>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</si>
  <si>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</si>
  <si>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</si>
  <si>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</si>
  <si>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</si>
  <si>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</si>
  <si>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</si>
  <si>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</si>
  <si>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</si>
  <si>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</si>
  <si>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</si>
  <si>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</si>
  <si>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</si>
  <si>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</si>
  <si>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</si>
  <si>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</si>
  <si>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</si>
  <si>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</si>
  <si>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</si>
  <si>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</si>
  <si>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</si>
  <si>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</si>
  <si>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</si>
  <si>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</si>
  <si>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</si>
  <si>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</si>
  <si>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</si>
  <si>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</si>
  <si>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</si>
  <si>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</si>
  <si>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</si>
  <si>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</si>
  <si>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</si>
  <si>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</si>
  <si>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</si>
  <si>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</si>
  <si>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</si>
  <si>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</si>
  <si>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</si>
  <si>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</si>
  <si>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</si>
  <si>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</si>
  <si>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</si>
  <si>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</si>
  <si>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</si>
  <si>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</si>
  <si>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</si>
  <si>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</si>
  <si>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</si>
  <si>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</si>
  <si>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</si>
  <si>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</si>
  <si>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</si>
  <si>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</si>
  <si>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</si>
  <si>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</si>
  <si>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</si>
  <si>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</si>
  <si>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</si>
  <si>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</si>
  <si>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</si>
  <si>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</si>
  <si>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</si>
  <si>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</si>
  <si>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</si>
  <si>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</si>
  <si>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</si>
  <si>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</si>
  <si>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</si>
  <si>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</si>
  <si>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</si>
  <si>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</si>
  <si>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</si>
  <si>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</si>
  <si>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</si>
  <si>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</si>
  <si>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</si>
  <si>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</si>
  <si>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</si>
  <si>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</si>
  <si>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</si>
  <si>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</si>
  <si>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</si>
  <si>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</si>
  <si>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</si>
  <si>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</si>
  <si>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</si>
  <si>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</si>
  <si>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</si>
  <si>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</si>
  <si>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</si>
  <si>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</si>
  <si>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</si>
  <si>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</si>
  <si>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</si>
  <si>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</si>
  <si>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</si>
  <si>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</si>
  <si>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</si>
  <si>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</si>
  <si>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</si>
  <si>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</si>
  <si>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</si>
  <si>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</si>
  <si>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</si>
  <si>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</si>
  <si>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</si>
  <si>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</si>
  <si>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</si>
  <si>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</si>
  <si>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</si>
  <si>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</si>
  <si>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</si>
  <si>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</si>
  <si>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</si>
  <si>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</si>
  <si>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</si>
  <si>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</si>
  <si>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</si>
  <si>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</si>
  <si>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</si>
  <si>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</si>
  <si>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</si>
  <si>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</si>
  <si>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</si>
  <si>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</si>
  <si>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</si>
  <si>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</si>
  <si>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</si>
  <si>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</si>
  <si>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</si>
  <si>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</si>
  <si>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</si>
  <si>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</si>
  <si>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</si>
  <si>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</si>
  <si>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</si>
  <si>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</si>
  <si>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</si>
  <si>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</si>
  <si>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</si>
  <si>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</si>
  <si>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</si>
  <si>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</si>
  <si>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</si>
  <si>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</si>
  <si>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</si>
  <si>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</si>
  <si>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</si>
  <si>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</si>
  <si>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</si>
  <si>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</si>
  <si>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</si>
  <si>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</si>
  <si>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</si>
  <si>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</si>
  <si>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</si>
  <si>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</si>
  <si>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</si>
  <si>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</si>
  <si>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</si>
  <si>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</si>
  <si>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</si>
  <si>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</si>
  <si>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</si>
  <si>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</si>
  <si>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</si>
  <si>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</si>
  <si>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</si>
  <si>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</si>
  <si>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</si>
  <si>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</si>
  <si>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</si>
  <si>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</si>
  <si>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</si>
  <si>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</si>
  <si>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</si>
  <si>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</si>
  <si>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</si>
  <si>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</si>
  <si>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</si>
  <si>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</si>
  <si>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</si>
  <si>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</si>
  <si>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</si>
  <si>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</si>
  <si>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</si>
  <si>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</si>
  <si>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</si>
  <si>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</si>
  <si>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</si>
  <si>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</si>
  <si>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</si>
  <si>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</si>
  <si>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</si>
  <si>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</si>
  <si>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</si>
  <si>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</si>
  <si>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</si>
  <si>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</si>
  <si>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</si>
  <si>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</si>
  <si>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</si>
  <si>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</si>
  <si>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</si>
  <si>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</si>
  <si>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</si>
  <si>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</si>
  <si>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</si>
  <si>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</si>
  <si>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</si>
  <si>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</si>
  <si>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</si>
  <si>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</si>
  <si>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</si>
  <si>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</si>
  <si>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</si>
  <si>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</si>
  <si>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</si>
  <si>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</si>
  <si>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</si>
  <si>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</si>
  <si>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</si>
  <si>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</si>
  <si>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</si>
  <si>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</si>
  <si>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</si>
  <si>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</si>
  <si>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</si>
  <si>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</si>
  <si>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</si>
  <si>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</si>
  <si>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</si>
  <si>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</si>
  <si>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</si>
  <si>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</si>
  <si>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</si>
  <si>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</si>
  <si>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</si>
  <si>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</si>
  <si>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</si>
  <si>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</si>
  <si>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</si>
  <si>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</si>
  <si>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</si>
  <si>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</si>
  <si>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</si>
  <si>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</si>
  <si>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</si>
  <si>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</si>
  <si>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</si>
  <si>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</si>
  <si>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</si>
  <si>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</si>
  <si>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</si>
  <si>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</si>
  <si>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</si>
  <si>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</si>
  <si>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</si>
  <si>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</si>
  <si>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</si>
  <si>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</si>
  <si>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</si>
  <si>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</si>
  <si>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</si>
  <si>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</si>
  <si>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</si>
  <si>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</si>
  <si>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</si>
  <si>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</si>
  <si>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</si>
  <si>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</si>
  <si>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</si>
  <si>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</si>
  <si>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</si>
  <si>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</si>
  <si>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</si>
  <si>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</si>
  <si>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</si>
  <si>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</si>
  <si>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</si>
  <si>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</si>
  <si>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</si>
  <si>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</si>
  <si>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</si>
  <si>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</si>
  <si>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</si>
  <si>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</si>
  <si>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</si>
  <si>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</si>
  <si>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</si>
  <si>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</si>
  <si>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</si>
  <si>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</si>
  <si>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</si>
  <si>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</si>
  <si>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</si>
  <si>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</si>
  <si>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</si>
  <si>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</si>
  <si>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</si>
  <si>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</si>
  <si>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</si>
  <si>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</si>
  <si>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</si>
  <si>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</si>
  <si>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</si>
  <si>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</si>
  <si>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</si>
  <si>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</si>
  <si>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</si>
  <si>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</si>
  <si>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</si>
  <si>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</si>
  <si>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</si>
  <si>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</si>
  <si>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</si>
  <si>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</si>
  <si>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</si>
  <si>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</si>
  <si>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</si>
  <si>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</si>
  <si>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</si>
  <si>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</si>
  <si>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</si>
  <si>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</si>
  <si>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</si>
  <si>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</si>
  <si>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</si>
  <si>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</si>
  <si>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</si>
  <si>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</si>
  <si>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</si>
  <si>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</si>
  <si>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</si>
  <si>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</si>
  <si>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</si>
  <si>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</si>
  <si>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</si>
  <si>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</si>
  <si>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</si>
  <si>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</si>
  <si>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</si>
  <si>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</si>
  <si>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</si>
  <si>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</si>
  <si>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</si>
  <si>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</si>
  <si>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</si>
  <si>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</si>
  <si>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</si>
  <si>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</si>
  <si>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</si>
  <si>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</si>
  <si>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</si>
  <si>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</si>
  <si>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</si>
  <si>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</si>
  <si>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</si>
  <si>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</si>
  <si>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</si>
  <si>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</si>
  <si>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</si>
  <si>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</si>
  <si>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</si>
  <si>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</si>
  <si>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</si>
  <si>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</si>
  <si>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</si>
  <si>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</si>
  <si>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</si>
  <si>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</si>
  <si>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</si>
  <si>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</si>
  <si>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</si>
  <si>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</si>
  <si>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</si>
  <si>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</si>
  <si>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</si>
  <si>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</si>
  <si>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</si>
  <si>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</si>
  <si>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</si>
  <si>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</si>
  <si>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</si>
  <si>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</si>
  <si>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</si>
  <si>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</si>
  <si>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</si>
  <si>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</si>
  <si>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</si>
  <si>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</si>
  <si>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</si>
  <si>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</si>
  <si>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</si>
  <si>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</si>
  <si>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</si>
  <si>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</si>
  <si>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</si>
  <si>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</si>
  <si>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</si>
  <si>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</si>
  <si>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</si>
  <si>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</si>
  <si>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</si>
  <si>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</si>
  <si>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</si>
  <si>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</si>
  <si>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</si>
  <si>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</si>
  <si>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</si>
  <si>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</si>
  <si>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</si>
  <si>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</si>
  <si>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</si>
  <si>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</si>
  <si>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</si>
  <si>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</si>
  <si>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</si>
  <si>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</si>
  <si>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</si>
  <si>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</si>
  <si>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</si>
  <si>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</si>
  <si>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</si>
  <si>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</si>
  <si>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</si>
  <si>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</si>
  <si>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</si>
  <si>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</si>
  <si>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</si>
  <si>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</si>
  <si>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</si>
  <si>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</si>
  <si>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</si>
  <si>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</si>
  <si>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</si>
  <si>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</si>
  <si>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</si>
  <si>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</si>
  <si>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</si>
  <si>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</si>
  <si>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</si>
  <si>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</si>
  <si>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</si>
  <si>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</si>
  <si>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</si>
  <si>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</si>
  <si>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</si>
  <si>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</si>
  <si>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</si>
  <si>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</si>
  <si>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</si>
  <si>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</si>
  <si>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</si>
  <si>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</si>
  <si>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</si>
  <si>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</si>
  <si>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</si>
  <si>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</si>
  <si>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</si>
  <si>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</si>
  <si>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</si>
  <si>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</si>
  <si>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</si>
  <si>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</si>
  <si>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</si>
  <si>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</si>
  <si>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</si>
  <si>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</si>
  <si>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</si>
  <si>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</si>
  <si>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</si>
  <si>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</si>
  <si>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</si>
  <si>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</si>
  <si>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</si>
  <si>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</si>
  <si>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</si>
  <si>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</si>
  <si>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</si>
  <si>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</si>
  <si>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</si>
  <si>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</si>
  <si>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</si>
  <si>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</si>
  <si>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</si>
  <si>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</si>
  <si>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</si>
  <si>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</si>
  <si>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</si>
  <si>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</si>
  <si>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</si>
  <si>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</si>
  <si>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</si>
  <si>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</si>
  <si>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</si>
  <si>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</si>
  <si>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</si>
  <si>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</si>
  <si>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</si>
  <si>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</si>
  <si>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</si>
  <si>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</si>
  <si>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</si>
  <si>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</si>
  <si>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</si>
  <si>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</si>
  <si>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</si>
  <si>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</si>
  <si>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</si>
  <si>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</si>
  <si>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</si>
  <si>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</si>
  <si>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</si>
  <si>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</si>
  <si>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</si>
  <si>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</si>
  <si>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</si>
  <si>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</si>
  <si>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</si>
  <si>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</si>
  <si>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</si>
  <si>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</si>
  <si>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</si>
  <si>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</si>
  <si>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</si>
  <si>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</si>
  <si>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</si>
  <si>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</si>
  <si>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</si>
  <si>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</si>
  <si>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</si>
  <si>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</si>
  <si>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</si>
  <si>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</si>
  <si>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</si>
  <si>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</si>
  <si>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</si>
  <si>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</si>
  <si>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</si>
  <si>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</si>
  <si>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</si>
  <si>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</si>
  <si>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</si>
  <si>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</si>
  <si>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</si>
  <si>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</si>
  <si>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</si>
  <si>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</si>
  <si>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</si>
  <si>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</si>
  <si>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</si>
  <si>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</si>
  <si>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</si>
  <si>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</si>
  <si>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</si>
  <si>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</si>
  <si>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</si>
  <si>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</si>
  <si>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</si>
  <si>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</si>
  <si>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</si>
  <si>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</si>
  <si>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</si>
  <si>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</si>
  <si>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</si>
  <si>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</si>
  <si>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</si>
  <si>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</si>
  <si>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</si>
  <si>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</si>
  <si>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</si>
  <si>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</si>
  <si>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</si>
  <si>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</si>
  <si>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</si>
  <si>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</si>
  <si>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</si>
  <si>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</si>
  <si>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</si>
  <si>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</si>
  <si>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</si>
  <si>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</si>
  <si>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</si>
  <si>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</si>
  <si>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</si>
  <si>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</si>
  <si>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</si>
  <si>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</si>
  <si>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</si>
  <si>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</si>
  <si>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</si>
  <si>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</si>
  <si>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</si>
  <si>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</si>
  <si>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</si>
  <si>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</si>
  <si>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</si>
  <si>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</si>
  <si>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</si>
  <si>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</si>
  <si>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</si>
  <si>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</si>
  <si>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</si>
  <si>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</si>
  <si>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</si>
  <si>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</si>
  <si>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</si>
  <si>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</si>
  <si>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</si>
  <si>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</si>
  <si>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</si>
  <si>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</si>
  <si>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</si>
  <si>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</si>
  <si>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</si>
  <si>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</si>
  <si>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</si>
  <si>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</si>
  <si>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</si>
  <si>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</si>
  <si>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</si>
  <si>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</si>
  <si>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</si>
  <si>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</si>
  <si>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</si>
  <si>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</si>
  <si>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</si>
  <si>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</si>
  <si>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</si>
  <si>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</si>
  <si>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</si>
  <si>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</si>
  <si>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</si>
  <si>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</si>
  <si>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</si>
  <si>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</si>
  <si>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</si>
  <si>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</si>
  <si>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</si>
  <si>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</si>
  <si>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</si>
  <si>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</si>
  <si>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</si>
  <si>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</si>
  <si>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</si>
  <si>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</si>
  <si>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</si>
  <si>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</si>
  <si>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</si>
  <si>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</si>
  <si>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</si>
  <si>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</si>
  <si>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</si>
  <si>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</si>
  <si>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</si>
  <si>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</si>
  <si>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</si>
  <si>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</si>
  <si>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</si>
  <si>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</si>
  <si>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</si>
  <si>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</si>
  <si>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</si>
  <si>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</si>
  <si>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</si>
  <si>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</si>
  <si>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</si>
  <si>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</si>
  <si>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</si>
  <si>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</si>
  <si>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</si>
  <si>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</si>
  <si>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</si>
  <si>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</si>
  <si>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</si>
  <si>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</si>
  <si>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</si>
  <si>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</si>
  <si>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</si>
  <si>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</si>
  <si>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</si>
  <si>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</si>
  <si>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</si>
  <si>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</si>
  <si>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</si>
  <si>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</si>
  <si>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</si>
  <si>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</si>
  <si>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</si>
  <si>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</si>
  <si>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</si>
  <si>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</si>
  <si>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</si>
  <si>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</si>
  <si>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</si>
  <si>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</si>
  <si>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</si>
  <si>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</si>
  <si>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</si>
  <si>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</si>
  <si>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</si>
  <si>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</si>
  <si>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</si>
  <si>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</si>
  <si>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</si>
  <si>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</si>
  <si>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</si>
  <si>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</si>
  <si>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</si>
  <si>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</si>
  <si>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</si>
  <si>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</si>
  <si>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</si>
  <si>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</si>
  <si>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</si>
  <si>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</si>
  <si>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</si>
  <si>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</si>
  <si>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</si>
  <si>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</si>
  <si>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</si>
  <si>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</si>
  <si>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</si>
  <si>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</si>
  <si>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</si>
  <si>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</si>
  <si>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</si>
  <si>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</si>
  <si>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</si>
  <si>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</si>
  <si>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</si>
  <si>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</si>
  <si>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</si>
  <si>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</si>
  <si>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</si>
  <si>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</si>
  <si>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</si>
  <si>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</si>
  <si>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</si>
  <si>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</si>
  <si>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</si>
  <si>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</si>
  <si>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</si>
  <si>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</si>
  <si>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</si>
  <si>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</si>
  <si>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</si>
  <si>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</si>
  <si>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</si>
  <si>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</si>
  <si>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</si>
  <si>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</si>
  <si>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</si>
  <si>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</si>
  <si>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</si>
  <si>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</si>
  <si>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</si>
  <si>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</si>
  <si>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</si>
  <si>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</si>
  <si>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</si>
  <si>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</si>
  <si>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</si>
  <si>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</si>
  <si>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</si>
  <si>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</si>
  <si>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</si>
  <si>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</si>
  <si>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</si>
  <si>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</si>
  <si>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</si>
  <si>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</si>
  <si>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</si>
  <si>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</si>
  <si>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</si>
  <si>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</si>
  <si>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</si>
  <si>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</si>
  <si>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</si>
  <si>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</si>
  <si>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</si>
  <si>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</si>
  <si>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</si>
  <si>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</si>
  <si>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</si>
  <si>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</si>
  <si>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</si>
  <si>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</si>
  <si>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</si>
  <si>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</si>
  <si>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</si>
  <si>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</si>
  <si>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</si>
  <si>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</si>
  <si>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</si>
  <si>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</si>
  <si>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</si>
  <si>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</si>
  <si>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</si>
  <si>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</si>
  <si>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</si>
  <si>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</si>
  <si>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</si>
  <si>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</si>
  <si>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</si>
  <si>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</si>
  <si>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</si>
  <si>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</si>
  <si>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</si>
  <si>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</si>
  <si>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</si>
  <si>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</si>
  <si>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</si>
  <si>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</si>
  <si>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</si>
  <si>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</si>
  <si>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</si>
  <si>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</si>
  <si>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</si>
  <si>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</si>
  <si>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</si>
  <si>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</si>
  <si>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</si>
  <si>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</si>
  <si>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</si>
  <si>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</si>
  <si>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</si>
  <si>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</si>
  <si>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</si>
  <si>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</si>
  <si>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</si>
  <si>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</si>
  <si>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</si>
  <si>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</si>
  <si>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</si>
  <si>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</si>
  <si>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</si>
  <si>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</si>
  <si>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</si>
  <si>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</si>
  <si>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</si>
  <si>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</si>
  <si>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</si>
  <si>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</si>
  <si>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</si>
  <si>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</si>
  <si>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</si>
  <si>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</si>
  <si>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</si>
  <si>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</si>
  <si>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</si>
  <si>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</si>
  <si>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</si>
  <si>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</si>
  <si>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</si>
  <si>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</si>
  <si>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</si>
  <si>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</si>
  <si>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</si>
  <si>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</si>
  <si>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</si>
  <si>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</si>
  <si>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</si>
  <si>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</si>
  <si>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</si>
  <si>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</si>
  <si>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</si>
  <si>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</si>
  <si>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</si>
  <si>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</si>
  <si>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</si>
  <si>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</si>
  <si>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</si>
  <si>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</si>
  <si>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</si>
  <si>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</si>
  <si>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</si>
  <si>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</si>
  <si>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</si>
  <si>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</si>
  <si>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</si>
  <si>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</si>
  <si>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</si>
  <si>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</si>
  <si>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</si>
  <si>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</si>
  <si>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</si>
  <si>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</si>
  <si>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</si>
  <si>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</si>
  <si>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</si>
  <si>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</si>
  <si>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</si>
  <si>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</si>
  <si>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</si>
  <si>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</si>
  <si>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</si>
  <si>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</si>
  <si>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</si>
  <si>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</si>
  <si>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</si>
  <si>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</si>
  <si>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</si>
  <si>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</si>
  <si>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</si>
  <si>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</si>
  <si>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</si>
  <si>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</si>
  <si>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</si>
  <si>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</si>
  <si>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</si>
  <si>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</si>
  <si>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</si>
  <si>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</si>
  <si>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</si>
  <si>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</si>
  <si>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</si>
  <si>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</si>
  <si>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</si>
  <si>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</si>
  <si>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</si>
  <si>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</si>
  <si>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</si>
  <si>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</si>
  <si>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</si>
  <si>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</si>
  <si>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</si>
  <si>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</si>
  <si>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</si>
  <si>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</si>
  <si>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</si>
  <si>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</si>
  <si>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</si>
  <si>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</si>
  <si>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</si>
  <si>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</si>
  <si>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</si>
  <si>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</si>
  <si>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</si>
  <si>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</si>
  <si>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</si>
  <si>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</si>
  <si>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</si>
  <si>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</si>
  <si>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</si>
  <si>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</si>
  <si>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</si>
  <si>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</si>
  <si>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</si>
  <si>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</si>
  <si>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</si>
  <si>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</si>
  <si>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</si>
  <si>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</si>
  <si>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</si>
  <si>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</si>
  <si>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</si>
  <si>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</si>
  <si>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</si>
  <si>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</si>
  <si>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</si>
  <si>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</si>
  <si>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</si>
  <si>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</si>
  <si>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</si>
  <si>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</si>
  <si>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</si>
  <si>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</si>
  <si>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</si>
  <si>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</si>
  <si>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</si>
  <si>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</si>
  <si>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</si>
  <si>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</si>
  <si>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</si>
  <si>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</si>
  <si>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</si>
  <si>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</si>
  <si>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</si>
  <si>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</si>
  <si>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</si>
  <si>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</si>
  <si>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</si>
  <si>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</si>
  <si>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</si>
  <si>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</si>
  <si>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</si>
  <si>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</si>
  <si>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</si>
  <si>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</si>
  <si>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</si>
  <si>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</si>
  <si>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</si>
  <si>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</si>
  <si>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</si>
  <si>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</si>
  <si>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</si>
  <si>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</si>
  <si>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</si>
  <si>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</si>
  <si>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</si>
  <si>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</si>
  <si>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</si>
  <si>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</si>
  <si>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</si>
  <si>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</si>
  <si>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</si>
  <si>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</si>
  <si>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</si>
  <si>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</si>
  <si>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</si>
  <si>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</si>
  <si>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</si>
  <si>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</si>
  <si>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</si>
  <si>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</si>
  <si>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</si>
  <si>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</si>
  <si>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</si>
  <si>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</si>
  <si>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</si>
  <si>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</si>
  <si>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</si>
  <si>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</si>
  <si>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</si>
  <si>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</si>
  <si>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</si>
  <si>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</si>
  <si>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</si>
  <si>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</si>
  <si>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</si>
  <si>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</si>
  <si>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</si>
  <si>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</si>
  <si>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</si>
  <si>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</si>
  <si>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</si>
  <si>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</si>
  <si>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</si>
  <si>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</si>
  <si>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</si>
  <si>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</si>
  <si>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</si>
  <si>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</si>
  <si>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</si>
  <si>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</si>
  <si>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</si>
  <si>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</si>
  <si>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</si>
  <si>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</si>
  <si>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</si>
  <si>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</si>
  <si>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</si>
  <si>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</si>
  <si>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</si>
  <si>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</si>
  <si>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</si>
  <si>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</si>
  <si>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</si>
  <si>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</si>
  <si>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</si>
  <si>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</si>
  <si>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</si>
  <si>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</si>
  <si>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</si>
  <si>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</si>
  <si>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</si>
  <si>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</si>
  <si>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</si>
  <si>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</si>
  <si>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</si>
  <si>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</si>
  <si>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</si>
  <si>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</si>
  <si>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</si>
  <si>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</si>
  <si>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</si>
  <si>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</si>
  <si>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</si>
  <si>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</si>
  <si>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</si>
  <si>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</si>
  <si>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</si>
  <si>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</si>
  <si>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</si>
  <si>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</si>
  <si>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</si>
  <si>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</si>
  <si>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</si>
  <si>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</si>
  <si>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</si>
  <si>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</si>
  <si>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</si>
  <si>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</si>
  <si>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</si>
  <si>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</si>
  <si>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</si>
  <si>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</si>
  <si>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</si>
  <si>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</si>
  <si>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</si>
  <si>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</si>
  <si>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</si>
  <si>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</si>
  <si>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</si>
  <si>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</si>
  <si>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</si>
  <si>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</si>
  <si>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</si>
  <si>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</si>
  <si>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</si>
  <si>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</si>
  <si>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</si>
  <si>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</si>
  <si>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</si>
  <si>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</si>
  <si>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</si>
  <si>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</si>
  <si>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</si>
  <si>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</si>
  <si>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</si>
  <si>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</si>
  <si>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</si>
  <si>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</si>
  <si>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</si>
  <si>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</si>
  <si>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</si>
  <si>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</si>
  <si>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</si>
  <si>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</si>
  <si>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</si>
  <si>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</si>
  <si>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</si>
  <si>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</si>
  <si>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</si>
  <si>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</si>
  <si>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</si>
  <si>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</si>
  <si>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</si>
  <si>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</si>
  <si>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</si>
  <si>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</si>
  <si>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</si>
  <si>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</si>
  <si>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</si>
  <si>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</si>
  <si>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</si>
  <si>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</si>
  <si>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</si>
  <si>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</si>
  <si>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</si>
  <si>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</si>
  <si>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</si>
  <si>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</si>
  <si>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</si>
  <si>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</si>
  <si>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</si>
  <si>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</si>
  <si>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</si>
  <si>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</si>
  <si>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</si>
  <si>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</si>
  <si>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</si>
  <si>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</si>
  <si>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</si>
  <si>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</si>
  <si>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</si>
  <si>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</si>
  <si>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</si>
  <si>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</si>
  <si>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</si>
  <si>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</si>
  <si>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</si>
  <si>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</si>
  <si>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</si>
  <si>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</si>
  <si>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</si>
  <si>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</si>
  <si>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</si>
  <si>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</si>
  <si>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</si>
  <si>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</si>
  <si>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</si>
  <si>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</si>
  <si>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</si>
  <si>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</si>
  <si>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</si>
  <si>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</si>
  <si>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</si>
  <si>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</si>
  <si>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</si>
  <si>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</si>
  <si>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</si>
  <si>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</si>
  <si>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</si>
  <si>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</si>
  <si>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</si>
  <si>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</si>
  <si>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</si>
  <si>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</si>
  <si>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</si>
  <si>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</si>
  <si>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</si>
  <si>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</si>
  <si>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</si>
  <si>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</si>
  <si>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</si>
  <si>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</si>
  <si>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</si>
  <si>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</si>
  <si>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</si>
  <si>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</si>
  <si>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</si>
  <si>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</si>
  <si>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</si>
  <si>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</si>
  <si>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</si>
  <si>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</si>
  <si>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</si>
  <si>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</si>
  <si>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</si>
  <si>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</si>
  <si>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</si>
  <si>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</si>
  <si>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</si>
  <si>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</si>
  <si>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</si>
  <si>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</si>
  <si>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</si>
  <si>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</si>
  <si>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</si>
  <si>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</si>
  <si>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</si>
  <si>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</si>
  <si>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</si>
  <si>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</si>
  <si>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</si>
  <si>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</si>
  <si>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</si>
  <si>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</si>
  <si>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</si>
  <si>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</si>
  <si>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</si>
  <si>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</si>
  <si>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</si>
  <si>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</si>
  <si>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</si>
  <si>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</si>
  <si>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</si>
  <si>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</si>
  <si>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</si>
  <si>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</si>
  <si>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</si>
  <si>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</si>
  <si>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</si>
  <si>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</si>
  <si>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</si>
  <si>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</si>
  <si>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</si>
  <si>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</si>
  <si>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</si>
  <si>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</si>
  <si>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</si>
  <si>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</si>
  <si>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</si>
  <si>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</si>
  <si>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</si>
  <si>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</si>
  <si>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</si>
  <si>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</si>
  <si>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</si>
  <si>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</si>
  <si>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</si>
  <si>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</si>
  <si>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</si>
  <si>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</si>
  <si>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</si>
  <si>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</si>
  <si>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</si>
  <si>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</si>
  <si>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</si>
  <si>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</si>
  <si>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</si>
  <si>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</si>
  <si>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</si>
  <si>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</si>
  <si>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</si>
  <si>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</si>
  <si>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</si>
  <si>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</si>
  <si>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</si>
  <si>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</si>
  <si>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</si>
  <si>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</si>
  <si>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</si>
  <si>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</si>
  <si>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</si>
  <si>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</si>
  <si>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</si>
  <si>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</si>
  <si>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</si>
  <si>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</si>
  <si>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</si>
  <si>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</si>
  <si>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</si>
  <si>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</si>
  <si>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</si>
  <si>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</si>
  <si>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</si>
  <si>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</si>
  <si>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</si>
  <si>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</si>
  <si>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</si>
  <si>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</si>
  <si>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</si>
  <si>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</si>
  <si>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</si>
  <si>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</si>
  <si>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</si>
  <si>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</si>
  <si>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</si>
  <si>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</si>
  <si>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</si>
  <si>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</si>
  <si>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</si>
  <si>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</si>
  <si>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</si>
  <si>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</si>
  <si>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</si>
  <si>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</si>
  <si>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</si>
  <si>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</si>
  <si>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</si>
  <si>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</si>
  <si>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</si>
  <si>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</si>
  <si>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</si>
  <si>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</si>
  <si>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</si>
  <si>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</si>
  <si>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</si>
  <si>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</si>
  <si>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</si>
  <si>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</si>
  <si>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</si>
  <si>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</si>
  <si>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</si>
  <si>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</si>
  <si>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</si>
  <si>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</si>
  <si>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</si>
  <si>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</si>
  <si>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</si>
  <si>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</si>
  <si>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</si>
  <si>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</si>
  <si>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</si>
  <si>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</si>
  <si>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</si>
  <si>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</si>
  <si>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</si>
  <si>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</si>
  <si>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</si>
  <si>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</si>
  <si>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</si>
  <si>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</si>
  <si>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</si>
  <si>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</si>
  <si>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</si>
  <si>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</si>
  <si>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</si>
  <si>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</si>
  <si>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</si>
  <si>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</si>
  <si>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</si>
  <si>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</si>
  <si>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</si>
  <si>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</si>
  <si>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</si>
  <si>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</si>
  <si>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</si>
  <si>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</si>
  <si>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</si>
  <si>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</si>
  <si>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</si>
  <si>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</si>
  <si>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</si>
  <si>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</si>
  <si>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</si>
  <si>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</si>
  <si>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</si>
  <si>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</si>
  <si>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</si>
  <si>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</si>
  <si>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</si>
  <si>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</si>
  <si>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</si>
  <si>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</si>
  <si>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</si>
  <si>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</si>
  <si>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</si>
  <si>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</si>
  <si>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</si>
  <si>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</si>
  <si>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</si>
  <si>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</si>
  <si>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</si>
  <si>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</si>
  <si>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</si>
  <si>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</si>
  <si>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</si>
  <si>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</si>
  <si>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</si>
  <si>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</si>
  <si>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</si>
  <si>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</si>
  <si>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</si>
  <si>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</si>
  <si>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</si>
  <si>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</si>
  <si>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</si>
  <si>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</si>
  <si>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</si>
  <si>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</si>
  <si>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</si>
  <si>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</si>
  <si>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</si>
  <si>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</si>
  <si>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</si>
  <si>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</si>
  <si>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</si>
  <si>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</si>
  <si>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</si>
  <si>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</si>
  <si>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</si>
  <si>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</si>
  <si>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</si>
  <si>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</si>
  <si>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</si>
  <si>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</si>
  <si>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</si>
  <si>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</si>
  <si>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</si>
  <si>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</si>
  <si>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</si>
  <si>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</si>
  <si>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</si>
  <si>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</si>
  <si>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</si>
  <si>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</si>
  <si>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</si>
  <si>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</si>
  <si>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</si>
  <si>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</si>
  <si>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</si>
  <si>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</si>
  <si>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</si>
  <si>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</si>
  <si>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</si>
  <si>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</si>
  <si>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</si>
  <si>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</si>
  <si>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</si>
  <si>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</si>
  <si>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</si>
  <si>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</si>
  <si>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</si>
  <si>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</si>
  <si>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</si>
  <si>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</si>
  <si>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</si>
  <si>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</si>
  <si>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</si>
  <si>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</si>
  <si>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</si>
  <si>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</si>
  <si>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</si>
  <si>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</si>
  <si>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</si>
  <si>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</si>
  <si>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</si>
  <si>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</si>
  <si>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</si>
  <si>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</si>
  <si>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</si>
  <si>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</si>
  <si>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</si>
  <si>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</si>
  <si>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</si>
  <si>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</si>
  <si>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</si>
  <si>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</si>
  <si>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</si>
  <si>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</si>
  <si>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</si>
  <si>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</si>
  <si>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</si>
  <si>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</si>
  <si>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</si>
  <si>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</si>
  <si>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</si>
  <si>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</si>
  <si>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</si>
  <si>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</si>
  <si>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</si>
  <si>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</si>
  <si>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</si>
  <si>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</si>
  <si>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</si>
  <si>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</si>
  <si>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</si>
  <si>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</si>
  <si>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</si>
  <si>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</si>
  <si>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</si>
  <si>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</si>
  <si>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</si>
  <si>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</si>
  <si>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</si>
  <si>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</si>
  <si>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</si>
  <si>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</si>
  <si>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</si>
  <si>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</si>
  <si>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</si>
  <si>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</si>
  <si>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</si>
  <si>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</si>
  <si>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</si>
  <si>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</si>
  <si>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</si>
  <si>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</si>
  <si>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</si>
  <si>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</si>
  <si>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</si>
  <si>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</si>
  <si>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</si>
  <si>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</si>
  <si>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</si>
  <si>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</si>
  <si>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</si>
  <si>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</si>
  <si>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</si>
  <si>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</si>
  <si>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</si>
  <si>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</si>
  <si>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</si>
  <si>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</si>
  <si>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</si>
  <si>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</si>
  <si>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</si>
  <si>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</si>
  <si>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</si>
  <si>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</si>
  <si>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</si>
  <si>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</si>
  <si>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</si>
  <si>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</si>
  <si>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</si>
  <si>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</si>
  <si>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</si>
  <si>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</si>
  <si>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</si>
  <si>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</si>
  <si>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</si>
  <si>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</si>
  <si>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</si>
  <si>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</si>
  <si>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</si>
  <si>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</si>
  <si>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</si>
  <si>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</si>
  <si>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</si>
  <si>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</si>
  <si>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</si>
  <si>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</si>
  <si>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</si>
  <si>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</si>
  <si>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</si>
  <si>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</si>
  <si>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</si>
  <si>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</si>
  <si>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</si>
  <si>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</si>
  <si>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</si>
  <si>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</si>
  <si>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</si>
  <si>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</si>
  <si>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</si>
  <si>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</si>
  <si>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</si>
  <si>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</si>
  <si>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</si>
  <si>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</si>
  <si>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</si>
  <si>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</si>
  <si>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</si>
  <si>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</si>
  <si>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</si>
  <si>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</si>
  <si>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</si>
  <si>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</si>
  <si>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</si>
  <si>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</si>
  <si>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</si>
  <si>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</si>
  <si>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</si>
  <si>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</si>
  <si>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</si>
  <si>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</si>
  <si>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</si>
  <si>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</si>
  <si>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</si>
  <si>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</si>
  <si>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</si>
  <si>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</si>
  <si>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</si>
  <si>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</si>
  <si>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</si>
  <si>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</si>
  <si>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</si>
  <si>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</si>
  <si>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</si>
  <si>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</si>
  <si>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</si>
  <si>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</si>
  <si>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</si>
  <si>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</si>
  <si>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</si>
  <si>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</si>
  <si>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</si>
  <si>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</si>
  <si>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</si>
  <si>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</si>
  <si>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</si>
  <si>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</si>
  <si>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</si>
  <si>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</si>
  <si>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</si>
  <si>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</si>
  <si>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</si>
  <si>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</si>
  <si>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</si>
  <si>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</si>
  <si>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</si>
  <si>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</si>
  <si>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</si>
  <si>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</si>
  <si>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</si>
  <si>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</si>
  <si>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</si>
  <si>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</si>
  <si>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</si>
  <si>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</si>
  <si>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</si>
  <si>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</si>
  <si>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</si>
  <si>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</si>
  <si>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</si>
  <si>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</si>
  <si>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</si>
  <si>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</si>
  <si>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</si>
  <si>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</si>
  <si>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</si>
  <si>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</si>
  <si>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</si>
  <si>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</si>
  <si>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</si>
  <si>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</si>
  <si>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</si>
  <si>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</si>
  <si>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</si>
  <si>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</si>
  <si>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</si>
  <si>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</si>
  <si>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</si>
  <si>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</si>
  <si>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</si>
  <si>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</si>
  <si>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</si>
  <si>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</si>
  <si>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</si>
  <si>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</si>
  <si>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</si>
  <si>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</si>
  <si>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</si>
  <si>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</si>
  <si>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</si>
  <si>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</si>
  <si>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</si>
  <si>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</si>
  <si>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</si>
  <si>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</si>
  <si>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</si>
  <si>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</si>
  <si>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</si>
  <si>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</si>
  <si>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</si>
  <si>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</si>
  <si>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</si>
  <si>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</si>
  <si>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</si>
  <si>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</si>
  <si>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</si>
  <si>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</si>
  <si>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</si>
  <si>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</si>
  <si>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</si>
  <si>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</si>
  <si>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</si>
  <si>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</si>
  <si>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</si>
  <si>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</si>
  <si>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</si>
  <si>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</si>
  <si>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</si>
  <si>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</si>
  <si>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</si>
  <si>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</si>
  <si>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</si>
  <si>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</si>
  <si>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</si>
  <si>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</si>
  <si>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</si>
  <si>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</si>
  <si>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</si>
  <si>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</si>
  <si>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</si>
  <si>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</si>
  <si>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</si>
  <si>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</si>
  <si>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</si>
  <si>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</si>
  <si>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</si>
  <si>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</si>
  <si>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</si>
  <si>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</si>
  <si>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</si>
  <si>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</si>
  <si>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</si>
  <si>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</si>
  <si>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</si>
  <si>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</si>
  <si>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</si>
  <si>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</si>
  <si>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</si>
  <si>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</si>
  <si>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</si>
  <si>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</si>
  <si>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</si>
  <si>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</si>
  <si>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</si>
  <si>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</si>
  <si>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</si>
  <si>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</si>
  <si>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</si>
  <si>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</si>
  <si>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</si>
  <si>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</si>
  <si>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</si>
  <si>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</si>
  <si>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</si>
  <si>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</si>
  <si>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</si>
  <si>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</si>
  <si>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</si>
  <si>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</si>
  <si>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</si>
  <si>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</si>
  <si>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</si>
  <si>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</si>
  <si>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</si>
  <si>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</si>
  <si>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</si>
  <si>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</si>
  <si>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</si>
  <si>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</si>
  <si>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</si>
  <si>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</si>
  <si>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</si>
  <si>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</si>
  <si>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</si>
  <si>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</si>
  <si>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</si>
  <si>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</si>
  <si>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</si>
  <si>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</si>
  <si>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</si>
  <si>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</si>
  <si>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</si>
  <si>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</si>
  <si>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</si>
  <si>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</si>
  <si>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</si>
  <si>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</si>
  <si>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</si>
  <si>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</si>
  <si>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</si>
  <si>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</si>
  <si>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</si>
  <si>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</si>
  <si>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</si>
  <si>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</si>
  <si>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</si>
  <si>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</si>
  <si>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</si>
  <si>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</si>
  <si>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</si>
  <si>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</si>
  <si>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</si>
  <si>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</si>
  <si>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</si>
  <si>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</si>
  <si>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</si>
  <si>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</si>
  <si>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</si>
  <si>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</si>
  <si>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</si>
  <si>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</si>
  <si>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</si>
  <si>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</si>
  <si>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</si>
  <si>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</si>
  <si>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</si>
  <si>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</si>
  <si>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</si>
  <si>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</si>
  <si>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</si>
  <si>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</si>
  <si>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</si>
  <si>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</si>
  <si>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</si>
  <si>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</si>
  <si>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</si>
  <si>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</si>
  <si>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</si>
  <si>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</si>
  <si>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</si>
  <si>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</si>
  <si>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</si>
  <si>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</si>
  <si>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</si>
  <si>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</si>
  <si>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</si>
  <si>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</si>
  <si>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</si>
  <si>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</si>
  <si>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</si>
  <si>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</si>
  <si>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</si>
  <si>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</si>
  <si>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</si>
  <si>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</si>
  <si>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</si>
  <si>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</si>
  <si>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</si>
  <si>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</si>
  <si>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</si>
  <si>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</si>
  <si>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</si>
  <si>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</si>
  <si>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</si>
  <si>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</si>
  <si>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</si>
  <si>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</si>
  <si>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</si>
  <si>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</si>
  <si>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</si>
  <si>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</si>
  <si>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</si>
  <si>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</si>
  <si>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</si>
  <si>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</si>
  <si>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</si>
  <si>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</si>
  <si>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</si>
  <si>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</si>
  <si>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</si>
  <si>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</si>
  <si>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</si>
  <si>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</si>
  <si>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</si>
  <si>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</si>
  <si>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</si>
  <si>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</si>
  <si>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</si>
  <si>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</si>
  <si>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</si>
  <si>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</si>
  <si>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</si>
  <si>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</si>
  <si>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</si>
  <si>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</si>
  <si>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</si>
  <si>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</si>
  <si>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</si>
  <si>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</si>
  <si>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</si>
  <si>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</si>
  <si>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</si>
  <si>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</si>
  <si>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</si>
  <si>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</si>
  <si>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</si>
  <si>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</si>
  <si>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</si>
  <si>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</si>
  <si>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</si>
  <si>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</si>
  <si>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</si>
  <si>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</si>
  <si>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</si>
  <si>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</si>
  <si>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</si>
  <si>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</si>
  <si>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</si>
  <si>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</si>
  <si>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</si>
  <si>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</si>
  <si>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</si>
  <si>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</si>
  <si>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</si>
  <si>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</si>
  <si>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</si>
  <si>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</si>
  <si>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</si>
  <si>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</si>
  <si>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</si>
  <si>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</si>
  <si>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</si>
  <si>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</si>
  <si>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</si>
  <si>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</si>
  <si>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</si>
  <si>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</si>
  <si>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</si>
  <si>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</si>
  <si>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</si>
  <si>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</si>
  <si>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</si>
  <si>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</si>
  <si>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</si>
  <si>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</si>
  <si>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</si>
  <si>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</si>
  <si>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</si>
  <si>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</si>
  <si>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</si>
  <si>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</si>
  <si>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</si>
  <si>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</si>
  <si>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</si>
  <si>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</si>
  <si>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</si>
  <si>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</si>
  <si>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</si>
  <si>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</si>
  <si>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</si>
  <si>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</si>
  <si>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</si>
  <si>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</si>
  <si>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</si>
  <si>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</si>
  <si>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</si>
  <si>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</si>
  <si>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</si>
  <si>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</si>
  <si>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</si>
  <si>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</si>
  <si>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</si>
  <si>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</si>
  <si>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</si>
  <si>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</si>
  <si>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</si>
  <si>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</si>
  <si>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</si>
  <si>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</si>
  <si>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</si>
  <si>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</si>
  <si>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</si>
  <si>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</si>
  <si>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</si>
  <si>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</si>
  <si>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</si>
  <si>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</si>
  <si>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</si>
  <si>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</si>
  <si>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</si>
  <si>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</si>
  <si>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</si>
  <si>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</si>
  <si>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</si>
  <si>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</si>
  <si>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</si>
  <si>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</si>
  <si>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</si>
  <si>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</si>
  <si>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</si>
  <si>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</si>
  <si>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</si>
  <si>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</si>
  <si>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</si>
  <si>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</si>
  <si>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</si>
  <si>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</si>
  <si>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</si>
  <si>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</si>
  <si>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</si>
  <si>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</si>
  <si>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</si>
  <si>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</si>
  <si>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</si>
  <si>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</si>
  <si>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</si>
  <si>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</si>
  <si>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</si>
  <si>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</si>
  <si>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</si>
  <si>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</si>
  <si>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</si>
  <si>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</si>
  <si>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</si>
  <si>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</si>
  <si>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</si>
  <si>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</si>
  <si>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</si>
  <si>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</si>
  <si>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</si>
  <si>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</si>
  <si>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</si>
  <si>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</si>
  <si>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</si>
  <si>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</si>
  <si>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</si>
  <si>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</si>
  <si>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</si>
  <si>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</si>
  <si>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</si>
  <si>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</si>
  <si>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</si>
  <si>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</si>
  <si>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</si>
  <si>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</si>
  <si>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</si>
  <si>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</si>
  <si>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</si>
  <si>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</si>
  <si>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</si>
  <si>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</si>
  <si>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</si>
  <si>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</si>
  <si>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</si>
  <si>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</si>
  <si>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</si>
  <si>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</si>
  <si>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</si>
  <si>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</si>
  <si>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</si>
  <si>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</si>
  <si>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</si>
  <si>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</si>
  <si>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</si>
  <si>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</si>
  <si>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</si>
  <si>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</si>
  <si>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</si>
  <si>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</si>
  <si>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</si>
  <si>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</si>
  <si>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</si>
  <si>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</si>
  <si>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</si>
  <si>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</si>
  <si>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</si>
  <si>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</si>
  <si>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</si>
  <si>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</si>
  <si>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</si>
  <si>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</si>
  <si>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</si>
  <si>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</si>
  <si>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</si>
  <si>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</si>
  <si>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</si>
  <si>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</si>
  <si>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</si>
  <si>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</si>
  <si>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</si>
  <si>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</si>
  <si>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</si>
  <si>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</si>
  <si>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</si>
  <si>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</si>
  <si>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</si>
  <si>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</si>
  <si>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</si>
  <si>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</si>
  <si>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</si>
  <si>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</si>
  <si>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</si>
  <si>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</si>
  <si>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</si>
  <si>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</si>
  <si>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</si>
  <si>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</si>
  <si>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</si>
  <si>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</si>
  <si>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</si>
  <si>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</si>
  <si>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</si>
  <si>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</si>
  <si>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</si>
  <si>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</si>
  <si>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</si>
  <si>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</si>
  <si>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</si>
  <si>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</si>
  <si>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</si>
  <si>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</si>
  <si>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</si>
  <si>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</si>
  <si>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</si>
  <si>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</si>
  <si>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</si>
  <si>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</si>
  <si>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</si>
  <si>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</si>
  <si>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</si>
  <si>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</si>
  <si>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</si>
  <si>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</si>
  <si>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</si>
  <si>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</si>
  <si>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</si>
  <si>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</si>
  <si>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</si>
  <si>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</si>
  <si>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</si>
  <si>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</si>
  <si>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</si>
  <si>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</si>
  <si>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</si>
  <si>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</si>
  <si>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</si>
  <si>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</si>
  <si>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</si>
  <si>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</si>
  <si>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</si>
  <si>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</si>
  <si>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</si>
  <si>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</si>
  <si>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</si>
  <si>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</si>
  <si>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</si>
  <si>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</si>
  <si>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</si>
  <si>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</si>
  <si>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</si>
  <si>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</si>
  <si>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</si>
  <si>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</si>
  <si>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</si>
  <si>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</si>
  <si>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</si>
  <si>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</si>
  <si>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</si>
  <si>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</si>
  <si>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</si>
  <si>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</si>
  <si>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</si>
  <si>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</si>
  <si>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</si>
  <si>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</si>
  <si>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</si>
  <si>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</si>
  <si>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</si>
  <si>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</si>
  <si>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</si>
  <si>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</si>
  <si>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</si>
  <si>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</si>
  <si>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</si>
  <si>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</si>
  <si>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</si>
  <si>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</si>
  <si>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</si>
  <si>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</si>
  <si>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</si>
  <si>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</si>
  <si>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</si>
  <si>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</si>
  <si>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</si>
  <si>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</si>
  <si>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</si>
  <si>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</si>
  <si>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</si>
  <si>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</si>
  <si>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</si>
  <si>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</si>
  <si>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</si>
  <si>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</si>
  <si>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</si>
  <si>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</si>
  <si>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</si>
  <si>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</si>
  <si>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</si>
  <si>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</si>
  <si>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</si>
  <si>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</si>
  <si>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</si>
  <si>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</si>
  <si>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</si>
  <si>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</si>
  <si>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</si>
  <si>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</si>
  <si>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</si>
  <si>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</si>
  <si>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</si>
  <si>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</si>
  <si>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</si>
  <si>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</si>
  <si>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</si>
  <si>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</si>
  <si>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</si>
  <si>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</si>
  <si>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</si>
  <si>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</si>
  <si>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</si>
  <si>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</si>
  <si>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</si>
  <si>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</si>
  <si>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</si>
  <si>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</si>
  <si>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</si>
  <si>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</si>
  <si>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</si>
  <si>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</si>
  <si>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</si>
  <si>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</si>
  <si>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</si>
  <si>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</si>
  <si>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</si>
  <si>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</si>
  <si>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</si>
  <si>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</si>
  <si>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</si>
  <si>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</si>
  <si>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</si>
  <si>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</si>
  <si>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</si>
  <si>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</si>
  <si>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</si>
  <si>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</si>
  <si>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</si>
  <si>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</si>
  <si>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</si>
  <si>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</si>
  <si>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</si>
  <si>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</si>
  <si>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</si>
  <si>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</si>
  <si>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</si>
  <si>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</si>
  <si>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</si>
  <si>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</si>
  <si>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</si>
  <si>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</si>
  <si>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</si>
  <si>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</si>
  <si>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</si>
  <si>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</si>
  <si>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</si>
  <si>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</si>
  <si>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</si>
  <si>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</si>
  <si>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</si>
  <si>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</si>
  <si>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</si>
  <si>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</si>
  <si>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</si>
  <si>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</si>
  <si>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</si>
  <si>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</si>
  <si>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</si>
  <si>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</si>
  <si>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</si>
  <si>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</si>
  <si>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</si>
  <si>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</si>
  <si>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</si>
  <si>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</si>
  <si>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</si>
  <si>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</si>
  <si>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</si>
  <si>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</si>
  <si>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</si>
  <si>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</si>
  <si>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</si>
  <si>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</si>
  <si>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</si>
  <si>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</si>
  <si>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</si>
  <si>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</si>
  <si>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</si>
  <si>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</si>
  <si>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</si>
  <si>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</si>
  <si>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</si>
  <si>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</si>
  <si>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</si>
  <si>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</si>
  <si>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</si>
  <si>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</si>
  <si>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</si>
  <si>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</si>
  <si>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</si>
  <si>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</si>
  <si>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</si>
  <si>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</si>
  <si>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</si>
  <si>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</si>
  <si>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</si>
  <si>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</si>
  <si>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</si>
  <si>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</si>
  <si>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</si>
  <si>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</si>
  <si>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</si>
  <si>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</si>
  <si>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</si>
  <si>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</si>
  <si>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</si>
  <si>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</si>
  <si>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</si>
  <si>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</si>
  <si>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</si>
  <si>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</si>
  <si>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</si>
  <si>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</si>
  <si>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</si>
  <si>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</si>
  <si>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</si>
  <si>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</si>
  <si>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</si>
  <si>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</si>
  <si>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</si>
  <si>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</si>
  <si>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</si>
  <si>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</si>
  <si>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</si>
  <si>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</si>
  <si>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</si>
  <si>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</si>
  <si>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</si>
  <si>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</si>
  <si>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</si>
  <si>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</si>
  <si>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</si>
  <si>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</si>
  <si>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</si>
  <si>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</si>
  <si>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</si>
  <si>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</si>
  <si>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</si>
  <si>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</si>
  <si>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</si>
  <si>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</si>
  <si>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</si>
  <si>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</si>
  <si>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</si>
  <si>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</si>
  <si>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</si>
  <si>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</si>
  <si>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</si>
  <si>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</si>
  <si>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</si>
  <si>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</si>
  <si>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</si>
  <si>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</si>
  <si>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</si>
  <si>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</si>
  <si>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</si>
  <si>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</si>
  <si>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</si>
  <si>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</si>
  <si>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</si>
  <si>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</si>
  <si>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</si>
  <si>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</si>
  <si>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</si>
  <si>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</si>
  <si>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</si>
  <si>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</si>
  <si>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</si>
  <si>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</si>
  <si>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</si>
  <si>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</si>
  <si>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</si>
  <si>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</si>
  <si>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</si>
  <si>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</si>
  <si>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</si>
  <si>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</si>
  <si>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</si>
  <si>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</si>
  <si>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</si>
  <si>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</si>
  <si>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</si>
  <si>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</si>
  <si>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</si>
  <si>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</si>
  <si>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</si>
  <si>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</si>
  <si>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</si>
  <si>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</si>
  <si>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</si>
  <si>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</si>
  <si>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</si>
  <si>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</si>
  <si>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</si>
  <si>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</si>
  <si>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</si>
  <si>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</si>
  <si>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</si>
  <si>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</si>
  <si>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</si>
  <si>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</si>
  <si>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</si>
  <si>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</si>
  <si>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</si>
  <si>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</si>
  <si>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</si>
  <si>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</si>
  <si>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</si>
  <si>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</si>
  <si>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</si>
  <si>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</si>
  <si>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</si>
  <si>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</si>
  <si>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</si>
  <si>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</si>
  <si>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</si>
  <si>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</si>
  <si>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</si>
  <si>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</si>
  <si>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</si>
  <si>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</si>
  <si>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</si>
  <si>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</si>
  <si>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</si>
  <si>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</si>
  <si>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</si>
  <si>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</si>
  <si>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</si>
  <si>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</si>
  <si>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</si>
  <si>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</si>
  <si>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</si>
  <si>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</si>
  <si>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</si>
  <si>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</si>
  <si>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</si>
  <si>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</si>
  <si>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</si>
  <si>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</si>
  <si>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</si>
  <si>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</si>
  <si>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</si>
  <si>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</si>
  <si>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</si>
  <si>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</si>
  <si>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</si>
  <si>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</si>
  <si>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</si>
  <si>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</si>
  <si>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</si>
  <si>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</si>
  <si>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</si>
  <si>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</si>
  <si>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</si>
  <si>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</si>
  <si>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</si>
  <si>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</si>
  <si>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</si>
  <si>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</si>
  <si>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</si>
  <si>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</si>
  <si>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</si>
  <si>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</si>
  <si>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</si>
  <si>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</si>
  <si>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</si>
  <si>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</si>
  <si>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</si>
  <si>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</si>
  <si>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</si>
  <si>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</si>
  <si>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</si>
  <si>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</si>
  <si>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</si>
  <si>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</si>
  <si>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</si>
  <si>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</si>
  <si>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</si>
  <si>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</si>
  <si>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</si>
  <si>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</si>
  <si>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</si>
  <si>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</si>
  <si>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</si>
  <si>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</si>
  <si>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</si>
  <si>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</si>
  <si>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</si>
  <si>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</si>
  <si>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</si>
  <si>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</si>
  <si>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</si>
  <si>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</si>
  <si>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</si>
  <si>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</si>
  <si>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</si>
  <si>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</si>
  <si>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</si>
  <si>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</si>
  <si>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</si>
  <si>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</si>
  <si>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</si>
  <si>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</si>
  <si>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</si>
  <si>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</si>
  <si>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</si>
  <si>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</si>
  <si>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</si>
  <si>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</si>
  <si>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</si>
  <si>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</si>
  <si>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</si>
  <si>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</si>
  <si>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</si>
  <si>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</si>
  <si>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</si>
  <si>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</si>
  <si>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</si>
  <si>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</si>
  <si>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</si>
  <si>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</si>
  <si>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</si>
  <si>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</si>
  <si>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</si>
  <si>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</si>
  <si>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</si>
  <si>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</si>
  <si>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</si>
  <si>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</si>
  <si>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</si>
  <si>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</si>
  <si>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</si>
  <si>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</si>
  <si>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</si>
  <si>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</si>
  <si>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</si>
  <si>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</si>
  <si>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</si>
  <si>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</si>
  <si>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</si>
  <si>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</si>
  <si>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</si>
  <si>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</si>
  <si>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</si>
  <si>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</si>
  <si>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</si>
  <si>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</si>
  <si>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</si>
  <si>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</si>
  <si>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</si>
  <si>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</si>
  <si>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</si>
  <si>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</si>
  <si>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</si>
  <si>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</si>
  <si>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</si>
  <si>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</si>
  <si>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</si>
  <si>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</si>
  <si>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</si>
  <si>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</si>
  <si>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</si>
  <si>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</si>
  <si>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</si>
  <si>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</si>
  <si>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</si>
  <si>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</si>
  <si>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</si>
  <si>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</si>
  <si>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</si>
  <si>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</si>
  <si>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</si>
  <si>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</si>
  <si>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</si>
  <si>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</si>
  <si>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</si>
  <si>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</si>
  <si>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</si>
  <si>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</si>
  <si>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</si>
  <si>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</si>
  <si>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</si>
  <si>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</si>
  <si>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</si>
  <si>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</si>
  <si>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</si>
  <si>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</si>
  <si>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</si>
  <si>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</si>
  <si>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</si>
  <si>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</si>
  <si>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</si>
  <si>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</si>
  <si>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</si>
  <si>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</si>
  <si>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</si>
  <si>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</si>
  <si>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</si>
  <si>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</si>
  <si>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</si>
  <si>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</si>
  <si>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</si>
  <si>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</si>
  <si>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</si>
  <si>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</si>
  <si>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</si>
  <si>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</si>
  <si>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</si>
  <si>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</si>
  <si>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</si>
  <si>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</si>
  <si>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</si>
  <si>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</si>
  <si>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</si>
  <si>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</si>
  <si>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</si>
  <si>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</si>
  <si>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</si>
  <si>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</si>
  <si>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</si>
  <si>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</si>
  <si>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</si>
  <si>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</si>
  <si>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</si>
  <si>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</si>
  <si>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</si>
  <si>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</si>
  <si>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</si>
  <si>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</si>
  <si>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</si>
  <si>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</si>
  <si>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</si>
  <si>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</si>
  <si>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</si>
  <si>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</si>
  <si>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</si>
  <si>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</si>
  <si>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</si>
  <si>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</si>
  <si>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</si>
  <si>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</si>
  <si>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</si>
  <si>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</si>
  <si>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</si>
  <si>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</si>
  <si>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</si>
  <si>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</si>
  <si>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</si>
  <si>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</si>
  <si>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</si>
  <si>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</si>
  <si>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</si>
  <si>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</si>
  <si>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</si>
  <si>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</si>
  <si>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</si>
  <si>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</si>
  <si>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</si>
  <si>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</si>
  <si>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</si>
  <si>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</si>
  <si>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</si>
  <si>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</si>
  <si>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</si>
  <si>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</si>
  <si>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</si>
  <si>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</si>
  <si>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</si>
  <si>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</si>
  <si>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</si>
  <si>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</si>
  <si>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</si>
  <si>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</si>
  <si>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</si>
  <si>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</si>
  <si>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</si>
  <si>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</si>
  <si>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</si>
  <si>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</si>
  <si>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</si>
  <si>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</si>
  <si>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</si>
  <si>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</si>
  <si>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</si>
  <si>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</si>
  <si>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</si>
  <si>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</si>
  <si>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</si>
  <si>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</si>
  <si>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</si>
  <si>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</si>
  <si>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</si>
  <si>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</si>
  <si>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</si>
  <si>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</si>
  <si>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</si>
  <si>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</si>
  <si>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</si>
  <si>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</si>
  <si>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</si>
  <si>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</si>
  <si>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</si>
  <si>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</si>
  <si>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</si>
  <si>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</si>
  <si>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</si>
  <si>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</si>
  <si>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</si>
  <si>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</si>
  <si>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</si>
  <si>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</si>
  <si>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</si>
  <si>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</si>
  <si>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</si>
  <si>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</si>
  <si>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</si>
  <si>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</si>
  <si>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</si>
  <si>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</si>
  <si>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</si>
  <si>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</si>
  <si>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</si>
  <si>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</si>
  <si>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</si>
  <si>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</si>
  <si>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</si>
  <si>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</si>
  <si>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</si>
  <si>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</si>
  <si>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</si>
  <si>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</si>
  <si>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</si>
  <si>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</si>
  <si>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</si>
  <si>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</si>
  <si>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</si>
  <si>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</si>
  <si>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</si>
  <si>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</si>
  <si>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</si>
  <si>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</si>
  <si>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</si>
  <si>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</si>
  <si>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</si>
  <si>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</si>
  <si>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</si>
  <si>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</si>
  <si>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</si>
  <si>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</si>
  <si>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</si>
  <si>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</si>
  <si>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</si>
  <si>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</si>
  <si>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</si>
  <si>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</si>
  <si>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</si>
  <si>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</si>
  <si>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</si>
  <si>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</si>
  <si>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</si>
  <si>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</si>
  <si>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</si>
  <si>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</si>
  <si>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</si>
  <si>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</si>
  <si>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</si>
  <si>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</si>
  <si>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</si>
  <si>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</si>
  <si>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</si>
  <si>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</si>
  <si>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</si>
  <si>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</si>
  <si>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</si>
  <si>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</si>
  <si>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</si>
  <si>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</si>
  <si>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</si>
  <si>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</si>
  <si>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</si>
  <si>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</si>
  <si>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</si>
  <si>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</si>
  <si>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</si>
  <si>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</si>
  <si>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</si>
  <si>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</si>
  <si>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</si>
  <si>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</si>
  <si>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</si>
  <si>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</si>
  <si>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</si>
  <si>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</si>
  <si>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</si>
  <si>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</si>
  <si>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</si>
  <si>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</si>
  <si>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</si>
  <si>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</si>
  <si>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</si>
  <si>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</si>
  <si>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</si>
  <si>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</si>
  <si>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</si>
  <si>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</si>
  <si>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</si>
  <si>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</si>
  <si>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</si>
  <si>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</si>
  <si>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</si>
  <si>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</si>
  <si>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</si>
  <si>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</si>
  <si>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</si>
  <si>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</si>
  <si>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</si>
  <si>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</si>
  <si>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</si>
  <si>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</si>
  <si>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</si>
  <si>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</si>
  <si>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</si>
  <si>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</si>
  <si>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</si>
  <si>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</si>
  <si>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</si>
  <si>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</si>
  <si>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</si>
  <si>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</si>
  <si>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</si>
  <si>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</si>
  <si>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</si>
  <si>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</si>
  <si>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</si>
  <si>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</si>
  <si>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</si>
  <si>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</si>
  <si>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</si>
  <si>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</si>
  <si>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</si>
  <si>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</si>
  <si>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</si>
  <si>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</si>
  <si>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</si>
  <si>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</si>
  <si>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</si>
  <si>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</si>
  <si>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</si>
  <si>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</si>
  <si>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</si>
  <si>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</si>
  <si>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</si>
  <si>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</si>
  <si>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</si>
  <si>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</si>
  <si>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</si>
  <si>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</si>
  <si>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</si>
  <si>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</si>
  <si>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</si>
  <si>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</si>
  <si>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</si>
  <si>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</si>
  <si>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</si>
  <si>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</si>
  <si>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</si>
  <si>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</si>
  <si>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</si>
  <si>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</si>
  <si>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</si>
  <si>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</si>
  <si>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</si>
  <si>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</si>
  <si>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</si>
  <si>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</si>
  <si>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</si>
  <si>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</si>
  <si>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</si>
  <si>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</si>
  <si>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</si>
  <si>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</si>
  <si>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</si>
  <si>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</si>
  <si>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</si>
  <si>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</si>
  <si>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</si>
  <si>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</si>
  <si>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</si>
  <si>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</si>
  <si>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</si>
  <si>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</si>
  <si>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</si>
  <si>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</si>
  <si>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</si>
  <si>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</si>
  <si>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</si>
  <si>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</si>
  <si>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</si>
  <si>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</si>
  <si>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</si>
  <si>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</si>
  <si>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</si>
  <si>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</si>
  <si>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</si>
  <si>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</si>
  <si>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</si>
  <si>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</si>
  <si>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</si>
  <si>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</si>
  <si>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</si>
  <si>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</si>
  <si>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</si>
  <si>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</si>
  <si>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</si>
  <si>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</si>
  <si>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</si>
  <si>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</si>
  <si>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</si>
  <si>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</si>
  <si>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</si>
  <si>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</si>
  <si>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</si>
  <si>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</si>
  <si>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</si>
  <si>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</si>
  <si>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</si>
  <si>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</si>
  <si>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</si>
  <si>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</si>
  <si>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</si>
  <si>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</si>
  <si>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</si>
  <si>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</si>
  <si>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</si>
  <si>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</si>
  <si>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</si>
  <si>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</si>
  <si>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</si>
  <si>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</si>
  <si>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</si>
  <si>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</si>
  <si>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</si>
  <si>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</si>
  <si>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</si>
  <si>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</si>
  <si>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</si>
  <si>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</si>
  <si>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</si>
  <si>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</si>
  <si>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</si>
  <si>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</si>
  <si>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</si>
  <si>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</si>
  <si>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</si>
  <si>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</si>
  <si>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</si>
  <si>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</si>
  <si>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</si>
  <si>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</si>
  <si>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</si>
  <si>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</si>
  <si>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</si>
  <si>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</si>
  <si>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</si>
  <si>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</si>
  <si>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</si>
  <si>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</si>
  <si>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</si>
  <si>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</si>
  <si>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</si>
  <si>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</si>
  <si>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</si>
  <si>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</si>
  <si>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</si>
  <si>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</si>
  <si>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</si>
  <si>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</si>
  <si>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</si>
  <si>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</si>
  <si>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</si>
  <si>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</si>
  <si>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</si>
  <si>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</si>
  <si>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</si>
  <si>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</si>
  <si>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</si>
  <si>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</si>
  <si>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</si>
  <si>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</si>
  <si>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</si>
  <si>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</si>
  <si>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</si>
  <si>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</si>
  <si>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</si>
  <si>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</si>
  <si>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</si>
  <si>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</si>
  <si>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</si>
  <si>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</si>
  <si>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</si>
  <si>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</si>
  <si>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</si>
  <si>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</si>
  <si>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</si>
  <si>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</si>
  <si>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</si>
  <si>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</si>
  <si>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</si>
  <si>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</si>
  <si>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</si>
  <si>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</si>
  <si>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</si>
  <si>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</si>
  <si>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</si>
  <si>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</si>
  <si>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</si>
  <si>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</si>
  <si>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</si>
  <si>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</si>
  <si>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</si>
  <si>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</si>
  <si>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</si>
  <si>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</si>
  <si>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</si>
  <si>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</si>
  <si>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</si>
  <si>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</si>
  <si>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</si>
  <si>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</si>
  <si>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</si>
  <si>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</si>
  <si>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</si>
  <si>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</si>
  <si>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</si>
  <si>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</si>
  <si>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</si>
  <si>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</si>
  <si>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</si>
  <si>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</si>
  <si>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</si>
  <si>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</si>
  <si>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</si>
  <si>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</si>
  <si>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</si>
  <si>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</si>
  <si>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</si>
  <si>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</si>
  <si>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</si>
  <si>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</si>
  <si>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</si>
  <si>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</si>
  <si>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</si>
  <si>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</si>
  <si>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</si>
  <si>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</si>
  <si>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</si>
  <si>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</si>
  <si>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</si>
  <si>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</si>
  <si>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</si>
  <si>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</si>
  <si>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</si>
  <si>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</si>
  <si>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</si>
  <si>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</si>
  <si>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</si>
  <si>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</si>
  <si>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</si>
  <si>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</si>
  <si>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</si>
  <si>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</si>
  <si>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</si>
  <si>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</si>
  <si>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</si>
  <si>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</si>
  <si>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</si>
  <si>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</si>
  <si>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</si>
  <si>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</si>
  <si>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</si>
  <si>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</si>
  <si>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</si>
  <si>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</si>
  <si>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</si>
  <si>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</si>
  <si>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</si>
  <si>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</si>
  <si>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</si>
  <si>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</si>
  <si>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</si>
  <si>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</si>
  <si>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</si>
  <si>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</si>
  <si>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</si>
  <si>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</si>
  <si>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</si>
  <si>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</si>
  <si>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</si>
  <si>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</si>
  <si>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</si>
  <si>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</si>
  <si>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</si>
  <si>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</si>
  <si>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</si>
  <si>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</si>
  <si>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</si>
  <si>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</si>
  <si>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</si>
  <si>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</si>
  <si>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</si>
  <si>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</si>
  <si>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</si>
  <si>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</si>
  <si>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</si>
  <si>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</si>
  <si>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</si>
  <si>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</si>
  <si>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</si>
  <si>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</si>
  <si>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</si>
  <si>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</si>
  <si>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</si>
  <si>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</si>
  <si>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</si>
  <si>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</si>
  <si>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</si>
  <si>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</si>
  <si>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</si>
  <si>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</si>
  <si>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</si>
  <si>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</si>
  <si>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</si>
  <si>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</si>
  <si>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</si>
  <si>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</si>
  <si>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</si>
  <si>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</si>
  <si>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</si>
  <si>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</si>
  <si>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</si>
  <si>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</si>
  <si>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</si>
  <si>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</si>
  <si>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</si>
  <si>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</si>
  <si>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</si>
  <si>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</si>
  <si>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</si>
  <si>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</si>
  <si>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</si>
  <si>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</si>
  <si>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</si>
  <si>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</si>
  <si>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</si>
  <si>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</si>
  <si>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</si>
  <si>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</si>
  <si>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</si>
  <si>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</si>
  <si>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</si>
  <si>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</si>
  <si>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</si>
  <si>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</si>
  <si>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</si>
  <si>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</si>
  <si>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</si>
  <si>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</si>
  <si>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</si>
  <si>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</si>
  <si>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</si>
  <si>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</si>
  <si>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</si>
  <si>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</si>
  <si>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</si>
  <si>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</si>
  <si>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</si>
  <si>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</si>
  <si>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</si>
  <si>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</si>
  <si>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</si>
  <si>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</si>
  <si>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</si>
  <si>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</si>
  <si>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</si>
  <si>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</si>
  <si>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</si>
  <si>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</si>
  <si>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</si>
  <si>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</si>
  <si>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</si>
  <si>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</si>
  <si>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</si>
  <si>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</si>
  <si>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</si>
  <si>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</si>
  <si>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</si>
  <si>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</si>
  <si>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</si>
  <si>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</si>
  <si>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</si>
  <si>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</si>
  <si>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</si>
  <si>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</si>
  <si>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</si>
  <si>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</si>
  <si>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</si>
  <si>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</si>
  <si>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</si>
  <si>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</si>
  <si>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</si>
  <si>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</si>
  <si>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</si>
  <si>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</si>
  <si>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</si>
  <si>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</si>
  <si>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</si>
  <si>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</si>
  <si>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</si>
  <si>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</si>
  <si>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</si>
  <si>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</si>
  <si>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</si>
  <si>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</si>
  <si>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</si>
  <si>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</si>
  <si>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</si>
  <si>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</si>
  <si>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</si>
  <si>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</si>
  <si>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</si>
  <si>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</si>
  <si>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</si>
  <si>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</si>
  <si>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</si>
  <si>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</si>
  <si>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</si>
  <si>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</si>
  <si>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</si>
  <si>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</si>
  <si>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</si>
  <si>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</si>
  <si>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</si>
  <si>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</si>
  <si>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</si>
  <si>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</si>
  <si>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</si>
  <si>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</si>
  <si>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</si>
  <si>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</si>
  <si>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</si>
  <si>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</si>
  <si>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</si>
  <si>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</si>
  <si>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</si>
  <si>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</si>
  <si>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</si>
  <si>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</si>
  <si>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</si>
  <si>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</si>
  <si>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</si>
  <si>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</si>
  <si>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</si>
  <si>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</si>
  <si>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</si>
  <si>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</si>
  <si>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</si>
  <si>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</si>
  <si>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</si>
  <si>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</si>
  <si>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</si>
  <si>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</si>
  <si>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</si>
  <si>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</si>
  <si>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</si>
  <si>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</si>
  <si>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</si>
  <si>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</si>
  <si>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</si>
  <si>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</si>
  <si>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</si>
  <si>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</si>
  <si>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</si>
  <si>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</si>
  <si>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</si>
  <si>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</si>
  <si>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</si>
  <si>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</si>
  <si>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</si>
  <si>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</si>
  <si>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</si>
  <si>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</si>
  <si>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</si>
  <si>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</si>
  <si>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</si>
  <si>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</si>
  <si>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</si>
  <si>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</si>
  <si>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</si>
  <si>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</si>
  <si>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</si>
  <si>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</si>
  <si>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</si>
  <si>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</si>
  <si>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</si>
  <si>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</si>
  <si>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</si>
  <si>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</si>
  <si>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</si>
  <si>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</si>
  <si>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</si>
  <si>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</si>
  <si>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</si>
  <si>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</si>
  <si>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</si>
  <si>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</si>
  <si>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</si>
  <si>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</si>
  <si>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</si>
  <si>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</si>
  <si>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</si>
  <si>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</si>
  <si>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</si>
  <si>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</si>
  <si>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</si>
  <si>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</si>
  <si>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</si>
  <si>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</si>
  <si>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</si>
  <si>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</si>
  <si>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</si>
  <si>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</si>
  <si>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</si>
  <si>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</si>
  <si>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</si>
  <si>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</si>
  <si>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</si>
  <si>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</si>
  <si>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</si>
  <si>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</si>
  <si>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</si>
  <si>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</si>
  <si>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</si>
  <si>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</si>
  <si>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</si>
  <si>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</si>
  <si>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</si>
  <si>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</si>
  <si>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</si>
  <si>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</si>
  <si>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</si>
  <si>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</si>
  <si>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</si>
  <si>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</si>
  <si>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</si>
  <si>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</si>
  <si>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</si>
  <si>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</si>
  <si>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</si>
  <si>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</si>
  <si>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</si>
  <si>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</si>
  <si>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</si>
  <si>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</si>
  <si>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</si>
  <si>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</si>
  <si>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</si>
  <si>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</si>
  <si>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</si>
  <si>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</si>
  <si>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</si>
  <si>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</si>
  <si>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</si>
  <si>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</si>
  <si>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</si>
  <si>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</si>
  <si>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</si>
  <si>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</si>
  <si>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</si>
  <si>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</si>
  <si>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</si>
  <si>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</si>
  <si>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</si>
  <si>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</si>
  <si>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</si>
  <si>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</si>
  <si>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</si>
  <si>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</si>
  <si>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</si>
  <si>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</si>
  <si>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</si>
  <si>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</si>
  <si>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</si>
  <si>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</si>
  <si>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</si>
  <si>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</si>
  <si>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</si>
  <si>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</si>
  <si>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</si>
  <si>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</si>
  <si>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</si>
  <si>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</si>
  <si>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</si>
  <si>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</si>
  <si>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</si>
  <si>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</si>
  <si>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</si>
  <si>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</si>
  <si>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</si>
  <si>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</si>
  <si>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</si>
  <si>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</si>
  <si>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</si>
  <si>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</si>
  <si>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</si>
  <si>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</si>
  <si>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</si>
  <si>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</si>
  <si>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</si>
  <si>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</si>
  <si>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</si>
  <si>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</si>
  <si>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</si>
  <si>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</si>
  <si>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</si>
  <si>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</si>
  <si>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</si>
  <si>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</si>
  <si>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</si>
  <si>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</si>
  <si>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</si>
  <si>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</si>
  <si>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</si>
  <si>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</si>
  <si>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</si>
  <si>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</si>
  <si>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</si>
  <si>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</si>
  <si>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</si>
  <si>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</si>
  <si>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</si>
  <si>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</si>
  <si>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</si>
  <si>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</si>
  <si>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</si>
  <si>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</si>
  <si>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</si>
  <si>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</si>
  <si>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</si>
  <si>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</si>
  <si>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</si>
  <si>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</si>
  <si>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</si>
  <si>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</si>
  <si>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</si>
  <si>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</si>
  <si>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</si>
  <si>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</si>
  <si>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</si>
  <si>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</si>
  <si>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</si>
  <si>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</si>
  <si>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</si>
  <si>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</si>
  <si>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</si>
  <si>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</si>
  <si>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</si>
  <si>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</si>
  <si>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</si>
  <si>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</si>
  <si>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</si>
  <si>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</si>
  <si>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</si>
  <si>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</si>
  <si>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</si>
  <si>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</si>
  <si>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</si>
  <si>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</si>
  <si>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</si>
  <si>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</si>
  <si>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</si>
  <si>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</si>
  <si>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</si>
  <si>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</si>
  <si>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</si>
  <si>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</si>
  <si>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</si>
  <si>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</si>
  <si>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</si>
  <si>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</si>
  <si>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</si>
  <si>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</si>
  <si>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</si>
  <si>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</si>
  <si>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</si>
  <si>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</si>
  <si>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</si>
  <si>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</si>
  <si>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</si>
  <si>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</si>
  <si>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</si>
  <si>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</si>
  <si>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</si>
  <si>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</si>
  <si>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</si>
  <si>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</si>
  <si>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</si>
  <si>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</si>
  <si>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</si>
  <si>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</si>
  <si>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</si>
  <si>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</si>
  <si>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</si>
  <si>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</si>
  <si>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</si>
  <si>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</si>
  <si>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</si>
  <si>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</si>
  <si>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</si>
  <si>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</si>
  <si>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</si>
  <si>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</si>
  <si>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</si>
  <si>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</si>
  <si>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</si>
  <si>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</si>
  <si>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</si>
  <si>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</si>
  <si>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</si>
  <si>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</si>
  <si>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</si>
  <si>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</si>
  <si>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</si>
  <si>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</si>
  <si>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</si>
  <si>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</si>
  <si>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</si>
  <si>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</si>
  <si>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</si>
  <si>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</si>
  <si>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</si>
  <si>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</si>
  <si>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</si>
  <si>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</si>
  <si>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</si>
  <si>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</si>
  <si>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</si>
  <si>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</si>
  <si>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</si>
  <si>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</si>
  <si>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</si>
  <si>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</si>
  <si>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</si>
  <si>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</si>
  <si>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</si>
  <si>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</si>
  <si>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</si>
  <si>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</si>
  <si>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</si>
  <si>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</si>
  <si>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</si>
  <si>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</si>
  <si>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</si>
  <si>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</si>
  <si>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</si>
  <si>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</si>
  <si>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</si>
  <si>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</si>
  <si>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</si>
  <si>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</si>
  <si>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</si>
  <si>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</si>
  <si>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</si>
  <si>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</si>
  <si>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</si>
  <si>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</si>
  <si>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</si>
  <si>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</si>
  <si>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</si>
  <si>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</si>
  <si>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</si>
  <si>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</si>
  <si>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</si>
  <si>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</si>
  <si>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</si>
  <si>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</si>
  <si>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</si>
  <si>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</si>
  <si>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</si>
  <si>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</si>
  <si>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</si>
  <si>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</si>
  <si>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</si>
  <si>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</si>
  <si>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</si>
  <si>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</si>
  <si>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</si>
  <si>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</si>
  <si>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</si>
  <si>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</si>
  <si>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</si>
  <si>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</si>
  <si>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</si>
  <si>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</si>
  <si>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</si>
  <si>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</si>
  <si>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</si>
  <si>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</si>
  <si>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</si>
  <si>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</si>
  <si>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</si>
  <si>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</si>
  <si>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</si>
  <si>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</si>
  <si>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</si>
  <si>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</si>
  <si>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</si>
  <si>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</si>
  <si>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</si>
  <si>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</si>
  <si>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</si>
  <si>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</si>
  <si>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</si>
  <si>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</si>
  <si>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</si>
  <si>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</si>
  <si>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</si>
  <si>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</si>
  <si>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</si>
  <si>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</si>
  <si>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</si>
  <si>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</si>
  <si>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</si>
  <si>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</si>
  <si>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</si>
  <si>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</si>
  <si>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</si>
  <si>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</si>
  <si>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</si>
  <si>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</si>
  <si>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</si>
  <si>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</si>
  <si>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</si>
  <si>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</si>
  <si>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</si>
  <si>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</si>
  <si>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</si>
  <si>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</si>
  <si>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</si>
  <si>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</si>
  <si>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</si>
  <si>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</si>
  <si>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</si>
  <si>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</si>
  <si>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</si>
  <si>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</si>
  <si>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</si>
  <si>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</si>
  <si>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</si>
  <si>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</si>
  <si>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</si>
  <si>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</si>
  <si>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</si>
  <si>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</si>
  <si>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</si>
  <si>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</si>
  <si>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</si>
  <si>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</si>
  <si>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</si>
  <si>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</si>
  <si>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</si>
  <si>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</si>
  <si>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</si>
  <si>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</si>
  <si>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</si>
  <si>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</si>
  <si>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</si>
  <si>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</si>
  <si>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</si>
  <si>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</si>
  <si>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</si>
  <si>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</si>
  <si>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</si>
  <si>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</si>
  <si>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</si>
  <si>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</si>
  <si>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</si>
  <si>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</si>
  <si>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</si>
  <si>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</si>
  <si>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</si>
  <si>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</si>
  <si>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</si>
  <si>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</si>
  <si>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</si>
  <si>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</si>
  <si>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</si>
  <si>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</si>
  <si>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</si>
  <si>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</si>
  <si>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</si>
  <si>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</si>
  <si>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</si>
  <si>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</si>
  <si>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</si>
  <si>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</si>
  <si>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</si>
  <si>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</si>
  <si>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</si>
  <si>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</si>
  <si>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</si>
  <si>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</si>
  <si>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</si>
  <si>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</si>
  <si>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</si>
  <si>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</si>
  <si>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</si>
  <si>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</si>
  <si>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</si>
  <si>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</si>
  <si>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</si>
  <si>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</si>
  <si>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</si>
  <si>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</si>
  <si>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</si>
  <si>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</si>
  <si>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</si>
  <si>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</si>
  <si>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</si>
  <si>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</si>
  <si>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</si>
  <si>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</si>
  <si>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</si>
  <si>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</si>
  <si>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</si>
  <si>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</si>
  <si>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</si>
  <si>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</si>
  <si>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</si>
  <si>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</si>
  <si>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</si>
  <si>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</si>
  <si>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</si>
  <si>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</si>
  <si>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</si>
  <si>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</si>
  <si>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</si>
  <si>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</si>
  <si>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</si>
  <si>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</si>
  <si>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</si>
  <si>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</si>
  <si>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</si>
  <si>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</si>
  <si>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</si>
  <si>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</si>
  <si>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</si>
  <si>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</si>
  <si>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</si>
  <si>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</si>
  <si>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</si>
  <si>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</si>
  <si>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</si>
  <si>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</si>
  <si>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</si>
  <si>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</si>
  <si>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</si>
  <si>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</si>
  <si>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</si>
  <si>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</si>
  <si>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</si>
  <si>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</si>
  <si>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</si>
  <si>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</si>
  <si>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</si>
  <si>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</si>
  <si>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</si>
  <si>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</si>
  <si>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</si>
  <si>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</si>
  <si>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</si>
  <si>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</si>
  <si>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</si>
  <si>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</si>
  <si>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</si>
  <si>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</si>
  <si>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</si>
  <si>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</si>
  <si>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</si>
  <si>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</si>
  <si>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</si>
  <si>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</si>
  <si>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</si>
  <si>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</si>
  <si>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</si>
  <si>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</si>
  <si>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</si>
  <si>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</si>
  <si>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</si>
  <si>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</si>
  <si>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</si>
  <si>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</si>
  <si>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</si>
  <si>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</si>
  <si>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</si>
  <si>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</si>
  <si>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</si>
  <si>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</si>
  <si>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</si>
  <si>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</si>
  <si>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</si>
  <si>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</si>
  <si>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</si>
  <si>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</si>
  <si>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</si>
  <si>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</si>
  <si>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</si>
  <si>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</si>
  <si>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</si>
  <si>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</si>
  <si>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</si>
  <si>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</si>
  <si>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</si>
  <si>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</si>
  <si>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</si>
  <si>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</si>
  <si>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</si>
  <si>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</si>
  <si>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</si>
  <si>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</si>
  <si>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</si>
  <si>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</si>
  <si>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</si>
  <si>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</si>
  <si>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</si>
  <si>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</si>
  <si>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</si>
  <si>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</si>
  <si>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</si>
  <si>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</si>
  <si>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</si>
  <si>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</si>
  <si>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</si>
  <si>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</si>
  <si>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</si>
  <si>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</si>
  <si>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</si>
  <si>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</si>
  <si>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</si>
  <si>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</si>
  <si>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</si>
  <si>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</si>
  <si>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</si>
  <si>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</si>
  <si>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</si>
  <si>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</si>
  <si>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</si>
  <si>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</si>
  <si>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</si>
  <si>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</si>
  <si>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</si>
  <si>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</si>
  <si>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</si>
  <si>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</si>
  <si>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</si>
  <si>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</si>
  <si>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</si>
  <si>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</si>
  <si>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</si>
  <si>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</si>
  <si>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</si>
  <si>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</si>
  <si>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</si>
  <si>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</si>
  <si>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</si>
  <si>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</si>
  <si>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</si>
  <si>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</si>
  <si>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</si>
  <si>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</si>
  <si>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</si>
  <si>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</si>
  <si>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</si>
  <si>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</si>
  <si>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</si>
  <si>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</si>
  <si>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</si>
  <si>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</si>
  <si>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</si>
  <si>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</si>
  <si>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</si>
  <si>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</si>
  <si>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</si>
  <si>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</si>
  <si>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</si>
  <si>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</si>
  <si>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</si>
  <si>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</si>
  <si>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</si>
  <si>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</si>
  <si>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</si>
  <si>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</si>
  <si>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</si>
  <si>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</si>
  <si>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</si>
  <si>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</si>
  <si>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</si>
  <si>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</si>
  <si>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</si>
  <si>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</si>
  <si>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</si>
  <si>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</si>
  <si>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</si>
  <si>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</si>
  <si>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</si>
  <si>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</si>
  <si>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</si>
  <si>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</si>
  <si>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</si>
  <si>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</si>
  <si>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</si>
  <si>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</si>
  <si>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</si>
  <si>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</si>
  <si>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</si>
  <si>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</si>
  <si>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</si>
  <si>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</si>
  <si>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</si>
  <si>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</si>
  <si>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</si>
  <si>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</si>
  <si>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</si>
  <si>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</si>
  <si>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</si>
  <si>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</si>
  <si>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</si>
  <si>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</si>
  <si>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</si>
  <si>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</si>
  <si>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</si>
  <si>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</si>
  <si>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</si>
  <si>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</si>
  <si>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</si>
  <si>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</si>
  <si>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</si>
  <si>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</si>
  <si>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</si>
  <si>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</si>
  <si>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</si>
  <si>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</si>
  <si>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</si>
  <si>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</si>
  <si>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</si>
  <si>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</si>
  <si>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</si>
  <si>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</si>
  <si>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</si>
  <si>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</si>
  <si>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</si>
  <si>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</si>
  <si>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</si>
  <si>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</si>
  <si>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</si>
  <si>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</si>
  <si>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</si>
  <si>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</si>
  <si>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</si>
  <si>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</si>
  <si>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</si>
  <si>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</si>
  <si>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</si>
  <si>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</si>
  <si>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</si>
  <si>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</si>
  <si>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</si>
  <si>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</si>
  <si>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</si>
  <si>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</si>
  <si>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</si>
  <si>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</si>
  <si>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</si>
  <si>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</si>
  <si>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</si>
  <si>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</si>
  <si>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</si>
  <si>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</si>
  <si>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</si>
  <si>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</si>
  <si>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</si>
  <si>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</si>
  <si>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</si>
  <si>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</si>
  <si>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</si>
  <si>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</si>
  <si>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</si>
  <si>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</si>
  <si>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</si>
  <si>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</si>
  <si>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</si>
  <si>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</si>
  <si>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</si>
  <si>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</si>
  <si>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</si>
  <si>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</si>
  <si>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</si>
  <si>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</si>
  <si>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</si>
  <si>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</si>
  <si>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</si>
  <si>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</si>
  <si>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</si>
  <si>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</si>
  <si>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</si>
  <si>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</si>
  <si>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</si>
  <si>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</si>
  <si>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</si>
  <si>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</si>
  <si>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</si>
  <si>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</si>
  <si>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</si>
  <si>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</si>
  <si>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</si>
  <si>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</si>
  <si>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</si>
  <si>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</si>
  <si>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</si>
  <si>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</si>
  <si>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</si>
  <si>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</si>
  <si>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</si>
  <si>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</si>
  <si>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</si>
  <si>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</si>
  <si>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</si>
  <si>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</si>
  <si>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</si>
  <si>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</si>
  <si>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</si>
  <si>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</si>
  <si>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</si>
  <si>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</si>
  <si>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</si>
  <si>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</si>
  <si>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</si>
  <si>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</si>
  <si>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</si>
  <si>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</si>
  <si>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</si>
  <si>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</si>
  <si>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</si>
  <si>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</si>
  <si>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</si>
  <si>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</si>
  <si>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</si>
  <si>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</si>
  <si>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</si>
  <si>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</si>
  <si>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</si>
  <si>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</si>
  <si>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</si>
  <si>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</si>
  <si>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</si>
  <si>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</si>
  <si>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</si>
  <si>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</si>
  <si>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</si>
  <si>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</si>
  <si>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</si>
  <si>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</si>
  <si>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</si>
  <si>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</si>
  <si>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</si>
  <si>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</si>
  <si>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</si>
  <si>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</si>
  <si>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</si>
  <si>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</si>
  <si>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</si>
  <si>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</si>
  <si>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</si>
  <si>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</si>
  <si>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</si>
  <si>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</si>
  <si>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</si>
  <si>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</si>
  <si>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</si>
  <si>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</si>
  <si>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</si>
  <si>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</si>
  <si>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</si>
  <si>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</si>
  <si>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</si>
  <si>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</si>
  <si>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</si>
  <si>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</si>
  <si>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</si>
  <si>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</si>
  <si>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</si>
  <si>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</si>
  <si>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</si>
  <si>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</si>
  <si>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</si>
  <si>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</si>
  <si>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</si>
  <si>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</si>
  <si>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</si>
  <si>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</si>
  <si>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</si>
  <si>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</si>
  <si>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</si>
  <si>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</si>
  <si>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</si>
  <si>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</si>
  <si>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</si>
  <si>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</si>
  <si>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</si>
  <si>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</si>
  <si>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</si>
  <si>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</si>
  <si>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</si>
  <si>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</si>
  <si>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</si>
  <si>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</si>
  <si>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</si>
  <si>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</si>
  <si>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</si>
  <si>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</si>
  <si>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</si>
  <si>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</si>
  <si>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</si>
  <si>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</si>
  <si>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</si>
  <si>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</si>
  <si>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</si>
  <si>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</si>
  <si>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</si>
  <si>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</si>
  <si>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</si>
  <si>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</si>
  <si>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</si>
  <si>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</si>
  <si>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</si>
  <si>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</si>
  <si>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</si>
  <si>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</si>
  <si>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</si>
  <si>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</si>
  <si>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</si>
  <si>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</si>
  <si>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</si>
  <si>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</si>
  <si>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</si>
  <si>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</si>
  <si>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</si>
  <si>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</si>
  <si>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</si>
  <si>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</si>
  <si>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</si>
  <si>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</si>
  <si>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</si>
  <si>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</si>
  <si>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</si>
  <si>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</si>
  <si>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</si>
  <si>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</si>
  <si>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</si>
  <si>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</si>
  <si>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</si>
  <si>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</si>
  <si>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</si>
  <si>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</si>
  <si>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</si>
  <si>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</si>
  <si>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</si>
  <si>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</si>
  <si>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</si>
  <si>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</si>
  <si>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</si>
  <si>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</si>
  <si>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</si>
  <si>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</si>
  <si>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</si>
  <si>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</si>
  <si>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</si>
  <si>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</si>
  <si>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</si>
  <si>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</si>
  <si>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</si>
  <si>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</si>
  <si>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</si>
  <si>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</si>
  <si>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</si>
  <si>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</si>
  <si>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</si>
  <si>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</si>
  <si>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</si>
  <si>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</si>
  <si>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</si>
  <si>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</si>
  <si>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</si>
  <si>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</si>
  <si>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</si>
  <si>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</si>
  <si>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</si>
  <si>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</si>
  <si>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</si>
  <si>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</si>
  <si>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</si>
  <si>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</si>
  <si>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</si>
  <si>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</si>
  <si>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</si>
  <si>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</si>
  <si>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</si>
  <si>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</si>
  <si>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</si>
  <si>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</si>
  <si>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</si>
  <si>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</si>
  <si>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</si>
  <si>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</si>
  <si>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</si>
  <si>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</si>
  <si>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</si>
  <si>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</si>
  <si>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</si>
  <si>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</si>
  <si>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</si>
  <si>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</si>
  <si>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</si>
  <si>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</si>
  <si>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</si>
  <si>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</si>
  <si>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</si>
  <si>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</si>
  <si>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</si>
  <si>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</si>
  <si>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</si>
  <si>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</si>
  <si>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</si>
  <si>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</si>
  <si>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</si>
  <si>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</si>
  <si>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</si>
  <si>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</si>
  <si>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</si>
  <si>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</si>
  <si>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</si>
  <si>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</si>
  <si>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</si>
  <si>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</si>
  <si>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</si>
  <si>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</si>
  <si>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</si>
  <si>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</si>
  <si>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</si>
  <si>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</si>
  <si>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</si>
  <si>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</si>
  <si>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</si>
  <si>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</si>
  <si>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</si>
  <si>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</si>
  <si>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</si>
  <si>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</si>
  <si>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</si>
  <si>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</si>
  <si>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</si>
  <si>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</si>
  <si>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</si>
  <si>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</si>
  <si>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</si>
  <si>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</si>
  <si>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</si>
  <si>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</si>
  <si>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</si>
  <si>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</si>
  <si>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</si>
  <si>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</si>
  <si>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</si>
  <si>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</si>
  <si>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</si>
  <si>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</si>
  <si>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</si>
  <si>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</si>
  <si>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</si>
  <si>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</si>
  <si>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</si>
  <si>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</si>
  <si>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</si>
  <si>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</si>
  <si>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</si>
  <si>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</si>
  <si>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</si>
  <si>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</si>
  <si>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</si>
  <si>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</si>
  <si>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</si>
  <si>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</si>
  <si>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</si>
  <si>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</si>
  <si>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</si>
  <si>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</si>
  <si>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</si>
  <si>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</si>
  <si>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</si>
  <si>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</si>
  <si>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</si>
  <si>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</si>
  <si>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</si>
  <si>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</si>
  <si>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</si>
  <si>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</si>
  <si>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</si>
  <si>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</si>
  <si>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</si>
  <si>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</si>
  <si>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</si>
  <si>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</si>
  <si>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</si>
  <si>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</si>
  <si>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</si>
  <si>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</si>
  <si>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</si>
  <si>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</si>
  <si>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</si>
  <si>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</si>
  <si>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</si>
  <si>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</si>
  <si>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</si>
  <si>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</si>
  <si>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</si>
  <si>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</si>
  <si>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</si>
  <si>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</si>
  <si>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</si>
  <si>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</si>
  <si>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</si>
  <si>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</si>
  <si>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</si>
  <si>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</si>
  <si>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</si>
  <si>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</si>
  <si>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</si>
  <si>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</si>
  <si>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</si>
  <si>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</si>
  <si>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</si>
  <si>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</si>
  <si>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</si>
  <si>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</si>
  <si>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</si>
  <si>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</si>
  <si>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</si>
  <si>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</si>
  <si>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</si>
  <si>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</si>
  <si>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</si>
  <si>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</si>
  <si>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</si>
  <si>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</si>
  <si>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</si>
  <si>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</si>
  <si>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</si>
  <si>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</si>
  <si>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</si>
  <si>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</si>
  <si>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</si>
  <si>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</si>
  <si>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</si>
  <si>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</si>
  <si>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</si>
  <si>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</si>
  <si>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</si>
  <si>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</si>
  <si>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</si>
  <si>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</si>
  <si>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</si>
  <si>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</si>
  <si>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</si>
  <si>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</si>
  <si>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</si>
  <si>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</si>
  <si>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</si>
  <si>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</si>
  <si>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</si>
  <si>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</si>
  <si>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</si>
  <si>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</si>
  <si>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</si>
  <si>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</si>
  <si>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</si>
  <si>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</si>
  <si>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</si>
  <si>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</si>
  <si>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</si>
  <si>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</si>
  <si>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</si>
  <si>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</si>
  <si>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</si>
  <si>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</si>
  <si>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</si>
  <si>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</si>
  <si>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</si>
  <si>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</si>
  <si>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</si>
  <si>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</si>
  <si>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</si>
  <si>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</si>
  <si>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</si>
  <si>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</si>
  <si>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</si>
  <si>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</si>
  <si>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</si>
  <si>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</si>
  <si>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</si>
  <si>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</si>
  <si>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</si>
  <si>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</si>
  <si>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</si>
  <si>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</si>
  <si>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</si>
  <si>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</si>
  <si>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</si>
  <si>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</si>
  <si>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</si>
  <si>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</si>
  <si>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</si>
  <si>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</si>
  <si>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</si>
  <si>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</si>
  <si>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</si>
  <si>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</si>
  <si>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</si>
  <si>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</si>
  <si>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</si>
  <si>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</si>
  <si>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</si>
  <si>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</si>
  <si>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</si>
  <si>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</si>
  <si>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</si>
  <si>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</si>
  <si>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</si>
  <si>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</si>
  <si>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</si>
  <si>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</si>
  <si>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</si>
  <si>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</si>
  <si>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</si>
  <si>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</si>
  <si>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</si>
  <si>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</si>
  <si>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</si>
  <si>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</si>
  <si>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</si>
  <si>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</si>
  <si>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</si>
  <si>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</si>
  <si>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</si>
  <si>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</si>
  <si>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</si>
  <si>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</si>
  <si>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</si>
  <si>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</si>
  <si>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</si>
  <si>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</si>
  <si>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</si>
  <si>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</si>
  <si>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</si>
  <si>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</si>
  <si>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</si>
  <si>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</si>
  <si>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</si>
  <si>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</si>
  <si>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</si>
  <si>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</si>
  <si>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</si>
  <si>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</si>
  <si>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</si>
  <si>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</si>
  <si>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</si>
  <si>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</si>
  <si>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</si>
  <si>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</si>
  <si>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</si>
  <si>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</si>
  <si>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</si>
  <si>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</si>
  <si>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</si>
  <si>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</si>
  <si>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</si>
  <si>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</si>
  <si>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</si>
  <si>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</si>
  <si>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</si>
  <si>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</si>
  <si>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</si>
  <si>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</si>
  <si>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</si>
  <si>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</si>
  <si>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</si>
  <si>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</si>
  <si>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</si>
  <si>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</si>
  <si>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</si>
  <si>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</si>
  <si>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</si>
  <si>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</si>
  <si>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</si>
  <si>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</si>
  <si>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</si>
  <si>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</si>
  <si>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</si>
  <si>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</si>
  <si>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</si>
  <si>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</si>
  <si>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</si>
  <si>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</si>
  <si>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</si>
  <si>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</si>
  <si>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</si>
  <si>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</si>
  <si>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</si>
  <si>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</si>
  <si>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</si>
  <si>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</si>
  <si>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</si>
  <si>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</si>
  <si>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</si>
  <si>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</si>
  <si>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</si>
  <si>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</si>
  <si>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</si>
  <si>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</si>
  <si>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</si>
  <si>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</si>
  <si>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</si>
  <si>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</si>
  <si>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</si>
  <si>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</si>
  <si>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</si>
  <si>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</si>
  <si>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</si>
  <si>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</si>
  <si>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</si>
  <si>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</si>
  <si>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</si>
  <si>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</si>
  <si>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</si>
  <si>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</si>
  <si>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</si>
  <si>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</si>
  <si>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</si>
  <si>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</si>
  <si>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</si>
  <si>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</si>
  <si>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</si>
  <si>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</si>
  <si>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</si>
  <si>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</si>
  <si>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</si>
  <si>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</si>
  <si>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</si>
  <si>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</si>
  <si>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</si>
  <si>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</si>
  <si>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</si>
  <si>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</si>
  <si>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</si>
  <si>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</si>
  <si>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</si>
  <si>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</si>
  <si>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</si>
  <si>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</si>
  <si>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</si>
  <si>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</si>
  <si>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</si>
  <si>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</si>
  <si>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</si>
  <si>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</si>
  <si>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</si>
  <si>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</si>
  <si>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</si>
  <si>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</si>
  <si>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</si>
  <si>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</si>
  <si>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</si>
  <si>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</si>
  <si>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</si>
  <si>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</si>
  <si>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</si>
  <si>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</si>
  <si>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</si>
  <si>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</si>
  <si>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</si>
  <si>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</si>
  <si>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</si>
  <si>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</si>
  <si>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</si>
  <si>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</si>
  <si>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</si>
  <si>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</si>
  <si>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</si>
  <si>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</si>
  <si>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</si>
  <si>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</si>
  <si>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</si>
  <si>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</si>
  <si>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</si>
  <si>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</si>
  <si>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</si>
  <si>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</si>
  <si>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</si>
  <si>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</si>
  <si>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</si>
  <si>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</si>
  <si>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</si>
  <si>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</si>
  <si>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</si>
  <si>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</si>
  <si>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</si>
  <si>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</si>
  <si>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</si>
  <si>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</si>
  <si>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</si>
  <si>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</si>
  <si>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</si>
  <si>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</si>
  <si>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</si>
  <si>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</si>
  <si>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</si>
  <si>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</si>
  <si>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</si>
  <si>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</si>
  <si>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</si>
  <si>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</si>
  <si>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</si>
  <si>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</si>
  <si>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</si>
  <si>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</si>
  <si>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</si>
  <si>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</si>
  <si>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</si>
  <si>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</si>
  <si>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</si>
  <si>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</si>
  <si>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</si>
  <si>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</si>
  <si>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</si>
  <si>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</si>
  <si>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</si>
  <si>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</si>
  <si>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</si>
  <si>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</si>
  <si>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</si>
  <si>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</si>
  <si>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</si>
  <si>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</si>
  <si>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</si>
  <si>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</si>
  <si>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</si>
  <si>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</si>
  <si>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</si>
  <si>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</si>
  <si>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</si>
  <si>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</si>
  <si>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</si>
  <si>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</si>
  <si>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</si>
  <si>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</si>
  <si>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</si>
  <si>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</si>
  <si>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</si>
  <si>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</si>
  <si>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</si>
  <si>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</si>
  <si>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</si>
  <si>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</si>
  <si>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</si>
  <si>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</si>
  <si>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</si>
  <si>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</si>
  <si>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</si>
  <si>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</si>
  <si>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</si>
  <si>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</si>
  <si>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</si>
  <si>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</si>
  <si>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</si>
  <si>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</si>
  <si>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</si>
  <si>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</si>
  <si>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</si>
  <si>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</si>
  <si>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</si>
  <si>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</si>
  <si>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</si>
  <si>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</si>
  <si>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</si>
  <si>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</si>
  <si>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</si>
  <si>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</si>
  <si>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</si>
  <si>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</si>
  <si>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</si>
  <si>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</si>
  <si>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</si>
  <si>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</si>
  <si>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</si>
  <si>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</si>
  <si>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</si>
  <si>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</si>
  <si>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</si>
  <si>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</si>
  <si>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</si>
  <si>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</si>
  <si>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</si>
  <si>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</si>
  <si>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</si>
  <si>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</si>
  <si>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</si>
  <si>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</si>
  <si>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</si>
  <si>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</si>
  <si>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</si>
  <si>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</si>
  <si>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</si>
  <si>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</si>
  <si>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</si>
  <si>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</si>
  <si>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</si>
  <si>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</si>
  <si>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</si>
  <si>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</si>
  <si>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</si>
  <si>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</si>
  <si>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</si>
  <si>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</si>
  <si>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</si>
  <si>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</si>
  <si>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</si>
  <si>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</si>
  <si>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</si>
  <si>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</si>
  <si>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</si>
  <si>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</si>
  <si>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</si>
  <si>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</si>
  <si>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</si>
  <si>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</si>
  <si>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</si>
  <si>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</si>
  <si>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</si>
  <si>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</si>
  <si>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</si>
  <si>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</si>
  <si>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</si>
  <si>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</si>
  <si>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</si>
  <si>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</si>
  <si>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</si>
  <si>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</si>
  <si>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</si>
  <si>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</si>
  <si>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</si>
  <si>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</si>
  <si>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</si>
  <si>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</si>
  <si>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</si>
  <si>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</si>
  <si>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</si>
  <si>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</si>
  <si>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</si>
  <si>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</si>
  <si>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</si>
  <si>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</si>
  <si>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</si>
  <si>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</si>
  <si>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</si>
  <si>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</si>
  <si>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</si>
  <si>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</si>
  <si>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</si>
  <si>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</si>
  <si>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</si>
  <si>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</si>
  <si>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</si>
  <si>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</si>
  <si>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</si>
  <si>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</si>
  <si>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</si>
  <si>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</si>
  <si>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</si>
  <si>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</si>
  <si>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</si>
  <si>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</si>
  <si>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</si>
  <si>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</si>
  <si>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</si>
  <si>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</si>
  <si>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</si>
  <si>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</si>
  <si>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</si>
  <si>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</si>
  <si>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</si>
  <si>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</si>
  <si>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</si>
  <si>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</si>
  <si>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</si>
  <si>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</si>
  <si>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</si>
  <si>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</si>
  <si>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</si>
  <si>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</si>
  <si>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</si>
  <si>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</si>
  <si>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</si>
  <si>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</si>
  <si>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</si>
  <si>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</si>
  <si>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</si>
  <si>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</si>
  <si>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</si>
  <si>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</si>
  <si>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</si>
  <si>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</si>
  <si>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</si>
  <si>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</si>
  <si>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</si>
  <si>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</si>
  <si>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</si>
  <si>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</si>
  <si>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</si>
  <si>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</si>
  <si>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</si>
  <si>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</si>
  <si>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</si>
  <si>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</si>
  <si>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</si>
  <si>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</si>
  <si>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</si>
  <si>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</si>
  <si>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</si>
  <si>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</si>
  <si>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</si>
  <si>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</si>
  <si>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</si>
  <si>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</si>
  <si>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</si>
  <si>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</si>
  <si>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</si>
  <si>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</si>
  <si>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</si>
  <si>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</si>
  <si>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</si>
  <si>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</si>
  <si>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</si>
  <si>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</si>
  <si>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</si>
  <si>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</si>
  <si>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</si>
  <si>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</si>
  <si>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</si>
  <si>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</si>
  <si>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</si>
  <si>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</si>
  <si>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</si>
  <si>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</si>
  <si>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</si>
  <si>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</si>
  <si>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</si>
  <si>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</si>
  <si>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</si>
  <si>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</si>
  <si>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</si>
  <si>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</si>
  <si>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</si>
  <si>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</si>
  <si>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</si>
  <si>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</si>
  <si>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</si>
  <si>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</si>
  <si>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</si>
  <si>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</si>
  <si>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</si>
  <si>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</si>
  <si>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</si>
  <si>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</si>
  <si>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</si>
  <si>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</si>
  <si>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</si>
  <si>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</si>
  <si>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</si>
  <si>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</si>
  <si>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</si>
  <si>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</si>
  <si>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</si>
  <si>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</si>
  <si>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</si>
  <si>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</si>
  <si>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</si>
  <si>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</si>
  <si>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</si>
  <si>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</si>
  <si>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</si>
  <si>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</si>
  <si>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</si>
  <si>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</si>
  <si>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</si>
  <si>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</si>
  <si>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</si>
  <si>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</si>
  <si>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</si>
  <si>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</si>
  <si>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</si>
  <si>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</si>
  <si>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</si>
  <si>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</si>
  <si>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</si>
  <si>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</si>
  <si>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</si>
  <si>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</si>
  <si>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</si>
  <si>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</si>
  <si>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</si>
  <si>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</si>
  <si>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</si>
  <si>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</si>
  <si>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</si>
  <si>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</si>
  <si>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</si>
  <si>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</si>
  <si>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</si>
  <si>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</si>
  <si>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</si>
  <si>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</si>
  <si>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</si>
  <si>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</si>
  <si>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</si>
  <si>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</si>
  <si>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</si>
  <si>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</si>
  <si>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</si>
  <si>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</si>
  <si>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</si>
  <si>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</si>
  <si>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</si>
  <si>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</si>
  <si>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</si>
  <si>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</si>
  <si>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</si>
  <si>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</si>
  <si>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</si>
  <si>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</si>
  <si>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</si>
  <si>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</si>
  <si>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</si>
  <si>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</si>
  <si>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</si>
  <si>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</si>
  <si>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</si>
  <si>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</si>
  <si>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</si>
  <si>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</si>
  <si>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</si>
  <si>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</si>
  <si>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</si>
  <si>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</si>
  <si>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</si>
  <si>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</si>
  <si>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</si>
  <si>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</si>
  <si>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</si>
  <si>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</si>
  <si>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</si>
  <si>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</si>
  <si>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</si>
  <si>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</si>
  <si>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</si>
  <si>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</si>
  <si>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</si>
  <si>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</si>
  <si>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</si>
  <si>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</si>
  <si>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</si>
  <si>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</si>
  <si>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</si>
  <si>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</si>
  <si>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</si>
  <si>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</si>
  <si>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</si>
  <si>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</si>
  <si>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</si>
  <si>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</si>
  <si>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</si>
  <si>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</si>
  <si>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</si>
  <si>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</si>
  <si>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</si>
  <si>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</si>
  <si>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</si>
  <si>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</si>
  <si>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</si>
  <si>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</si>
  <si>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</si>
  <si>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</si>
  <si>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</si>
  <si>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</si>
  <si>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</si>
  <si>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</si>
  <si>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</si>
  <si>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</si>
  <si>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</si>
  <si>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</si>
  <si>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</si>
  <si>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</si>
  <si>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</si>
  <si>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</si>
  <si>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</si>
  <si>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</si>
  <si>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</si>
  <si>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</si>
  <si>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</si>
  <si>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</si>
  <si>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</si>
  <si>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</si>
  <si>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</si>
  <si>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</si>
  <si>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</si>
  <si>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</si>
  <si>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</si>
  <si>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</si>
  <si>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</si>
  <si>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</si>
  <si>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</si>
  <si>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</si>
  <si>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</si>
  <si>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</si>
  <si>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</si>
  <si>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</si>
  <si>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</si>
  <si>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</si>
  <si>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</si>
  <si>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</si>
  <si>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</si>
  <si>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</si>
  <si>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</si>
  <si>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</si>
  <si>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</si>
  <si>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</si>
  <si>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</si>
  <si>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</si>
  <si>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</si>
  <si>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</si>
  <si>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</si>
  <si>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</si>
  <si>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</si>
  <si>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</si>
  <si>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</si>
  <si>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</si>
  <si>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</si>
  <si>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</si>
  <si>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</si>
  <si>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</si>
  <si>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</si>
  <si>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</si>
  <si>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</si>
  <si>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</si>
  <si>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</si>
  <si>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</si>
  <si>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</si>
  <si>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</si>
  <si>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</si>
  <si>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</si>
  <si>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</si>
  <si>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</si>
  <si>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</si>
  <si>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</si>
  <si>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</si>
  <si>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</si>
  <si>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</si>
  <si>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</si>
  <si>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</si>
  <si>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</si>
  <si>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</si>
  <si>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</si>
  <si>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</si>
  <si>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</si>
  <si>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</si>
  <si>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</si>
  <si>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</si>
  <si>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</si>
  <si>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</si>
  <si>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</si>
  <si>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</si>
  <si>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</si>
  <si>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</si>
  <si>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</si>
  <si>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</si>
  <si>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</si>
  <si>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</si>
  <si>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</si>
  <si>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</si>
  <si>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</si>
  <si>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</si>
  <si>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</si>
  <si>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</si>
  <si>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</si>
  <si>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</si>
  <si>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</si>
  <si>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</si>
  <si>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</si>
  <si>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</si>
  <si>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</si>
  <si>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</si>
  <si>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</si>
  <si>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</si>
  <si>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</si>
  <si>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</si>
  <si>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</si>
  <si>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</si>
  <si>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</si>
  <si>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</si>
  <si>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</si>
  <si>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</si>
  <si>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</si>
  <si>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</si>
  <si>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</si>
  <si>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</si>
  <si>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</si>
  <si>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</si>
  <si>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</si>
  <si>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</si>
  <si>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</si>
  <si>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</si>
  <si>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</si>
  <si>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</si>
  <si>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</si>
  <si>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</si>
  <si>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</si>
  <si>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</si>
  <si>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</si>
  <si>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</si>
  <si>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</si>
  <si>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</si>
  <si>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</si>
  <si>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</si>
  <si>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</si>
  <si>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</si>
  <si>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</si>
  <si>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</si>
  <si>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</si>
  <si>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</si>
  <si>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</si>
  <si>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</si>
  <si>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</si>
  <si>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</si>
  <si>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</si>
  <si>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</si>
  <si>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</si>
  <si>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</si>
  <si>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</si>
  <si>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</si>
  <si>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</si>
  <si>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</si>
  <si>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</si>
  <si>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</si>
  <si>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</si>
  <si>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</si>
  <si>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</si>
  <si>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</si>
  <si>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</si>
  <si>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</si>
  <si>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</si>
  <si>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</si>
  <si>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</si>
  <si>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</si>
  <si>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</si>
  <si>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</si>
  <si>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</si>
  <si>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</si>
  <si>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</si>
  <si>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</si>
  <si>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</si>
  <si>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</si>
  <si>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</si>
  <si>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</si>
  <si>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</si>
  <si>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</si>
  <si>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</si>
  <si>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</si>
  <si>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</si>
  <si>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</si>
  <si>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</si>
  <si>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</si>
  <si>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</si>
  <si>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</si>
  <si>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</si>
  <si>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</si>
  <si>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</si>
  <si>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</si>
  <si>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</si>
  <si>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</si>
  <si>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</si>
  <si>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</si>
  <si>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</si>
  <si>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</si>
  <si>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</si>
  <si>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</si>
  <si>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</si>
  <si>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</si>
  <si>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</si>
  <si>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</si>
  <si>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</si>
  <si>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</si>
  <si>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</si>
  <si>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</si>
  <si>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</si>
  <si>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</si>
  <si>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</si>
  <si>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</si>
  <si>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</si>
  <si>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</si>
  <si>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</si>
  <si>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</si>
  <si>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</si>
  <si>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</si>
  <si>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</si>
  <si>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</si>
  <si>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</si>
  <si>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</si>
  <si>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</si>
  <si>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</si>
  <si>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</si>
  <si>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</si>
  <si>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</si>
  <si>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</si>
  <si>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</si>
  <si>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</si>
  <si>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</si>
  <si>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</si>
  <si>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</si>
  <si>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</si>
  <si>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</si>
  <si>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</si>
  <si>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</si>
  <si>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</si>
  <si>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</si>
  <si>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</si>
  <si>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</si>
  <si>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</si>
  <si>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</si>
  <si>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</si>
  <si>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</si>
  <si>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</si>
  <si>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</si>
  <si>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</si>
  <si>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</si>
  <si>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</si>
  <si>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</si>
  <si>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</si>
  <si>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</si>
  <si>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</si>
  <si>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</si>
  <si>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</si>
  <si>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</si>
  <si>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</si>
  <si>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</si>
  <si>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</si>
  <si>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</si>
  <si>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</si>
  <si>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</si>
  <si>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</si>
  <si>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</si>
  <si>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</si>
  <si>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</si>
  <si>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</si>
  <si>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</si>
  <si>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</si>
  <si>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</si>
  <si>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</si>
  <si>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</si>
  <si>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</si>
  <si>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</si>
  <si>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</si>
  <si>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</si>
  <si>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</si>
  <si>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</si>
  <si>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</si>
  <si>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</si>
  <si>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</si>
  <si>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</si>
  <si>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</si>
  <si>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</si>
  <si>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</si>
  <si>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</si>
  <si>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</si>
  <si>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</si>
  <si>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</si>
  <si>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</si>
  <si>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</si>
  <si>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</si>
  <si>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</si>
  <si>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</si>
  <si>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</si>
  <si>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</si>
  <si>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</si>
  <si>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</si>
  <si>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</si>
  <si>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</si>
  <si>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</si>
  <si>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</si>
  <si>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</si>
  <si>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</si>
  <si>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</si>
  <si>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</si>
  <si>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</si>
  <si>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</si>
  <si>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</si>
  <si>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</si>
  <si>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</si>
  <si>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</si>
  <si>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</si>
  <si>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</si>
  <si>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</si>
  <si>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</si>
  <si>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</si>
  <si>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</si>
  <si>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</si>
  <si>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</si>
  <si>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</si>
  <si>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</si>
  <si>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</si>
  <si>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</si>
  <si>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</si>
  <si>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</si>
  <si>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</si>
  <si>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</si>
  <si>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</si>
  <si>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</si>
  <si>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</si>
  <si>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</si>
  <si>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</si>
  <si>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</si>
  <si>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</si>
  <si>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</si>
  <si>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</si>
  <si>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</si>
  <si>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</si>
  <si>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</si>
  <si>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</si>
  <si>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</si>
  <si>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</si>
  <si>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</si>
  <si>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</si>
  <si>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</si>
  <si>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</si>
  <si>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</si>
  <si>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</si>
  <si>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</si>
  <si>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</si>
  <si>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</si>
  <si>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</si>
  <si>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</si>
  <si>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</si>
  <si>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</si>
  <si>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</si>
  <si>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</si>
  <si>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</si>
  <si>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</si>
  <si>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</si>
  <si>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</si>
  <si>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</si>
  <si>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</si>
  <si>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</si>
  <si>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</si>
  <si>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</si>
  <si>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</si>
  <si>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</si>
  <si>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</si>
  <si>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</si>
  <si>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</si>
  <si>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</si>
  <si>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</si>
  <si>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</si>
  <si>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</si>
  <si>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</si>
  <si>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</si>
  <si>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</si>
  <si>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</si>
  <si>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</si>
  <si>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</si>
  <si>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</si>
  <si>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</si>
  <si>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</si>
  <si>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</si>
  <si>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</si>
  <si>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</si>
  <si>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</si>
  <si>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</si>
  <si>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</si>
  <si>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</si>
  <si>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</si>
  <si>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</si>
  <si>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</si>
  <si>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</si>
  <si>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</si>
  <si>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</si>
  <si>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</si>
  <si>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</si>
  <si>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</si>
  <si>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</si>
  <si>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</si>
  <si>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</si>
  <si>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</si>
  <si>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</si>
  <si>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</si>
  <si>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</si>
  <si>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</si>
  <si>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</si>
  <si>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</si>
  <si>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</si>
  <si>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</si>
  <si>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</si>
  <si>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</si>
  <si>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</si>
  <si>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</si>
  <si>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</si>
  <si>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</si>
  <si>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</si>
  <si>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</si>
  <si>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</si>
  <si>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</si>
  <si>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</si>
  <si>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</si>
  <si>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</si>
  <si>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</si>
  <si>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</si>
  <si>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</si>
  <si>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</si>
  <si>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</si>
  <si>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</si>
  <si>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</si>
  <si>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</si>
  <si>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</si>
  <si>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</si>
  <si>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</si>
  <si>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</si>
  <si>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</si>
  <si>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</si>
  <si>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</si>
  <si>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</si>
  <si>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</si>
  <si>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</si>
  <si>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</si>
  <si>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</si>
  <si>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</si>
  <si>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</si>
  <si>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</si>
  <si>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</si>
  <si>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</si>
  <si>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</si>
  <si>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</si>
  <si>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</si>
  <si>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</si>
  <si>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</si>
  <si>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</si>
  <si>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</si>
  <si>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</si>
  <si>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</si>
  <si>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</si>
  <si>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</si>
  <si>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</si>
  <si>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</si>
  <si>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</si>
  <si>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</si>
  <si>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</si>
  <si>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</si>
  <si>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</si>
  <si>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</si>
  <si>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</si>
  <si>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</si>
  <si>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</si>
  <si>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</si>
  <si>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</si>
  <si>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</si>
  <si>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</si>
  <si>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</si>
  <si>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</si>
  <si>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</si>
  <si>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</si>
  <si>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</si>
  <si>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</si>
  <si>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</si>
  <si>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</si>
  <si>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</si>
  <si>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</si>
  <si>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</si>
  <si>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</si>
  <si>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</si>
  <si>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</si>
  <si>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</si>
  <si>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</si>
  <si>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</si>
  <si>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</si>
  <si>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</si>
  <si>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</si>
  <si>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</si>
  <si>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</si>
  <si>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</si>
  <si>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</si>
  <si>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</si>
  <si>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</si>
  <si>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</si>
  <si>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</si>
  <si>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</si>
  <si>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</si>
  <si>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</si>
  <si>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</si>
  <si>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</si>
  <si>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</si>
  <si>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</si>
  <si>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</si>
  <si>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</si>
  <si>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</si>
  <si>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</si>
  <si>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</si>
  <si>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</si>
  <si>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</si>
  <si>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</si>
  <si>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</si>
  <si>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</si>
  <si>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</si>
  <si>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</si>
  <si>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</si>
  <si>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</si>
  <si>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</si>
  <si>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</si>
  <si>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</si>
  <si>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</si>
  <si>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</si>
  <si>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</si>
  <si>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</si>
  <si>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</si>
  <si>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</si>
  <si>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</si>
  <si>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</si>
  <si>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</si>
  <si>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</si>
  <si>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</si>
  <si>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</si>
  <si>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</si>
  <si>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</si>
  <si>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</si>
  <si>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</si>
  <si>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</si>
  <si>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</si>
  <si>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</si>
  <si>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</si>
  <si>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</si>
  <si>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</si>
  <si>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</si>
  <si>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</si>
  <si>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</si>
  <si>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</si>
  <si>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</si>
  <si>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</si>
  <si>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</si>
  <si>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</si>
  <si>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</si>
  <si>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</si>
  <si>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</si>
  <si>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</si>
  <si>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</si>
  <si>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</si>
  <si>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</si>
  <si>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</si>
  <si>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</si>
  <si>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</si>
  <si>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</si>
  <si>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</si>
  <si>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</si>
  <si>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</si>
  <si>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</si>
  <si>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</si>
  <si>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</si>
  <si>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</si>
  <si>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</si>
  <si>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</si>
  <si>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</si>
  <si>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</si>
  <si>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</si>
  <si>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</si>
  <si>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</si>
  <si>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</si>
  <si>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</si>
  <si>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</si>
  <si>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</si>
  <si>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</si>
  <si>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</si>
  <si>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</si>
  <si>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</si>
  <si>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</si>
  <si>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</si>
  <si>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</si>
  <si>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</si>
  <si>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</si>
  <si>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</si>
  <si>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</si>
  <si>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</si>
  <si>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</si>
  <si>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</si>
  <si>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</si>
  <si>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</si>
  <si>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</si>
  <si>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</si>
  <si>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</si>
  <si>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</si>
  <si>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</si>
  <si>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</si>
  <si>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</si>
  <si>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</si>
  <si>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</si>
  <si>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</si>
  <si>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</si>
  <si>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</si>
  <si>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</si>
  <si>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</si>
  <si>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</si>
  <si>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</si>
  <si>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</si>
  <si>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</si>
  <si>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</si>
  <si>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</si>
  <si>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</si>
  <si>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</si>
  <si>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</si>
  <si>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</si>
  <si>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</si>
  <si>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</si>
  <si>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</si>
  <si>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</si>
  <si>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</si>
  <si>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</si>
  <si>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</si>
  <si>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</si>
  <si>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</si>
  <si>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</si>
  <si>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</si>
  <si>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</si>
  <si>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</si>
  <si>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</si>
  <si>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</si>
  <si>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</si>
  <si>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</si>
  <si>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</si>
  <si>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</si>
  <si>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</si>
  <si>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</si>
  <si>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</si>
  <si>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</si>
  <si>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</si>
  <si>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</si>
  <si>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</si>
  <si>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</si>
  <si>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</si>
  <si>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</si>
  <si>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</si>
  <si>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</si>
  <si>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</si>
  <si>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</si>
  <si>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</si>
  <si>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</si>
  <si>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</si>
  <si>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</si>
  <si>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</si>
  <si>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</si>
  <si>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</si>
  <si>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</si>
  <si>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</si>
  <si>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</si>
  <si>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</si>
  <si>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</si>
  <si>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</si>
  <si>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</si>
  <si>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</si>
  <si>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</si>
  <si>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</si>
  <si>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</si>
  <si>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</si>
  <si>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</si>
  <si>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</si>
  <si>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</si>
  <si>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</si>
  <si>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</si>
  <si>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</si>
  <si>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</si>
  <si>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</si>
  <si>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</si>
  <si>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</si>
  <si>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</si>
  <si>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</si>
  <si>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customers.Customer Name</t>
  </si>
  <si>
    <t>customers.Phone Number</t>
  </si>
  <si>
    <t>customers.Address Line 1</t>
  </si>
  <si>
    <t>customers.City</t>
  </si>
  <si>
    <t>customers.Country</t>
  </si>
  <si>
    <t>customers.Postcode</t>
  </si>
  <si>
    <t>products.Size</t>
  </si>
  <si>
    <t>products.Unit Price</t>
  </si>
  <si>
    <t>products.Price per 100g</t>
  </si>
  <si>
    <t>products.Profit</t>
  </si>
  <si>
    <t>A1:G1</t>
  </si>
  <si>
    <t>Column1</t>
  </si>
  <si>
    <t>Column2</t>
  </si>
  <si>
    <t>Coffe Type</t>
  </si>
  <si>
    <t>Coffe Type Fall</t>
  </si>
  <si>
    <t>Roast Type Name</t>
  </si>
  <si>
    <t>Season</t>
  </si>
  <si>
    <t>nombre des clients qui n'ont pas une adress mail</t>
  </si>
  <si>
    <t>Row Labels</t>
  </si>
  <si>
    <t>Grand Total</t>
  </si>
  <si>
    <t>Sum of products.Unit Price</t>
  </si>
  <si>
    <t>Arabica</t>
  </si>
  <si>
    <t>Excercice</t>
  </si>
  <si>
    <t>Liberta</t>
  </si>
  <si>
    <t>Robesca</t>
  </si>
  <si>
    <t>Été</t>
  </si>
  <si>
    <t>Hiver</t>
  </si>
  <si>
    <t>Printemps</t>
  </si>
  <si>
    <t>Automne</t>
  </si>
  <si>
    <t>2019</t>
  </si>
  <si>
    <t>2020</t>
  </si>
  <si>
    <t>2021</t>
  </si>
  <si>
    <t>2022</t>
  </si>
  <si>
    <t>janv</t>
  </si>
  <si>
    <t>févr</t>
  </si>
  <si>
    <t>mars</t>
  </si>
  <si>
    <t>avr</t>
  </si>
  <si>
    <t>mai</t>
  </si>
  <si>
    <t>juin</t>
  </si>
  <si>
    <t>juil</t>
  </si>
  <si>
    <t>août</t>
  </si>
  <si>
    <t>sept</t>
  </si>
  <si>
    <t>oct</t>
  </si>
  <si>
    <t>nov</t>
  </si>
  <si>
    <t>déc</t>
  </si>
  <si>
    <t>Order Date (Year)</t>
  </si>
  <si>
    <t>Order Date (Month)</t>
  </si>
  <si>
    <t>Sales</t>
  </si>
  <si>
    <t>Sum of Sales</t>
  </si>
  <si>
    <t>Loyalty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</si>
</sst>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General\ &quot;kg&quot;"/>
    <numFmt numFmtId="166" formatCode="General\ &quot;$&quot;"/>
  </numFmts>
  <fonts count="3" x14ac:knownFonts="1">
    <font>
      <sz val="11"/>
      <color theme="1"/>
      <name val="Arial"/>
      <family val="2"/>
      <scheme val="minor"/>
    </font>
    <font>
      <sz val="8"/>
      <name val="Arial"/>
      <family val="2"/>
      <scheme val="minor"/>
    </font>
    <font>
      <b/>
      <sz val="16"/>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166" fontId="0" fillId="0" borderId="0" xfId="0" applyNumberFormat="1"/>
    <xf numFmtId="0" fontId="2" fillId="2" borderId="0" xfId="0" applyFont="1" applyFill="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Alignment="1">
      <alignment horizontal="left" indent="1"/>
    </xf>
  </cellXfs>
  <cellStyles count="1">
    <cellStyle name="Normal"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General\ &quot;$&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General\ &quot;$&quot;"/>
    </dxf>
    <dxf>
      <numFmt numFmtId="166" formatCode="General\ &quot;$&quot;"/>
    </dxf>
    <dxf>
      <numFmt numFmtId="165" formatCode="General\ &quot;kg&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m\-yyyy"/>
    </dxf>
    <dxf>
      <numFmt numFmtId="0" formatCode="General"/>
    </dxf>
    <dxf>
      <numFmt numFmtId="0" formatCode="General"/>
    </dxf>
    <dxf>
      <numFmt numFmtId="0" formatCode="General"/>
    </dxf>
    <dxf>
      <numFmt numFmtId="0" formatCode="General"/>
    </dxf>
    <dxf>
      <numFmt numFmtId="0" formatCode="General"/>
    </dxf>
    <dxf>
      <font>
        <b/>
        <sz val="11"/>
        <color theme="1"/>
      </font>
      <fill>
        <patternFill>
          <bgColor theme="4" tint="0.59996337778862885"/>
        </patternFill>
      </fill>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5" tint="-0.2499465926084170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2499465926084170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4" tint="-0.24994659260841701"/>
        <name val="Arial"/>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59996337778862885"/>
        </patternFill>
      </fill>
    </dxf>
    <dxf>
      <fill>
        <patternFill>
          <bgColor theme="4" tint="-0.499984740745262"/>
        </patternFill>
      </fill>
    </dxf>
    <dxf>
      <font>
        <b/>
        <sz val="11"/>
        <color theme="1"/>
      </font>
      <fill>
        <patternFill patternType="solid">
          <fgColor auto="1"/>
          <bgColor theme="5"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5"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dd" pivot="0" table="0" count="8" xr9:uid="{4BD992C9-381A-4623-B99F-99E710807A3A}">
      <tableStyleElement type="wholeTable" dxfId="45"/>
      <tableStyleElement type="headerRow" dxfId="44"/>
    </tableStyle>
    <tableStyle name="hhh" pivot="0" table="0" count="9" xr9:uid="{C248748B-9E00-4693-803C-5B9541691BFF}">
      <tableStyleElement type="wholeTable" dxfId="43"/>
      <tableStyleElement type="headerRow" dxfId="42"/>
    </tableStyle>
    <tableStyle name="Slicer Style 1" pivot="0" table="0" count="5" xr9:uid="{2E0231ED-0D79-4BE7-B4FB-89AD865FBEE6}">
      <tableStyleElement type="wholeTable" dxfId="41"/>
      <tableStyleElement type="headerRow" dxfId="40"/>
    </tableStyle>
    <tableStyle name="Timeline Style 1" pivot="0" table="0" count="8" xr9:uid="{AA19F8FD-ADB8-4B8B-9158-1ED2DC2E7F44}">
      <tableStyleElement type="wholeTable" dxfId="39"/>
      <tableStyleElement type="headerRow" dxfId="38"/>
    </tableStyle>
    <tableStyle name="Timeline Style 2" pivot="0" table="0" count="8" xr9:uid="{7764DFD2-D8F9-417F-A8DE-A3D557895EC4}">
      <tableStyleElement type="wholeTable" dxfId="37"/>
      <tableStyleElement type="headerRow" dxfId="36"/>
    </tableStyle>
    <tableStyle name="Timeline Style 3" pivot="0" table="0" count="8" xr9:uid="{A5A54AF1-33F8-4890-A402-4EB8CF600C34}">
      <tableStyleElement type="wholeTable" dxfId="35"/>
      <tableStyleElement type="headerRow" dxfId="34"/>
    </tableStyle>
    <tableStyle name="Timeline Style 4" pivot="0" table="0" count="8" xr9:uid="{0561B63E-2BAC-4C8E-9997-0023E3CF969E}">
      <tableStyleElement type="wholeTable" dxfId="33"/>
      <tableStyleElement type="headerRow" dxfId="32"/>
    </tableStyle>
  </tableStyles>
  <colors>
    <mruColors>
      <color rgb="FF33CC33"/>
    </mruColors>
  </colors>
  <extLst>
    <ext xmlns:x14="http://schemas.microsoft.com/office/spreadsheetml/2009/9/main" uri="{46F421CA-312F-682f-3DD2-61675219B42D}">
      <x14:dxfs count="3">
        <dxf>
          <fill>
            <patternFill>
              <bgColor theme="6" tint="0.59996337778862885"/>
            </patternFill>
          </fill>
        </dxf>
        <dxf>
          <fill>
            <patternFill>
              <bgColor theme="7" tint="0.79998168889431442"/>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7">
        <dxf>
          <fill>
            <patternFill patternType="solid">
              <fgColor theme="0" tint="-0.14996795556505021"/>
              <bgColor rgb="FF002060"/>
            </patternFill>
          </fill>
        </dxf>
        <dxf>
          <fill>
            <patternFill patternType="solid">
              <fgColor theme="0"/>
              <bgColor theme="6" tint="-0.24994659260841701"/>
            </patternFill>
          </fill>
        </dxf>
        <dxf>
          <font>
            <sz val="9"/>
            <color theme="0"/>
            <name val="Arial"/>
            <family val="2"/>
            <scheme val="minor"/>
          </font>
        </dxf>
        <dxf>
          <font>
            <b/>
            <i val="0"/>
            <sz val="10"/>
            <color theme="0"/>
            <name val="Arial"/>
            <family val="2"/>
            <scheme val="minor"/>
          </font>
        </dxf>
        <dxf>
          <font>
            <sz val="9"/>
            <color theme="4" tint="-0.499984740745262"/>
            <name val="Arial"/>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5"/>
            <name val="Arial"/>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4" tint="-0.24994659260841701"/>
            <name val="Arial"/>
            <family val="2"/>
            <scheme val="minor"/>
          </font>
        </dxf>
        <dxf>
          <font>
            <b val="0"/>
            <i val="0"/>
            <sz val="11"/>
            <color theme="3" tint="-0.24994659260841701"/>
            <name val="Aldhabi"/>
            <scheme val="none"/>
          </font>
        </dxf>
        <dxf>
          <fill>
            <patternFill>
              <bgColor theme="9"/>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d">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hhh">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[coffeeAnalysis.xlsx]Total Sales per month!PivotTable3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per month'!$B$3</c:f>
              <c:strCache>
                <c:ptCount val="1"/>
                <c:pt idx="0">
                  <c:v>Total</c:v>
                </c:pt>
              </c:strCache>
            </c:strRef>
          </c:tx>
          <c:spPr>
            <a:solidFill>
              <a:schemeClr val="accent1"/>
            </a:solidFill>
            <a:ln>
              <a:noFill/>
            </a:ln>
            <a:effectLst/>
          </c:spPr>
          <c:invertIfNegative val="0"/>
          <c:cat>
            <c:strRef>
              <c:f>'Total Sales per month'!$A$4:$A$8</c:f>
              <c:strCache>
                <c:ptCount val="4"/>
                <c:pt idx="0">
                  <c:v>Automne</c:v>
                </c:pt>
                <c:pt idx="1">
                  <c:v>Été</c:v>
                </c:pt>
                <c:pt idx="2">
                  <c:v>Hiver</c:v>
                </c:pt>
                <c:pt idx="3">
                  <c:v>Printemps</c:v>
                </c:pt>
              </c:strCache>
            </c:strRef>
          </c:cat>
          <c:val>
            <c:numRef>
              <c:f>'Total Sales per month'!$B$4:$B$8</c:f>
              <c:numCache>
                <c:formatCode>General</c:formatCode>
                <c:ptCount val="4"/>
                <c:pt idx="0">
                  <c:v>3105.6400000000003</c:v>
                </c:pt>
                <c:pt idx="1">
                  <c:v>3134.5549999999985</c:v>
                </c:pt>
                <c:pt idx="2">
                  <c:v>3136.5549999999989</c:v>
                </c:pt>
                <c:pt idx="3">
                  <c:v>3531.3299999999995</c:v>
                </c:pt>
              </c:numCache>
            </c:numRef>
          </c:val>
          <c:extLst>
            <c:ext xmlns:c16="http://schemas.microsoft.com/office/drawing/2014/chart" uri="{C3380CC4-5D6E-409C-BE32-E72D297353CC}">
              <c16:uniqueId val="{00000000-CDB0-40B3-9CEF-55B85ACB605B}"/>
            </c:ext>
          </c:extLst>
        </c:ser>
        <c:dLbls>
          <c:showLegendKey val="0"/>
          <c:showVal val="0"/>
          <c:showCatName val="0"/>
          <c:showSerName val="0"/>
          <c:showPercent val="0"/>
          <c:showBubbleSize val="0"/>
        </c:dLbls>
        <c:gapWidth val="219"/>
        <c:overlap val="-27"/>
        <c:axId val="134147800"/>
        <c:axId val="134149600"/>
      </c:barChart>
      <c:catAx>
        <c:axId val="13414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149600"/>
        <c:crosses val="autoZero"/>
        <c:auto val="1"/>
        <c:lblAlgn val="ctr"/>
        <c:lblOffset val="100"/>
        <c:noMultiLvlLbl val="0"/>
      </c:catAx>
      <c:valAx>
        <c:axId val="1341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14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[coffeeAnalysis.xlsx]Total Sales per month!PivotTable1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solidFill>
                  <a:srgbClr val="002060"/>
                </a:solidFill>
                <a:latin typeface="Verdana" panose="020B0604030504040204" pitchFamily="34" charset="0"/>
                <a:ea typeface="Verdana" panose="020B0604030504040204" pitchFamily="34" charset="0"/>
              </a:rPr>
              <a:t>Sales Per month of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per month'!$D$17:$D$18</c:f>
              <c:strCache>
                <c:ptCount val="1"/>
                <c:pt idx="0">
                  <c:v>Arabica</c:v>
                </c:pt>
              </c:strCache>
            </c:strRef>
          </c:tx>
          <c:spPr>
            <a:ln w="28575" cap="rnd">
              <a:solidFill>
                <a:schemeClr val="accent1"/>
              </a:solidFill>
              <a:round/>
            </a:ln>
            <a:effectLst/>
          </c:spPr>
          <c:marker>
            <c:symbol val="none"/>
          </c:marker>
          <c:cat>
            <c:multiLvlStrRef>
              <c:f>'Total Sales per month'!$B$19:$C$66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per month'!$D$19:$D$66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2015-4137-B86A-1FECF85C340D}"/>
            </c:ext>
          </c:extLst>
        </c:ser>
        <c:ser>
          <c:idx val="1"/>
          <c:order val="1"/>
          <c:tx>
            <c:strRef>
              <c:f>'Total Sales per month'!$E$17:$E$18</c:f>
              <c:strCache>
                <c:ptCount val="1"/>
                <c:pt idx="0">
                  <c:v>Excercice</c:v>
                </c:pt>
              </c:strCache>
            </c:strRef>
          </c:tx>
          <c:spPr>
            <a:ln w="28575" cap="rnd">
              <a:solidFill>
                <a:schemeClr val="accent2"/>
              </a:solidFill>
              <a:round/>
            </a:ln>
            <a:effectLst/>
          </c:spPr>
          <c:marker>
            <c:symbol val="none"/>
          </c:marker>
          <c:cat>
            <c:multiLvlStrRef>
              <c:f>'Total Sales per month'!$B$19:$C$66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per month'!$E$19:$E$66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2015-4137-B86A-1FECF85C340D}"/>
            </c:ext>
          </c:extLst>
        </c:ser>
        <c:ser>
          <c:idx val="2"/>
          <c:order val="2"/>
          <c:tx>
            <c:strRef>
              <c:f>'Total Sales per month'!$F$17:$F$18</c:f>
              <c:strCache>
                <c:ptCount val="1"/>
                <c:pt idx="0">
                  <c:v>Liberta</c:v>
                </c:pt>
              </c:strCache>
            </c:strRef>
          </c:tx>
          <c:spPr>
            <a:ln w="28575" cap="rnd">
              <a:solidFill>
                <a:schemeClr val="accent3"/>
              </a:solidFill>
              <a:round/>
            </a:ln>
            <a:effectLst/>
          </c:spPr>
          <c:marker>
            <c:symbol val="none"/>
          </c:marker>
          <c:cat>
            <c:multiLvlStrRef>
              <c:f>'Total Sales per month'!$B$19:$C$66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per month'!$F$19:$F$66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2015-4137-B86A-1FECF85C340D}"/>
            </c:ext>
          </c:extLst>
        </c:ser>
        <c:ser>
          <c:idx val="3"/>
          <c:order val="3"/>
          <c:tx>
            <c:strRef>
              <c:f>'Total Sales per month'!$G$17:$G$18</c:f>
              <c:strCache>
                <c:ptCount val="1"/>
                <c:pt idx="0">
                  <c:v>Robesca</c:v>
                </c:pt>
              </c:strCache>
            </c:strRef>
          </c:tx>
          <c:spPr>
            <a:ln w="28575" cap="rnd">
              <a:solidFill>
                <a:schemeClr val="accent4"/>
              </a:solidFill>
              <a:round/>
            </a:ln>
            <a:effectLst/>
          </c:spPr>
          <c:marker>
            <c:symbol val="none"/>
          </c:marker>
          <c:cat>
            <c:multiLvlStrRef>
              <c:f>'Total Sales per month'!$B$19:$C$66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per month'!$G$19:$G$66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2015-4137-B86A-1FECF85C340D}"/>
            </c:ext>
          </c:extLst>
        </c:ser>
        <c:dLbls>
          <c:showLegendKey val="0"/>
          <c:showVal val="0"/>
          <c:showCatName val="0"/>
          <c:showSerName val="0"/>
          <c:showPercent val="0"/>
          <c:showBubbleSize val="0"/>
        </c:dLbls>
        <c:smooth val="0"/>
        <c:axId val="1039190128"/>
        <c:axId val="1039185808"/>
      </c:lineChart>
      <c:catAx>
        <c:axId val="10391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400" b="1"/>
                  <a:t>Months of each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9185808"/>
        <c:crosses val="autoZero"/>
        <c:auto val="1"/>
        <c:lblAlgn val="ctr"/>
        <c:lblOffset val="100"/>
        <c:noMultiLvlLbl val="0"/>
      </c:catAx>
      <c:valAx>
        <c:axId val="10391858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91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4000"/>
      </a:schemeClr>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[coffeeAnalysis.xlsx]top costumers!PivotTable4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Arial Black" panose="020B0A04020102020204" pitchFamily="34" charset="0"/>
              </a:rPr>
              <a:t>Top 8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costumers'!$K$13</c:f>
              <c:strCache>
                <c:ptCount val="1"/>
                <c:pt idx="0">
                  <c:v>Total</c:v>
                </c:pt>
              </c:strCache>
            </c:strRef>
          </c:tx>
          <c:spPr>
            <a:solidFill>
              <a:schemeClr val="accent1"/>
            </a:solidFill>
            <a:ln>
              <a:noFill/>
            </a:ln>
            <a:effectLst/>
            <a:sp3d/>
          </c:spPr>
          <c:invertIfNegative val="0"/>
          <c:cat>
            <c:strRef>
              <c:f>'top costumers'!$J$14:$J$22</c:f>
              <c:strCache>
                <c:ptCount val="8"/>
                <c:pt idx="0">
                  <c:v>Alexa Sizey</c:v>
                </c:pt>
                <c:pt idx="1">
                  <c:v>Brice Romera</c:v>
                </c:pt>
                <c:pt idx="2">
                  <c:v>Derick Snow</c:v>
                </c:pt>
                <c:pt idx="3">
                  <c:v>Don Flintiff</c:v>
                </c:pt>
                <c:pt idx="4">
                  <c:v>Nealson Cuttler</c:v>
                </c:pt>
                <c:pt idx="5">
                  <c:v>Terri Farra</c:v>
                </c:pt>
                <c:pt idx="6">
                  <c:v>Brenn Dundredge</c:v>
                </c:pt>
                <c:pt idx="7">
                  <c:v>Allis Wilmore</c:v>
                </c:pt>
              </c:strCache>
            </c:strRef>
          </c:cat>
          <c:val>
            <c:numRef>
              <c:f>'top costumers'!$K$14:$K$22</c:f>
              <c:numCache>
                <c:formatCode>General</c:formatCode>
                <c:ptCount val="8"/>
                <c:pt idx="0">
                  <c:v>218.73</c:v>
                </c:pt>
                <c:pt idx="1">
                  <c:v>246.20999999999998</c:v>
                </c:pt>
                <c:pt idx="2">
                  <c:v>251.12499999999997</c:v>
                </c:pt>
                <c:pt idx="3">
                  <c:v>278.01</c:v>
                </c:pt>
                <c:pt idx="4">
                  <c:v>281.67499999999995</c:v>
                </c:pt>
                <c:pt idx="5">
                  <c:v>289.11</c:v>
                </c:pt>
                <c:pt idx="6">
                  <c:v>307.04499999999996</c:v>
                </c:pt>
                <c:pt idx="7">
                  <c:v>317.06999999999994</c:v>
                </c:pt>
              </c:numCache>
            </c:numRef>
          </c:val>
          <c:extLst>
            <c:ext xmlns:c16="http://schemas.microsoft.com/office/drawing/2014/chart" uri="{C3380CC4-5D6E-409C-BE32-E72D297353CC}">
              <c16:uniqueId val="{00000000-880E-44E1-B66E-2C516C0B58DB}"/>
            </c:ext>
          </c:extLst>
        </c:ser>
        <c:dLbls>
          <c:showLegendKey val="0"/>
          <c:showVal val="0"/>
          <c:showCatName val="0"/>
          <c:showSerName val="0"/>
          <c:showPercent val="0"/>
          <c:showBubbleSize val="0"/>
        </c:dLbls>
        <c:gapWidth val="150"/>
        <c:shape val="box"/>
        <c:axId val="1087021264"/>
        <c:axId val="1087020544"/>
        <c:axId val="0"/>
      </c:bar3DChart>
      <c:catAx>
        <c:axId val="1087021264"/>
        <c:scaling>
          <c:orientation val="minMax"/>
        </c:scaling>
        <c:delete val="0"/>
        <c:axPos val="l"/>
        <c:numFmt formatCode="General" sourceLinked="1"/>
        <c:majorTickMark val="none"/>
        <c:minorTickMark val="none"/>
        <c:tickLblPos val="nextTo"/>
        <c:spPr>
          <a:solidFill>
            <a:schemeClr val="tx2">
              <a:lumMod val="50000"/>
            </a:schemeClr>
          </a:solidFill>
          <a:ln>
            <a:noFill/>
          </a:ln>
          <a:effectLst/>
        </c:spPr>
        <c:txPr>
          <a:bodyPr rot="-60000000" spcFirstLastPara="1" vertOverflow="ellipsis" vert="horz" wrap="square" anchor="ctr" anchorCtr="1"/>
          <a:lstStyle/>
          <a:p>
            <a:pPr>
              <a:defRPr sz="1210" b="0" i="0" u="none" strike="noStrike" kern="1200" baseline="0">
                <a:solidFill>
                  <a:schemeClr val="bg1"/>
                </a:solidFill>
                <a:latin typeface="+mn-lt"/>
                <a:ea typeface="+mn-ea"/>
                <a:cs typeface="+mn-cs"/>
              </a:defRPr>
            </a:pPr>
            <a:endParaRPr lang="fr-FR"/>
          </a:p>
        </c:txPr>
        <c:crossAx val="1087020544"/>
        <c:crosses val="autoZero"/>
        <c:auto val="1"/>
        <c:lblAlgn val="ctr"/>
        <c:lblOffset val="100"/>
        <c:noMultiLvlLbl val="0"/>
      </c:catAx>
      <c:valAx>
        <c:axId val="108702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20" b="0" i="0" u="none" strike="noStrike" kern="1200" baseline="0">
                <a:solidFill>
                  <a:schemeClr val="bg1"/>
                </a:solidFill>
                <a:latin typeface="+mn-lt"/>
                <a:ea typeface="+mn-ea"/>
                <a:cs typeface="+mn-cs"/>
              </a:defRPr>
            </a:pPr>
            <a:endParaRPr lang="fr-FR"/>
          </a:p>
        </c:txPr>
        <c:crossAx val="10870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[coffeeAnalysis.xlsx]top costumers!PivotTable2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a:t>
            </a:r>
            <a:r>
              <a:rPr lang="en-US" sz="1800" b="1" baseline="0">
                <a:solidFill>
                  <a:schemeClr val="bg1"/>
                </a:solidFill>
              </a:rPr>
              <a:t> per Country &amp; loyalty car</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costumers'!$B$3</c:f>
              <c:strCache>
                <c:ptCount val="1"/>
                <c:pt idx="0">
                  <c:v>Total</c:v>
                </c:pt>
              </c:strCache>
            </c:strRef>
          </c:tx>
          <c:spPr>
            <a:solidFill>
              <a:srgbClr val="FFC000"/>
            </a:solidFill>
            <a:ln>
              <a:noFill/>
            </a:ln>
            <a:effectLst/>
          </c:spPr>
          <c:invertIfNegative val="0"/>
          <c:cat>
            <c:multiLvlStrRef>
              <c:f>'top costumers'!$A$4:$A$13</c:f>
              <c:multiLvlStrCache>
                <c:ptCount val="6"/>
                <c:lvl>
                  <c:pt idx="0">
                    <c:v>Yes</c:v>
                  </c:pt>
                  <c:pt idx="1">
                    <c:v>No</c:v>
                  </c:pt>
                  <c:pt idx="2">
                    <c:v>No</c:v>
                  </c:pt>
                  <c:pt idx="3">
                    <c:v>Yes</c:v>
                  </c:pt>
                  <c:pt idx="4">
                    <c:v>Yes</c:v>
                  </c:pt>
                  <c:pt idx="5">
                    <c:v>No</c:v>
                  </c:pt>
                </c:lvl>
                <c:lvl>
                  <c:pt idx="0">
                    <c:v>United Kingdom</c:v>
                  </c:pt>
                  <c:pt idx="2">
                    <c:v>Ireland</c:v>
                  </c:pt>
                  <c:pt idx="4">
                    <c:v>United States</c:v>
                  </c:pt>
                </c:lvl>
              </c:multiLvlStrCache>
            </c:multiLvlStrRef>
          </c:cat>
          <c:val>
            <c:numRef>
              <c:f>'top costumers'!$B$4:$B$13</c:f>
              <c:numCache>
                <c:formatCode>General</c:formatCode>
                <c:ptCount val="6"/>
                <c:pt idx="0">
                  <c:v>886.12000000000012</c:v>
                </c:pt>
                <c:pt idx="1">
                  <c:v>1912.385</c:v>
                </c:pt>
                <c:pt idx="2">
                  <c:v>3129.9249999999997</c:v>
                </c:pt>
                <c:pt idx="3">
                  <c:v>3566.9399999999996</c:v>
                </c:pt>
                <c:pt idx="4">
                  <c:v>16464.789999999986</c:v>
                </c:pt>
                <c:pt idx="5">
                  <c:v>19174.094999999998</c:v>
                </c:pt>
              </c:numCache>
            </c:numRef>
          </c:val>
          <c:extLst>
            <c:ext xmlns:c16="http://schemas.microsoft.com/office/drawing/2014/chart" uri="{C3380CC4-5D6E-409C-BE32-E72D297353CC}">
              <c16:uniqueId val="{00000000-9DFE-4963-B77F-7F5869D328A4}"/>
            </c:ext>
          </c:extLst>
        </c:ser>
        <c:dLbls>
          <c:showLegendKey val="0"/>
          <c:showVal val="0"/>
          <c:showCatName val="0"/>
          <c:showSerName val="0"/>
          <c:showPercent val="0"/>
          <c:showBubbleSize val="0"/>
        </c:dLbls>
        <c:gapWidth val="150"/>
        <c:axId val="705680768"/>
        <c:axId val="705679688"/>
      </c:barChart>
      <c:catAx>
        <c:axId val="70568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fr-FR"/>
          </a:p>
        </c:txPr>
        <c:crossAx val="705679688"/>
        <c:crosses val="autoZero"/>
        <c:auto val="1"/>
        <c:lblAlgn val="ctr"/>
        <c:lblOffset val="100"/>
        <c:noMultiLvlLbl val="0"/>
      </c:catAx>
      <c:valAx>
        <c:axId val="70567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20" b="0" i="0" u="none" strike="noStrike" kern="1200" baseline="0">
                <a:solidFill>
                  <a:schemeClr val="bg1"/>
                </a:solidFill>
                <a:latin typeface="+mn-lt"/>
                <a:ea typeface="+mn-ea"/>
                <a:cs typeface="+mn-cs"/>
              </a:defRPr>
            </a:pPr>
            <a:endParaRPr lang="fr-FR"/>
          </a:p>
        </c:txPr>
        <c:crossAx val="7056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a:glow rad="76200">
        <a:schemeClr val="accent3">
          <a:satMod val="175000"/>
          <a:alpha val="40000"/>
        </a:schemeClr>
      </a:glow>
      <a:outerShdw blurRad="50800" dist="50800" dir="5400000" sx="3000" sy="3000" algn="ctr" rotWithShape="0">
        <a:srgbClr val="000000">
          <a:alpha val="43137"/>
        </a:srgbClr>
      </a:outerShdw>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[coffeeAnalysis.xlsx]top costumers!PivotTable3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solidFill>
                  <a:schemeClr val="bg1"/>
                </a:solidFill>
              </a:rPr>
              <a:t>Total</a:t>
            </a:r>
            <a:r>
              <a:rPr lang="fr-FR" b="1" baseline="0">
                <a:solidFill>
                  <a:schemeClr val="bg1"/>
                </a:solidFill>
              </a:rPr>
              <a:t> sales  per quantity</a:t>
            </a:r>
            <a:endParaRPr lang="fr-FR"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FF000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lumMod val="85000"/>
                <a:lumOff val="1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costumers'!$C$19</c:f>
              <c:strCache>
                <c:ptCount val="1"/>
                <c:pt idx="0">
                  <c:v>Sum of products.Unit Price</c:v>
                </c:pt>
              </c:strCache>
            </c:strRef>
          </c:tx>
          <c:spPr>
            <a:solidFill>
              <a:srgbClr val="FFC000"/>
            </a:solidFill>
            <a:ln>
              <a:solidFill>
                <a:schemeClr val="tx1">
                  <a:lumMod val="85000"/>
                  <a:lumOff val="15000"/>
                </a:schemeClr>
              </a:solidFill>
            </a:ln>
            <a:effectLst/>
          </c:spPr>
          <c:invertIfNegative val="0"/>
          <c:cat>
            <c:strRef>
              <c:f>'top costumers'!$B$20:$B$26</c:f>
              <c:strCache>
                <c:ptCount val="6"/>
                <c:pt idx="0">
                  <c:v>1</c:v>
                </c:pt>
                <c:pt idx="1">
                  <c:v>2</c:v>
                </c:pt>
                <c:pt idx="2">
                  <c:v>3</c:v>
                </c:pt>
                <c:pt idx="3">
                  <c:v>4</c:v>
                </c:pt>
                <c:pt idx="4">
                  <c:v>5</c:v>
                </c:pt>
                <c:pt idx="5">
                  <c:v>6</c:v>
                </c:pt>
              </c:strCache>
            </c:strRef>
          </c:cat>
          <c:val>
            <c:numRef>
              <c:f>'top costumers'!$C$20:$C$26</c:f>
              <c:numCache>
                <c:formatCode>General</c:formatCode>
                <c:ptCount val="6"/>
                <c:pt idx="0">
                  <c:v>1450.1</c:v>
                </c:pt>
                <c:pt idx="1">
                  <c:v>1893.7099999999996</c:v>
                </c:pt>
                <c:pt idx="2">
                  <c:v>1573.4349999999999</c:v>
                </c:pt>
                <c:pt idx="3">
                  <c:v>1774.0450000000003</c:v>
                </c:pt>
                <c:pt idx="4">
                  <c:v>1666.5900000000001</c:v>
                </c:pt>
                <c:pt idx="5">
                  <c:v>1708.6550000000007</c:v>
                </c:pt>
              </c:numCache>
            </c:numRef>
          </c:val>
          <c:extLst>
            <c:ext xmlns:c16="http://schemas.microsoft.com/office/drawing/2014/chart" uri="{C3380CC4-5D6E-409C-BE32-E72D297353CC}">
              <c16:uniqueId val="{00000000-F452-49AD-8CA0-5B19428CDA8F}"/>
            </c:ext>
          </c:extLst>
        </c:ser>
        <c:ser>
          <c:idx val="1"/>
          <c:order val="1"/>
          <c:tx>
            <c:strRef>
              <c:f>'top costumers'!$D$19</c:f>
              <c:strCache>
                <c:ptCount val="1"/>
                <c:pt idx="0">
                  <c:v>Sum of Sales</c:v>
                </c:pt>
              </c:strCache>
            </c:strRef>
          </c:tx>
          <c:spPr>
            <a:solidFill>
              <a:srgbClr val="FF0000"/>
            </a:solidFill>
            <a:ln>
              <a:noFill/>
            </a:ln>
            <a:effectLst/>
          </c:spPr>
          <c:invertIfNegative val="0"/>
          <c:cat>
            <c:strRef>
              <c:f>'top costumers'!$B$20:$B$26</c:f>
              <c:strCache>
                <c:ptCount val="6"/>
                <c:pt idx="0">
                  <c:v>1</c:v>
                </c:pt>
                <c:pt idx="1">
                  <c:v>2</c:v>
                </c:pt>
                <c:pt idx="2">
                  <c:v>3</c:v>
                </c:pt>
                <c:pt idx="3">
                  <c:v>4</c:v>
                </c:pt>
                <c:pt idx="4">
                  <c:v>5</c:v>
                </c:pt>
                <c:pt idx="5">
                  <c:v>6</c:v>
                </c:pt>
              </c:strCache>
            </c:strRef>
          </c:cat>
          <c:val>
            <c:numRef>
              <c:f>'top costumers'!$D$20:$D$26</c:f>
              <c:numCache>
                <c:formatCode>General</c:formatCode>
                <c:ptCount val="6"/>
                <c:pt idx="0">
                  <c:v>1450.1</c:v>
                </c:pt>
                <c:pt idx="1">
                  <c:v>3787.4199999999992</c:v>
                </c:pt>
                <c:pt idx="2">
                  <c:v>4720.3050000000012</c:v>
                </c:pt>
                <c:pt idx="3">
                  <c:v>7096.1800000000012</c:v>
                </c:pt>
                <c:pt idx="4">
                  <c:v>8332.9500000000025</c:v>
                </c:pt>
                <c:pt idx="5">
                  <c:v>10251.929999999997</c:v>
                </c:pt>
              </c:numCache>
            </c:numRef>
          </c:val>
          <c:extLst>
            <c:ext xmlns:c16="http://schemas.microsoft.com/office/drawing/2014/chart" uri="{C3380CC4-5D6E-409C-BE32-E72D297353CC}">
              <c16:uniqueId val="{00000001-F452-49AD-8CA0-5B19428CDA8F}"/>
            </c:ext>
          </c:extLst>
        </c:ser>
        <c:dLbls>
          <c:showLegendKey val="0"/>
          <c:showVal val="0"/>
          <c:showCatName val="0"/>
          <c:showSerName val="0"/>
          <c:showPercent val="0"/>
          <c:showBubbleSize val="0"/>
        </c:dLbls>
        <c:gapWidth val="75"/>
        <c:overlap val="-25"/>
        <c:axId val="924670776"/>
        <c:axId val="924667176"/>
      </c:barChart>
      <c:catAx>
        <c:axId val="924670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24667176"/>
        <c:crosses val="autoZero"/>
        <c:auto val="1"/>
        <c:lblAlgn val="ctr"/>
        <c:lblOffset val="100"/>
        <c:noMultiLvlLbl val="0"/>
      </c:catAx>
      <c:valAx>
        <c:axId val="924667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400" b="1">
                    <a:solidFill>
                      <a:schemeClr val="tx1">
                        <a:lumMod val="85000"/>
                        <a:lumOff val="15000"/>
                      </a:schemeClr>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solidFill>
            <a:schemeClr val="accent1">
              <a:lumMod val="60000"/>
              <a:lumOff val="40000"/>
            </a:schemeClr>
          </a:solidFill>
          <a:ln w="25400">
            <a:noFill/>
          </a:ln>
          <a:effectLst/>
        </c:spPr>
        <c:txPr>
          <a:bodyPr rot="-60000000" spcFirstLastPara="1" vertOverflow="ellipsis" vert="horz" wrap="square" anchor="ctr" anchorCtr="1"/>
          <a:lstStyle/>
          <a:p>
            <a:pPr>
              <a:defRPr sz="1040" b="1" i="0" u="none" strike="noStrike" kern="1200" baseline="0">
                <a:solidFill>
                  <a:schemeClr val="bg1"/>
                </a:solidFill>
                <a:latin typeface="+mn-lt"/>
                <a:ea typeface="+mn-ea"/>
                <a:cs typeface="+mn-cs"/>
              </a:defRPr>
            </a:pPr>
            <a:endParaRPr lang="fr-FR"/>
          </a:p>
        </c:txPr>
        <c:crossAx val="924670776"/>
        <c:crosses val="autoZero"/>
        <c:crossBetween val="between"/>
      </c:valAx>
      <c:spPr>
        <a:solidFill>
          <a:schemeClr val="accent1">
            <a:lumMod val="75000"/>
          </a:schemeClr>
        </a:solidFill>
        <a:ln>
          <a:noFill/>
        </a:ln>
        <a:effectLst/>
      </c:spPr>
    </c:plotArea>
    <c:legend>
      <c:legendPos val="b"/>
      <c:overlay val="0"/>
      <c:spPr>
        <a:solidFill>
          <a:schemeClr val="accent1">
            <a:lumMod val="75000"/>
          </a:schemeClr>
        </a:solidFill>
        <a:ln>
          <a:noFill/>
        </a:ln>
        <a:effectLst/>
      </c:spPr>
      <c:txPr>
        <a:bodyPr rot="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alpha val="88000"/>
      </a:schemeClr>
    </a:solidFill>
    <a:ln w="9525" cap="flat" cmpd="sng" algn="ctr">
      <a:solidFill>
        <a:schemeClr val="tx1">
          <a:lumMod val="85000"/>
          <a:lumOff val="15000"/>
          <a:alpha val="78000"/>
        </a:schemeClr>
      </a:solidFill>
      <a:round/>
    </a:ln>
    <a:effectLst>
      <a:outerShdw blurRad="50800" dist="50800" dir="5400000" algn="ctr" rotWithShape="0">
        <a:srgbClr val="000000">
          <a:alpha val="90000"/>
        </a:srgbClr>
      </a:outerShdw>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514350</xdr:colOff>
      <xdr:row>0</xdr:row>
      <xdr:rowOff>157162</xdr:rowOff>
    </xdr:from>
    <xdr:to>
      <xdr:col>6</xdr:col>
      <xdr:colOff>1057275</xdr:colOff>
      <xdr:row>15</xdr:row>
      <xdr:rowOff>42862</xdr:rowOff>
    </xdr:to>
    <xdr:graphicFrame macro="">
      <xdr:nvGraphicFramePr>
        <xdr:cNvPr id="2" name="Chart 1">
          <a:extLst>
            <a:ext uri="{FF2B5EF4-FFF2-40B4-BE49-F238E27FC236}">
              <a16:creationId xmlns:a16="http://schemas.microsoft.com/office/drawing/2014/main" id="{6AE50275-F068-C65C-F5B0-6959B498F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xdr:colOff>
      <xdr:row>0</xdr:row>
      <xdr:rowOff>161924</xdr:rowOff>
    </xdr:from>
    <xdr:to>
      <xdr:col>13</xdr:col>
      <xdr:colOff>104775</xdr:colOff>
      <xdr:row>15</xdr:row>
      <xdr:rowOff>161924</xdr:rowOff>
    </xdr:to>
    <mc:AlternateContent xmlns:mc="http://schemas.openxmlformats.org/markup-compatibility/2006" xmlns:a14="http://schemas.microsoft.com/office/drawing/2010/main">
      <mc:Choice Requires="a14">
        <xdr:graphicFrame macro="">
          <xdr:nvGraphicFramePr>
            <xdr:cNvPr id="3" name="Coffe Type">
              <a:extLst>
                <a:ext uri="{FF2B5EF4-FFF2-40B4-BE49-F238E27FC236}">
                  <a16:creationId xmlns:a16="http://schemas.microsoft.com/office/drawing/2014/main" id="{0967AA03-CE9F-FD14-0060-68B766558B47}"/>
                </a:ext>
              </a:extLst>
            </xdr:cNvPr>
            <xdr:cNvGraphicFramePr/>
          </xdr:nvGraphicFramePr>
          <xdr:xfrm>
            <a:off x="0" y="0"/>
            <a:ext cx="0" cy="0"/>
          </xdr:xfrm>
          <a:graphic>
            <a:graphicData uri="http://schemas.microsoft.com/office/drawing/2010/slicer">
              <sle:slicer xmlns:sle="http://schemas.microsoft.com/office/drawing/2010/slicer" name="Coffe Type"/>
            </a:graphicData>
          </a:graphic>
        </xdr:graphicFrame>
      </mc:Choice>
      <mc:Fallback xmlns="">
        <xdr:sp macro="" textlink="">
          <xdr:nvSpPr>
            <xdr:cNvPr id="0" name=""/>
            <xdr:cNvSpPr>
              <a:spLocks noTextEdit="1"/>
            </xdr:cNvSpPr>
          </xdr:nvSpPr>
          <xdr:spPr>
            <a:xfrm>
              <a:off x="6705600" y="161924"/>
              <a:ext cx="1876425" cy="27146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1076325</xdr:colOff>
      <xdr:row>32</xdr:row>
      <xdr:rowOff>76200</xdr:rowOff>
    </xdr:from>
    <xdr:to>
      <xdr:col>7</xdr:col>
      <xdr:colOff>38100</xdr:colOff>
      <xdr:row>46</xdr:row>
      <xdr:rowOff>66675</xdr:rowOff>
    </xdr:to>
    <mc:AlternateContent xmlns:mc="http://schemas.openxmlformats.org/markup-compatibility/2006">
      <mc:Choice xmlns:a14="http://schemas.microsoft.com/office/drawing/2010/main" Requires="a14">
        <xdr:graphicFrame macro="">
          <xdr:nvGraphicFramePr>
            <xdr:cNvPr id="4" name="Product ID">
              <a:extLst>
                <a:ext uri="{FF2B5EF4-FFF2-40B4-BE49-F238E27FC236}">
                  <a16:creationId xmlns:a16="http://schemas.microsoft.com/office/drawing/2014/main" id="{F8C2E5BD-DCAD-81FA-1509-FA073C2BC42E}"/>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6124575" y="586740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1381125</xdr:colOff>
      <xdr:row>37</xdr:row>
      <xdr:rowOff>123825</xdr:rowOff>
    </xdr:from>
    <xdr:to>
      <xdr:col>4</xdr:col>
      <xdr:colOff>400050</xdr:colOff>
      <xdr:row>51</xdr:row>
      <xdr:rowOff>114300</xdr:rowOff>
    </xdr:to>
    <mc:AlternateContent xmlns:mc="http://schemas.openxmlformats.org/markup-compatibility/2006">
      <mc:Choice xmlns:a14="http://schemas.microsoft.com/office/drawing/2010/main" Requires="a14">
        <xdr:graphicFrame macro="">
          <xdr:nvGraphicFramePr>
            <xdr:cNvPr id="5" name="customers.Country">
              <a:extLst>
                <a:ext uri="{FF2B5EF4-FFF2-40B4-BE49-F238E27FC236}">
                  <a16:creationId xmlns:a16="http://schemas.microsoft.com/office/drawing/2014/main" id="{A78242E9-781B-F745-CF6C-CC25A261DBFF}"/>
                </a:ext>
              </a:extLst>
            </xdr:cNvPr>
            <xdr:cNvGraphicFramePr/>
          </xdr:nvGraphicFramePr>
          <xdr:xfrm>
            <a:off x="0" y="0"/>
            <a:ext cx="0" cy="0"/>
          </xdr:xfrm>
          <a:graphic>
            <a:graphicData uri="http://schemas.microsoft.com/office/drawing/2010/slicer">
              <sle:slicer xmlns:sle="http://schemas.microsoft.com/office/drawing/2010/slicer" name="customers.Country"/>
            </a:graphicData>
          </a:graphic>
        </xdr:graphicFrame>
      </mc:Choice>
      <mc:Fallback>
        <xdr:sp macro="" textlink="">
          <xdr:nvSpPr>
            <xdr:cNvPr id="0" name=""/>
            <xdr:cNvSpPr>
              <a:spLocks noTextEdit="1"/>
            </xdr:cNvSpPr>
          </xdr:nvSpPr>
          <xdr:spPr>
            <a:xfrm>
              <a:off x="3619500" y="681990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9526</xdr:colOff>
      <xdr:row>1</xdr:row>
      <xdr:rowOff>4761</xdr:rowOff>
    </xdr:from>
    <xdr:to>
      <xdr:col>25</xdr:col>
      <xdr:colOff>123826</xdr:colOff>
      <xdr:row>4</xdr:row>
      <xdr:rowOff>95249</xdr:rowOff>
    </xdr:to>
    <xdr:sp macro="" textlink="">
      <xdr:nvSpPr>
        <xdr:cNvPr id="4" name="Rectangle 3">
          <a:extLst>
            <a:ext uri="{FF2B5EF4-FFF2-40B4-BE49-F238E27FC236}">
              <a16:creationId xmlns:a16="http://schemas.microsoft.com/office/drawing/2014/main" id="{7E8BD369-B76D-14F0-488F-E214F7803EBB}"/>
            </a:ext>
          </a:extLst>
        </xdr:cNvPr>
        <xdr:cNvSpPr/>
      </xdr:nvSpPr>
      <xdr:spPr>
        <a:xfrm>
          <a:off x="128589" y="76199"/>
          <a:ext cx="14687550" cy="6619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b="1">
              <a:solidFill>
                <a:schemeClr val="bg1"/>
              </a:solidFill>
              <a:latin typeface="Aptos" panose="020B0004020202020204" pitchFamily="34" charset="0"/>
            </a:rPr>
            <a:t>Coffe Dashboard </a:t>
          </a:r>
          <a:r>
            <a:rPr lang="fr-FR" sz="2400" b="1">
              <a:solidFill>
                <a:schemeClr val="bg1">
                  <a:lumMod val="95000"/>
                </a:schemeClr>
              </a:solidFill>
              <a:latin typeface="Aptos" panose="020B0004020202020204" pitchFamily="34" charset="0"/>
            </a:rPr>
            <a:t>Sales</a:t>
          </a:r>
        </a:p>
      </xdr:txBody>
    </xdr:sp>
    <xdr:clientData/>
  </xdr:twoCellAnchor>
  <xdr:twoCellAnchor>
    <xdr:from>
      <xdr:col>1</xdr:col>
      <xdr:colOff>11904</xdr:colOff>
      <xdr:row>15</xdr:row>
      <xdr:rowOff>107155</xdr:rowOff>
    </xdr:from>
    <xdr:to>
      <xdr:col>14</xdr:col>
      <xdr:colOff>166688</xdr:colOff>
      <xdr:row>35</xdr:row>
      <xdr:rowOff>71436</xdr:rowOff>
    </xdr:to>
    <xdr:graphicFrame macro="">
      <xdr:nvGraphicFramePr>
        <xdr:cNvPr id="5" name="Chart 4">
          <a:extLst>
            <a:ext uri="{FF2B5EF4-FFF2-40B4-BE49-F238E27FC236}">
              <a16:creationId xmlns:a16="http://schemas.microsoft.com/office/drawing/2014/main" id="{AD15B654-AEE4-4142-9338-A57D303E2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21429</xdr:colOff>
      <xdr:row>5</xdr:row>
      <xdr:rowOff>30955</xdr:rowOff>
    </xdr:from>
    <xdr:to>
      <xdr:col>16</xdr:col>
      <xdr:colOff>68035</xdr:colOff>
      <xdr:row>15</xdr:row>
      <xdr:rowOff>5102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83FE185-6D64-43E4-94CF-ADB647A4A9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0492" y="816768"/>
              <a:ext cx="10405043" cy="1760084"/>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18</xdr:col>
      <xdr:colOff>95250</xdr:colOff>
      <xdr:row>5</xdr:row>
      <xdr:rowOff>47624</xdr:rowOff>
    </xdr:from>
    <xdr:to>
      <xdr:col>24</xdr:col>
      <xdr:colOff>311260</xdr:colOff>
      <xdr:row>9</xdr:row>
      <xdr:rowOff>54427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9C74BF1-EB5F-4387-882D-CAEAE0502A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3875" y="833437"/>
              <a:ext cx="4359385" cy="72117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107158</xdr:colOff>
      <xdr:row>9</xdr:row>
      <xdr:rowOff>71438</xdr:rowOff>
    </xdr:from>
    <xdr:to>
      <xdr:col>21</xdr:col>
      <xdr:colOff>141173</xdr:colOff>
      <xdr:row>15</xdr:row>
      <xdr:rowOff>34019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41591850-95D4-41F3-9242-EF20EC1EE1F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65783" y="1571626"/>
              <a:ext cx="2105703" cy="103414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511968</xdr:colOff>
      <xdr:row>9</xdr:row>
      <xdr:rowOff>71437</xdr:rowOff>
    </xdr:from>
    <xdr:to>
      <xdr:col>24</xdr:col>
      <xdr:colOff>515369</xdr:colOff>
      <xdr:row>15</xdr:row>
      <xdr:rowOff>43541</xdr:rowOff>
    </xdr:to>
    <mc:AlternateContent xmlns:mc="http://schemas.openxmlformats.org/markup-compatibility/2006">
      <mc:Choice xmlns:a14="http://schemas.microsoft.com/office/drawing/2010/main" Requires="a14">
        <xdr:graphicFrame macro="">
          <xdr:nvGraphicFramePr>
            <xdr:cNvPr id="9" name="Loyalty Cars">
              <a:extLst>
                <a:ext uri="{FF2B5EF4-FFF2-40B4-BE49-F238E27FC236}">
                  <a16:creationId xmlns:a16="http://schemas.microsoft.com/office/drawing/2014/main" id="{09247391-6BD2-4F3F-BD19-FF9690978508}"/>
                </a:ext>
              </a:extLst>
            </xdr:cNvPr>
            <xdr:cNvGraphicFramePr/>
          </xdr:nvGraphicFramePr>
          <xdr:xfrm>
            <a:off x="0" y="0"/>
            <a:ext cx="0" cy="0"/>
          </xdr:xfrm>
          <a:graphic>
            <a:graphicData uri="http://schemas.microsoft.com/office/drawing/2010/slicer">
              <sle:slicer xmlns:sle="http://schemas.microsoft.com/office/drawing/2010/slicer" name="Loyalty Cars"/>
            </a:graphicData>
          </a:graphic>
        </xdr:graphicFrame>
      </mc:Choice>
      <mc:Fallback>
        <xdr:sp macro="" textlink="">
          <xdr:nvSpPr>
            <xdr:cNvPr id="0" name=""/>
            <xdr:cNvSpPr>
              <a:spLocks noTextEdit="1"/>
            </xdr:cNvSpPr>
          </xdr:nvSpPr>
          <xdr:spPr>
            <a:xfrm>
              <a:off x="14442281" y="1571625"/>
              <a:ext cx="2075088" cy="104366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500063</xdr:colOff>
      <xdr:row>15</xdr:row>
      <xdr:rowOff>107155</xdr:rowOff>
    </xdr:from>
    <xdr:to>
      <xdr:col>25</xdr:col>
      <xdr:colOff>188116</xdr:colOff>
      <xdr:row>32</xdr:row>
      <xdr:rowOff>83343</xdr:rowOff>
    </xdr:to>
    <xdr:graphicFrame macro="">
      <xdr:nvGraphicFramePr>
        <xdr:cNvPr id="10" name="Chart 9">
          <a:extLst>
            <a:ext uri="{FF2B5EF4-FFF2-40B4-BE49-F238E27FC236}">
              <a16:creationId xmlns:a16="http://schemas.microsoft.com/office/drawing/2014/main" id="{3F585064-0F06-4509-9C2E-0591F1973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523875</xdr:colOff>
      <xdr:row>33</xdr:row>
      <xdr:rowOff>11906</xdr:rowOff>
    </xdr:from>
    <xdr:to>
      <xdr:col>25</xdr:col>
      <xdr:colOff>130967</xdr:colOff>
      <xdr:row>50</xdr:row>
      <xdr:rowOff>11906</xdr:rowOff>
    </xdr:to>
    <xdr:graphicFrame macro="">
      <xdr:nvGraphicFramePr>
        <xdr:cNvPr id="11" name="Chart 10">
          <a:extLst>
            <a:ext uri="{FF2B5EF4-FFF2-40B4-BE49-F238E27FC236}">
              <a16:creationId xmlns:a16="http://schemas.microsoft.com/office/drawing/2014/main" id="{D90E1819-5792-4272-B7D9-A1A2C373B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35717</xdr:colOff>
      <xdr:row>35</xdr:row>
      <xdr:rowOff>142876</xdr:rowOff>
    </xdr:from>
    <xdr:to>
      <xdr:col>14</xdr:col>
      <xdr:colOff>190499</xdr:colOff>
      <xdr:row>50</xdr:row>
      <xdr:rowOff>28576</xdr:rowOff>
    </xdr:to>
    <xdr:graphicFrame macro="">
      <xdr:nvGraphicFramePr>
        <xdr:cNvPr id="12" name="Chart 11">
          <a:extLst>
            <a:ext uri="{FF2B5EF4-FFF2-40B4-BE49-F238E27FC236}">
              <a16:creationId xmlns:a16="http://schemas.microsoft.com/office/drawing/2014/main" id="{6F78CA71-16A8-4E30-AEDC-A70524164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KING" refreshedDate="45398.798869907405" createdVersion="8" refreshedVersion="8" minRefreshableVersion="3" recordCount="1000" xr:uid="{3D88580D-BBD0-4E9A-A741-7E68EBEC7623}">
  <cacheSource type="worksheet">
    <worksheetSource name="orders[[products.Unit Price]:[Roast Type Name]]"/>
  </cacheSource>
  <cacheFields count="10">
    <cacheField name="products.Unit Price" numFmtId="166">
      <sharedItems containsSemiMixedTypes="0" containsString="0" containsNumber="1" minValue="2.6849999999999996" maxValue="36.454999999999998"/>
    </cacheField>
    <cacheField name="products.Price per 100g" numFmtId="166">
      <sharedItems containsSemiMixedTypes="0" containsString="0" containsNumber="1" minValue="0.82339999999999991" maxValue="2.3774999999999999"/>
    </cacheField>
    <cacheField name="products.Profit" numFmtId="0">
      <sharedItems containsSemiMixedTypes="0" containsString="0" containsNumber="1" minValue="0.16109999999999997" maxValue="4.7391499999999995"/>
    </cacheField>
    <cacheField name="Coffe Type" numFmtId="0">
      <sharedItems count="4">
        <s v="Rob"/>
        <s v="Ara"/>
        <s v="Exc"/>
        <s v="Lib"/>
      </sharedItems>
    </cacheField>
    <cacheField name="Roast Type" numFmtId="0">
      <sharedItems/>
    </cacheField>
    <cacheField name="Email" numFmtId="0">
      <sharedItems containsMixedTypes="1" containsNumber="1" containsInteger="1" minValue="0" maxValue="0"/>
    </cacheField>
    <cacheField name="Coffe Type Fall" numFmtId="0">
      <sharedItems count="4">
        <s v="Robesca"/>
        <s v="Arabica"/>
        <s v="Excercice"/>
        <s v="Liberta"/>
      </sharedItems>
    </cacheField>
    <cacheField name="Continent" numFmtId="0">
      <sharedItems containsNonDate="0" containsString="0" containsBlank="1"/>
    </cacheField>
    <cacheField name="Season" numFmtId="0">
      <sharedItems/>
    </cacheField>
    <cacheField name="Roast Type 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01127638889" backgroundQuery="1" createdVersion="8" refreshedVersion="8" minRefreshableVersion="3" recordCount="0" supportSubquery="1" supportAdvancedDrill="1" xr:uid="{E0D6BEB5-4491-40A2-9A8E-E85A1C57EED3}">
  <cacheSource type="external" connectionId="4"/>
  <cacheFields count="3">
    <cacheField name="[Measures].[Sum of products.Unit Price]" caption="Sum of products.Unit Price" numFmtId="0" hierarchy="49" level="32767"/>
    <cacheField name="[orders].[Season].[Season]" caption="Season" numFmtId="0" hierarchy="29" level="1">
      <sharedItems count="4">
        <s v="Automne"/>
        <s v="Été"/>
        <s v="Hiver"/>
        <s v="Printemps"/>
      </sharedItems>
    </cacheField>
    <cacheField name="[orders].[Coffe Type].[Coffe Type]" caption="Coffe Type" numFmtId="0" hierarchy="24" level="1">
      <sharedItems containsSemiMixedTypes="0" containsNonDate="0" containsString="0"/>
    </cacheField>
  </cacheFields>
  <cacheHierarchies count="5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2" memberValueDatatype="130" unbalanced="0">
      <fieldsUsage count="2">
        <fieldUsage x="-1"/>
        <fieldUsage x="2"/>
      </fieldsUsage>
    </cacheHierarchy>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0" memberValueDatatype="130" unbalanced="0"/>
    <cacheHierarchy uniqueName="[orders].[Loyalty Cars]" caption="Loyalty Cars" attribute="1" defaultMemberUniqueName="[orders].[Loyalty Cars].[All]" allUniqueName="[orders].[Loyalty Cars].[All]" dimensionUniqueName="[orders]" displayFolder="" count="0" memberValueDatatype="130" unbalanced="0"/>
    <cacheHierarchy uniqueName="[orders].[Season]" caption="Season" attribute="1" defaultMemberUniqueName="[orders].[Season].[All]" allUniqueName="[orders].[Season].[All]" dimensionUniqueName="[orders]" displayFolder="" count="2" memberValueDatatype="130" unbalanced="0">
      <fieldsUsage count="2">
        <fieldUsage x="-1"/>
        <fieldUsage x="1"/>
      </fieldsUsage>
    </cacheHierarchy>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34"/>
        </ext>
      </extLst>
    </cacheHierarchy>
    <cacheHierarchy uniqueName="[Measures].[Sum of products.Price per 100g]" caption="Sum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Price per 100g]" caption="Average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Unit Price]" caption="Average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products.Size]" caption="Sum of products.Size" measure="1" displayFolder="" measureGroup="orders" count="0" hidden="1">
      <extLst>
        <ext xmlns:x15="http://schemas.microsoft.com/office/spreadsheetml/2010/11/main" uri="{B97F6D7D-B522-45F9-BDA1-12C45D357490}">
          <x15:cacheHierarchy aggregatedColumn="20"/>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664604166668" backgroundQuery="1" createdVersion="8" refreshedVersion="8" minRefreshableVersion="3" recordCount="0" supportSubquery="1" supportAdvancedDrill="1" xr:uid="{237E2B9B-58FA-4231-9ABB-DEDB36A3B398}">
  <cacheSource type="external" connectionId="4"/>
  <cacheFields count="4">
    <cacheField name="[Measures].[Sum of Sales]" caption="Sum of Sales" numFmtId="0" hierarchy="50" level="32767"/>
    <cacheField name="[Measures].[Sum of products.Unit Price]" caption="Sum of products.Unit Price" numFmtId="0" hierarchy="49" level="32767"/>
    <cacheField name="[orders].[Quantity].[Quantity]" caption="Quantity" numFmtId="0" hierarchy="13"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 index="5" name="[orders].[Quantity].&amp;[6]"/>
          </x15:cachedUniqueNames>
        </ext>
      </extLst>
    </cacheField>
    <cacheField name="[orders].[customers.Country].[customers.Country]" caption="customers.Country" numFmtId="0" hierarchy="18" level="1">
      <sharedItems containsSemiMixedTypes="0" containsNonDate="0" containsString="0"/>
    </cacheField>
  </cacheFields>
  <cacheHierarchies count="57">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fieldsUsage count="2">
        <fieldUsage x="-1"/>
        <fieldUsage x="2"/>
      </fieldsUsage>
    </cacheHierarchy>
    <cacheHierarchy uniqueName="[orders].[customers.Customer Name]" caption="customers.Customer Name" attribute="1" defaultMemberUniqueName="[orders].[customers.Customer Name].[All]" allUniqueName="[orders].[customers.Customer Name].[All]" dimensionUniqueName="[orders]" displayFolder="" count="2" memberValueDatatype="130" unbalanced="0"/>
    <cacheHierarchy uniqueName="[orders].[customers.Phone Number]" caption="customers.Phone Number" attribute="1" defaultMemberUniqueName="[orders].[customers.Phone Number].[All]" allUniqueName="[orders].[customers.Phone Number].[All]" dimensionUniqueName="[orders]" displayFolder="" count="2"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2" memberValueDatatype="130" unbalanced="0"/>
    <cacheHierarchy uniqueName="[orders].[customers.City]" caption="customers.City" attribute="1" defaultMemberUniqueName="[orders].[customers.City].[All]" allUniqueName="[orders].[customers.City].[All]" dimensionUniqueName="[orders]" displayFolder="" count="2" memberValueDatatype="130" unbalanced="0"/>
    <cacheHierarchy uniqueName="[orders].[customers.Country]" caption="customers.Country" attribute="1" defaultMemberUniqueName="[orders].[customers.Country].[All]" allUniqueName="[orders].[customers.Country].[All]" dimensionUniqueName="[orders]" displayFolder="" count="2" memberValueDatatype="130" unbalanced="0">
      <fieldsUsage count="2">
        <fieldUsage x="-1"/>
        <fieldUsage x="3"/>
      </fieldsUsage>
    </cacheHierarchy>
    <cacheHierarchy uniqueName="[orders].[customers.Postcode]" caption="customers.Postcode" attribute="1" defaultMemberUniqueName="[orders].[customers.Postcode].[All]" allUniqueName="[orders].[customers.Postcode].[All]" dimensionUniqueName="[orders]" displayFolder="" count="2" memberValueDatatype="130" unbalanced="0"/>
    <cacheHierarchy uniqueName="[orders].[products.Size]" caption="products.Size" attribute="1" defaultMemberUniqueName="[orders].[products.Size].[All]" allUniqueName="[orders].[products.Size].[All]" dimensionUniqueName="[orders]" displayFolder="" count="2" memberValueDatatype="5" unbalanced="0"/>
    <cacheHierarchy uniqueName="[orders].[products.Unit Price]" caption="products.Unit Price" attribute="1" defaultMemberUniqueName="[orders].[products.Unit Price].[All]" allUniqueName="[orders].[products.Unit Price].[All]" dimensionUniqueName="[orders]" displayFolder="" count="2" memberValueDatatype="5" unbalanced="0"/>
    <cacheHierarchy uniqueName="[orders].[products.Price per 100g]" caption="products.Price per 100g" attribute="1" defaultMemberUniqueName="[orders].[products.Price per 100g].[All]" allUniqueName="[orders].[products.Price per 100g].[All]" dimensionUniqueName="[orders]" displayFolder="" count="2" memberValueDatatype="5" unbalanced="0"/>
    <cacheHierarchy uniqueName="[orders].[products.Profit]" caption="products.Profit" attribute="1" defaultMemberUniqueName="[orders].[products.Profit].[All]" allUniqueName="[orders].[products.Profit].[All]" dimensionUniqueName="[orders]" displayFolder="" count="2" memberValueDatatype="5" unbalanced="0"/>
    <cacheHierarchy uniqueName="[orders].[Coffe Type]" caption="Coffe Type" attribute="1" defaultMemberUniqueName="[orders].[Coffe Type].[All]" allUniqueName="[orders].[Coff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ffe Type Fall]" caption="Coffe Type Fall" attribute="1" defaultMemberUniqueName="[orders].[Coffe Type Fall].[All]" allUniqueName="[orders].[Coffe Type Fall].[All]" dimensionUniqueName="[orders]" displayFolder="" count="2" memberValueDatatype="130" unbalanced="0"/>
    <cacheHierarchy uniqueName="[orders].[Loyalty Cars]" caption="Loyalty Cars" attribute="1" defaultMemberUniqueName="[orders].[Loyalty Cars].[All]" allUniqueName="[orders].[Loyalty Cars].[All]" dimensionUniqueName="[orders]" displayFolder="" count="2" memberValueDatatype="130" unbalanced="0"/>
    <cacheHierarchy uniqueName="[orders].[Season]" caption="Season" attribute="1" defaultMemberUniqueName="[orders].[Season].[All]" allUniqueName="[orders].[Season].[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products].[Column1]" caption="Column1" attribute="1" defaultMemberUniqueName="[products].[Column1].[All]" allUniqueName="[products].[Column1].[All]" dimensionUniqueName="[products]" displayFolder="" count="2" memberValueDatatype="130" unbalanced="0"/>
    <cacheHierarchy uniqueName="[products].[Column2]" caption="Column2" attribute="1" defaultMemberUniqueName="[products].[Column2].[All]" allUniqueName="[products].[Column2].[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products.Price per 100g]" caption="Sum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Price per 100g]" caption="Average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Unit Price]" caption="Average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products.Size]" caption="Sum of products.Size" measure="1" displayFolder="" measureGroup="orders" count="0" hidden="1">
      <extLst>
        <ext xmlns:x15="http://schemas.microsoft.com/office/spreadsheetml/2010/11/main" uri="{B97F6D7D-B522-45F9-BDA1-12C45D357490}">
          <x15:cacheHierarchy aggregatedColumn="20"/>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667484027777" backgroundQuery="1" createdVersion="8" refreshedVersion="8" minRefreshableVersion="3" recordCount="0" supportSubquery="1" supportAdvancedDrill="1" xr:uid="{235B4715-7590-4265-B7AB-9D2849A98799}">
  <cacheSource type="external" connectionId="4"/>
  <cacheFields count="3">
    <cacheField name="[Measures].[Sum of Sales]" caption="Sum of Sales" numFmtId="0" hierarchy="50" level="32767"/>
    <cacheField name="[orders].[customers.Country].[customers.Country]" caption="customers.Country" numFmtId="0" hierarchy="18" level="1">
      <sharedItems count="3">
        <s v="Ireland"/>
        <s v="United Kingdom"/>
        <s v="United States"/>
      </sharedItems>
    </cacheField>
    <cacheField name="[orders].[Loyalty Cars].[Loyalty Cars]" caption="Loyalty Cars" numFmtId="0" hierarchy="28" level="1">
      <sharedItems count="2">
        <s v="No"/>
        <s v="Yes"/>
      </sharedItems>
    </cacheField>
  </cacheFields>
  <cacheHierarchies count="5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2" memberValueDatatype="130" unbalanced="0">
      <fieldsUsage count="2">
        <fieldUsage x="-1"/>
        <fieldUsage x="1"/>
      </fieldsUsage>
    </cacheHierarchy>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0" memberValueDatatype="130" unbalanced="0"/>
    <cacheHierarchy uniqueName="[orders].[Loyalty Cars]" caption="Loyalty Cars" attribute="1" defaultMemberUniqueName="[orders].[Loyalty Cars].[All]" allUniqueName="[orders].[Loyalty Cars].[All]" dimensionUniqueName="[orders]" displayFolder="" count="2" memberValueDatatype="130" unbalanced="0">
      <fieldsUsage count="2">
        <fieldUsage x="-1"/>
        <fieldUsage x="2"/>
      </fieldsUsage>
    </cacheHierarchy>
    <cacheHierarchy uniqueName="[orders].[Season]" caption="Season" attribute="1" defaultMemberUniqueName="[orders].[Season].[All]" allUniqueName="[orders].[Season].[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products.Price per 100g]" caption="Sum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Price per 100g]" caption="Average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Unit Price]" caption="Average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products.Size]" caption="Sum of products.Size" measure="1" displayFolder="" measureGroup="orders" count="0" hidden="1">
      <extLst>
        <ext xmlns:x15="http://schemas.microsoft.com/office/spreadsheetml/2010/11/main" uri="{B97F6D7D-B522-45F9-BDA1-12C45D357490}">
          <x15:cacheHierarchy aggregatedColumn="20"/>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723571180555" backgroundQuery="1" createdVersion="8" refreshedVersion="8" minRefreshableVersion="3" recordCount="0" supportSubquery="1" supportAdvancedDrill="1" xr:uid="{5E92BF1D-CCA2-4F55-9F10-9B872573DD34}">
  <cacheSource type="external" connectionId="4"/>
  <cacheFields count="4">
    <cacheField name="[Measures].[Sum of Sales]" caption="Sum of Sales" numFmtId="0" hierarchy="50" level="32767"/>
    <cacheField name="[orders].[customers.Country].[customers.Country]" caption="customers.Country" numFmtId="0" hierarchy="18" level="1">
      <sharedItems count="3">
        <s v="Ireland"/>
        <s v="United Kingdom"/>
        <s v="United States"/>
      </sharedItems>
    </cacheField>
    <cacheField name="[orders].[Loyalty Cars].[Loyalty Cars]" caption="Loyalty Cars" numFmtId="0" hierarchy="28" level="1">
      <sharedItems count="2">
        <s v="No"/>
        <s v="Yes"/>
      </sharedItems>
    </cacheField>
    <cacheField name="[orders].[customers.Customer Name].[customers.Customer Name]" caption="customers.Customer Name" numFmtId="0" hierarchy="14" level="1">
      <sharedItems count="8">
        <s v="Alexa Sizey"/>
        <s v="Allis Wilmore"/>
        <s v="Brenn Dundredge"/>
        <s v="Brice Romera"/>
        <s v="Derick Snow"/>
        <s v="Don Flintiff"/>
        <s v="Nealson Cuttler"/>
        <s v="Terri Farra"/>
      </sharedItems>
    </cacheField>
  </cacheFields>
  <cacheHierarchies count="5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2" memberValueDatatype="130" unbalanced="0">
      <fieldsUsage count="2">
        <fieldUsage x="-1"/>
        <fieldUsage x="3"/>
      </fieldsUsage>
    </cacheHierarchy>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2" memberValueDatatype="130" unbalanced="0">
      <fieldsUsage count="2">
        <fieldUsage x="-1"/>
        <fieldUsage x="1"/>
      </fieldsUsage>
    </cacheHierarchy>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0" memberValueDatatype="130" unbalanced="0"/>
    <cacheHierarchy uniqueName="[orders].[Loyalty Cars]" caption="Loyalty Cars" attribute="1" defaultMemberUniqueName="[orders].[Loyalty Cars].[All]" allUniqueName="[orders].[Loyalty Cars].[All]" dimensionUniqueName="[orders]" displayFolder="" count="2" memberValueDatatype="130" unbalanced="0">
      <fieldsUsage count="2">
        <fieldUsage x="-1"/>
        <fieldUsage x="2"/>
      </fieldsUsage>
    </cacheHierarchy>
    <cacheHierarchy uniqueName="[orders].[Season]" caption="Season" attribute="1" defaultMemberUniqueName="[orders].[Season].[All]" allUniqueName="[orders].[Season].[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products.Price per 100g]" caption="Sum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Price per 100g]" caption="Average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Unit Price]" caption="Average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products.Size]" caption="Sum of products.Size" measure="1" displayFolder="" measureGroup="orders" count="0" hidden="1">
      <extLst>
        <ext xmlns:x15="http://schemas.microsoft.com/office/spreadsheetml/2010/11/main" uri="{B97F6D7D-B522-45F9-BDA1-12C45D357490}">
          <x15:cacheHierarchy aggregatedColumn="20"/>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741930671298" backgroundQuery="1" createdVersion="8" refreshedVersion="8" minRefreshableVersion="3" recordCount="0" supportSubquery="1" supportAdvancedDrill="1" xr:uid="{B55D9B55-030E-4253-B7A4-2315CDDA4311}">
  <cacheSource type="external" connectionId="4"/>
  <cacheFields count="4">
    <cacheField name="[orders].[Order Date (Month)].[Order Date (Month)]" caption="Order Date (Month)" numFmtId="0" hierarchy="33" level="1">
      <sharedItems count="12">
        <s v="janv"/>
        <s v="févr"/>
        <s v="mars"/>
        <s v="avr"/>
        <s v="mai"/>
        <s v="juin"/>
        <s v="juil"/>
        <s v="août"/>
        <s v="sept"/>
        <s v="oct"/>
        <s v="nov"/>
        <s v="déc"/>
      </sharedItems>
    </cacheField>
    <cacheField name="[orders].[Order Date (Year)].[Order Date (Year)]" caption="Order Date (Year)" numFmtId="0" hierarchy="31" level="1">
      <sharedItems count="4">
        <s v="2019"/>
        <s v="2020"/>
        <s v="2021"/>
        <s v="2022"/>
      </sharedItems>
    </cacheField>
    <cacheField name="[orders].[Coffe Type Fall].[Coffe Type Fall]" caption="Coffe Type Fall" numFmtId="0" hierarchy="27" level="1">
      <sharedItems count="4">
        <s v="Arabica"/>
        <s v="Excercice"/>
        <s v="Liberta"/>
        <s v="Robesca"/>
      </sharedItems>
    </cacheField>
    <cacheField name="[Measures].[Sum of Sales]" caption="Sum of Sales" numFmtId="0" hierarchy="50" level="32767"/>
  </cacheFields>
  <cacheHierarchies count="5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2" memberValueDatatype="130" unbalanced="0">
      <fieldsUsage count="2">
        <fieldUsage x="-1"/>
        <fieldUsage x="2"/>
      </fieldsUsage>
    </cacheHierarchy>
    <cacheHierarchy uniqueName="[orders].[Loyalty Cars]" caption="Loyalty Cars" attribute="1" defaultMemberUniqueName="[orders].[Loyalty Cars].[All]" allUniqueName="[orders].[Loyalty Cars].[All]" dimensionUniqueName="[orders]" displayFolder="" count="2" memberValueDatatype="130" unbalanced="0"/>
    <cacheHierarchy uniqueName="[orders].[Season]" caption="Season" attribute="1" defaultMemberUniqueName="[orders].[Season].[All]" allUniqueName="[orders].[Season].[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products.Price per 100g]" caption="Sum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Price per 100g]" caption="Average of products.Price per 100g" measure="1" displayFolder="" measureGroup="orders" count="0" hidden="1">
      <extLst>
        <ext xmlns:x15="http://schemas.microsoft.com/office/spreadsheetml/2010/11/main" uri="{B97F6D7D-B522-45F9-BDA1-12C45D357490}">
          <x15:cacheHierarchy aggregatedColumn="22"/>
        </ext>
      </extLst>
    </cacheHierarchy>
    <cacheHierarchy uniqueName="[Measures].[Average of products.Unit Price]" caption="Average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products.Size]" caption="Sum of products.Size" measure="1" displayFolder="" measureGroup="orders" count="0" hidden="1">
      <extLst>
        <ext xmlns:x15="http://schemas.microsoft.com/office/spreadsheetml/2010/11/main" uri="{B97F6D7D-B522-45F9-BDA1-12C45D357490}">
          <x15:cacheHierarchy aggregatedColumn="20"/>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003338773146" backgroundQuery="1" createdVersion="3" refreshedVersion="8" minRefreshableVersion="3" recordCount="0" supportSubquery="1" supportAdvancedDrill="1" xr:uid="{771C4A5F-F8C4-4297-AB3F-CBD97E595B1B}">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2" memberValueDatatype="130" unbalanced="0"/>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0" memberValueDatatype="130" unbalanced="0"/>
    <cacheHierarchy uniqueName="[orders].[Loyalty Cars]" caption="Loyalty Cars" attribute="1" defaultMemberUniqueName="[orders].[Loyalty Cars].[All]" allUniqueName="[orders].[Loyalty Cars].[All]" dimensionUniqueName="[orders]" displayFolder="" count="2" memberValueDatatype="130" unbalanced="0"/>
    <cacheHierarchy uniqueName="[orders].[Season]" caption="Season" attribute="1" defaultMemberUniqueName="[orders].[Season].[All]" allUniqueName="[orders].[Season].[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35223775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 KING" refreshedDate="45400.003343634256" backgroundQuery="1" createdVersion="3" refreshedVersion="8" minRefreshableVersion="3" recordCount="0" supportSubquery="1" supportAdvancedDrill="1" xr:uid="{94FE5E53-AADA-4B46-A01C-3350D6099222}">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Address Line 1]" caption="customers.Address Line 1" attribute="1" defaultMemberUniqueName="[orders].[customers.Address Line 1].[All]" allUniqueName="[orders].[customers.Address Line 1].[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Postcode]" caption="customers.Postcode" attribute="1" defaultMemberUniqueName="[orders].[customers.Postcode].[All]" allUniqueName="[orders].[customers.Postcod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Coffe Type]" caption="Coffe Type" attribute="1" defaultMemberUniqueName="[orders].[Coffe Type].[All]" allUniqueName="[orders].[Coff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ffe Type Fall]" caption="Coffe Type Fall" attribute="1" defaultMemberUniqueName="[orders].[Coffe Type Fall].[All]" allUniqueName="[orders].[Coffe Type Fall].[All]" dimensionUniqueName="[orders]" displayFolder="" count="0" memberValueDatatype="130" unbalanced="0"/>
    <cacheHierarchy uniqueName="[orders].[Loyalty Cars]" caption="Loyalty Cars" attribute="1" defaultMemberUniqueName="[orders].[Loyalty Cars].[All]" allUniqueName="[orders].[Loyalty Cars].[All]" dimensionUniqueName="[orders]" displayFolder="" count="0" memberValueDatatype="130" unbalanced="0"/>
    <cacheHierarchy uniqueName="[orders].[Season]" caption="Season" attribute="1" defaultMemberUniqueName="[orders].[Season].[All]" allUniqueName="[orders].[Season].[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Column1]" caption="Column1" attribute="1" defaultMemberUniqueName="[products].[Column1].[All]" allUniqueName="[products].[Column1].[All]" dimensionUniqueName="[products]" displayFolder="" count="0" memberValueDatatype="130" unbalanced="0"/>
    <cacheHierarchy uniqueName="[products].[Column2]" caption="Column2" attribute="1" defaultMemberUniqueName="[products].[Column2].[All]" allUniqueName="[products].[Column2].[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Unit Price]" caption="Sum of products.Unit Price"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0722301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9.9499999999999993"/>
    <n v="0.99499999999999988"/>
    <n v="0.59699999999999998"/>
    <x v="0"/>
    <s v="M"/>
    <s v="aallner0@lulu.com"/>
    <x v="0"/>
    <m/>
    <s v="Automne "/>
    <s v="Medium"/>
  </r>
  <r>
    <n v="9.9499999999999993"/>
    <n v="0.99499999999999988"/>
    <n v="0.59699999999999998"/>
    <x v="0"/>
    <s v="M"/>
    <s v="rscholarc@nyu.edu"/>
    <x v="0"/>
    <m/>
    <s v="Été"/>
    <s v="Medium"/>
  </r>
  <r>
    <n v="9.9499999999999993"/>
    <n v="0.99499999999999988"/>
    <n v="0.59699999999999998"/>
    <x v="0"/>
    <s v="M"/>
    <n v="0"/>
    <x v="0"/>
    <m/>
    <s v="Automne"/>
    <s v="Medium"/>
  </r>
  <r>
    <n v="3.8849999999999998"/>
    <n v="1.9424999999999999"/>
    <n v="0.34964999999999996"/>
    <x v="1"/>
    <s v="L"/>
    <s v="acurley1b@hao123.com"/>
    <x v="1"/>
    <m/>
    <s v="Été"/>
    <s v="Light"/>
  </r>
  <r>
    <n v="8.25"/>
    <n v="1.65"/>
    <n v="0.90749999999999997"/>
    <x v="2"/>
    <s v="M"/>
    <s v="aallner0@lulu.com"/>
    <x v="2"/>
    <m/>
    <s v="Automne "/>
    <s v="Medium"/>
  </r>
  <r>
    <n v="8.25"/>
    <n v="1.65"/>
    <n v="0.90749999999999997"/>
    <x v="2"/>
    <s v="M"/>
    <s v="obaudassi18@seesaa.net"/>
    <x v="2"/>
    <m/>
    <s v="Printemps"/>
    <s v="Medium"/>
  </r>
  <r>
    <n v="12.95"/>
    <n v="1.2949999999999999"/>
    <n v="1.1655"/>
    <x v="1"/>
    <s v="L"/>
    <s v="jredholes2@tmall.com"/>
    <x v="1"/>
    <m/>
    <s v="Été"/>
    <s v="Light"/>
  </r>
  <r>
    <n v="12.95"/>
    <n v="1.2949999999999999"/>
    <n v="1.1655"/>
    <x v="1"/>
    <s v="L"/>
    <s v="rbroxuph@jimdo.com"/>
    <x v="1"/>
    <m/>
    <s v="Automne"/>
    <s v="Light"/>
  </r>
  <r>
    <n v="13.75"/>
    <n v="1.375"/>
    <n v="1.5125"/>
    <x v="2"/>
    <s v="M"/>
    <n v="0"/>
    <x v="2"/>
    <m/>
    <s v="Été"/>
    <s v="Medium"/>
  </r>
  <r>
    <n v="27.484999999999996"/>
    <n v="1.0993999999999999"/>
    <n v="1.6490999999999998"/>
    <x v="0"/>
    <s v="L"/>
    <n v="0"/>
    <x v="0"/>
    <m/>
    <s v="Été"/>
    <s v="Light"/>
  </r>
  <r>
    <n v="3.375"/>
    <n v="1.6875"/>
    <n v="0.30374999999999996"/>
    <x v="1"/>
    <s v="M"/>
    <s v="malabasterg@hexun.com"/>
    <x v="1"/>
    <m/>
    <s v="Printemps"/>
    <s v="Medium"/>
  </r>
  <r>
    <n v="3.375"/>
    <n v="1.6875"/>
    <n v="0.30374999999999996"/>
    <x v="1"/>
    <s v="M"/>
    <s v="acorradinoj@harvard.edu"/>
    <x v="1"/>
    <m/>
    <s v="Hiver"/>
    <s v="Medium"/>
  </r>
  <r>
    <n v="3.375"/>
    <n v="1.6875"/>
    <n v="0.30374999999999996"/>
    <x v="1"/>
    <s v="M"/>
    <s v="vdanneilr@mtv.com"/>
    <x v="1"/>
    <m/>
    <s v="Automne"/>
    <s v="Medium"/>
  </r>
  <r>
    <n v="12.95"/>
    <n v="1.2949999999999999"/>
    <n v="1.6835"/>
    <x v="3"/>
    <s v="D"/>
    <n v="0"/>
    <x v="3"/>
    <m/>
    <s v="Été"/>
    <s v="Dark"/>
  </r>
  <r>
    <n v="6.75"/>
    <n v="1.35"/>
    <n v="0.60749999999999993"/>
    <x v="1"/>
    <s v="M"/>
    <s v="sshalesq@umich.edu"/>
    <x v="1"/>
    <m/>
    <s v="Hiver"/>
    <s v="Medium"/>
  </r>
  <r>
    <n v="7.29"/>
    <n v="1.458"/>
    <n v="0.80190000000000006"/>
    <x v="2"/>
    <s v="D"/>
    <s v="slobe6@nifty.com"/>
    <x v="2"/>
    <m/>
    <s v="Hiver"/>
    <s v="Dark"/>
  </r>
  <r>
    <n v="11.25"/>
    <n v="1.125"/>
    <n v="1.0125"/>
    <x v="1"/>
    <s v="M"/>
    <s v="cblofeldo@amazon.co.uk"/>
    <x v="1"/>
    <m/>
    <s v="Automne "/>
    <s v="Medium"/>
  </r>
  <r>
    <n v="4.7549999999999999"/>
    <n v="2.3774999999999999"/>
    <n v="0.61814999999999998"/>
    <x v="3"/>
    <s v="L"/>
    <n v="0"/>
    <x v="3"/>
    <m/>
    <s v="Printemps"/>
    <s v="Light"/>
  </r>
  <r>
    <n v="4.7549999999999999"/>
    <n v="2.3774999999999999"/>
    <n v="0.61814999999999998"/>
    <x v="3"/>
    <s v="L"/>
    <s v="ggatheralx@123-reg.co.uk"/>
    <x v="3"/>
    <m/>
    <s v="Été"/>
    <s v="Light"/>
  </r>
  <r>
    <n v="5.97"/>
    <n v="1.194"/>
    <n v="0.35819999999999996"/>
    <x v="0"/>
    <s v="M"/>
    <s v="gpetracci8@livejournal.com"/>
    <x v="0"/>
    <m/>
    <s v="Hiver"/>
    <s v="Medium"/>
  </r>
  <r>
    <n v="5.97"/>
    <n v="1.194"/>
    <n v="0.35819999999999996"/>
    <x v="0"/>
    <s v="M"/>
    <s v="rraven9@ed.gov"/>
    <x v="0"/>
    <m/>
    <s v="Automne "/>
    <s v="Medium"/>
  </r>
  <r>
    <n v="2.9849999999999999"/>
    <n v="1.4924999999999999"/>
    <n v="0.26865"/>
    <x v="1"/>
    <s v="D"/>
    <s v="adavidowskyl@netvibes.com"/>
    <x v="1"/>
    <m/>
    <s v="Hiver"/>
    <s v="Dark"/>
  </r>
  <r>
    <n v="2.9849999999999999"/>
    <n v="1.4924999999999999"/>
    <n v="0.26865"/>
    <x v="1"/>
    <s v="D"/>
    <s v="ikleinertn@timesonline.co.uk"/>
    <x v="1"/>
    <m/>
    <s v="Hiver"/>
    <s v="Dark"/>
  </r>
  <r>
    <n v="5.97"/>
    <n v="1.194"/>
    <n v="0.5373"/>
    <x v="1"/>
    <s v="D"/>
    <s v="tnewburys@usda.gov"/>
    <x v="1"/>
    <m/>
    <s v="Été"/>
    <s v="Dark"/>
  </r>
  <r>
    <n v="5.97"/>
    <n v="1.194"/>
    <n v="0.5373"/>
    <x v="1"/>
    <s v="D"/>
    <n v="0"/>
    <x v="1"/>
    <m/>
    <s v="Automne "/>
    <s v="Dark"/>
  </r>
  <r>
    <n v="5.97"/>
    <n v="1.194"/>
    <n v="0.5373"/>
    <x v="1"/>
    <s v="D"/>
    <s v="feilhartz@who.int"/>
    <x v="1"/>
    <m/>
    <s v="Été"/>
    <s v="Dark"/>
  </r>
  <r>
    <n v="9.9499999999999993"/>
    <n v="0.99499999999999988"/>
    <n v="0.89549999999999985"/>
    <x v="1"/>
    <s v="D"/>
    <s v="fferbera@businesswire.com"/>
    <x v="1"/>
    <m/>
    <s v="Printemps"/>
    <s v="Dark"/>
  </r>
  <r>
    <n v="9.9499999999999993"/>
    <n v="0.99499999999999988"/>
    <n v="0.89549999999999985"/>
    <x v="1"/>
    <s v="D"/>
    <s v="mcalcuttt@baidu.com"/>
    <x v="1"/>
    <m/>
    <s v="Hiver"/>
    <s v="Dark"/>
  </r>
  <r>
    <n v="34.154999999999994"/>
    <n v="1.3661999999999999"/>
    <n v="3.7570499999999996"/>
    <x v="2"/>
    <s v="L"/>
    <s v="dphizackerlyb@utexas.edu"/>
    <x v="2"/>
    <m/>
    <s v="Automne"/>
    <s v="Light"/>
  </r>
  <r>
    <n v="22.884999999999998"/>
    <n v="0.91539999999999988"/>
    <n v="2.0596499999999995"/>
    <x v="1"/>
    <s v="D"/>
    <s v="rmcgilvary1c@tamu.edu"/>
    <x v="1"/>
    <m/>
    <s v="Automne "/>
    <s v="Dark"/>
  </r>
  <r>
    <n v="20.584999999999997"/>
    <n v="0.82339999999999991"/>
    <n v="1.2350999999999999"/>
    <x v="0"/>
    <s v="D"/>
    <s v="tvanyutind@wix.com"/>
    <x v="0"/>
    <m/>
    <s v="Printemps"/>
    <s v="Dark"/>
  </r>
  <r>
    <n v="20.584999999999997"/>
    <n v="0.82339999999999991"/>
    <n v="1.2350999999999999"/>
    <x v="0"/>
    <s v="D"/>
    <s v="predfordi@ow.ly"/>
    <x v="0"/>
    <m/>
    <s v="Été"/>
    <s v="Dark"/>
  </r>
  <r>
    <n v="3.8849999999999998"/>
    <n v="1.9424999999999999"/>
    <n v="0.50505"/>
    <x v="3"/>
    <s v="D"/>
    <s v="ptrobee@wunderground.com"/>
    <x v="3"/>
    <m/>
    <s v="Printemps"/>
    <s v="Dark"/>
  </r>
  <r>
    <n v="22.884999999999998"/>
    <n v="0.91539999999999988"/>
    <n v="1.3730999999999998"/>
    <x v="0"/>
    <s v="M"/>
    <s v="loscroftf@ebay.co.uk"/>
    <x v="0"/>
    <m/>
    <s v="Été"/>
    <s v="Medium"/>
  </r>
  <r>
    <n v="22.884999999999998"/>
    <n v="0.91539999999999988"/>
    <n v="1.3730999999999998"/>
    <x v="0"/>
    <s v="M"/>
    <s v="aantukm@kickstarter.com"/>
    <x v="0"/>
    <m/>
    <s v="Hiver"/>
    <s v="Medium"/>
  </r>
  <r>
    <n v="22.884999999999998"/>
    <n v="0.91539999999999988"/>
    <n v="1.3730999999999998"/>
    <x v="0"/>
    <s v="M"/>
    <s v="dde12@unesco.org"/>
    <x v="0"/>
    <m/>
    <s v="Printemps"/>
    <s v="Medium"/>
  </r>
  <r>
    <n v="3.645"/>
    <n v="1.8225"/>
    <n v="0.40095000000000003"/>
    <x v="2"/>
    <s v="D"/>
    <s v="acorradinoj@harvard.edu"/>
    <x v="2"/>
    <m/>
    <s v="Hiver"/>
    <s v="Dark"/>
  </r>
  <r>
    <n v="3.645"/>
    <n v="1.8225"/>
    <n v="0.40095000000000003"/>
    <x v="2"/>
    <s v="D"/>
    <s v="lyeoland15@pbs.org"/>
    <x v="2"/>
    <m/>
    <s v="Été"/>
    <s v="Dark"/>
  </r>
  <r>
    <n v="2.6849999999999996"/>
    <n v="1.3424999999999998"/>
    <n v="0.16109999999999997"/>
    <x v="0"/>
    <s v="D"/>
    <s v="atolworthy16@toplist.cz"/>
    <x v="0"/>
    <m/>
    <s v="Printemps"/>
    <s v="Dark"/>
  </r>
  <r>
    <n v="4.125"/>
    <n v="2.0625"/>
    <n v="0.45374999999999999"/>
    <x v="2"/>
    <s v="M"/>
    <n v="0"/>
    <x v="2"/>
    <m/>
    <s v="Automne"/>
    <s v="Medium"/>
  </r>
  <r>
    <n v="9.51"/>
    <n v="1.9019999999999999"/>
    <n v="1.2363"/>
    <x v="3"/>
    <s v="L"/>
    <s v="uwelberryy@ebay.co.uk"/>
    <x v="3"/>
    <m/>
    <s v="Été"/>
    <s v="Light"/>
  </r>
  <r>
    <n v="9.51"/>
    <n v="1.9019999999999999"/>
    <n v="1.2363"/>
    <x v="3"/>
    <s v="L"/>
    <s v="sstrase11@booking.com"/>
    <x v="3"/>
    <m/>
    <s v="Printemps"/>
    <s v="Light"/>
  </r>
  <r>
    <n v="36.454999999999998"/>
    <n v="1.4581999999999999"/>
    <n v="4.7391499999999995"/>
    <x v="3"/>
    <s v="L"/>
    <n v="0"/>
    <x v="3"/>
    <m/>
    <s v="Automne"/>
    <s v="Light"/>
  </r>
  <r>
    <n v="4.3650000000000002"/>
    <n v="2.1825000000000001"/>
    <n v="0.56745000000000001"/>
    <x v="3"/>
    <s v="M"/>
    <n v="0"/>
    <x v="3"/>
    <m/>
    <s v="Automne "/>
    <s v="Medium"/>
  </r>
  <r>
    <n v="4.3650000000000002"/>
    <n v="2.1825000000000001"/>
    <n v="0.56745000000000001"/>
    <x v="3"/>
    <s v="M"/>
    <s v="zponting10@altervista.org"/>
    <x v="3"/>
    <m/>
    <s v="Hiver"/>
    <s v="Medium"/>
  </r>
  <r>
    <n v="8.73"/>
    <n v="1.746"/>
    <n v="1.1349"/>
    <x v="3"/>
    <s v="M"/>
    <n v="0"/>
    <x v="3"/>
    <m/>
    <s v="Automne "/>
    <s v="Medium"/>
  </r>
  <r>
    <n v="14.55"/>
    <n v="1.4550000000000001"/>
    <n v="1.8915000000000002"/>
    <x v="3"/>
    <s v="M"/>
    <n v="0"/>
    <x v="3"/>
    <m/>
    <s v="Printemps"/>
    <s v="Medium"/>
  </r>
  <r>
    <n v="29.784999999999997"/>
    <n v="1.1913999999999998"/>
    <n v="3.8720499999999998"/>
    <x v="3"/>
    <s v="D"/>
    <s v="pkingsbury19@comcast.net"/>
    <x v="3"/>
    <m/>
    <s v="Hiver"/>
    <s v="Dark"/>
  </r>
  <r>
    <n v="31.624999999999996"/>
    <n v="1.2649999999999999"/>
    <n v="3.4787499999999998"/>
    <x v="2"/>
    <s v="M"/>
    <n v="0"/>
    <x v="2"/>
    <m/>
    <s v="Automne"/>
    <s v="Medium"/>
  </r>
  <r>
    <n v="12.95"/>
    <n v="1.2949999999999999"/>
    <n v="1.1655"/>
    <x v="1"/>
    <s v="L"/>
    <s v="ipikett1d@xinhuanet.com"/>
    <x v="1"/>
    <m/>
    <s v="Été"/>
    <s v="Light"/>
  </r>
  <r>
    <n v="7.77"/>
    <n v="1.5539999999999998"/>
    <n v="1.0101"/>
    <x v="3"/>
    <s v="D"/>
    <s v="ibouldon1e@gizmodo.com"/>
    <x v="3"/>
    <m/>
    <s v="Été"/>
    <s v="Dark"/>
  </r>
  <r>
    <n v="36.454999999999998"/>
    <n v="1.4581999999999999"/>
    <n v="4.7391499999999995"/>
    <x v="3"/>
    <s v="L"/>
    <s v="kflanders1f@over-blog.com"/>
    <x v="3"/>
    <m/>
    <s v="Printemps"/>
    <s v="Light"/>
  </r>
  <r>
    <n v="5.97"/>
    <n v="1.194"/>
    <n v="0.35819999999999996"/>
    <x v="0"/>
    <s v="M"/>
    <s v="hmattioli1g@webmd.com"/>
    <x v="0"/>
    <m/>
    <s v="Automne "/>
    <s v="Medium"/>
  </r>
  <r>
    <n v="36.454999999999998"/>
    <n v="1.4581999999999999"/>
    <n v="4.7391499999999995"/>
    <x v="3"/>
    <s v="L"/>
    <s v="hmattioli1g@webmd.com"/>
    <x v="3"/>
    <m/>
    <s v="Automne "/>
    <s v="Light"/>
  </r>
  <r>
    <n v="14.55"/>
    <n v="1.4550000000000001"/>
    <n v="1.8915000000000002"/>
    <x v="3"/>
    <s v="M"/>
    <s v="agillard1i@issuu.com"/>
    <x v="3"/>
    <m/>
    <s v="Printemps"/>
    <s v="Medium"/>
  </r>
  <r>
    <n v="15.85"/>
    <n v="1.585"/>
    <n v="2.0605000000000002"/>
    <x v="3"/>
    <s v="L"/>
    <n v="0"/>
    <x v="3"/>
    <m/>
    <s v="Hiver"/>
    <s v="Light"/>
  </r>
  <r>
    <n v="3.645"/>
    <n v="1.8225"/>
    <n v="0.40095000000000003"/>
    <x v="2"/>
    <s v="D"/>
    <s v="tgrizard1k@odnoklassniki.ru"/>
    <x v="2"/>
    <m/>
    <s v="Hiver"/>
    <s v="Dark"/>
  </r>
  <r>
    <n v="14.85"/>
    <n v="1.4849999999999999"/>
    <n v="1.6335"/>
    <x v="2"/>
    <s v="L"/>
    <s v="rrelton1l@stanford.edu"/>
    <x v="2"/>
    <m/>
    <s v="Été"/>
    <s v="Light"/>
  </r>
  <r>
    <n v="29.784999999999997"/>
    <n v="1.1913999999999998"/>
    <n v="3.8720499999999998"/>
    <x v="3"/>
    <s v="D"/>
    <n v="0"/>
    <x v="3"/>
    <m/>
    <s v="Printemps"/>
    <s v="Dark"/>
  </r>
  <r>
    <n v="8.73"/>
    <n v="1.746"/>
    <n v="1.1349"/>
    <x v="3"/>
    <s v="M"/>
    <s v="sgilroy1n@eepurl.com"/>
    <x v="3"/>
    <m/>
    <s v="Hiver"/>
    <s v="Medium"/>
  </r>
  <r>
    <n v="22.884999999999998"/>
    <n v="0.91539999999999988"/>
    <n v="2.0596499999999995"/>
    <x v="1"/>
    <s v="D"/>
    <s v="ccottingham1o@wikipedia.org"/>
    <x v="1"/>
    <m/>
    <s v="Hiver"/>
    <s v="Dark"/>
  </r>
  <r>
    <n v="5.3699999999999992"/>
    <n v="1.0739999999999998"/>
    <n v="0.32219999999999993"/>
    <x v="0"/>
    <s v="D"/>
    <n v="0"/>
    <x v="0"/>
    <m/>
    <s v="Hiver"/>
    <s v="Dark"/>
  </r>
  <r>
    <n v="4.7549999999999999"/>
    <n v="2.3774999999999999"/>
    <n v="0.61814999999999998"/>
    <x v="3"/>
    <s v="L"/>
    <n v="0"/>
    <x v="3"/>
    <m/>
    <s v="Hiver"/>
    <s v="Light"/>
  </r>
  <r>
    <n v="6.75"/>
    <n v="1.35"/>
    <n v="0.60749999999999993"/>
    <x v="1"/>
    <s v="M"/>
    <s v="adykes1r@eventbrite.com"/>
    <x v="1"/>
    <m/>
    <s v="Hiver"/>
    <s v="Medium"/>
  </r>
  <r>
    <n v="5.97"/>
    <n v="1.194"/>
    <n v="0.35819999999999996"/>
    <x v="0"/>
    <s v="M"/>
    <n v="0"/>
    <x v="0"/>
    <m/>
    <s v="Printemps"/>
    <s v="Medium"/>
  </r>
  <r>
    <n v="20.584999999999997"/>
    <n v="0.82339999999999991"/>
    <n v="1.2350999999999999"/>
    <x v="0"/>
    <s v="D"/>
    <s v="acockrem1t@engadget.com"/>
    <x v="0"/>
    <m/>
    <s v="Printemps"/>
    <s v="Dark"/>
  </r>
  <r>
    <n v="7.169999999999999"/>
    <n v="1.4339999999999997"/>
    <n v="0.43019999999999992"/>
    <x v="0"/>
    <s v="L"/>
    <s v="bumpleby1u@soundcloud.com"/>
    <x v="0"/>
    <m/>
    <s v="Printemps"/>
    <s v="Light"/>
  </r>
  <r>
    <n v="4.7549999999999999"/>
    <n v="2.3774999999999999"/>
    <n v="0.61814999999999998"/>
    <x v="3"/>
    <s v="L"/>
    <s v="nsaleway1v@dedecms.com"/>
    <x v="3"/>
    <m/>
    <s v="Automne"/>
    <s v="Light"/>
  </r>
  <r>
    <n v="2.9849999999999999"/>
    <n v="1.4924999999999999"/>
    <n v="0.17909999999999998"/>
    <x v="0"/>
    <s v="M"/>
    <s v="hgoulter1w@abc.net.au"/>
    <x v="0"/>
    <m/>
    <s v="Automne"/>
    <s v="Medium"/>
  </r>
  <r>
    <n v="9.9499999999999993"/>
    <n v="0.99499999999999988"/>
    <n v="0.59699999999999998"/>
    <x v="0"/>
    <s v="M"/>
    <s v="grizzello1x@symantec.com"/>
    <x v="0"/>
    <m/>
    <s v="Automne"/>
    <s v="Medium"/>
  </r>
  <r>
    <n v="34.154999999999994"/>
    <n v="1.3661999999999999"/>
    <n v="3.7570499999999996"/>
    <x v="2"/>
    <s v="L"/>
    <s v="slist1y@mapquest.com"/>
    <x v="2"/>
    <m/>
    <s v="Été"/>
    <s v="Light"/>
  </r>
  <r>
    <n v="4.7549999999999999"/>
    <n v="2.3774999999999999"/>
    <n v="0.61814999999999998"/>
    <x v="3"/>
    <s v="L"/>
    <s v="sedmondson1z@theguardian.com"/>
    <x v="3"/>
    <m/>
    <s v="Hiver"/>
    <s v="Light"/>
  </r>
  <r>
    <n v="25.874999999999996"/>
    <n v="1.0349999999999999"/>
    <n v="2.3287499999999994"/>
    <x v="1"/>
    <s v="M"/>
    <n v="0"/>
    <x v="1"/>
    <m/>
    <s v="Automne"/>
    <s v="Medium"/>
  </r>
  <r>
    <n v="4.3650000000000002"/>
    <n v="2.1825000000000001"/>
    <n v="0.56745000000000001"/>
    <x v="3"/>
    <s v="M"/>
    <n v="0"/>
    <x v="3"/>
    <m/>
    <s v="Été"/>
    <s v="Medium"/>
  </r>
  <r>
    <n v="8.91"/>
    <n v="1.782"/>
    <n v="0.98009999999999997"/>
    <x v="2"/>
    <s v="L"/>
    <s v="jrangall22@newsvine.com"/>
    <x v="2"/>
    <m/>
    <s v="Été"/>
    <s v="Light"/>
  </r>
  <r>
    <n v="8.9499999999999993"/>
    <n v="0.89499999999999991"/>
    <n v="0.53699999999999992"/>
    <x v="0"/>
    <s v="D"/>
    <s v="kboorn23@ezinearticles.com"/>
    <x v="0"/>
    <m/>
    <s v="Été"/>
    <s v="Dark"/>
  </r>
  <r>
    <n v="3.5849999999999995"/>
    <n v="1.7924999999999998"/>
    <n v="0.21509999999999996"/>
    <x v="0"/>
    <s v="L"/>
    <n v="0"/>
    <x v="0"/>
    <m/>
    <s v="Hiver"/>
    <s v="Light"/>
  </r>
  <r>
    <n v="3.645"/>
    <n v="1.8225"/>
    <n v="0.40095000000000003"/>
    <x v="2"/>
    <s v="D"/>
    <s v="celgey25@webs.com"/>
    <x v="2"/>
    <m/>
    <s v="Printemps"/>
    <s v="Dark"/>
  </r>
  <r>
    <n v="6.75"/>
    <n v="1.35"/>
    <n v="0.60749999999999993"/>
    <x v="1"/>
    <s v="M"/>
    <s v="lmizzi26@rakuten.co.jp"/>
    <x v="1"/>
    <m/>
    <s v="Printemps"/>
    <s v="Medium"/>
  </r>
  <r>
    <n v="11.95"/>
    <n v="1.1949999999999998"/>
    <n v="0.71699999999999997"/>
    <x v="0"/>
    <s v="L"/>
    <s v="cgiacomazzo27@jigsy.com"/>
    <x v="0"/>
    <m/>
    <s v="Printemps"/>
    <s v="Light"/>
  </r>
  <r>
    <n v="7.77"/>
    <n v="1.5539999999999998"/>
    <n v="0.69929999999999992"/>
    <x v="1"/>
    <s v="L"/>
    <s v="aarnow28@arizona.edu"/>
    <x v="1"/>
    <m/>
    <s v="Printemps"/>
    <s v="Light"/>
  </r>
  <r>
    <n v="36.454999999999998"/>
    <n v="1.4581999999999999"/>
    <n v="4.7391499999999995"/>
    <x v="3"/>
    <s v="L"/>
    <s v="syann29@senate.gov"/>
    <x v="3"/>
    <m/>
    <s v="Automne"/>
    <s v="Light"/>
  </r>
  <r>
    <n v="33.464999999999996"/>
    <n v="1.3385999999999998"/>
    <n v="4.3504499999999995"/>
    <x v="3"/>
    <s v="M"/>
    <s v="bnaulls2a@tiny.cc"/>
    <x v="3"/>
    <m/>
    <s v="Automne "/>
    <s v="Medium"/>
  </r>
  <r>
    <n v="20.584999999999997"/>
    <n v="0.82339999999999991"/>
    <n v="1.2350999999999999"/>
    <x v="0"/>
    <s v="D"/>
    <n v="0"/>
    <x v="0"/>
    <m/>
    <s v="Printemps"/>
    <s v="Dark"/>
  </r>
  <r>
    <n v="9.51"/>
    <n v="1.9019999999999999"/>
    <n v="1.2363"/>
    <x v="3"/>
    <s v="L"/>
    <s v="zsherewood2c@apache.org"/>
    <x v="3"/>
    <m/>
    <s v="Automne"/>
    <s v="Light"/>
  </r>
  <r>
    <n v="29.784999999999997"/>
    <n v="1.1913999999999998"/>
    <n v="2.6806499999999995"/>
    <x v="1"/>
    <s v="L"/>
    <s v="jdufaire2d@fc2.com"/>
    <x v="1"/>
    <m/>
    <s v="Été"/>
    <s v="Light"/>
  </r>
  <r>
    <n v="2.9849999999999999"/>
    <n v="1.4924999999999999"/>
    <n v="0.26865"/>
    <x v="1"/>
    <s v="D"/>
    <s v="jdufaire2d@fc2.com"/>
    <x v="1"/>
    <m/>
    <s v="Été"/>
    <s v="Dark"/>
  </r>
  <r>
    <n v="7.77"/>
    <n v="1.5539999999999998"/>
    <n v="0.69929999999999992"/>
    <x v="1"/>
    <s v="L"/>
    <s v="bmcamish2e@tripadvisor.com"/>
    <x v="1"/>
    <m/>
    <s v="Hiver"/>
    <s v="Light"/>
  </r>
  <r>
    <n v="11.25"/>
    <n v="1.125"/>
    <n v="1.0125"/>
    <x v="1"/>
    <s v="M"/>
    <s v="bkeaveney2f@netlog.com"/>
    <x v="1"/>
    <m/>
    <s v="Printemps"/>
    <s v="Medium"/>
  </r>
  <r>
    <n v="11.95"/>
    <n v="1.1949999999999998"/>
    <n v="0.71699999999999997"/>
    <x v="0"/>
    <s v="L"/>
    <s v="egrise2g@cargocollective.com"/>
    <x v="0"/>
    <m/>
    <s v="Printemps"/>
    <s v="Light"/>
  </r>
  <r>
    <n v="12.95"/>
    <n v="1.2949999999999999"/>
    <n v="1.1655"/>
    <x v="1"/>
    <s v="L"/>
    <s v="tgottelier2h@vistaprint.com"/>
    <x v="1"/>
    <m/>
    <s v="Hiver"/>
    <s v="Light"/>
  </r>
  <r>
    <n v="12.95"/>
    <n v="1.2949999999999999"/>
    <n v="1.1655"/>
    <x v="1"/>
    <s v="L"/>
    <n v="0"/>
    <x v="1"/>
    <m/>
    <s v="Printemps"/>
    <s v="Light"/>
  </r>
  <r>
    <n v="25.874999999999996"/>
    <n v="1.0349999999999999"/>
    <n v="2.3287499999999994"/>
    <x v="1"/>
    <s v="M"/>
    <s v="agreenhead2j@dailymail.co.uk"/>
    <x v="1"/>
    <m/>
    <s v="Automne"/>
    <s v="Medium"/>
  </r>
  <r>
    <n v="14.85"/>
    <n v="1.4849999999999999"/>
    <n v="1.6335"/>
    <x v="2"/>
    <s v="L"/>
    <n v="0"/>
    <x v="2"/>
    <m/>
    <s v="Été"/>
    <s v="Light"/>
  </r>
  <r>
    <n v="8.91"/>
    <n v="1.782"/>
    <n v="0.98009999999999997"/>
    <x v="2"/>
    <s v="L"/>
    <s v="elangcaster2l@spotify.com"/>
    <x v="2"/>
    <m/>
    <s v="Printemps"/>
    <s v="Light"/>
  </r>
  <r>
    <n v="2.9849999999999999"/>
    <n v="1.4924999999999999"/>
    <n v="0.26865"/>
    <x v="1"/>
    <s v="D"/>
    <n v="0"/>
    <x v="1"/>
    <m/>
    <s v="Été"/>
    <s v="Dark"/>
  </r>
  <r>
    <n v="25.874999999999996"/>
    <n v="1.0349999999999999"/>
    <n v="2.3287499999999994"/>
    <x v="1"/>
    <s v="M"/>
    <s v="nmagauran2n@51.la"/>
    <x v="1"/>
    <m/>
    <s v="Hiver"/>
    <s v="Medium"/>
  </r>
  <r>
    <n v="2.9849999999999999"/>
    <n v="1.4924999999999999"/>
    <n v="0.26865"/>
    <x v="1"/>
    <s v="D"/>
    <s v="vkirdsch2o@google.fr"/>
    <x v="1"/>
    <m/>
    <s v="Hiver"/>
    <s v="Dark"/>
  </r>
  <r>
    <n v="6.75"/>
    <n v="1.35"/>
    <n v="0.60749999999999993"/>
    <x v="1"/>
    <s v="M"/>
    <s v="iwhapple2p@com.com"/>
    <x v="1"/>
    <m/>
    <s v="Printemps"/>
    <s v="Medium"/>
  </r>
  <r>
    <n v="2.9849999999999999"/>
    <n v="1.4924999999999999"/>
    <n v="0.26865"/>
    <x v="1"/>
    <s v="D"/>
    <n v="0"/>
    <x v="1"/>
    <m/>
    <s v="Été"/>
    <s v="Dark"/>
  </r>
  <r>
    <n v="4.3650000000000002"/>
    <n v="2.1825000000000001"/>
    <n v="0.56745000000000001"/>
    <x v="3"/>
    <s v="M"/>
    <n v="0"/>
    <x v="3"/>
    <m/>
    <s v="Automne"/>
    <s v="Medium"/>
  </r>
  <r>
    <n v="3.8849999999999998"/>
    <n v="1.9424999999999999"/>
    <n v="0.34964999999999996"/>
    <x v="1"/>
    <s v="L"/>
    <n v="0"/>
    <x v="1"/>
    <m/>
    <s v="Printemps"/>
    <s v="Light"/>
  </r>
  <r>
    <n v="29.784999999999997"/>
    <n v="1.1913999999999998"/>
    <n v="3.8720499999999998"/>
    <x v="3"/>
    <s v="D"/>
    <s v="nyoules2t@reference.com"/>
    <x v="3"/>
    <m/>
    <s v="Printemps"/>
    <s v="Dark"/>
  </r>
  <r>
    <n v="12.95"/>
    <n v="1.2949999999999999"/>
    <n v="1.6835"/>
    <x v="3"/>
    <s v="D"/>
    <s v="daizikovitz2u@answers.com"/>
    <x v="3"/>
    <m/>
    <s v="Automne"/>
    <s v="Dark"/>
  </r>
  <r>
    <n v="2.9849999999999999"/>
    <n v="1.4924999999999999"/>
    <n v="0.17909999999999998"/>
    <x v="0"/>
    <s v="M"/>
    <s v="brevel2v@fastcompany.com"/>
    <x v="0"/>
    <m/>
    <s v="Été"/>
    <s v="Medium"/>
  </r>
  <r>
    <n v="14.55"/>
    <n v="1.4550000000000001"/>
    <n v="1.8915000000000002"/>
    <x v="3"/>
    <s v="M"/>
    <s v="epriddis2w@nationalgeographic.com"/>
    <x v="3"/>
    <m/>
    <s v="Été"/>
    <s v="Medium"/>
  </r>
  <r>
    <n v="6.75"/>
    <n v="1.35"/>
    <n v="0.60749999999999993"/>
    <x v="1"/>
    <s v="M"/>
    <s v="qveel2x@jugem.jp"/>
    <x v="1"/>
    <m/>
    <s v="Printemps"/>
    <s v="Medium"/>
  </r>
  <r>
    <n v="12.15"/>
    <n v="1.2150000000000001"/>
    <n v="1.3365"/>
    <x v="2"/>
    <s v="D"/>
    <s v="lconyers2y@twitter.com"/>
    <x v="2"/>
    <m/>
    <s v="Printemps"/>
    <s v="Dark"/>
  </r>
  <r>
    <n v="5.97"/>
    <n v="1.194"/>
    <n v="0.35819999999999996"/>
    <x v="0"/>
    <s v="M"/>
    <s v="pwye2z@dagondesign.com"/>
    <x v="0"/>
    <m/>
    <s v="Printemps"/>
    <s v="Medium"/>
  </r>
  <r>
    <n v="6.75"/>
    <n v="1.35"/>
    <n v="0.60749999999999993"/>
    <x v="1"/>
    <s v="M"/>
    <n v="0"/>
    <x v="1"/>
    <m/>
    <s v="Été"/>
    <s v="Medium"/>
  </r>
  <r>
    <n v="7.77"/>
    <n v="1.5539999999999998"/>
    <n v="1.0101"/>
    <x v="3"/>
    <s v="D"/>
    <s v="tsheryn31@mtv.com"/>
    <x v="3"/>
    <m/>
    <s v="Hiver"/>
    <s v="Dark"/>
  </r>
  <r>
    <n v="4.4550000000000001"/>
    <n v="2.2275"/>
    <n v="0.49004999999999999"/>
    <x v="2"/>
    <s v="L"/>
    <s v="mredgrave32@cargocollective.com"/>
    <x v="2"/>
    <m/>
    <s v="Été"/>
    <s v="Light"/>
  </r>
  <r>
    <n v="5.3699999999999992"/>
    <n v="1.0739999999999998"/>
    <n v="0.32219999999999993"/>
    <x v="0"/>
    <s v="D"/>
    <s v="bfominov33@yale.edu"/>
    <x v="0"/>
    <m/>
    <s v="Été"/>
    <s v="Dark"/>
  </r>
  <r>
    <n v="11.25"/>
    <n v="1.125"/>
    <n v="1.0125"/>
    <x v="1"/>
    <s v="M"/>
    <s v="scritchlow34@un.org"/>
    <x v="1"/>
    <m/>
    <s v="Automne"/>
    <s v="Medium"/>
  </r>
  <r>
    <n v="14.55"/>
    <n v="1.4550000000000001"/>
    <n v="1.8915000000000002"/>
    <x v="3"/>
    <s v="M"/>
    <s v="msteptow35@earthlink.net"/>
    <x v="3"/>
    <m/>
    <s v="Printemps"/>
    <s v="Medium"/>
  </r>
  <r>
    <n v="3.5849999999999995"/>
    <n v="1.7924999999999998"/>
    <n v="0.21509999999999996"/>
    <x v="0"/>
    <s v="L"/>
    <n v="0"/>
    <x v="0"/>
    <m/>
    <s v="Printemps"/>
    <s v="Light"/>
  </r>
  <r>
    <n v="15.85"/>
    <n v="1.585"/>
    <n v="2.0605000000000002"/>
    <x v="3"/>
    <s v="L"/>
    <s v="imulliner37@pinterest.com"/>
    <x v="3"/>
    <m/>
    <s v="Été"/>
    <s v="Light"/>
  </r>
  <r>
    <n v="4.7549999999999999"/>
    <n v="2.3774999999999999"/>
    <n v="0.61814999999999998"/>
    <x v="3"/>
    <s v="L"/>
    <s v="gstandley38@dion.ne.jp"/>
    <x v="3"/>
    <m/>
    <s v="Été"/>
    <s v="Light"/>
  </r>
  <r>
    <n v="9.51"/>
    <n v="1.9019999999999999"/>
    <n v="1.2363"/>
    <x v="3"/>
    <s v="L"/>
    <s v="bdrage39@youku.com"/>
    <x v="3"/>
    <m/>
    <s v="Printemps"/>
    <s v="Light"/>
  </r>
  <r>
    <n v="7.29"/>
    <n v="1.458"/>
    <n v="0.80190000000000006"/>
    <x v="2"/>
    <s v="D"/>
    <s v="myallop3a@fema.gov"/>
    <x v="2"/>
    <m/>
    <s v="Automne"/>
    <s v="Dark"/>
  </r>
  <r>
    <n v="4.125"/>
    <n v="2.0625"/>
    <n v="0.45374999999999999"/>
    <x v="2"/>
    <s v="M"/>
    <s v="cswitsur3b@chronoengine.com"/>
    <x v="2"/>
    <m/>
    <s v="Automne"/>
    <s v="Medium"/>
  </r>
  <r>
    <n v="3.8849999999999998"/>
    <n v="1.9424999999999999"/>
    <n v="0.34964999999999996"/>
    <x v="1"/>
    <s v="L"/>
    <s v="cswitsur3b@chronoengine.com"/>
    <x v="1"/>
    <m/>
    <s v="Automne"/>
    <s v="Light"/>
  </r>
  <r>
    <n v="13.75"/>
    <n v="1.375"/>
    <n v="1.5125"/>
    <x v="2"/>
    <s v="M"/>
    <s v="cswitsur3b@chronoengine.com"/>
    <x v="2"/>
    <m/>
    <s v="Automne"/>
    <s v="Medium"/>
  </r>
  <r>
    <n v="5.97"/>
    <n v="1.194"/>
    <n v="0.5373"/>
    <x v="1"/>
    <s v="D"/>
    <s v="mludwell3e@blogger.com"/>
    <x v="1"/>
    <m/>
    <s v="Printemps"/>
    <s v="Dark"/>
  </r>
  <r>
    <n v="36.454999999999998"/>
    <n v="1.4581999999999999"/>
    <n v="4.7391499999999995"/>
    <x v="3"/>
    <s v="L"/>
    <s v="dbeauchamp3f@usda.gov"/>
    <x v="3"/>
    <m/>
    <s v="Été"/>
    <s v="Light"/>
  </r>
  <r>
    <n v="4.3650000000000002"/>
    <n v="2.1825000000000001"/>
    <n v="0.56745000000000001"/>
    <x v="3"/>
    <s v="M"/>
    <s v="srodliff3g@ted.com"/>
    <x v="3"/>
    <m/>
    <s v="Printemps"/>
    <s v="Medium"/>
  </r>
  <r>
    <n v="8.73"/>
    <n v="1.746"/>
    <n v="1.1349"/>
    <x v="3"/>
    <s v="M"/>
    <s v="swoodham3h@businesswire.com"/>
    <x v="3"/>
    <m/>
    <s v="Printemps"/>
    <s v="Medium"/>
  </r>
  <r>
    <n v="11.25"/>
    <n v="1.125"/>
    <n v="1.0125"/>
    <x v="1"/>
    <s v="M"/>
    <s v="hsynnot3i@about.com"/>
    <x v="1"/>
    <m/>
    <s v="Été"/>
    <s v="Medium"/>
  </r>
  <r>
    <n v="12.95"/>
    <n v="1.2949999999999999"/>
    <n v="1.6835"/>
    <x v="3"/>
    <s v="D"/>
    <s v="rlepere3j@shop-pro.jp"/>
    <x v="3"/>
    <m/>
    <s v="Automne"/>
    <s v="Dark"/>
  </r>
  <r>
    <n v="6.75"/>
    <n v="1.35"/>
    <n v="0.60749999999999993"/>
    <x v="1"/>
    <s v="M"/>
    <s v="twoofinden3k@businesswire.com"/>
    <x v="1"/>
    <m/>
    <s v="Été"/>
    <s v="Medium"/>
  </r>
  <r>
    <n v="12.15"/>
    <n v="1.2150000000000001"/>
    <n v="1.3365"/>
    <x v="2"/>
    <s v="D"/>
    <s v="edacca3l@google.pl"/>
    <x v="2"/>
    <m/>
    <s v="Été"/>
    <s v="Dark"/>
  </r>
  <r>
    <n v="29.784999999999997"/>
    <n v="1.1913999999999998"/>
    <n v="2.6806499999999995"/>
    <x v="1"/>
    <s v="L"/>
    <n v="0"/>
    <x v="1"/>
    <m/>
    <s v="Printemps"/>
    <s v="Light"/>
  </r>
  <r>
    <n v="7.29"/>
    <n v="1.458"/>
    <n v="0.80190000000000006"/>
    <x v="2"/>
    <s v="D"/>
    <s v="bhindsberg3n@blogs.com"/>
    <x v="2"/>
    <m/>
    <s v="Hiver"/>
    <s v="Dark"/>
  </r>
  <r>
    <n v="29.784999999999997"/>
    <n v="1.1913999999999998"/>
    <n v="2.6806499999999995"/>
    <x v="1"/>
    <s v="L"/>
    <s v="orobins3o@salon.com"/>
    <x v="1"/>
    <m/>
    <s v="Été"/>
    <s v="Light"/>
  </r>
  <r>
    <n v="12.95"/>
    <n v="1.2949999999999999"/>
    <n v="1.6835"/>
    <x v="3"/>
    <s v="D"/>
    <s v="osyseland3p@independent.co.uk"/>
    <x v="3"/>
    <m/>
    <s v="Printemps"/>
    <s v="Dark"/>
  </r>
  <r>
    <n v="31.624999999999996"/>
    <n v="1.2649999999999999"/>
    <n v="3.4787499999999998"/>
    <x v="2"/>
    <s v="M"/>
    <n v="0"/>
    <x v="2"/>
    <m/>
    <s v="Été"/>
    <s v="Medium"/>
  </r>
  <r>
    <n v="2.9849999999999999"/>
    <n v="1.4924999999999999"/>
    <n v="0.26865"/>
    <x v="1"/>
    <s v="D"/>
    <s v="lkeenleyside3s@topsy.com"/>
    <x v="1"/>
    <m/>
    <s v="Été"/>
    <s v="Dark"/>
  </r>
  <r>
    <n v="34.154999999999994"/>
    <n v="1.3661999999999999"/>
    <n v="3.7570499999999996"/>
    <x v="2"/>
    <s v="L"/>
    <n v="0"/>
    <x v="2"/>
    <m/>
    <s v="Printemps"/>
    <s v="Light"/>
  </r>
  <r>
    <n v="12.15"/>
    <n v="1.2150000000000001"/>
    <n v="1.3365"/>
    <x v="2"/>
    <s v="D"/>
    <n v="0"/>
    <x v="2"/>
    <m/>
    <s v="Hiver"/>
    <s v="Dark"/>
  </r>
  <r>
    <n v="12.95"/>
    <n v="1.2949999999999999"/>
    <n v="1.6835"/>
    <x v="3"/>
    <s v="D"/>
    <n v="0"/>
    <x v="3"/>
    <m/>
    <s v="Hiver"/>
    <s v="Dark"/>
  </r>
  <r>
    <n v="29.784999999999997"/>
    <n v="1.1913999999999998"/>
    <n v="3.8720499999999998"/>
    <x v="3"/>
    <s v="D"/>
    <s v="vkundt3w@bigcartel.com"/>
    <x v="3"/>
    <m/>
    <s v="Printemps"/>
    <s v="Dark"/>
  </r>
  <r>
    <n v="3.8849999999999998"/>
    <n v="1.9424999999999999"/>
    <n v="0.34964999999999996"/>
    <x v="1"/>
    <s v="L"/>
    <s v="bbett3x@google.de"/>
    <x v="1"/>
    <m/>
    <s v="Printemps"/>
    <s v="Light"/>
  </r>
  <r>
    <n v="34.154999999999994"/>
    <n v="1.3661999999999999"/>
    <n v="3.7570499999999996"/>
    <x v="2"/>
    <s v="L"/>
    <n v="0"/>
    <x v="2"/>
    <m/>
    <s v="Printemps"/>
    <s v="Light"/>
  </r>
  <r>
    <n v="8.73"/>
    <n v="1.746"/>
    <n v="1.1349"/>
    <x v="3"/>
    <s v="M"/>
    <s v="dstaite3z@scientificamerican.com"/>
    <x v="3"/>
    <m/>
    <s v="Automne "/>
    <s v="Medium"/>
  </r>
  <r>
    <n v="34.154999999999994"/>
    <n v="1.3661999999999999"/>
    <n v="3.7570499999999996"/>
    <x v="2"/>
    <s v="L"/>
    <s v="wkeyse40@apple.com"/>
    <x v="2"/>
    <m/>
    <s v="Printemps"/>
    <s v="Light"/>
  </r>
  <r>
    <n v="4.3650000000000002"/>
    <n v="2.1825000000000001"/>
    <n v="0.56745000000000001"/>
    <x v="3"/>
    <s v="M"/>
    <s v="oclausenthue41@marriott.com"/>
    <x v="3"/>
    <m/>
    <s v="Printemps"/>
    <s v="Medium"/>
  </r>
  <r>
    <n v="14.55"/>
    <n v="1.4550000000000001"/>
    <n v="1.8915000000000002"/>
    <x v="3"/>
    <s v="M"/>
    <s v="lfrancisco42@fema.gov"/>
    <x v="3"/>
    <m/>
    <s v="Été"/>
    <s v="Medium"/>
  </r>
  <r>
    <n v="13.75"/>
    <n v="1.375"/>
    <n v="1.5125"/>
    <x v="2"/>
    <s v="M"/>
    <s v="lfrancisco42@fema.gov"/>
    <x v="2"/>
    <m/>
    <s v="Été"/>
    <s v="Medium"/>
  </r>
  <r>
    <n v="3.645"/>
    <n v="1.8225"/>
    <n v="0.40095000000000003"/>
    <x v="2"/>
    <s v="D"/>
    <s v="gskingle44@clickbank.net"/>
    <x v="2"/>
    <m/>
    <s v="Hiver"/>
    <s v="Dark"/>
  </r>
  <r>
    <n v="25.874999999999996"/>
    <n v="1.0349999999999999"/>
    <n v="2.3287499999999994"/>
    <x v="1"/>
    <s v="M"/>
    <n v="0"/>
    <x v="1"/>
    <m/>
    <s v="Automne"/>
    <s v="Medium"/>
  </r>
  <r>
    <n v="12.95"/>
    <n v="1.2949999999999999"/>
    <n v="1.6835"/>
    <x v="3"/>
    <s v="D"/>
    <s v="jbalsillie46@princeton.edu"/>
    <x v="3"/>
    <m/>
    <s v="Été"/>
    <s v="Dark"/>
  </r>
  <r>
    <n v="11.25"/>
    <n v="1.125"/>
    <n v="1.0125"/>
    <x v="1"/>
    <s v="M"/>
    <n v="0"/>
    <x v="1"/>
    <m/>
    <s v="Automne"/>
    <s v="Medium"/>
  </r>
  <r>
    <n v="22.884999999999998"/>
    <n v="0.91539999999999988"/>
    <n v="1.3730999999999998"/>
    <x v="0"/>
    <s v="M"/>
    <s v="bleffek48@ning.com"/>
    <x v="0"/>
    <m/>
    <s v="Automne"/>
    <s v="Medium"/>
  </r>
  <r>
    <n v="2.6849999999999996"/>
    <n v="1.3424999999999998"/>
    <n v="0.16109999999999997"/>
    <x v="0"/>
    <s v="D"/>
    <n v="0"/>
    <x v="0"/>
    <m/>
    <s v="Été"/>
    <s v="Dark"/>
  </r>
  <r>
    <n v="22.884999999999998"/>
    <n v="0.91539999999999988"/>
    <n v="2.0596499999999995"/>
    <x v="1"/>
    <s v="D"/>
    <s v="jpray4a@youtube.com"/>
    <x v="1"/>
    <m/>
    <s v="Automne"/>
    <s v="Dark"/>
  </r>
  <r>
    <n v="25.874999999999996"/>
    <n v="1.0349999999999999"/>
    <n v="2.3287499999999994"/>
    <x v="1"/>
    <s v="M"/>
    <s v="gholborn4b@ow.ly"/>
    <x v="1"/>
    <m/>
    <s v="Été"/>
    <s v="Medium"/>
  </r>
  <r>
    <n v="25.874999999999996"/>
    <n v="1.0349999999999999"/>
    <n v="2.3287499999999994"/>
    <x v="1"/>
    <s v="M"/>
    <s v="fkeinrat4c@dailymail.co.uk"/>
    <x v="1"/>
    <m/>
    <s v="Automne"/>
    <s v="Medium"/>
  </r>
  <r>
    <n v="20.584999999999997"/>
    <n v="0.82339999999999991"/>
    <n v="1.2350999999999999"/>
    <x v="0"/>
    <s v="D"/>
    <s v="pyea4d@aol.com"/>
    <x v="0"/>
    <m/>
    <s v="Été"/>
    <s v="Dark"/>
  </r>
  <r>
    <n v="20.584999999999997"/>
    <n v="0.82339999999999991"/>
    <n v="1.2350999999999999"/>
    <x v="0"/>
    <s v="D"/>
    <n v="0"/>
    <x v="0"/>
    <m/>
    <s v="Automne "/>
    <s v="Dark"/>
  </r>
  <r>
    <n v="36.454999999999998"/>
    <n v="1.4581999999999999"/>
    <n v="4.7391499999999995"/>
    <x v="3"/>
    <s v="L"/>
    <n v="0"/>
    <x v="3"/>
    <m/>
    <s v="Printemps"/>
    <s v="Light"/>
  </r>
  <r>
    <n v="8.25"/>
    <n v="1.65"/>
    <n v="0.90749999999999997"/>
    <x v="2"/>
    <s v="M"/>
    <s v="kswede4g@addthis.com"/>
    <x v="2"/>
    <m/>
    <s v="Hiver"/>
    <s v="Medium"/>
  </r>
  <r>
    <n v="7.77"/>
    <n v="1.5539999999999998"/>
    <n v="0.69929999999999992"/>
    <x v="1"/>
    <s v="L"/>
    <s v="lrubrow4h@microsoft.com"/>
    <x v="1"/>
    <m/>
    <s v="Hiver"/>
    <s v="Light"/>
  </r>
  <r>
    <n v="7.29"/>
    <n v="1.458"/>
    <n v="0.80190000000000006"/>
    <x v="2"/>
    <s v="D"/>
    <s v="dtift4i@netvibes.com"/>
    <x v="2"/>
    <m/>
    <s v="Automne"/>
    <s v="Dark"/>
  </r>
  <r>
    <n v="2.6849999999999996"/>
    <n v="1.3424999999999998"/>
    <n v="0.16109999999999997"/>
    <x v="0"/>
    <s v="D"/>
    <s v="gschonfeld4j@oracle.com"/>
    <x v="0"/>
    <m/>
    <s v="Été"/>
    <s v="Dark"/>
  </r>
  <r>
    <n v="7.29"/>
    <n v="1.458"/>
    <n v="0.80190000000000006"/>
    <x v="2"/>
    <s v="D"/>
    <s v="cfeye4k@google.co.jp"/>
    <x v="2"/>
    <m/>
    <s v="Hiver"/>
    <s v="Dark"/>
  </r>
  <r>
    <n v="8.9499999999999993"/>
    <n v="0.89499999999999991"/>
    <n v="0.53699999999999992"/>
    <x v="0"/>
    <s v="D"/>
    <n v="0"/>
    <x v="0"/>
    <m/>
    <s v="Hiver"/>
    <s v="Dark"/>
  </r>
  <r>
    <n v="5.3699999999999992"/>
    <n v="1.0739999999999998"/>
    <n v="0.32219999999999993"/>
    <x v="0"/>
    <s v="D"/>
    <n v="0"/>
    <x v="0"/>
    <m/>
    <s v="Printemps"/>
    <s v="Dark"/>
  </r>
  <r>
    <n v="8.25"/>
    <n v="1.65"/>
    <n v="0.90749999999999997"/>
    <x v="2"/>
    <s v="M"/>
    <s v="tfero4n@comsenz.com"/>
    <x v="2"/>
    <m/>
    <s v="Été"/>
    <s v="Medium"/>
  </r>
  <r>
    <n v="6.75"/>
    <n v="1.35"/>
    <n v="0.60749999999999993"/>
    <x v="1"/>
    <s v="M"/>
    <n v="0"/>
    <x v="1"/>
    <m/>
    <s v="Hiver"/>
    <s v="Medium"/>
  </r>
  <r>
    <n v="8.9499999999999993"/>
    <n v="0.89499999999999991"/>
    <n v="0.53699999999999992"/>
    <x v="0"/>
    <s v="D"/>
    <s v="fdauney4p@sphinn.com"/>
    <x v="0"/>
    <m/>
    <s v="Printemps"/>
    <s v="Dark"/>
  </r>
  <r>
    <n v="34.154999999999994"/>
    <n v="1.3661999999999999"/>
    <n v="3.7570499999999996"/>
    <x v="2"/>
    <s v="L"/>
    <s v="searley4q@youku.com"/>
    <x v="2"/>
    <m/>
    <s v="Automne"/>
    <s v="Light"/>
  </r>
  <r>
    <n v="31.624999999999996"/>
    <n v="1.2649999999999999"/>
    <n v="3.4787499999999998"/>
    <x v="2"/>
    <s v="M"/>
    <s v="mchamberlayne4r@bigcartel.com"/>
    <x v="2"/>
    <m/>
    <s v="Printemps"/>
    <s v="Medium"/>
  </r>
  <r>
    <n v="7.29"/>
    <n v="1.458"/>
    <n v="0.80190000000000006"/>
    <x v="2"/>
    <s v="D"/>
    <s v="bflaherty4s@moonfruit.com"/>
    <x v="2"/>
    <m/>
    <s v="Hiver"/>
    <s v="Dark"/>
  </r>
  <r>
    <n v="22.884999999999998"/>
    <n v="0.91539999999999988"/>
    <n v="1.3730999999999998"/>
    <x v="0"/>
    <s v="M"/>
    <s v="ocolbeck4t@sina.com.cn"/>
    <x v="0"/>
    <m/>
    <s v="Été"/>
    <s v="Medium"/>
  </r>
  <r>
    <n v="34.154999999999994"/>
    <n v="1.3661999999999999"/>
    <n v="3.7570499999999996"/>
    <x v="2"/>
    <s v="L"/>
    <n v="0"/>
    <x v="2"/>
    <m/>
    <s v="Hiver"/>
    <s v="Light"/>
  </r>
  <r>
    <n v="31.624999999999996"/>
    <n v="1.2649999999999999"/>
    <n v="3.4787499999999998"/>
    <x v="2"/>
    <s v="M"/>
    <s v="ehobbing4v@nsw.gov.au"/>
    <x v="2"/>
    <m/>
    <s v="Printemps"/>
    <s v="Medium"/>
  </r>
  <r>
    <n v="34.154999999999994"/>
    <n v="1.3661999999999999"/>
    <n v="3.7570499999999996"/>
    <x v="2"/>
    <s v="L"/>
    <s v="othynne4w@auda.org.au"/>
    <x v="2"/>
    <m/>
    <s v="Printemps"/>
    <s v="Light"/>
  </r>
  <r>
    <n v="27.484999999999996"/>
    <n v="1.0993999999999999"/>
    <n v="1.6490999999999998"/>
    <x v="0"/>
    <s v="L"/>
    <s v="eheining4x@flickr.com"/>
    <x v="0"/>
    <m/>
    <s v="Automne"/>
    <s v="Light"/>
  </r>
  <r>
    <n v="12.95"/>
    <n v="1.2949999999999999"/>
    <n v="1.1655"/>
    <x v="1"/>
    <s v="L"/>
    <s v="kmelloi4y@imdb.com"/>
    <x v="1"/>
    <m/>
    <s v="Automne"/>
    <s v="Light"/>
  </r>
  <r>
    <n v="2.9849999999999999"/>
    <n v="1.4924999999999999"/>
    <n v="0.26865"/>
    <x v="1"/>
    <s v="D"/>
    <n v="0"/>
    <x v="1"/>
    <m/>
    <s v="Hiver"/>
    <s v="Dark"/>
  </r>
  <r>
    <n v="4.4550000000000001"/>
    <n v="2.2275"/>
    <n v="0.49004999999999999"/>
    <x v="2"/>
    <s v="L"/>
    <s v="amussen50@51.la"/>
    <x v="2"/>
    <m/>
    <s v="Printemps"/>
    <s v="Light"/>
  </r>
  <r>
    <n v="5.97"/>
    <n v="1.194"/>
    <n v="0.5373"/>
    <x v="1"/>
    <s v="D"/>
    <s v="amussen50@51.la"/>
    <x v="1"/>
    <m/>
    <s v="Printemps"/>
    <s v="Dark"/>
  </r>
  <r>
    <n v="5.3699999999999992"/>
    <n v="1.0739999999999998"/>
    <n v="0.32219999999999993"/>
    <x v="0"/>
    <s v="D"/>
    <s v="amundford52@nbcnews.com"/>
    <x v="0"/>
    <m/>
    <s v="Printemps"/>
    <s v="Dark"/>
  </r>
  <r>
    <n v="4.125"/>
    <n v="2.0625"/>
    <n v="0.45374999999999999"/>
    <x v="2"/>
    <s v="M"/>
    <s v="twalas53@google.ca"/>
    <x v="2"/>
    <m/>
    <s v="Automne"/>
    <s v="Medium"/>
  </r>
  <r>
    <n v="7.77"/>
    <n v="1.5539999999999998"/>
    <n v="0.69929999999999992"/>
    <x v="1"/>
    <s v="L"/>
    <s v="iblazewicz54@thetimes.co.uk"/>
    <x v="1"/>
    <m/>
    <s v="Été"/>
    <s v="Light"/>
  </r>
  <r>
    <n v="7.29"/>
    <n v="1.458"/>
    <n v="0.80190000000000006"/>
    <x v="2"/>
    <s v="D"/>
    <s v="arizzetti55@naver.com"/>
    <x v="2"/>
    <m/>
    <s v="Hiver"/>
    <s v="Dark"/>
  </r>
  <r>
    <n v="22.884999999999998"/>
    <n v="0.91539999999999988"/>
    <n v="1.3730999999999998"/>
    <x v="0"/>
    <s v="M"/>
    <s v="mmeriet56@noaa.gov"/>
    <x v="0"/>
    <m/>
    <s v="Été"/>
    <s v="Medium"/>
  </r>
  <r>
    <n v="8.73"/>
    <n v="1.746"/>
    <n v="1.1349"/>
    <x v="3"/>
    <s v="M"/>
    <s v="lpratt57@netvibes.com"/>
    <x v="3"/>
    <m/>
    <s v="Printemps"/>
    <s v="Medium"/>
  </r>
  <r>
    <n v="4.4550000000000001"/>
    <n v="2.2275"/>
    <n v="0.49004999999999999"/>
    <x v="2"/>
    <s v="L"/>
    <s v="akitchingham58@com.com"/>
    <x v="2"/>
    <m/>
    <s v="Printemps"/>
    <s v="Light"/>
  </r>
  <r>
    <n v="14.55"/>
    <n v="1.4550000000000001"/>
    <n v="1.8915000000000002"/>
    <x v="3"/>
    <s v="M"/>
    <s v="bbartholin59@xinhuanet.com"/>
    <x v="3"/>
    <m/>
    <s v="Hiver"/>
    <s v="Medium"/>
  </r>
  <r>
    <n v="33.464999999999996"/>
    <n v="1.3385999999999998"/>
    <n v="4.3504499999999995"/>
    <x v="3"/>
    <s v="M"/>
    <s v="mprinn5a@usa.gov"/>
    <x v="3"/>
    <m/>
    <s v="Hiver"/>
    <s v="Medium"/>
  </r>
  <r>
    <n v="3.8849999999999998"/>
    <n v="1.9424999999999999"/>
    <n v="0.50505"/>
    <x v="3"/>
    <s v="D"/>
    <s v="abaudino5b@netvibes.com"/>
    <x v="3"/>
    <m/>
    <s v="Printemps"/>
    <s v="Dark"/>
  </r>
  <r>
    <n v="12.15"/>
    <n v="1.2150000000000001"/>
    <n v="1.3365"/>
    <x v="2"/>
    <s v="D"/>
    <s v="ppetrushanko5c@blinklist.com"/>
    <x v="2"/>
    <m/>
    <s v="Printemps"/>
    <s v="Dark"/>
  </r>
  <r>
    <n v="14.85"/>
    <n v="1.4849999999999999"/>
    <n v="1.6335"/>
    <x v="2"/>
    <s v="L"/>
    <n v="0"/>
    <x v="2"/>
    <m/>
    <s v="Printemps"/>
    <s v="Light"/>
  </r>
  <r>
    <n v="7.29"/>
    <n v="1.458"/>
    <n v="0.80190000000000006"/>
    <x v="2"/>
    <s v="D"/>
    <s v="elaird5e@bing.com"/>
    <x v="2"/>
    <m/>
    <s v="Été"/>
    <s v="Dark"/>
  </r>
  <r>
    <n v="12.95"/>
    <n v="1.2949999999999999"/>
    <n v="1.1655"/>
    <x v="1"/>
    <s v="L"/>
    <s v="mhowsden5f@infoseek.co.jp"/>
    <x v="1"/>
    <m/>
    <s v="Été"/>
    <s v="Light"/>
  </r>
  <r>
    <n v="8.91"/>
    <n v="1.782"/>
    <n v="0.98009999999999997"/>
    <x v="2"/>
    <s v="L"/>
    <s v="ncuttler5g@parallels.com"/>
    <x v="2"/>
    <m/>
    <s v="Printemps"/>
    <s v="Light"/>
  </r>
  <r>
    <n v="29.784999999999997"/>
    <n v="1.1913999999999998"/>
    <n v="3.8720499999999998"/>
    <x v="3"/>
    <s v="D"/>
    <s v="ncuttler5g@parallels.com"/>
    <x v="3"/>
    <m/>
    <s v="Printemps"/>
    <s v="Dark"/>
  </r>
  <r>
    <n v="29.784999999999997"/>
    <n v="1.1913999999999998"/>
    <n v="3.8720499999999998"/>
    <x v="3"/>
    <s v="D"/>
    <s v="ncuttler5g@parallels.com"/>
    <x v="3"/>
    <m/>
    <s v="Printemps"/>
    <s v="Dark"/>
  </r>
  <r>
    <n v="9.51"/>
    <n v="1.9019999999999999"/>
    <n v="1.2363"/>
    <x v="3"/>
    <s v="L"/>
    <s v="ncuttler5g@parallels.com"/>
    <x v="3"/>
    <m/>
    <s v="Printemps"/>
    <s v="Light"/>
  </r>
  <r>
    <n v="13.75"/>
    <n v="1.375"/>
    <n v="1.5125"/>
    <x v="2"/>
    <s v="M"/>
    <s v="ncuttler5g@parallels.com"/>
    <x v="2"/>
    <m/>
    <s v="Printemps"/>
    <s v="Medium"/>
  </r>
  <r>
    <n v="9.51"/>
    <n v="1.9019999999999999"/>
    <n v="1.2363"/>
    <x v="3"/>
    <s v="L"/>
    <n v="0"/>
    <x v="3"/>
    <m/>
    <s v="Printemps"/>
    <s v="Light"/>
  </r>
  <r>
    <n v="29.784999999999997"/>
    <n v="1.1913999999999998"/>
    <n v="3.8720499999999998"/>
    <x v="3"/>
    <s v="D"/>
    <s v="tfelip5m@typepad.com"/>
    <x v="3"/>
    <m/>
    <s v="Automne"/>
    <s v="Dark"/>
  </r>
  <r>
    <n v="4.7549999999999999"/>
    <n v="2.3774999999999999"/>
    <n v="0.61814999999999998"/>
    <x v="3"/>
    <s v="L"/>
    <s v="vle5n@disqus.com"/>
    <x v="3"/>
    <m/>
    <s v="Hiver"/>
    <s v="Light"/>
  </r>
  <r>
    <n v="13.75"/>
    <n v="1.375"/>
    <n v="1.5125"/>
    <x v="2"/>
    <s v="M"/>
    <n v="0"/>
    <x v="2"/>
    <m/>
    <s v="Été"/>
    <s v="Medium"/>
  </r>
  <r>
    <n v="2.6849999999999996"/>
    <n v="1.3424999999999998"/>
    <n v="0.16109999999999997"/>
    <x v="0"/>
    <s v="D"/>
    <n v="0"/>
    <x v="0"/>
    <m/>
    <s v="Hiver"/>
    <s v="Dark"/>
  </r>
  <r>
    <n v="11.25"/>
    <n v="1.125"/>
    <n v="1.0125"/>
    <x v="1"/>
    <s v="M"/>
    <s v="npoolman5q@howstuffworks.com"/>
    <x v="1"/>
    <m/>
    <s v="Hiver"/>
    <s v="Medium"/>
  </r>
  <r>
    <n v="6.75"/>
    <n v="1.35"/>
    <n v="0.60749999999999993"/>
    <x v="1"/>
    <s v="M"/>
    <s v="oduny5r@constantcontact.com"/>
    <x v="1"/>
    <m/>
    <s v="Hiver"/>
    <s v="Medium"/>
  </r>
  <r>
    <n v="7.29"/>
    <n v="1.458"/>
    <n v="0.80190000000000006"/>
    <x v="2"/>
    <s v="D"/>
    <s v="chalfhide5s@google.ru"/>
    <x v="2"/>
    <m/>
    <s v="Printemps"/>
    <s v="Dark"/>
  </r>
  <r>
    <n v="6.75"/>
    <n v="1.35"/>
    <n v="0.60749999999999993"/>
    <x v="1"/>
    <s v="M"/>
    <s v="fmalecky5t@list-manage.com"/>
    <x v="1"/>
    <m/>
    <s v="Automne"/>
    <s v="Medium"/>
  </r>
  <r>
    <n v="12.95"/>
    <n v="1.2949999999999999"/>
    <n v="1.6835"/>
    <x v="3"/>
    <s v="D"/>
    <s v="aattwater5u@wikia.com"/>
    <x v="3"/>
    <m/>
    <s v="Automne"/>
    <s v="Dark"/>
  </r>
  <r>
    <n v="9.9499999999999993"/>
    <n v="0.99499999999999988"/>
    <n v="0.89549999999999985"/>
    <x v="1"/>
    <s v="D"/>
    <s v="aattwater5u@wikia.com"/>
    <x v="1"/>
    <m/>
    <s v="Automne"/>
    <s v="Dark"/>
  </r>
  <r>
    <n v="8.91"/>
    <n v="1.782"/>
    <n v="0.98009999999999997"/>
    <x v="2"/>
    <s v="L"/>
    <s v="mwhellans5v@mapquest.com"/>
    <x v="2"/>
    <m/>
    <s v="Printemps"/>
    <s v="Light"/>
  </r>
  <r>
    <n v="3.645"/>
    <n v="1.8225"/>
    <n v="0.40095000000000003"/>
    <x v="2"/>
    <s v="D"/>
    <s v="dcamilletti5w@businesswire.com"/>
    <x v="2"/>
    <m/>
    <s v="Printemps"/>
    <s v="Dark"/>
  </r>
  <r>
    <n v="20.584999999999997"/>
    <n v="0.82339999999999991"/>
    <n v="1.2350999999999999"/>
    <x v="0"/>
    <s v="D"/>
    <s v="egalgey5x@wufoo.com"/>
    <x v="0"/>
    <m/>
    <s v="Printemps"/>
    <s v="Dark"/>
  </r>
  <r>
    <n v="15.85"/>
    <n v="1.585"/>
    <n v="2.0605000000000002"/>
    <x v="3"/>
    <s v="L"/>
    <s v="mhame5y@newsvine.com"/>
    <x v="3"/>
    <m/>
    <s v="Automne"/>
    <s v="Light"/>
  </r>
  <r>
    <n v="3.8849999999999998"/>
    <n v="1.9424999999999999"/>
    <n v="0.50505"/>
    <x v="3"/>
    <s v="D"/>
    <s v="igurnee5z@usnews.com"/>
    <x v="3"/>
    <m/>
    <s v="Hiver"/>
    <s v="Dark"/>
  </r>
  <r>
    <n v="14.55"/>
    <n v="1.4550000000000001"/>
    <n v="1.8915000000000002"/>
    <x v="3"/>
    <s v="M"/>
    <s v="asnowding60@comsenz.com"/>
    <x v="3"/>
    <m/>
    <s v="Automne"/>
    <s v="Medium"/>
  </r>
  <r>
    <n v="8.91"/>
    <n v="1.782"/>
    <n v="0.98009999999999997"/>
    <x v="2"/>
    <s v="L"/>
    <s v="gpoinsett61@berkeley.edu"/>
    <x v="2"/>
    <m/>
    <s v="Hiver"/>
    <s v="Light"/>
  </r>
  <r>
    <n v="11.25"/>
    <n v="1.125"/>
    <n v="1.0125"/>
    <x v="1"/>
    <s v="M"/>
    <s v="rfurman62@t.co"/>
    <x v="1"/>
    <m/>
    <s v="Printemps"/>
    <s v="Medium"/>
  </r>
  <r>
    <n v="3.5849999999999995"/>
    <n v="1.7924999999999998"/>
    <n v="0.21509999999999996"/>
    <x v="0"/>
    <s v="L"/>
    <s v="ccrosier63@xrea.com"/>
    <x v="0"/>
    <m/>
    <s v="Été"/>
    <s v="Light"/>
  </r>
  <r>
    <n v="2.9849999999999999"/>
    <n v="1.4924999999999999"/>
    <n v="0.17909999999999998"/>
    <x v="0"/>
    <s v="M"/>
    <s v="ccrosier63@xrea.com"/>
    <x v="0"/>
    <m/>
    <s v="Été"/>
    <s v="Medium"/>
  </r>
  <r>
    <n v="12.95"/>
    <n v="1.2949999999999999"/>
    <n v="1.1655"/>
    <x v="1"/>
    <s v="L"/>
    <s v="lrushmer65@europa.eu"/>
    <x v="1"/>
    <m/>
    <s v="Automne"/>
    <s v="Light"/>
  </r>
  <r>
    <n v="7.77"/>
    <n v="1.5539999999999998"/>
    <n v="1.0101"/>
    <x v="3"/>
    <s v="D"/>
    <s v="wedinborough66@github.io"/>
    <x v="3"/>
    <m/>
    <s v="Automne "/>
    <s v="Dark"/>
  </r>
  <r>
    <n v="14.85"/>
    <n v="1.4849999999999999"/>
    <n v="1.6335"/>
    <x v="2"/>
    <s v="L"/>
    <n v="0"/>
    <x v="2"/>
    <m/>
    <s v="Automne"/>
    <s v="Light"/>
  </r>
  <r>
    <n v="29.784999999999997"/>
    <n v="1.1913999999999998"/>
    <n v="3.8720499999999998"/>
    <x v="3"/>
    <s v="D"/>
    <s v="kbromehead68@un.org"/>
    <x v="3"/>
    <m/>
    <s v="Hiver"/>
    <s v="Dark"/>
  </r>
  <r>
    <n v="3.5849999999999995"/>
    <n v="1.7924999999999998"/>
    <n v="0.21509999999999996"/>
    <x v="0"/>
    <s v="L"/>
    <s v="ewesterman69@si.edu"/>
    <x v="0"/>
    <m/>
    <s v="Printemps"/>
    <s v="Light"/>
  </r>
  <r>
    <n v="25.874999999999996"/>
    <n v="1.0349999999999999"/>
    <n v="2.3287499999999994"/>
    <x v="1"/>
    <s v="M"/>
    <s v="ahutchens6a@amazonaws.com"/>
    <x v="1"/>
    <m/>
    <s v="Hiver"/>
    <s v="Medium"/>
  </r>
  <r>
    <n v="2.6849999999999996"/>
    <n v="1.3424999999999998"/>
    <n v="0.16109999999999997"/>
    <x v="0"/>
    <s v="D"/>
    <s v="nwyvill6b@naver.com"/>
    <x v="0"/>
    <m/>
    <s v="Hiver"/>
    <s v="Dark"/>
  </r>
  <r>
    <n v="3.5849999999999995"/>
    <n v="1.7924999999999998"/>
    <n v="0.21509999999999996"/>
    <x v="0"/>
    <s v="L"/>
    <s v="bmathon6c@barnesandnoble.com"/>
    <x v="0"/>
    <m/>
    <s v="Été"/>
    <s v="Light"/>
  </r>
  <r>
    <n v="4.3650000000000002"/>
    <n v="2.1825000000000001"/>
    <n v="0.56745000000000001"/>
    <x v="3"/>
    <s v="M"/>
    <s v="kstreight6d@about.com"/>
    <x v="3"/>
    <m/>
    <s v="Printemps"/>
    <s v="Medium"/>
  </r>
  <r>
    <n v="25.874999999999996"/>
    <n v="1.0349999999999999"/>
    <n v="2.3287499999999994"/>
    <x v="1"/>
    <s v="M"/>
    <s v="pcutchie6e@globo.com"/>
    <x v="1"/>
    <m/>
    <s v="Automne"/>
    <s v="Medium"/>
  </r>
  <r>
    <n v="4.3650000000000002"/>
    <n v="2.1825000000000001"/>
    <n v="0.56745000000000001"/>
    <x v="3"/>
    <s v="M"/>
    <n v="0"/>
    <x v="3"/>
    <m/>
    <s v="Été"/>
    <s v="Medium"/>
  </r>
  <r>
    <n v="4.7549999999999999"/>
    <n v="2.3774999999999999"/>
    <n v="0.61814999999999998"/>
    <x v="3"/>
    <s v="L"/>
    <s v="cgheraldi6g@opera.com"/>
    <x v="3"/>
    <m/>
    <s v="Été"/>
    <s v="Light"/>
  </r>
  <r>
    <n v="4.125"/>
    <n v="2.0625"/>
    <n v="0.45374999999999999"/>
    <x v="2"/>
    <s v="M"/>
    <s v="bkenwell6h@over-blog.com"/>
    <x v="2"/>
    <m/>
    <s v="Printemps"/>
    <s v="Medium"/>
  </r>
  <r>
    <n v="36.454999999999998"/>
    <n v="1.4581999999999999"/>
    <n v="4.7391499999999995"/>
    <x v="3"/>
    <s v="L"/>
    <s v="tsutty6i@google.es"/>
    <x v="3"/>
    <m/>
    <s v="Hiver"/>
    <s v="Light"/>
  </r>
  <r>
    <n v="36.454999999999998"/>
    <n v="1.4581999999999999"/>
    <n v="4.7391499999999995"/>
    <x v="3"/>
    <s v="L"/>
    <n v="0"/>
    <x v="3"/>
    <m/>
    <s v="Printemps"/>
    <s v="Light"/>
  </r>
  <r>
    <n v="29.784999999999997"/>
    <n v="1.1913999999999998"/>
    <n v="3.8720499999999998"/>
    <x v="3"/>
    <s v="D"/>
    <s v="charce6k@cafepress.com"/>
    <x v="3"/>
    <m/>
    <s v="Hiver"/>
    <s v="Dark"/>
  </r>
  <r>
    <n v="3.5849999999999995"/>
    <n v="1.7924999999999998"/>
    <n v="0.21509999999999996"/>
    <x v="0"/>
    <s v="L"/>
    <n v="0"/>
    <x v="0"/>
    <m/>
    <s v="Hiver"/>
    <s v="Light"/>
  </r>
  <r>
    <n v="22.884999999999998"/>
    <n v="0.91539999999999988"/>
    <n v="1.3730999999999998"/>
    <x v="0"/>
    <s v="M"/>
    <s v="fdrysdale6m@symantec.com"/>
    <x v="0"/>
    <m/>
    <s v="Hiver"/>
    <s v="Medium"/>
  </r>
  <r>
    <n v="14.85"/>
    <n v="1.4849999999999999"/>
    <n v="1.6335"/>
    <x v="2"/>
    <s v="L"/>
    <s v="dmagowan6n@fc2.com"/>
    <x v="2"/>
    <m/>
    <s v="Hiver"/>
    <s v="Light"/>
  </r>
  <r>
    <n v="25.874999999999996"/>
    <n v="1.0349999999999999"/>
    <n v="2.3287499999999994"/>
    <x v="1"/>
    <s v="M"/>
    <n v="0"/>
    <x v="1"/>
    <m/>
    <s v="Été"/>
    <s v="Medium"/>
  </r>
  <r>
    <n v="22.884999999999998"/>
    <n v="0.91539999999999988"/>
    <n v="1.3730999999999998"/>
    <x v="0"/>
    <s v="M"/>
    <n v="0"/>
    <x v="0"/>
    <m/>
    <s v="Automne "/>
    <s v="Medium"/>
  </r>
  <r>
    <n v="12.15"/>
    <n v="1.2150000000000001"/>
    <n v="1.3365"/>
    <x v="2"/>
    <s v="D"/>
    <s v="srushbrooke6q@youku.com"/>
    <x v="2"/>
    <m/>
    <s v="Printemps"/>
    <s v="Dark"/>
  </r>
  <r>
    <n v="7.29"/>
    <n v="1.458"/>
    <n v="0.80190000000000006"/>
    <x v="2"/>
    <s v="D"/>
    <s v="tdrynan6r@deviantart.com"/>
    <x v="2"/>
    <m/>
    <s v="Automne"/>
    <s v="Dark"/>
  </r>
  <r>
    <n v="33.464999999999996"/>
    <n v="1.3385999999999998"/>
    <n v="4.3504499999999995"/>
    <x v="3"/>
    <s v="M"/>
    <s v="eyurkov6s@hud.gov"/>
    <x v="3"/>
    <m/>
    <s v="Printemps"/>
    <s v="Medium"/>
  </r>
  <r>
    <n v="4.7549999999999999"/>
    <n v="2.3774999999999999"/>
    <n v="0.61814999999999998"/>
    <x v="3"/>
    <s v="L"/>
    <s v="lmallan6t@state.gov"/>
    <x v="3"/>
    <m/>
    <s v="Printemps"/>
    <s v="Light"/>
  </r>
  <r>
    <n v="12.95"/>
    <n v="1.2949999999999999"/>
    <n v="1.6835"/>
    <x v="3"/>
    <s v="D"/>
    <s v="gbentjens6u@netlog.com"/>
    <x v="3"/>
    <m/>
    <s v="Hiver"/>
    <s v="Dark"/>
  </r>
  <r>
    <n v="3.5849999999999995"/>
    <n v="1.7924999999999998"/>
    <n v="0.21509999999999996"/>
    <x v="0"/>
    <s v="L"/>
    <n v="0"/>
    <x v="0"/>
    <m/>
    <s v="Automne"/>
    <s v="Light"/>
  </r>
  <r>
    <n v="9.9499999999999993"/>
    <n v="0.99499999999999988"/>
    <n v="0.89549999999999985"/>
    <x v="1"/>
    <s v="D"/>
    <s v="lentwistle6w@omniture.com"/>
    <x v="1"/>
    <m/>
    <s v="Été"/>
    <s v="Dark"/>
  </r>
  <r>
    <n v="15.85"/>
    <n v="1.585"/>
    <n v="2.0605000000000002"/>
    <x v="3"/>
    <s v="L"/>
    <s v="zkiffe74@cyberchimps.com"/>
    <x v="3"/>
    <m/>
    <s v="Hiver"/>
    <s v="Light"/>
  </r>
  <r>
    <n v="8.73"/>
    <n v="1.746"/>
    <n v="1.1349"/>
    <x v="3"/>
    <s v="M"/>
    <s v="zkiffe74@cyberchimps.com"/>
    <x v="3"/>
    <m/>
    <s v="Hiver"/>
    <s v="Medium"/>
  </r>
  <r>
    <n v="2.9849999999999999"/>
    <n v="1.4924999999999999"/>
    <n v="0.17909999999999998"/>
    <x v="0"/>
    <s v="M"/>
    <s v="macott6y@pagesperso-orange.fr"/>
    <x v="0"/>
    <m/>
    <s v="Hiver"/>
    <s v="Medium"/>
  </r>
  <r>
    <n v="13.75"/>
    <n v="1.375"/>
    <n v="1.5125"/>
    <x v="2"/>
    <s v="M"/>
    <s v="cheaviside6z@rediff.com"/>
    <x v="2"/>
    <m/>
    <s v="Été"/>
    <s v="Medium"/>
  </r>
  <r>
    <n v="9.9499999999999993"/>
    <n v="0.99499999999999988"/>
    <n v="0.89549999999999985"/>
    <x v="1"/>
    <s v="D"/>
    <n v="0"/>
    <x v="1"/>
    <m/>
    <s v="Été"/>
    <s v="Dark"/>
  </r>
  <r>
    <n v="14.55"/>
    <n v="1.4550000000000001"/>
    <n v="1.8915000000000002"/>
    <x v="3"/>
    <s v="M"/>
    <s v="lkernan71@wsj.com"/>
    <x v="3"/>
    <m/>
    <s v="Automne"/>
    <s v="Medium"/>
  </r>
  <r>
    <n v="7.169999999999999"/>
    <n v="1.4339999999999997"/>
    <n v="0.43019999999999992"/>
    <x v="0"/>
    <s v="L"/>
    <s v="rmclae72@dailymotion.com"/>
    <x v="0"/>
    <m/>
    <s v="Automne"/>
    <s v="Light"/>
  </r>
  <r>
    <n v="7.169999999999999"/>
    <n v="1.4339999999999997"/>
    <n v="0.43019999999999992"/>
    <x v="0"/>
    <s v="L"/>
    <s v="cblowfelde73@ustream.tv"/>
    <x v="0"/>
    <m/>
    <s v="Été"/>
    <s v="Light"/>
  </r>
  <r>
    <n v="27.945"/>
    <n v="1.1177999999999999"/>
    <n v="3.07395"/>
    <x v="2"/>
    <s v="D"/>
    <s v="docalleran75@ucla.edu"/>
    <x v="2"/>
    <m/>
    <s v="Printemps"/>
    <s v="Dark"/>
  </r>
  <r>
    <n v="27.945"/>
    <n v="1.1177999999999999"/>
    <n v="3.07395"/>
    <x v="2"/>
    <s v="D"/>
    <s v="ccromwell76@desdev.cn"/>
    <x v="2"/>
    <m/>
    <s v="Automne"/>
    <s v="Dark"/>
  </r>
  <r>
    <n v="2.9849999999999999"/>
    <n v="1.4924999999999999"/>
    <n v="0.17909999999999998"/>
    <x v="0"/>
    <s v="M"/>
    <s v="ihay77@lulu.com"/>
    <x v="0"/>
    <m/>
    <s v="Été"/>
    <s v="Medium"/>
  </r>
  <r>
    <n v="27.484999999999996"/>
    <n v="1.0993999999999999"/>
    <n v="1.6490999999999998"/>
    <x v="0"/>
    <s v="L"/>
    <s v="ttaffarello78@sciencedaily.com"/>
    <x v="0"/>
    <m/>
    <s v="Automne"/>
    <s v="Light"/>
  </r>
  <r>
    <n v="11.95"/>
    <n v="1.1949999999999998"/>
    <n v="0.71699999999999997"/>
    <x v="0"/>
    <s v="L"/>
    <s v="mcanty79@jigsy.com"/>
    <x v="0"/>
    <m/>
    <s v="Printemps"/>
    <s v="Light"/>
  </r>
  <r>
    <n v="13.75"/>
    <n v="1.375"/>
    <n v="1.5125"/>
    <x v="2"/>
    <s v="M"/>
    <s v="jkopke7a@auda.org.au"/>
    <x v="2"/>
    <m/>
    <s v="Été"/>
    <s v="Medium"/>
  </r>
  <r>
    <n v="33.464999999999996"/>
    <n v="1.3385999999999998"/>
    <n v="4.3504499999999995"/>
    <x v="3"/>
    <s v="M"/>
    <n v="0"/>
    <x v="3"/>
    <m/>
    <s v="Printemps"/>
    <s v="Medium"/>
  </r>
  <r>
    <n v="11.95"/>
    <n v="1.1949999999999998"/>
    <n v="0.71699999999999997"/>
    <x v="0"/>
    <s v="L"/>
    <n v="0"/>
    <x v="0"/>
    <m/>
    <s v="Printemps"/>
    <s v="Light"/>
  </r>
  <r>
    <n v="5.97"/>
    <n v="1.194"/>
    <n v="0.5373"/>
    <x v="1"/>
    <s v="D"/>
    <s v="vhellmore7d@bbc.co.uk"/>
    <x v="1"/>
    <m/>
    <s v="Hiver"/>
    <s v="Dark"/>
  </r>
  <r>
    <n v="12.15"/>
    <n v="1.2150000000000001"/>
    <n v="1.3365"/>
    <x v="2"/>
    <s v="D"/>
    <s v="mseawright7e@nbcnews.com"/>
    <x v="2"/>
    <m/>
    <s v="Printemps"/>
    <s v="Dark"/>
  </r>
  <r>
    <n v="3.645"/>
    <n v="1.8225"/>
    <n v="0.40095000000000003"/>
    <x v="2"/>
    <s v="D"/>
    <s v="snortheast7f@mashable.com"/>
    <x v="2"/>
    <m/>
    <s v="Printemps"/>
    <s v="Dark"/>
  </r>
  <r>
    <n v="2.9849999999999999"/>
    <n v="1.4924999999999999"/>
    <n v="0.26865"/>
    <x v="1"/>
    <s v="D"/>
    <s v="mfearon7h@reverbnation.com"/>
    <x v="1"/>
    <m/>
    <s v="Printemps"/>
    <s v="Dark"/>
  </r>
  <r>
    <n v="7.29"/>
    <n v="1.458"/>
    <n v="0.80190000000000006"/>
    <x v="2"/>
    <s v="D"/>
    <n v="0"/>
    <x v="2"/>
    <m/>
    <s v="Été"/>
    <s v="Dark"/>
  </r>
  <r>
    <n v="2.9849999999999999"/>
    <n v="1.4924999999999999"/>
    <n v="0.26865"/>
    <x v="1"/>
    <s v="D"/>
    <s v="jsisneros7j@a8.net"/>
    <x v="1"/>
    <m/>
    <s v="Printemps"/>
    <s v="Dark"/>
  </r>
  <r>
    <n v="11.95"/>
    <n v="1.1949999999999998"/>
    <n v="0.71699999999999997"/>
    <x v="0"/>
    <s v="L"/>
    <s v="zcarlson7k@bigcartel.com"/>
    <x v="0"/>
    <m/>
    <s v="Été"/>
    <s v="Light"/>
  </r>
  <r>
    <n v="3.8849999999999998"/>
    <n v="1.9424999999999999"/>
    <n v="0.34964999999999996"/>
    <x v="1"/>
    <s v="L"/>
    <s v="wmaddox7l@timesonline.co.uk"/>
    <x v="1"/>
    <m/>
    <s v="Printemps"/>
    <s v="Light"/>
  </r>
  <r>
    <n v="25.874999999999996"/>
    <n v="1.0349999999999999"/>
    <n v="2.3287499999999994"/>
    <x v="1"/>
    <s v="M"/>
    <s v="dhedlestone7m@craigslist.org"/>
    <x v="1"/>
    <m/>
    <s v="Été"/>
    <s v="Medium"/>
  </r>
  <r>
    <n v="34.154999999999994"/>
    <n v="1.3661999999999999"/>
    <n v="3.7570499999999996"/>
    <x v="2"/>
    <s v="L"/>
    <s v="tcrowthe7n@europa.eu"/>
    <x v="2"/>
    <m/>
    <s v="Été"/>
    <s v="Light"/>
  </r>
  <r>
    <n v="27.484999999999996"/>
    <n v="1.0993999999999999"/>
    <n v="1.6490999999999998"/>
    <x v="0"/>
    <s v="L"/>
    <s v="dbury7o@tinyurl.com"/>
    <x v="0"/>
    <m/>
    <s v="Été"/>
    <s v="Light"/>
  </r>
  <r>
    <n v="14.85"/>
    <n v="1.4849999999999999"/>
    <n v="1.6335"/>
    <x v="2"/>
    <s v="L"/>
    <s v="gbroadbear7p@omniture.com"/>
    <x v="2"/>
    <m/>
    <s v="Hiver"/>
    <s v="Light"/>
  </r>
  <r>
    <n v="3.8849999999999998"/>
    <n v="1.9424999999999999"/>
    <n v="0.34964999999999996"/>
    <x v="1"/>
    <s v="L"/>
    <s v="epalfrey7q@devhub.com"/>
    <x v="1"/>
    <m/>
    <s v="Été"/>
    <s v="Light"/>
  </r>
  <r>
    <n v="33.464999999999996"/>
    <n v="1.3385999999999998"/>
    <n v="4.3504499999999995"/>
    <x v="3"/>
    <s v="M"/>
    <s v="pmetrick7r@rakuten.co.jp"/>
    <x v="3"/>
    <m/>
    <s v="Hiver"/>
    <s v="Medium"/>
  </r>
  <r>
    <n v="8.25"/>
    <n v="1.65"/>
    <n v="0.90749999999999997"/>
    <x v="2"/>
    <s v="M"/>
    <n v="0"/>
    <x v="2"/>
    <m/>
    <s v="Hiver"/>
    <s v="Medium"/>
  </r>
  <r>
    <n v="14.85"/>
    <n v="1.4849999999999999"/>
    <n v="1.6335"/>
    <x v="2"/>
    <s v="L"/>
    <s v="kkarby7t@sbwire.com"/>
    <x v="2"/>
    <m/>
    <s v="Hiver"/>
    <s v="Light"/>
  </r>
  <r>
    <n v="7.77"/>
    <n v="1.5539999999999998"/>
    <n v="0.69929999999999992"/>
    <x v="1"/>
    <s v="L"/>
    <s v="fcrumpe7u@ftc.gov"/>
    <x v="1"/>
    <m/>
    <s v="Hiver"/>
    <s v="Light"/>
  </r>
  <r>
    <n v="5.3699999999999992"/>
    <n v="1.0739999999999998"/>
    <n v="0.32219999999999993"/>
    <x v="0"/>
    <s v="D"/>
    <s v="achatto7v@sakura.ne.jp"/>
    <x v="0"/>
    <m/>
    <s v="Été"/>
    <s v="Dark"/>
  </r>
  <r>
    <n v="31.624999999999996"/>
    <n v="1.2649999999999999"/>
    <n v="3.4787499999999998"/>
    <x v="2"/>
    <s v="M"/>
    <n v="0"/>
    <x v="2"/>
    <m/>
    <s v="Printemps"/>
    <s v="Medium"/>
  </r>
  <r>
    <n v="36.454999999999998"/>
    <n v="1.4581999999999999"/>
    <n v="4.7391499999999995"/>
    <x v="3"/>
    <s v="L"/>
    <n v="0"/>
    <x v="3"/>
    <m/>
    <s v="Été"/>
    <s v="Light"/>
  </r>
  <r>
    <n v="3.375"/>
    <n v="1.6875"/>
    <n v="0.30374999999999996"/>
    <x v="1"/>
    <s v="M"/>
    <s v="bmergue7y@umn.edu"/>
    <x v="1"/>
    <m/>
    <s v="Automne"/>
    <s v="Medium"/>
  </r>
  <r>
    <n v="3.5849999999999995"/>
    <n v="1.7924999999999998"/>
    <n v="0.21509999999999996"/>
    <x v="0"/>
    <s v="L"/>
    <s v="kpatise7z@jigsy.com"/>
    <x v="0"/>
    <m/>
    <s v="Printemps"/>
    <s v="Light"/>
  </r>
  <r>
    <n v="8.25"/>
    <n v="1.65"/>
    <n v="0.90749999999999997"/>
    <x v="2"/>
    <s v="M"/>
    <n v="0"/>
    <x v="2"/>
    <m/>
    <s v="Printemps"/>
    <s v="Medium"/>
  </r>
  <r>
    <n v="2.6849999999999996"/>
    <n v="1.3424999999999998"/>
    <n v="0.16109999999999997"/>
    <x v="0"/>
    <s v="D"/>
    <n v="0"/>
    <x v="0"/>
    <m/>
    <s v="Automne"/>
    <s v="Dark"/>
  </r>
  <r>
    <n v="9.9499999999999993"/>
    <n v="0.99499999999999988"/>
    <n v="0.89549999999999985"/>
    <x v="1"/>
    <s v="D"/>
    <s v="dduke82@vkontakte.ru"/>
    <x v="1"/>
    <m/>
    <s v="Automne"/>
    <s v="Dark"/>
  </r>
  <r>
    <n v="8.25"/>
    <n v="1.65"/>
    <n v="0.90749999999999997"/>
    <x v="2"/>
    <s v="M"/>
    <n v="0"/>
    <x v="2"/>
    <m/>
    <s v="Hiver"/>
    <s v="Medium"/>
  </r>
  <r>
    <n v="5.97"/>
    <n v="1.194"/>
    <n v="0.5373"/>
    <x v="1"/>
    <s v="D"/>
    <s v="ihussey84@mapy.cz"/>
    <x v="1"/>
    <m/>
    <s v="Automne"/>
    <s v="Dark"/>
  </r>
  <r>
    <n v="5.97"/>
    <n v="1.194"/>
    <n v="0.5373"/>
    <x v="1"/>
    <s v="D"/>
    <s v="cpinkerton85@upenn.edu"/>
    <x v="1"/>
    <m/>
    <s v="Printemps"/>
    <s v="Dark"/>
  </r>
  <r>
    <n v="14.85"/>
    <n v="1.4849999999999999"/>
    <n v="1.6335"/>
    <x v="2"/>
    <s v="L"/>
    <n v="0"/>
    <x v="2"/>
    <m/>
    <s v="Printemps"/>
    <s v="Light"/>
  </r>
  <r>
    <n v="13.75"/>
    <n v="1.375"/>
    <n v="1.5125"/>
    <x v="2"/>
    <s v="M"/>
    <n v="0"/>
    <x v="2"/>
    <m/>
    <s v="Été"/>
    <s v="Medium"/>
  </r>
  <r>
    <n v="5.97"/>
    <n v="1.194"/>
    <n v="0.35819999999999996"/>
    <x v="0"/>
    <s v="M"/>
    <s v="dvizor88@furl.net"/>
    <x v="0"/>
    <m/>
    <s v="Printemps"/>
    <s v="Medium"/>
  </r>
  <r>
    <n v="5.3699999999999992"/>
    <n v="1.0739999999999998"/>
    <n v="0.32219999999999993"/>
    <x v="0"/>
    <s v="D"/>
    <s v="esedgebeer89@oaic.gov.au"/>
    <x v="0"/>
    <m/>
    <s v="Printemps"/>
    <s v="Dark"/>
  </r>
  <r>
    <n v="4.4550000000000001"/>
    <n v="2.2275"/>
    <n v="0.49004999999999999"/>
    <x v="2"/>
    <s v="L"/>
    <s v="klestrange8a@lulu.com"/>
    <x v="2"/>
    <m/>
    <s v="Hiver"/>
    <s v="Light"/>
  </r>
  <r>
    <n v="34.154999999999994"/>
    <n v="1.3661999999999999"/>
    <n v="3.7570499999999996"/>
    <x v="2"/>
    <s v="L"/>
    <s v="ltanti8b@techcrunch.com"/>
    <x v="2"/>
    <m/>
    <s v="Printemps"/>
    <s v="Light"/>
  </r>
  <r>
    <n v="12.95"/>
    <n v="1.2949999999999999"/>
    <n v="1.1655"/>
    <x v="1"/>
    <s v="L"/>
    <s v="ade8c@1und1.de"/>
    <x v="1"/>
    <m/>
    <s v="Printemps"/>
    <s v="Light"/>
  </r>
  <r>
    <n v="3.8849999999999998"/>
    <n v="1.9424999999999999"/>
    <n v="0.50505"/>
    <x v="3"/>
    <s v="D"/>
    <s v="tjedrachowicz8d@acquirethisname.com"/>
    <x v="3"/>
    <m/>
    <s v="Automne "/>
    <s v="Dark"/>
  </r>
  <r>
    <n v="6.75"/>
    <n v="1.35"/>
    <n v="0.60749999999999993"/>
    <x v="1"/>
    <s v="M"/>
    <s v="pstonner8e@moonfruit.com"/>
    <x v="1"/>
    <m/>
    <s v="Automne"/>
    <s v="Medium"/>
  </r>
  <r>
    <n v="27.945"/>
    <n v="1.1177999999999999"/>
    <n v="3.07395"/>
    <x v="2"/>
    <s v="D"/>
    <s v="dtingly8f@goo.ne.jp"/>
    <x v="2"/>
    <m/>
    <s v="Été"/>
    <s v="Dark"/>
  </r>
  <r>
    <n v="3.8849999999999998"/>
    <n v="1.9424999999999999"/>
    <n v="0.34964999999999996"/>
    <x v="1"/>
    <s v="L"/>
    <s v="crushe8n@about.me"/>
    <x v="1"/>
    <m/>
    <s v="Hiver"/>
    <s v="Light"/>
  </r>
  <r>
    <n v="31.624999999999996"/>
    <n v="1.2649999999999999"/>
    <n v="3.4787499999999998"/>
    <x v="2"/>
    <s v="M"/>
    <s v="crushe8n@about.me"/>
    <x v="2"/>
    <m/>
    <s v="Printemps"/>
    <s v="Medium"/>
  </r>
  <r>
    <n v="4.3650000000000002"/>
    <n v="2.1825000000000001"/>
    <n v="0.56745000000000001"/>
    <x v="3"/>
    <s v="M"/>
    <s v="bchecci8h@usa.gov"/>
    <x v="3"/>
    <m/>
    <s v="Automne"/>
    <s v="Medium"/>
  </r>
  <r>
    <n v="2.9849999999999999"/>
    <n v="1.4924999999999999"/>
    <n v="0.17909999999999998"/>
    <x v="0"/>
    <s v="M"/>
    <s v="jbagot8i@mac.com"/>
    <x v="0"/>
    <m/>
    <s v="Hiver"/>
    <s v="Medium"/>
  </r>
  <r>
    <n v="11.25"/>
    <n v="1.125"/>
    <n v="1.0125"/>
    <x v="1"/>
    <s v="M"/>
    <s v="ebeeble8j@soundcloud.com"/>
    <x v="1"/>
    <m/>
    <s v="Hiver"/>
    <s v="Medium"/>
  </r>
  <r>
    <n v="11.25"/>
    <n v="1.125"/>
    <n v="1.0125"/>
    <x v="1"/>
    <s v="M"/>
    <s v="cfluin8k@flickr.com"/>
    <x v="1"/>
    <m/>
    <s v="Été"/>
    <s v="Medium"/>
  </r>
  <r>
    <n v="4.3650000000000002"/>
    <n v="2.1825000000000001"/>
    <n v="0.56745000000000001"/>
    <x v="3"/>
    <s v="M"/>
    <s v="ebletsor8l@vinaora.com"/>
    <x v="3"/>
    <m/>
    <s v="Hiver"/>
    <s v="Medium"/>
  </r>
  <r>
    <n v="14.85"/>
    <n v="1.4849999999999999"/>
    <n v="1.6335"/>
    <x v="2"/>
    <s v="L"/>
    <s v="pbrydell8m@bloglovin.com"/>
    <x v="2"/>
    <m/>
    <s v="Hiver"/>
    <s v="Light"/>
  </r>
  <r>
    <n v="5.97"/>
    <n v="1.194"/>
    <n v="0.35819999999999996"/>
    <x v="0"/>
    <s v="M"/>
    <s v="nleethem8o@mac.com"/>
    <x v="0"/>
    <m/>
    <s v="Printemps"/>
    <s v="Medium"/>
  </r>
  <r>
    <n v="9.9499999999999993"/>
    <n v="0.99499999999999988"/>
    <n v="0.59699999999999998"/>
    <x v="0"/>
    <s v="M"/>
    <s v="anesfield8p@people.com.cn"/>
    <x v="0"/>
    <m/>
    <s v="Automne"/>
    <s v="Medium"/>
  </r>
  <r>
    <n v="8.9499999999999993"/>
    <n v="0.89499999999999991"/>
    <n v="0.53699999999999992"/>
    <x v="0"/>
    <s v="D"/>
    <n v="0"/>
    <x v="0"/>
    <m/>
    <s v="Été"/>
    <s v="Dark"/>
  </r>
  <r>
    <n v="34.154999999999994"/>
    <n v="1.3661999999999999"/>
    <n v="3.7570499999999996"/>
    <x v="2"/>
    <s v="L"/>
    <s v="mbrockway8r@ibm.com"/>
    <x v="2"/>
    <m/>
    <s v="Hiver"/>
    <s v="Light"/>
  </r>
  <r>
    <n v="34.154999999999994"/>
    <n v="1.3661999999999999"/>
    <n v="3.7570499999999996"/>
    <x v="2"/>
    <s v="L"/>
    <s v="nlush8s@dedecms.com"/>
    <x v="2"/>
    <m/>
    <s v="Été"/>
    <s v="Light"/>
  </r>
  <r>
    <n v="7.29"/>
    <n v="1.458"/>
    <n v="0.80190000000000006"/>
    <x v="2"/>
    <s v="D"/>
    <s v="smcmillian8t@csmonitor.com"/>
    <x v="2"/>
    <m/>
    <s v="Printemps"/>
    <s v="Dark"/>
  </r>
  <r>
    <n v="5.3699999999999992"/>
    <n v="1.0739999999999998"/>
    <n v="0.32219999999999993"/>
    <x v="0"/>
    <s v="D"/>
    <s v="smcmillian8t@csmonitor.com"/>
    <x v="0"/>
    <m/>
    <s v="Automne"/>
    <s v="Dark"/>
  </r>
  <r>
    <n v="25.874999999999996"/>
    <n v="1.0349999999999999"/>
    <n v="2.3287499999999994"/>
    <x v="1"/>
    <s v="M"/>
    <s v="tbennison8u@google.cn"/>
    <x v="1"/>
    <m/>
    <s v="Hiver"/>
    <s v="Medium"/>
  </r>
  <r>
    <n v="4.125"/>
    <n v="2.0625"/>
    <n v="0.45374999999999999"/>
    <x v="2"/>
    <s v="M"/>
    <s v="gtweed8v@yolasite.com"/>
    <x v="2"/>
    <m/>
    <s v="Été"/>
    <s v="Medium"/>
  </r>
  <r>
    <n v="3.8849999999999998"/>
    <n v="1.9424999999999999"/>
    <n v="0.34964999999999996"/>
    <x v="1"/>
    <s v="L"/>
    <s v="gtweed8v@yolasite.com"/>
    <x v="1"/>
    <m/>
    <s v="Été"/>
    <s v="Light"/>
  </r>
  <r>
    <n v="3.375"/>
    <n v="1.6875"/>
    <n v="0.30374999999999996"/>
    <x v="1"/>
    <s v="M"/>
    <s v="ggoggin8x@wix.com"/>
    <x v="1"/>
    <m/>
    <s v="Hiver"/>
    <s v="Medium"/>
  </r>
  <r>
    <n v="7.77"/>
    <n v="1.5539999999999998"/>
    <n v="1.0101"/>
    <x v="3"/>
    <s v="D"/>
    <s v="sjeyness8y@biglobe.ne.jp"/>
    <x v="3"/>
    <m/>
    <s v="Hiver"/>
    <s v="Dark"/>
  </r>
  <r>
    <n v="3.645"/>
    <n v="1.8225"/>
    <n v="0.40095000000000003"/>
    <x v="2"/>
    <s v="D"/>
    <s v="dbonhome8z@shinystat.com"/>
    <x v="2"/>
    <m/>
    <s v="Été"/>
    <s v="Dark"/>
  </r>
  <r>
    <n v="13.75"/>
    <n v="1.375"/>
    <n v="1.5125"/>
    <x v="2"/>
    <s v="M"/>
    <n v="0"/>
    <x v="2"/>
    <m/>
    <s v="Été"/>
    <s v="Medium"/>
  </r>
  <r>
    <n v="29.784999999999997"/>
    <n v="1.1913999999999998"/>
    <n v="2.6806499999999995"/>
    <x v="1"/>
    <s v="L"/>
    <s v="tle91@epa.gov"/>
    <x v="1"/>
    <m/>
    <s v="Été"/>
    <s v="Light"/>
  </r>
  <r>
    <n v="8.9499999999999993"/>
    <n v="0.89499999999999991"/>
    <n v="0.53699999999999992"/>
    <x v="0"/>
    <s v="D"/>
    <n v="0"/>
    <x v="0"/>
    <m/>
    <s v="Été"/>
    <s v="Dark"/>
  </r>
  <r>
    <n v="27.945"/>
    <n v="1.1177999999999999"/>
    <n v="3.07395"/>
    <x v="2"/>
    <s v="D"/>
    <n v="0"/>
    <x v="2"/>
    <m/>
    <s v="Automne"/>
    <s v="Dark"/>
  </r>
  <r>
    <n v="7.29"/>
    <n v="1.458"/>
    <n v="0.80190000000000006"/>
    <x v="2"/>
    <s v="D"/>
    <n v="0"/>
    <x v="2"/>
    <m/>
    <s v="Été"/>
    <s v="Dark"/>
  </r>
  <r>
    <n v="7.77"/>
    <n v="1.5539999999999998"/>
    <n v="1.0101"/>
    <x v="3"/>
    <s v="D"/>
    <n v="0"/>
    <x v="3"/>
    <m/>
    <s v="Hiver"/>
    <s v="Dark"/>
  </r>
  <r>
    <n v="8.9499999999999993"/>
    <n v="0.89499999999999991"/>
    <n v="0.53699999999999992"/>
    <x v="0"/>
    <s v="D"/>
    <s v="balldridge93@yandex.ru"/>
    <x v="0"/>
    <m/>
    <s v="Printemps"/>
    <s v="Dark"/>
  </r>
  <r>
    <n v="9.51"/>
    <n v="1.9019999999999999"/>
    <n v="1.2363"/>
    <x v="3"/>
    <s v="L"/>
    <n v="0"/>
    <x v="3"/>
    <m/>
    <s v="Été"/>
    <s v="Light"/>
  </r>
  <r>
    <n v="5.3699999999999992"/>
    <n v="1.0739999999999998"/>
    <n v="0.32219999999999993"/>
    <x v="0"/>
    <s v="D"/>
    <s v="lgoodger95@guardian.co.uk"/>
    <x v="0"/>
    <m/>
    <s v="Été"/>
    <s v="Dark"/>
  </r>
  <r>
    <n v="22.884999999999998"/>
    <n v="0.91539999999999988"/>
    <n v="1.3730999999999998"/>
    <x v="0"/>
    <s v="M"/>
    <s v="cdrewett97@wikipedia.org"/>
    <x v="0"/>
    <m/>
    <s v="Été"/>
    <s v="Medium"/>
  </r>
  <r>
    <n v="5.97"/>
    <n v="1.194"/>
    <n v="0.5373"/>
    <x v="1"/>
    <s v="D"/>
    <s v="qparsons98@blogtalkradio.com"/>
    <x v="1"/>
    <m/>
    <s v="Été"/>
    <s v="Dark"/>
  </r>
  <r>
    <n v="5.97"/>
    <n v="1.194"/>
    <n v="0.35819999999999996"/>
    <x v="0"/>
    <s v="M"/>
    <s v="vceely99@auda.org.au"/>
    <x v="0"/>
    <m/>
    <s v="Automne "/>
    <s v="Medium"/>
  </r>
  <r>
    <n v="11.95"/>
    <n v="1.1949999999999998"/>
    <n v="0.71699999999999997"/>
    <x v="0"/>
    <s v="L"/>
    <n v="0"/>
    <x v="0"/>
    <m/>
    <s v="Automne"/>
    <s v="Light"/>
  </r>
  <r>
    <n v="4.7549999999999999"/>
    <n v="2.3774999999999999"/>
    <n v="0.61814999999999998"/>
    <x v="3"/>
    <s v="L"/>
    <s v="cvasiliev9b@discuz.net"/>
    <x v="3"/>
    <m/>
    <s v="Hiver"/>
    <s v="Light"/>
  </r>
  <r>
    <n v="11.25"/>
    <n v="1.125"/>
    <n v="1.0125"/>
    <x v="1"/>
    <s v="M"/>
    <s v="tomoylan9c@liveinternet.ru"/>
    <x v="1"/>
    <m/>
    <s v="Été"/>
    <s v="Medium"/>
  </r>
  <r>
    <n v="14.85"/>
    <n v="1.4849999999999999"/>
    <n v="1.6335"/>
    <x v="2"/>
    <s v="L"/>
    <s v="wfetherston9e@constantcontact.com"/>
    <x v="2"/>
    <m/>
    <s v="Été"/>
    <s v="Light"/>
  </r>
  <r>
    <n v="3.645"/>
    <n v="1.8225"/>
    <n v="0.40095000000000003"/>
    <x v="2"/>
    <s v="D"/>
    <s v="erasmus9f@techcrunch.com"/>
    <x v="2"/>
    <m/>
    <s v="Printemps"/>
    <s v="Dark"/>
  </r>
  <r>
    <n v="7.29"/>
    <n v="1.458"/>
    <n v="0.80190000000000006"/>
    <x v="2"/>
    <s v="D"/>
    <s v="wgiorgioni9g@wikipedia.org"/>
    <x v="2"/>
    <m/>
    <s v="Printemps"/>
    <s v="Dark"/>
  </r>
  <r>
    <n v="8.91"/>
    <n v="1.782"/>
    <n v="0.98009999999999997"/>
    <x v="2"/>
    <s v="L"/>
    <s v="lscargle9h@myspace.com"/>
    <x v="2"/>
    <m/>
    <s v="Automne"/>
    <s v="Light"/>
  </r>
  <r>
    <n v="7.77"/>
    <n v="1.5539999999999998"/>
    <n v="1.0101"/>
    <x v="3"/>
    <s v="D"/>
    <s v="lscargle9h@myspace.com"/>
    <x v="3"/>
    <m/>
    <s v="Automne"/>
    <s v="Dark"/>
  </r>
  <r>
    <n v="5.3699999999999992"/>
    <n v="1.0739999999999998"/>
    <n v="0.32219999999999993"/>
    <x v="0"/>
    <s v="D"/>
    <s v="nclimance9j@europa.eu"/>
    <x v="0"/>
    <m/>
    <s v="Été"/>
    <s v="Dark"/>
  </r>
  <r>
    <n v="9.9499999999999993"/>
    <n v="0.99499999999999988"/>
    <n v="0.59699999999999998"/>
    <x v="0"/>
    <s v="M"/>
    <n v="0"/>
    <x v="0"/>
    <m/>
    <s v="Automne"/>
    <s v="Medium"/>
  </r>
  <r>
    <n v="11.95"/>
    <n v="1.1949999999999998"/>
    <n v="0.71699999999999997"/>
    <x v="0"/>
    <s v="L"/>
    <s v="asnazle9l@oracle.com"/>
    <x v="0"/>
    <m/>
    <s v="Hiver"/>
    <s v="Light"/>
  </r>
  <r>
    <n v="7.77"/>
    <n v="1.5539999999999998"/>
    <n v="0.69929999999999992"/>
    <x v="1"/>
    <s v="L"/>
    <s v="rworg9m@arstechnica.com"/>
    <x v="1"/>
    <m/>
    <s v="Printemps"/>
    <s v="Light"/>
  </r>
  <r>
    <n v="14.55"/>
    <n v="1.4550000000000001"/>
    <n v="1.8915000000000002"/>
    <x v="3"/>
    <s v="M"/>
    <s v="ldanes9n@umn.edu"/>
    <x v="3"/>
    <m/>
    <s v="Hiver"/>
    <s v="Medium"/>
  </r>
  <r>
    <n v="34.154999999999994"/>
    <n v="1.3661999999999999"/>
    <n v="3.7570499999999996"/>
    <x v="2"/>
    <s v="L"/>
    <s v="skeynd9o@narod.ru"/>
    <x v="2"/>
    <m/>
    <s v="Hiver"/>
    <s v="Light"/>
  </r>
  <r>
    <n v="3.5849999999999995"/>
    <n v="1.7924999999999998"/>
    <n v="0.21509999999999996"/>
    <x v="0"/>
    <s v="L"/>
    <s v="ddaveridge9p@arstechnica.com"/>
    <x v="0"/>
    <m/>
    <s v="Été"/>
    <s v="Light"/>
  </r>
  <r>
    <n v="5.97"/>
    <n v="1.194"/>
    <n v="0.5373"/>
    <x v="1"/>
    <s v="D"/>
    <s v="jawdry9q@utexas.edu"/>
    <x v="1"/>
    <m/>
    <s v="Printemps"/>
    <s v="Dark"/>
  </r>
  <r>
    <n v="11.25"/>
    <n v="1.125"/>
    <n v="1.0125"/>
    <x v="1"/>
    <s v="M"/>
    <s v="eryles9r@fastcompany.com"/>
    <x v="1"/>
    <m/>
    <s v="Été"/>
    <s v="Medium"/>
  </r>
  <r>
    <n v="6.75"/>
    <n v="1.35"/>
    <n v="0.60749999999999993"/>
    <x v="1"/>
    <s v="M"/>
    <n v="0"/>
    <x v="1"/>
    <m/>
    <s v="Hiver"/>
    <s v="Medium"/>
  </r>
  <r>
    <n v="25.874999999999996"/>
    <n v="1.0349999999999999"/>
    <n v="2.3287499999999994"/>
    <x v="1"/>
    <s v="M"/>
    <s v="jcaldicott9u@usda.gov"/>
    <x v="1"/>
    <m/>
    <s v="Hiver"/>
    <s v="Medium"/>
  </r>
  <r>
    <n v="22.884999999999998"/>
    <n v="0.91539999999999988"/>
    <n v="2.0596499999999995"/>
    <x v="1"/>
    <s v="D"/>
    <s v="mvedmore9v@a8.net"/>
    <x v="1"/>
    <m/>
    <s v="Été"/>
    <s v="Dark"/>
  </r>
  <r>
    <n v="12.95"/>
    <n v="1.2949999999999999"/>
    <n v="1.6835"/>
    <x v="3"/>
    <s v="D"/>
    <s v="wromao9w@chronoengine.com"/>
    <x v="3"/>
    <m/>
    <s v="Printemps"/>
    <s v="Dark"/>
  </r>
  <r>
    <n v="25.874999999999996"/>
    <n v="1.0349999999999999"/>
    <n v="2.3287499999999994"/>
    <x v="1"/>
    <s v="M"/>
    <n v="0"/>
    <x v="1"/>
    <m/>
    <s v="Automne "/>
    <s v="Medium"/>
  </r>
  <r>
    <n v="29.784999999999997"/>
    <n v="1.1913999999999998"/>
    <n v="2.6806499999999995"/>
    <x v="1"/>
    <s v="L"/>
    <s v="tcotmore9y@amazonaws.com"/>
    <x v="1"/>
    <m/>
    <s v="Printemps"/>
    <s v="Light"/>
  </r>
  <r>
    <n v="3.5849999999999995"/>
    <n v="1.7924999999999998"/>
    <n v="0.21509999999999996"/>
    <x v="0"/>
    <s v="L"/>
    <s v="yskipsey9z@spotify.com"/>
    <x v="0"/>
    <m/>
    <s v="Printemps"/>
    <s v="Light"/>
  </r>
  <r>
    <n v="20.584999999999997"/>
    <n v="0.82339999999999991"/>
    <n v="1.2350999999999999"/>
    <x v="0"/>
    <s v="D"/>
    <s v="ncorpsa0@gmpg.org"/>
    <x v="0"/>
    <m/>
    <s v="Été"/>
    <s v="Dark"/>
  </r>
  <r>
    <n v="5.97"/>
    <n v="1.194"/>
    <n v="0.35819999999999996"/>
    <x v="0"/>
    <s v="M"/>
    <s v="ncorpsa0@gmpg.org"/>
    <x v="0"/>
    <m/>
    <s v="Été"/>
    <s v="Medium"/>
  </r>
  <r>
    <n v="14.85"/>
    <n v="1.4849999999999999"/>
    <n v="1.6335"/>
    <x v="2"/>
    <s v="L"/>
    <s v="fbabbera2@stanford.edu"/>
    <x v="2"/>
    <m/>
    <s v="Printemps"/>
    <s v="Light"/>
  </r>
  <r>
    <n v="14.55"/>
    <n v="1.4550000000000001"/>
    <n v="1.8915000000000002"/>
    <x v="3"/>
    <s v="M"/>
    <s v="kloxtona3@opensource.org"/>
    <x v="3"/>
    <m/>
    <s v="Printemps"/>
    <s v="Medium"/>
  </r>
  <r>
    <n v="12.15"/>
    <n v="1.2150000000000001"/>
    <n v="1.3365"/>
    <x v="2"/>
    <s v="D"/>
    <s v="ptoffula4@posterous.com"/>
    <x v="2"/>
    <m/>
    <s v="Printemps"/>
    <s v="Dark"/>
  </r>
  <r>
    <n v="7.77"/>
    <n v="1.5539999999999998"/>
    <n v="1.0101"/>
    <x v="3"/>
    <s v="D"/>
    <s v="cgwinnetta5@behance.net"/>
    <x v="3"/>
    <m/>
    <s v="Automne "/>
    <s v="Dark"/>
  </r>
  <r>
    <n v="7.29"/>
    <n v="1.458"/>
    <n v="0.80190000000000006"/>
    <x v="2"/>
    <s v="D"/>
    <n v="0"/>
    <x v="2"/>
    <m/>
    <s v="Hiver"/>
    <s v="Dark"/>
  </r>
  <r>
    <n v="4.3650000000000002"/>
    <n v="2.1825000000000001"/>
    <n v="0.56745000000000001"/>
    <x v="3"/>
    <s v="M"/>
    <n v="0"/>
    <x v="3"/>
    <m/>
    <s v="Été"/>
    <s v="Medium"/>
  </r>
  <r>
    <n v="31.624999999999996"/>
    <n v="1.2649999999999999"/>
    <n v="3.4787499999999998"/>
    <x v="2"/>
    <s v="M"/>
    <s v="lflaoniera8@wordpress.org"/>
    <x v="2"/>
    <m/>
    <s v="Printemps"/>
    <s v="Medium"/>
  </r>
  <r>
    <n v="8.91"/>
    <n v="1.782"/>
    <n v="0.98009999999999997"/>
    <x v="2"/>
    <s v="L"/>
    <n v="0"/>
    <x v="2"/>
    <m/>
    <s v="Hiver"/>
    <s v="Light"/>
  </r>
  <r>
    <n v="12.15"/>
    <n v="1.2150000000000001"/>
    <n v="1.3365"/>
    <x v="2"/>
    <s v="D"/>
    <s v="ccatchesideaa@macromedia.com"/>
    <x v="2"/>
    <m/>
    <s v="Hiver"/>
    <s v="Dark"/>
  </r>
  <r>
    <n v="7.77"/>
    <n v="1.5539999999999998"/>
    <n v="0.69929999999999992"/>
    <x v="1"/>
    <s v="L"/>
    <s v="cgibbonsonab@accuweather.com"/>
    <x v="1"/>
    <m/>
    <s v="Printemps"/>
    <s v="Light"/>
  </r>
  <r>
    <n v="7.169999999999999"/>
    <n v="1.4339999999999997"/>
    <n v="0.43019999999999992"/>
    <x v="0"/>
    <s v="L"/>
    <s v="tfarraac@behance.net"/>
    <x v="0"/>
    <m/>
    <s v="Automne"/>
    <s v="Light"/>
  </r>
  <r>
    <n v="7.77"/>
    <n v="1.5539999999999998"/>
    <n v="1.0101"/>
    <x v="3"/>
    <s v="D"/>
    <s v="tfarraac@behance.net"/>
    <x v="3"/>
    <m/>
    <s v="Hiver"/>
    <s v="Dark"/>
  </r>
  <r>
    <n v="22.884999999999998"/>
    <n v="0.91539999999999988"/>
    <n v="2.0596499999999995"/>
    <x v="1"/>
    <s v="D"/>
    <s v="tfarraac@behance.net"/>
    <x v="1"/>
    <m/>
    <s v="Hiver"/>
    <s v="Dark"/>
  </r>
  <r>
    <n v="12.95"/>
    <n v="1.2949999999999999"/>
    <n v="1.1655"/>
    <x v="1"/>
    <s v="L"/>
    <s v="tfarraac@behance.net"/>
    <x v="1"/>
    <m/>
    <s v="Été"/>
    <s v="Light"/>
  </r>
  <r>
    <n v="5.97"/>
    <n v="1.194"/>
    <n v="0.5373"/>
    <x v="1"/>
    <s v="D"/>
    <n v="0"/>
    <x v="1"/>
    <m/>
    <s v="Été"/>
    <s v="Dark"/>
  </r>
  <r>
    <n v="9.51"/>
    <n v="1.9019999999999999"/>
    <n v="1.2363"/>
    <x v="3"/>
    <s v="L"/>
    <s v="gbamfieldae@yellowpages.com"/>
    <x v="3"/>
    <m/>
    <s v="Automne"/>
    <s v="Light"/>
  </r>
  <r>
    <n v="3.375"/>
    <n v="1.6875"/>
    <n v="0.30374999999999996"/>
    <x v="1"/>
    <s v="M"/>
    <s v="whollingdaleaf@about.me"/>
    <x v="1"/>
    <m/>
    <s v="Automne"/>
    <s v="Medium"/>
  </r>
  <r>
    <n v="5.97"/>
    <n v="1.194"/>
    <n v="0.35819999999999996"/>
    <x v="0"/>
    <s v="M"/>
    <s v="jdeag@xrea.com"/>
    <x v="0"/>
    <m/>
    <s v="Automne "/>
    <s v="Medium"/>
  </r>
  <r>
    <n v="2.6849999999999996"/>
    <n v="1.3424999999999998"/>
    <n v="0.16109999999999997"/>
    <x v="0"/>
    <s v="D"/>
    <s v="vskulletah@tinyurl.com"/>
    <x v="0"/>
    <m/>
    <s v="Printemps"/>
    <s v="Dark"/>
  </r>
  <r>
    <n v="7.77"/>
    <n v="1.5539999999999998"/>
    <n v="0.69929999999999992"/>
    <x v="1"/>
    <s v="L"/>
    <s v="jrudeforthai@wunderground.com"/>
    <x v="1"/>
    <m/>
    <s v="Été"/>
    <s v="Light"/>
  </r>
  <r>
    <n v="7.169999999999999"/>
    <n v="1.4339999999999997"/>
    <n v="0.43019999999999992"/>
    <x v="0"/>
    <s v="L"/>
    <s v="atomaszewskiaj@answers.com"/>
    <x v="0"/>
    <m/>
    <s v="Été"/>
    <s v="Light"/>
  </r>
  <r>
    <n v="2.9849999999999999"/>
    <n v="1.4924999999999999"/>
    <n v="0.26865"/>
    <x v="1"/>
    <s v="D"/>
    <s v="pbessal@qq.com"/>
    <x v="1"/>
    <m/>
    <s v="Printemps"/>
    <s v="Dark"/>
  </r>
  <r>
    <n v="7.29"/>
    <n v="1.458"/>
    <n v="0.80190000000000006"/>
    <x v="2"/>
    <s v="D"/>
    <s v="ewindressam@marketwatch.com"/>
    <x v="2"/>
    <m/>
    <s v="Hiver"/>
    <s v="Dark"/>
  </r>
  <r>
    <n v="8.91"/>
    <n v="1.782"/>
    <n v="0.98009999999999997"/>
    <x v="2"/>
    <s v="L"/>
    <n v="0"/>
    <x v="2"/>
    <m/>
    <s v="Printemps"/>
    <s v="Light"/>
  </r>
  <r>
    <n v="29.784999999999997"/>
    <n v="1.1913999999999998"/>
    <n v="2.6806499999999995"/>
    <x v="1"/>
    <s v="L"/>
    <n v="0"/>
    <x v="1"/>
    <m/>
    <s v="Hiver"/>
    <s v="Light"/>
  </r>
  <r>
    <n v="8.73"/>
    <n v="1.746"/>
    <n v="1.1349"/>
    <x v="3"/>
    <s v="M"/>
    <s v="vbaumadierap@google.cn"/>
    <x v="3"/>
    <m/>
    <s v="Hiver"/>
    <s v="Medium"/>
  </r>
  <r>
    <n v="2.9849999999999999"/>
    <n v="1.4924999999999999"/>
    <n v="0.26865"/>
    <x v="1"/>
    <s v="D"/>
    <n v="0"/>
    <x v="1"/>
    <m/>
    <s v="Automne "/>
    <s v="Dark"/>
  </r>
  <r>
    <n v="14.85"/>
    <n v="1.4849999999999999"/>
    <n v="1.6335"/>
    <x v="2"/>
    <s v="L"/>
    <s v="sweldsar@wired.com"/>
    <x v="2"/>
    <m/>
    <s v="Automne "/>
    <s v="Light"/>
  </r>
  <r>
    <n v="3.8849999999999998"/>
    <n v="1.9424999999999999"/>
    <n v="0.50505"/>
    <x v="3"/>
    <s v="D"/>
    <s v="msarvaras@artisteer.com"/>
    <x v="3"/>
    <m/>
    <s v="Automne"/>
    <s v="Dark"/>
  </r>
  <r>
    <n v="7.77"/>
    <n v="1.5539999999999998"/>
    <n v="1.0101"/>
    <x v="3"/>
    <s v="D"/>
    <s v="ahavickat@nsw.gov.au"/>
    <x v="3"/>
    <m/>
    <s v="Printemps"/>
    <s v="Dark"/>
  </r>
  <r>
    <n v="7.29"/>
    <n v="1.458"/>
    <n v="0.80190000000000006"/>
    <x v="2"/>
    <s v="D"/>
    <s v="sdivinyau@ask.com"/>
    <x v="2"/>
    <m/>
    <s v="Hiver"/>
    <s v="Dark"/>
  </r>
  <r>
    <n v="6.75"/>
    <n v="1.35"/>
    <n v="0.60749999999999993"/>
    <x v="1"/>
    <s v="M"/>
    <s v="inorquoyav@businessweek.com"/>
    <x v="1"/>
    <m/>
    <s v="Automne"/>
    <s v="Medium"/>
  </r>
  <r>
    <n v="14.85"/>
    <n v="1.4849999999999999"/>
    <n v="1.6335"/>
    <x v="2"/>
    <s v="L"/>
    <s v="aiddisonaw@usa.gov"/>
    <x v="2"/>
    <m/>
    <s v="Automne "/>
    <s v="Light"/>
  </r>
  <r>
    <n v="3.8849999999999998"/>
    <n v="1.9424999999999999"/>
    <n v="0.34964999999999996"/>
    <x v="1"/>
    <s v="L"/>
    <s v="aiddisonaw@usa.gov"/>
    <x v="1"/>
    <m/>
    <s v="Automne "/>
    <s v="Light"/>
  </r>
  <r>
    <n v="27.484999999999996"/>
    <n v="1.0993999999999999"/>
    <n v="1.6490999999999998"/>
    <x v="0"/>
    <s v="L"/>
    <s v="rlongfielday@bluehost.com"/>
    <x v="0"/>
    <m/>
    <s v="Automne "/>
    <s v="Light"/>
  </r>
  <r>
    <n v="7.77"/>
    <n v="1.5539999999999998"/>
    <n v="1.0101"/>
    <x v="3"/>
    <s v="D"/>
    <s v="gkislingburyaz@samsung.com"/>
    <x v="3"/>
    <m/>
    <s v="Automne "/>
    <s v="Dark"/>
  </r>
  <r>
    <n v="7.77"/>
    <n v="1.5539999999999998"/>
    <n v="0.69929999999999992"/>
    <x v="1"/>
    <s v="L"/>
    <s v="xgibbonsb0@artisteer.com"/>
    <x v="1"/>
    <m/>
    <s v="Automne"/>
    <s v="Light"/>
  </r>
  <r>
    <n v="7.77"/>
    <n v="1.5539999999999998"/>
    <n v="1.0101"/>
    <x v="3"/>
    <s v="D"/>
    <s v="fparresb1@imageshack.us"/>
    <x v="3"/>
    <m/>
    <s v="Automne "/>
    <s v="Dark"/>
  </r>
  <r>
    <n v="2.9849999999999999"/>
    <n v="1.4924999999999999"/>
    <n v="0.26865"/>
    <x v="1"/>
    <s v="D"/>
    <s v="gsibrayb2@wsj.com"/>
    <x v="1"/>
    <m/>
    <s v="Été"/>
    <s v="Dark"/>
  </r>
  <r>
    <n v="27.945"/>
    <n v="1.1177999999999999"/>
    <n v="3.07395"/>
    <x v="2"/>
    <s v="D"/>
    <s v="ihotchkinb3@mit.edu"/>
    <x v="2"/>
    <m/>
    <s v="Printemps"/>
    <s v="Dark"/>
  </r>
  <r>
    <n v="15.85"/>
    <n v="1.585"/>
    <n v="2.0605000000000002"/>
    <x v="3"/>
    <s v="L"/>
    <s v="nbroadberrieb4@gnu.org"/>
    <x v="3"/>
    <m/>
    <s v="Printemps"/>
    <s v="Light"/>
  </r>
  <r>
    <n v="4.3650000000000002"/>
    <n v="2.1825000000000001"/>
    <n v="0.56745000000000001"/>
    <x v="3"/>
    <s v="M"/>
    <s v="rpithcockb5@yellowbook.com"/>
    <x v="3"/>
    <m/>
    <s v="Printemps"/>
    <s v="Medium"/>
  </r>
  <r>
    <n v="8.9499999999999993"/>
    <n v="0.89499999999999991"/>
    <n v="0.53699999999999992"/>
    <x v="0"/>
    <s v="D"/>
    <s v="gcroysdaleb6@nih.gov"/>
    <x v="0"/>
    <m/>
    <s v="Hiver"/>
    <s v="Dark"/>
  </r>
  <r>
    <n v="4.7549999999999999"/>
    <n v="2.3774999999999999"/>
    <n v="0.61814999999999998"/>
    <x v="3"/>
    <s v="L"/>
    <s v="bgozzettb7@github.com"/>
    <x v="3"/>
    <m/>
    <s v="Printemps"/>
    <s v="Light"/>
  </r>
  <r>
    <n v="9.9499999999999993"/>
    <n v="0.99499999999999988"/>
    <n v="0.89549999999999985"/>
    <x v="1"/>
    <s v="D"/>
    <s v="tcraggsb8@house.gov"/>
    <x v="1"/>
    <m/>
    <s v="Printemps"/>
    <s v="Dark"/>
  </r>
  <r>
    <n v="8.25"/>
    <n v="1.65"/>
    <n v="0.90749999999999997"/>
    <x v="2"/>
    <s v="M"/>
    <s v="lcullrfordb9@xing.com"/>
    <x v="2"/>
    <m/>
    <s v="Hiver"/>
    <s v="Medium"/>
  </r>
  <r>
    <n v="13.75"/>
    <n v="1.375"/>
    <n v="1.5125"/>
    <x v="2"/>
    <s v="M"/>
    <s v="arizonba@xing.com"/>
    <x v="2"/>
    <m/>
    <s v="Été"/>
    <s v="Medium"/>
  </r>
  <r>
    <n v="8.25"/>
    <n v="1.65"/>
    <n v="0.90749999999999997"/>
    <x v="2"/>
    <s v="M"/>
    <n v="0"/>
    <x v="2"/>
    <m/>
    <s v="Hiver"/>
    <s v="Medium"/>
  </r>
  <r>
    <n v="25.874999999999996"/>
    <n v="1.0349999999999999"/>
    <n v="2.3287499999999994"/>
    <x v="1"/>
    <s v="M"/>
    <s v="fmiellbc@spiegel.de"/>
    <x v="1"/>
    <m/>
    <s v="Printemps"/>
    <s v="Medium"/>
  </r>
  <r>
    <n v="15.85"/>
    <n v="1.585"/>
    <n v="2.0605000000000002"/>
    <x v="3"/>
    <s v="L"/>
    <n v="0"/>
    <x v="3"/>
    <m/>
    <s v="Hiver"/>
    <s v="Light"/>
  </r>
  <r>
    <n v="3.8849999999999998"/>
    <n v="1.9424999999999999"/>
    <n v="0.34964999999999996"/>
    <x v="1"/>
    <s v="L"/>
    <n v="0"/>
    <x v="1"/>
    <m/>
    <s v="Automne "/>
    <s v="Light"/>
  </r>
  <r>
    <n v="14.55"/>
    <n v="1.4550000000000001"/>
    <n v="1.8915000000000002"/>
    <x v="3"/>
    <s v="M"/>
    <n v="0"/>
    <x v="3"/>
    <m/>
    <s v="Automne"/>
    <s v="Medium"/>
  </r>
  <r>
    <n v="11.25"/>
    <n v="1.125"/>
    <n v="1.0125"/>
    <x v="1"/>
    <s v="M"/>
    <n v="0"/>
    <x v="1"/>
    <m/>
    <s v="Été"/>
    <s v="Medium"/>
  </r>
  <r>
    <n v="36.454999999999998"/>
    <n v="1.4581999999999999"/>
    <n v="4.7391499999999995"/>
    <x v="3"/>
    <s v="L"/>
    <s v="wspringallbh@jugem.jp"/>
    <x v="3"/>
    <m/>
    <s v="Hiver"/>
    <s v="Light"/>
  </r>
  <r>
    <n v="3.5849999999999995"/>
    <n v="1.7924999999999998"/>
    <n v="0.21509999999999996"/>
    <x v="0"/>
    <s v="L"/>
    <n v="0"/>
    <x v="0"/>
    <m/>
    <s v="Hiver"/>
    <s v="Light"/>
  </r>
  <r>
    <n v="2.9849999999999999"/>
    <n v="1.4924999999999999"/>
    <n v="0.17909999999999998"/>
    <x v="0"/>
    <s v="M"/>
    <s v="ghawkyensbj@census.gov"/>
    <x v="0"/>
    <m/>
    <s v="Été"/>
    <s v="Medium"/>
  </r>
  <r>
    <n v="7.77"/>
    <n v="1.5539999999999998"/>
    <n v="0.69929999999999992"/>
    <x v="1"/>
    <s v="L"/>
    <n v="0"/>
    <x v="1"/>
    <m/>
    <s v="Printemps"/>
    <s v="Light"/>
  </r>
  <r>
    <n v="29.784999999999997"/>
    <n v="1.1913999999999998"/>
    <n v="2.6806499999999995"/>
    <x v="1"/>
    <s v="L"/>
    <n v="0"/>
    <x v="1"/>
    <m/>
    <s v="Automne "/>
    <s v="Light"/>
  </r>
  <r>
    <n v="29.784999999999997"/>
    <n v="1.1913999999999998"/>
    <n v="2.6806499999999995"/>
    <x v="1"/>
    <s v="L"/>
    <s v="bmcgilvrabm@so-net.ne.jp"/>
    <x v="1"/>
    <m/>
    <s v="Automne"/>
    <s v="Light"/>
  </r>
  <r>
    <n v="8.73"/>
    <n v="1.746"/>
    <n v="1.1349"/>
    <x v="3"/>
    <s v="M"/>
    <s v="adanzeybn@github.com"/>
    <x v="3"/>
    <m/>
    <s v="Été"/>
    <s v="Medium"/>
  </r>
  <r>
    <n v="5.97"/>
    <n v="1.194"/>
    <n v="0.5373"/>
    <x v="1"/>
    <s v="D"/>
    <n v="0"/>
    <x v="1"/>
    <m/>
    <s v="Hiver"/>
    <s v="Dark"/>
  </r>
  <r>
    <n v="5.97"/>
    <n v="1.194"/>
    <n v="0.35819999999999996"/>
    <x v="0"/>
    <s v="M"/>
    <n v="0"/>
    <x v="0"/>
    <m/>
    <s v="Hiver"/>
    <s v="Medium"/>
  </r>
  <r>
    <n v="8.91"/>
    <n v="1.782"/>
    <n v="0.98009999999999997"/>
    <x v="2"/>
    <s v="L"/>
    <s v="ydombrellbs@dedecms.com"/>
    <x v="2"/>
    <m/>
    <s v="Été"/>
    <s v="Light"/>
  </r>
  <r>
    <n v="8.9499999999999993"/>
    <n v="0.89499999999999991"/>
    <n v="0.53699999999999992"/>
    <x v="0"/>
    <s v="D"/>
    <s v="adarthbt@t.co"/>
    <x v="0"/>
    <m/>
    <s v="Été"/>
    <s v="Dark"/>
  </r>
  <r>
    <n v="3.5849999999999995"/>
    <n v="1.7924999999999998"/>
    <n v="0.21509999999999996"/>
    <x v="0"/>
    <s v="L"/>
    <s v="mdarrigoebu@hud.gov"/>
    <x v="0"/>
    <m/>
    <s v="Printemps"/>
    <s v="Light"/>
  </r>
  <r>
    <n v="25.874999999999996"/>
    <n v="1.0349999999999999"/>
    <n v="2.3287499999999994"/>
    <x v="1"/>
    <s v="M"/>
    <n v="0"/>
    <x v="1"/>
    <m/>
    <s v="Hiver"/>
    <s v="Medium"/>
  </r>
  <r>
    <n v="11.95"/>
    <n v="1.1949999999999998"/>
    <n v="0.71699999999999997"/>
    <x v="0"/>
    <s v="L"/>
    <s v="mackrillbw@bandcamp.com"/>
    <x v="0"/>
    <m/>
    <s v="Automne"/>
    <s v="Light"/>
  </r>
  <r>
    <n v="2.6849999999999996"/>
    <n v="1.3424999999999998"/>
    <n v="0.16109999999999997"/>
    <x v="0"/>
    <s v="D"/>
    <s v="mkippenby@dion.ne.jp"/>
    <x v="0"/>
    <m/>
    <s v="Automne"/>
    <s v="Dark"/>
  </r>
  <r>
    <n v="27.945"/>
    <n v="1.1177999999999999"/>
    <n v="3.07395"/>
    <x v="2"/>
    <s v="D"/>
    <s v="wransonbz@ted.com"/>
    <x v="2"/>
    <m/>
    <s v="Printemps"/>
    <s v="Dark"/>
  </r>
  <r>
    <n v="11.25"/>
    <n v="1.125"/>
    <n v="1.0125"/>
    <x v="1"/>
    <s v="M"/>
    <n v="0"/>
    <x v="1"/>
    <m/>
    <s v="Hiver"/>
    <s v="Medium"/>
  </r>
  <r>
    <n v="33.464999999999996"/>
    <n v="1.3385999999999998"/>
    <n v="4.3504499999999995"/>
    <x v="3"/>
    <s v="M"/>
    <s v="lrignoldc1@miibeian.gov.cn"/>
    <x v="3"/>
    <m/>
    <s v="Hiver"/>
    <s v="Medium"/>
  </r>
  <r>
    <n v="11.25"/>
    <n v="1.125"/>
    <n v="1.0125"/>
    <x v="1"/>
    <s v="M"/>
    <n v="0"/>
    <x v="1"/>
    <m/>
    <s v="Hiver"/>
    <s v="Medium"/>
  </r>
  <r>
    <n v="8.25"/>
    <n v="1.65"/>
    <n v="0.90749999999999997"/>
    <x v="2"/>
    <s v="M"/>
    <s v="crowthornc3@msn.com"/>
    <x v="2"/>
    <m/>
    <s v="Automne"/>
    <s v="Medium"/>
  </r>
  <r>
    <n v="4.7549999999999999"/>
    <n v="2.3774999999999999"/>
    <n v="0.61814999999999998"/>
    <x v="3"/>
    <s v="L"/>
    <s v="orylandc4@deviantart.com"/>
    <x v="3"/>
    <m/>
    <s v="Printemps"/>
    <s v="Light"/>
  </r>
  <r>
    <n v="29.784999999999997"/>
    <n v="1.1913999999999998"/>
    <n v="3.8720499999999998"/>
    <x v="3"/>
    <s v="D"/>
    <n v="0"/>
    <x v="3"/>
    <m/>
    <s v="Hiver"/>
    <s v="Dark"/>
  </r>
  <r>
    <n v="7.77"/>
    <n v="1.5539999999999998"/>
    <n v="1.0101"/>
    <x v="3"/>
    <s v="D"/>
    <s v="msesonck@census.gov"/>
    <x v="3"/>
    <m/>
    <s v="Hiver"/>
    <s v="Dark"/>
  </r>
  <r>
    <n v="3.8849999999999998"/>
    <n v="1.9424999999999999"/>
    <n v="0.34964999999999996"/>
    <x v="1"/>
    <s v="L"/>
    <s v="msesonck@census.gov"/>
    <x v="1"/>
    <m/>
    <s v="Automne"/>
    <s v="Light"/>
  </r>
  <r>
    <n v="8.91"/>
    <n v="1.782"/>
    <n v="0.98009999999999997"/>
    <x v="2"/>
    <s v="L"/>
    <s v="craglessc7@webmd.com"/>
    <x v="2"/>
    <m/>
    <s v="Printemps"/>
    <s v="Light"/>
  </r>
  <r>
    <n v="25.874999999999996"/>
    <n v="1.0349999999999999"/>
    <n v="2.3287499999999994"/>
    <x v="1"/>
    <s v="M"/>
    <s v="fhollowsc8@blogtalkradio.com"/>
    <x v="1"/>
    <m/>
    <s v="Hiver"/>
    <s v="Medium"/>
  </r>
  <r>
    <n v="12.15"/>
    <n v="1.2150000000000001"/>
    <n v="1.3365"/>
    <x v="2"/>
    <s v="D"/>
    <s v="llathleiffc9@nationalgeographic.com"/>
    <x v="2"/>
    <m/>
    <s v="Printemps"/>
    <s v="Dark"/>
  </r>
  <r>
    <n v="7.169999999999999"/>
    <n v="1.4339999999999997"/>
    <n v="0.43019999999999992"/>
    <x v="0"/>
    <s v="L"/>
    <s v="kheadsca@jalbum.net"/>
    <x v="0"/>
    <m/>
    <s v="Été"/>
    <s v="Light"/>
  </r>
  <r>
    <n v="4.4550000000000001"/>
    <n v="2.2275"/>
    <n v="0.49004999999999999"/>
    <x v="2"/>
    <s v="L"/>
    <s v="tbownecb@unicef.org"/>
    <x v="2"/>
    <m/>
    <s v="Hiver"/>
    <s v="Light"/>
  </r>
  <r>
    <n v="4.125"/>
    <n v="2.0625"/>
    <n v="0.45374999999999999"/>
    <x v="2"/>
    <s v="M"/>
    <s v="rjacquemardcc@acquirethisname.com"/>
    <x v="2"/>
    <m/>
    <s v="Été"/>
    <s v="Medium"/>
  </r>
  <r>
    <n v="33.464999999999996"/>
    <n v="1.3385999999999998"/>
    <n v="4.3504499999999995"/>
    <x v="3"/>
    <s v="M"/>
    <s v="kwarmancd@printfriendly.com"/>
    <x v="3"/>
    <m/>
    <s v="Automne"/>
    <s v="Medium"/>
  </r>
  <r>
    <n v="8.73"/>
    <n v="1.746"/>
    <n v="1.1349"/>
    <x v="3"/>
    <s v="M"/>
    <s v="wcholomince@about.com"/>
    <x v="3"/>
    <m/>
    <s v="Hiver"/>
    <s v="Medium"/>
  </r>
  <r>
    <n v="5.97"/>
    <n v="1.194"/>
    <n v="0.35819999999999996"/>
    <x v="0"/>
    <s v="M"/>
    <s v="abraidmancf@census.gov"/>
    <x v="0"/>
    <m/>
    <s v="Printemps"/>
    <s v="Medium"/>
  </r>
  <r>
    <n v="7.169999999999999"/>
    <n v="1.4339999999999997"/>
    <n v="0.43019999999999992"/>
    <x v="0"/>
    <s v="L"/>
    <s v="pdurbancg@symantec.com"/>
    <x v="0"/>
    <m/>
    <s v="Été"/>
    <s v="Light"/>
  </r>
  <r>
    <n v="2.6849999999999996"/>
    <n v="1.3424999999999998"/>
    <n v="0.16109999999999997"/>
    <x v="0"/>
    <s v="D"/>
    <s v="aharroldch@miibeian.gov.cn"/>
    <x v="0"/>
    <m/>
    <s v="Printemps"/>
    <s v="Dark"/>
  </r>
  <r>
    <n v="4.7549999999999999"/>
    <n v="2.3774999999999999"/>
    <n v="0.61814999999999998"/>
    <x v="3"/>
    <s v="L"/>
    <s v="spamphilonci@mlb.com"/>
    <x v="3"/>
    <m/>
    <s v="Hiver"/>
    <s v="Light"/>
  </r>
  <r>
    <n v="20.584999999999997"/>
    <n v="0.82339999999999991"/>
    <n v="1.2350999999999999"/>
    <x v="0"/>
    <s v="D"/>
    <s v="mspurdencj@exblog.jp"/>
    <x v="0"/>
    <m/>
    <s v="Hiver"/>
    <s v="Dark"/>
  </r>
  <r>
    <n v="9.51"/>
    <n v="1.9019999999999999"/>
    <n v="1.2363"/>
    <x v="3"/>
    <s v="L"/>
    <s v="npirronecl@weibo.com"/>
    <x v="3"/>
    <m/>
    <s v="Hiver"/>
    <s v="Light"/>
  </r>
  <r>
    <n v="20.584999999999997"/>
    <n v="0.82339999999999991"/>
    <n v="1.2350999999999999"/>
    <x v="0"/>
    <s v="D"/>
    <s v="rcawleycm@yellowbook.com"/>
    <x v="0"/>
    <m/>
    <s v="Été"/>
    <s v="Dark"/>
  </r>
  <r>
    <n v="4.7549999999999999"/>
    <n v="2.3774999999999999"/>
    <n v="0.61814999999999998"/>
    <x v="3"/>
    <s v="L"/>
    <s v="sbarribalcn@microsoft.com"/>
    <x v="3"/>
    <m/>
    <s v="Hiver"/>
    <s v="Light"/>
  </r>
  <r>
    <n v="20.584999999999997"/>
    <n v="0.82339999999999991"/>
    <n v="1.2350999999999999"/>
    <x v="0"/>
    <s v="D"/>
    <s v="aadamidesco@bizjournals.com"/>
    <x v="0"/>
    <m/>
    <s v="Été"/>
    <s v="Dark"/>
  </r>
  <r>
    <n v="9.51"/>
    <n v="1.9019999999999999"/>
    <n v="1.2363"/>
    <x v="3"/>
    <s v="L"/>
    <s v="cthowescp@craigslist.org"/>
    <x v="3"/>
    <m/>
    <s v="Été"/>
    <s v="Light"/>
  </r>
  <r>
    <n v="11.25"/>
    <n v="1.125"/>
    <n v="1.0125"/>
    <x v="1"/>
    <s v="M"/>
    <s v="rwillowaycq@admin.ch"/>
    <x v="1"/>
    <m/>
    <s v="Printemps"/>
    <s v="Medium"/>
  </r>
  <r>
    <n v="4.7549999999999999"/>
    <n v="2.3774999999999999"/>
    <n v="0.61814999999999998"/>
    <x v="3"/>
    <s v="L"/>
    <s v="aelwincr@privacy.gov.au"/>
    <x v="3"/>
    <m/>
    <s v="Hiver"/>
    <s v="Light"/>
  </r>
  <r>
    <n v="5.3699999999999992"/>
    <n v="1.0739999999999998"/>
    <n v="0.32219999999999993"/>
    <x v="0"/>
    <s v="D"/>
    <s v="abilbrookcs@booking.com"/>
    <x v="0"/>
    <m/>
    <s v="Printemps"/>
    <s v="Dark"/>
  </r>
  <r>
    <n v="2.6849999999999996"/>
    <n v="1.3424999999999998"/>
    <n v="0.16109999999999997"/>
    <x v="0"/>
    <s v="D"/>
    <s v="rmckallct@sakura.ne.jp"/>
    <x v="0"/>
    <m/>
    <s v="Été"/>
    <s v="Dark"/>
  </r>
  <r>
    <n v="9.9499999999999993"/>
    <n v="0.99499999999999988"/>
    <n v="0.89549999999999985"/>
    <x v="1"/>
    <s v="D"/>
    <s v="bdailecu@vistaprint.com"/>
    <x v="1"/>
    <m/>
    <s v="Automne"/>
    <s v="Dark"/>
  </r>
  <r>
    <n v="13.75"/>
    <n v="1.375"/>
    <n v="1.5125"/>
    <x v="2"/>
    <s v="M"/>
    <s v="atrehernecv@state.tx.us"/>
    <x v="2"/>
    <m/>
    <s v="Automne "/>
    <s v="Medium"/>
  </r>
  <r>
    <n v="29.784999999999997"/>
    <n v="1.1913999999999998"/>
    <n v="3.8720499999999998"/>
    <x v="3"/>
    <s v="D"/>
    <s v="abrentnallcw@biglobe.ne.jp"/>
    <x v="3"/>
    <m/>
    <s v="Été"/>
    <s v="Dark"/>
  </r>
  <r>
    <n v="20.584999999999997"/>
    <n v="0.82339999999999991"/>
    <n v="1.2350999999999999"/>
    <x v="0"/>
    <s v="D"/>
    <s v="ddrinkallcx@psu.edu"/>
    <x v="0"/>
    <m/>
    <s v="Hiver"/>
    <s v="Dark"/>
  </r>
  <r>
    <n v="2.9849999999999999"/>
    <n v="1.4924999999999999"/>
    <n v="0.26865"/>
    <x v="1"/>
    <s v="D"/>
    <s v="dkornelcy@cyberchimps.com"/>
    <x v="1"/>
    <m/>
    <s v="Hiver"/>
    <s v="Dark"/>
  </r>
  <r>
    <n v="5.97"/>
    <n v="1.194"/>
    <n v="0.5373"/>
    <x v="1"/>
    <s v="D"/>
    <s v="rlequeuxcz@newyorker.com"/>
    <x v="1"/>
    <m/>
    <s v="Hiver"/>
    <s v="Dark"/>
  </r>
  <r>
    <n v="13.75"/>
    <n v="1.375"/>
    <n v="1.5125"/>
    <x v="2"/>
    <s v="M"/>
    <s v="jmccaulld0@parallels.com"/>
    <x v="2"/>
    <m/>
    <s v="Été"/>
    <s v="Medium"/>
  </r>
  <r>
    <n v="4.4550000000000001"/>
    <n v="2.2275"/>
    <n v="0.49004999999999999"/>
    <x v="2"/>
    <s v="L"/>
    <s v="abrashda@plala.or.jp"/>
    <x v="2"/>
    <m/>
    <s v="Été"/>
    <s v="Light"/>
  </r>
  <r>
    <n v="8.9499999999999993"/>
    <n v="0.89499999999999991"/>
    <n v="0.53699999999999992"/>
    <x v="0"/>
    <s v="D"/>
    <s v="abrashda@plala.or.jp"/>
    <x v="0"/>
    <m/>
    <s v="Été"/>
    <s v="Dark"/>
  </r>
  <r>
    <n v="31.624999999999996"/>
    <n v="1.2649999999999999"/>
    <n v="3.4787499999999998"/>
    <x v="2"/>
    <s v="M"/>
    <s v="abrashda@plala.or.jp"/>
    <x v="2"/>
    <m/>
    <s v="Été"/>
    <s v="Medium"/>
  </r>
  <r>
    <n v="4.125"/>
    <n v="2.0625"/>
    <n v="0.45374999999999999"/>
    <x v="2"/>
    <s v="M"/>
    <s v="abrashda@plala.or.jp"/>
    <x v="2"/>
    <m/>
    <s v="Été"/>
    <s v="Medium"/>
  </r>
  <r>
    <n v="6.75"/>
    <n v="1.35"/>
    <n v="0.60749999999999993"/>
    <x v="1"/>
    <s v="M"/>
    <s v="ahutchinsond2@imgur.com"/>
    <x v="1"/>
    <m/>
    <s v="Printemps"/>
    <s v="Medium"/>
  </r>
  <r>
    <n v="33.464999999999996"/>
    <n v="1.3385999999999998"/>
    <n v="4.3504499999999995"/>
    <x v="3"/>
    <s v="M"/>
    <n v="0"/>
    <x v="3"/>
    <m/>
    <s v="Printemps"/>
    <s v="Medium"/>
  </r>
  <r>
    <n v="2.9849999999999999"/>
    <n v="1.4924999999999999"/>
    <n v="0.26865"/>
    <x v="1"/>
    <s v="D"/>
    <s v="rdriversd4@hexun.com"/>
    <x v="1"/>
    <m/>
    <s v="Hiver"/>
    <s v="Dark"/>
  </r>
  <r>
    <n v="12.95"/>
    <n v="1.2949999999999999"/>
    <n v="1.1655"/>
    <x v="1"/>
    <s v="L"/>
    <s v="hzeald5@google.de"/>
    <x v="1"/>
    <m/>
    <s v="Hiver"/>
    <s v="Light"/>
  </r>
  <r>
    <n v="31.624999999999996"/>
    <n v="1.2649999999999999"/>
    <n v="3.4787499999999998"/>
    <x v="2"/>
    <s v="M"/>
    <s v="gsmallcombed6@ucla.edu"/>
    <x v="2"/>
    <m/>
    <s v="Été"/>
    <s v="Medium"/>
  </r>
  <r>
    <n v="4.3650000000000002"/>
    <n v="2.1825000000000001"/>
    <n v="0.56745000000000001"/>
    <x v="3"/>
    <s v="M"/>
    <s v="ddibleyd7@feedburner.com"/>
    <x v="3"/>
    <m/>
    <s v="Été"/>
    <s v="Medium"/>
  </r>
  <r>
    <n v="4.4550000000000001"/>
    <n v="2.2275"/>
    <n v="0.49004999999999999"/>
    <x v="2"/>
    <s v="L"/>
    <s v="gdimitrioud8@chronoengine.com"/>
    <x v="2"/>
    <m/>
    <s v="Printemps"/>
    <s v="Light"/>
  </r>
  <r>
    <n v="4.3650000000000002"/>
    <n v="2.1825000000000001"/>
    <n v="0.56745000000000001"/>
    <x v="3"/>
    <s v="M"/>
    <s v="fflanagand9@woothemes.com"/>
    <x v="3"/>
    <m/>
    <s v="Printemps"/>
    <s v="Medium"/>
  </r>
  <r>
    <n v="11.95"/>
    <n v="1.1949999999999998"/>
    <n v="0.71699999999999997"/>
    <x v="0"/>
    <s v="L"/>
    <s v="nizhakovdd@aol.com"/>
    <x v="0"/>
    <m/>
    <s v="Automne"/>
    <s v="Light"/>
  </r>
  <r>
    <n v="27.945"/>
    <n v="1.1177999999999999"/>
    <n v="3.07395"/>
    <x v="2"/>
    <s v="D"/>
    <s v="skeetsde@answers.com"/>
    <x v="2"/>
    <m/>
    <s v="Hiver"/>
    <s v="Dark"/>
  </r>
  <r>
    <n v="29.784999999999997"/>
    <n v="1.1913999999999998"/>
    <n v="3.8720499999999998"/>
    <x v="3"/>
    <s v="D"/>
    <n v="0"/>
    <x v="3"/>
    <m/>
    <s v="Automne"/>
    <s v="Dark"/>
  </r>
  <r>
    <n v="9.51"/>
    <n v="1.9019999999999999"/>
    <n v="1.2363"/>
    <x v="3"/>
    <s v="L"/>
    <s v="kcakedg@huffingtonpost.com"/>
    <x v="3"/>
    <m/>
    <s v="Automne"/>
    <s v="Light"/>
  </r>
  <r>
    <n v="3.5849999999999995"/>
    <n v="1.7924999999999998"/>
    <n v="0.21509999999999996"/>
    <x v="0"/>
    <s v="L"/>
    <s v="mhanseddh@instagram.com"/>
    <x v="0"/>
    <m/>
    <s v="Été"/>
    <s v="Light"/>
  </r>
  <r>
    <n v="8.73"/>
    <n v="1.746"/>
    <n v="1.1349"/>
    <x v="3"/>
    <s v="M"/>
    <s v="fkienleindi@trellian.com"/>
    <x v="3"/>
    <m/>
    <s v="Été"/>
    <s v="Medium"/>
  </r>
  <r>
    <n v="12.15"/>
    <n v="1.2150000000000001"/>
    <n v="1.3365"/>
    <x v="2"/>
    <s v="D"/>
    <s v="kegglestonedj@sphinn.com"/>
    <x v="2"/>
    <m/>
    <s v="Automne "/>
    <s v="Dark"/>
  </r>
  <r>
    <n v="2.9849999999999999"/>
    <n v="1.4924999999999999"/>
    <n v="0.17909999999999998"/>
    <x v="0"/>
    <s v="M"/>
    <s v="bsemkinsdk@unc.edu"/>
    <x v="0"/>
    <m/>
    <s v="Printemps"/>
    <s v="Medium"/>
  </r>
  <r>
    <n v="15.85"/>
    <n v="1.585"/>
    <n v="2.0605000000000002"/>
    <x v="3"/>
    <s v="L"/>
    <s v="slorenzettidl@is.gd"/>
    <x v="3"/>
    <m/>
    <s v="Été"/>
    <s v="Light"/>
  </r>
  <r>
    <n v="7.77"/>
    <n v="1.5539999999999998"/>
    <n v="1.0101"/>
    <x v="3"/>
    <s v="D"/>
    <s v="bgiannazzidm@apple.com"/>
    <x v="3"/>
    <m/>
    <s v="Automne"/>
    <s v="Dark"/>
  </r>
  <r>
    <n v="3.8849999999999998"/>
    <n v="1.9424999999999999"/>
    <n v="0.50505"/>
    <x v="3"/>
    <s v="D"/>
    <n v="0"/>
    <x v="3"/>
    <m/>
    <s v="Automne "/>
    <s v="Dark"/>
  </r>
  <r>
    <n v="4.125"/>
    <n v="2.0625"/>
    <n v="0.45374999999999999"/>
    <x v="2"/>
    <s v="M"/>
    <s v="ulethbrigdo@hc360.com"/>
    <x v="2"/>
    <m/>
    <s v="Hiver"/>
    <s v="Medium"/>
  </r>
  <r>
    <n v="5.97"/>
    <n v="1.194"/>
    <n v="0.35819999999999996"/>
    <x v="0"/>
    <s v="M"/>
    <s v="sfarnishdp@dmoz.org"/>
    <x v="0"/>
    <m/>
    <s v="Automne "/>
    <s v="Medium"/>
  </r>
  <r>
    <n v="15.85"/>
    <n v="1.585"/>
    <n v="2.0605000000000002"/>
    <x v="3"/>
    <s v="L"/>
    <s v="fjecockdq@unicef.org"/>
    <x v="3"/>
    <m/>
    <s v="Automne"/>
    <s v="Light"/>
  </r>
  <r>
    <n v="15.85"/>
    <n v="1.585"/>
    <n v="2.0605000000000002"/>
    <x v="3"/>
    <s v="L"/>
    <n v="0"/>
    <x v="3"/>
    <m/>
    <s v="Automne "/>
    <s v="Light"/>
  </r>
  <r>
    <n v="3.645"/>
    <n v="1.8225"/>
    <n v="0.40095000000000003"/>
    <x v="2"/>
    <s v="D"/>
    <s v="hpallisterds@ning.com"/>
    <x v="2"/>
    <m/>
    <s v="Été"/>
    <s v="Dark"/>
  </r>
  <r>
    <n v="9.9499999999999993"/>
    <n v="0.99499999999999988"/>
    <n v="0.89549999999999985"/>
    <x v="1"/>
    <s v="D"/>
    <s v="cmershdt@drupal.org"/>
    <x v="1"/>
    <m/>
    <s v="Été"/>
    <s v="Dark"/>
  </r>
  <r>
    <n v="9.9499999999999993"/>
    <n v="0.99499999999999988"/>
    <n v="0.59699999999999998"/>
    <x v="0"/>
    <s v="M"/>
    <s v="murione5@alexa.com"/>
    <x v="0"/>
    <m/>
    <s v="Automne"/>
    <s v="Medium"/>
  </r>
  <r>
    <n v="9.9499999999999993"/>
    <n v="0.99499999999999988"/>
    <n v="0.89549999999999985"/>
    <x v="1"/>
    <s v="D"/>
    <s v="murione5@alexa.com"/>
    <x v="1"/>
    <m/>
    <s v="Automne"/>
    <s v="Dark"/>
  </r>
  <r>
    <n v="5.97"/>
    <n v="1.194"/>
    <n v="0.5373"/>
    <x v="1"/>
    <s v="D"/>
    <s v="murione5@alexa.com"/>
    <x v="1"/>
    <m/>
    <s v="Été"/>
    <s v="Dark"/>
  </r>
  <r>
    <n v="2.6849999999999996"/>
    <n v="1.3424999999999998"/>
    <n v="0.16109999999999997"/>
    <x v="0"/>
    <s v="D"/>
    <s v="murione5@alexa.com"/>
    <x v="0"/>
    <m/>
    <s v="Printemps"/>
    <s v="Dark"/>
  </r>
  <r>
    <n v="14.85"/>
    <n v="1.4849999999999999"/>
    <n v="1.6335"/>
    <x v="2"/>
    <s v="L"/>
    <s v="murione5@alexa.com"/>
    <x v="2"/>
    <m/>
    <s v="Automne"/>
    <s v="Light"/>
  </r>
  <r>
    <n v="2.6849999999999996"/>
    <n v="1.3424999999999998"/>
    <n v="0.16109999999999997"/>
    <x v="0"/>
    <s v="D"/>
    <n v="0"/>
    <x v="0"/>
    <m/>
    <s v="Été"/>
    <s v="Dark"/>
  </r>
  <r>
    <n v="11.95"/>
    <n v="1.1949999999999998"/>
    <n v="0.71699999999999997"/>
    <x v="0"/>
    <s v="L"/>
    <n v="0"/>
    <x v="0"/>
    <m/>
    <s v="Été"/>
    <s v="Light"/>
  </r>
  <r>
    <n v="2.9849999999999999"/>
    <n v="1.4924999999999999"/>
    <n v="0.17909999999999998"/>
    <x v="0"/>
    <s v="M"/>
    <s v="gduckerdx@patch.com"/>
    <x v="0"/>
    <m/>
    <s v="Hiver"/>
    <s v="Medium"/>
  </r>
  <r>
    <n v="4.125"/>
    <n v="2.0625"/>
    <n v="0.45374999999999999"/>
    <x v="2"/>
    <s v="M"/>
    <s v="gduckerdx@patch.com"/>
    <x v="2"/>
    <m/>
    <s v="Hiver"/>
    <s v="Medium"/>
  </r>
  <r>
    <n v="12.95"/>
    <n v="1.2949999999999999"/>
    <n v="1.6835"/>
    <x v="3"/>
    <s v="D"/>
    <s v="gduckerdx@patch.com"/>
    <x v="3"/>
    <m/>
    <s v="Hiver"/>
    <s v="Dark"/>
  </r>
  <r>
    <n v="4.7549999999999999"/>
    <n v="2.3774999999999999"/>
    <n v="0.61814999999999998"/>
    <x v="3"/>
    <s v="L"/>
    <s v="gduckerdx@patch.com"/>
    <x v="3"/>
    <m/>
    <s v="Hiver"/>
    <s v="Light"/>
  </r>
  <r>
    <n v="4.3650000000000002"/>
    <n v="2.1825000000000001"/>
    <n v="0.56745000000000001"/>
    <x v="3"/>
    <s v="M"/>
    <s v="wstearleye1@census.gov"/>
    <x v="3"/>
    <m/>
    <s v="Hiver"/>
    <s v="Medium"/>
  </r>
  <r>
    <n v="12.95"/>
    <n v="1.2949999999999999"/>
    <n v="1.1655"/>
    <x v="1"/>
    <s v="L"/>
    <s v="dwincere2@marriott.com"/>
    <x v="1"/>
    <m/>
    <s v="Hiver"/>
    <s v="Light"/>
  </r>
  <r>
    <n v="29.784999999999997"/>
    <n v="1.1913999999999998"/>
    <n v="2.6806499999999995"/>
    <x v="1"/>
    <s v="L"/>
    <s v="plyfielde3@baidu.com"/>
    <x v="1"/>
    <m/>
    <s v="Hiver"/>
    <s v="Light"/>
  </r>
  <r>
    <n v="7.77"/>
    <n v="1.5539999999999998"/>
    <n v="1.0101"/>
    <x v="3"/>
    <s v="D"/>
    <s v="hperrise4@studiopress.com"/>
    <x v="3"/>
    <m/>
    <s v="Hiver"/>
    <s v="Dark"/>
  </r>
  <r>
    <n v="3.5849999999999995"/>
    <n v="1.7924999999999998"/>
    <n v="0.21509999999999996"/>
    <x v="0"/>
    <s v="L"/>
    <s v="ckide6@narod.ru"/>
    <x v="0"/>
    <m/>
    <s v="Hiver"/>
    <s v="Light"/>
  </r>
  <r>
    <n v="3.375"/>
    <n v="1.6875"/>
    <n v="0.30374999999999996"/>
    <x v="1"/>
    <s v="M"/>
    <s v="cbeinee7@xinhuanet.com"/>
    <x v="1"/>
    <m/>
    <s v="Été"/>
    <s v="Medium"/>
  </r>
  <r>
    <n v="15.85"/>
    <n v="1.585"/>
    <n v="2.0605000000000002"/>
    <x v="3"/>
    <s v="L"/>
    <s v="cbakeupe8@globo.com"/>
    <x v="3"/>
    <m/>
    <s v="Printemps"/>
    <s v="Light"/>
  </r>
  <r>
    <n v="15.85"/>
    <n v="1.585"/>
    <n v="2.0605000000000002"/>
    <x v="3"/>
    <s v="L"/>
    <s v="nhelkine9@example.com"/>
    <x v="3"/>
    <m/>
    <s v="Printemps"/>
    <s v="Light"/>
  </r>
  <r>
    <n v="4.3650000000000002"/>
    <n v="2.1825000000000001"/>
    <n v="0.56745000000000001"/>
    <x v="3"/>
    <s v="M"/>
    <s v="pwitheringtonea@networkadvertising.org"/>
    <x v="3"/>
    <m/>
    <s v="Hiver"/>
    <s v="Medium"/>
  </r>
  <r>
    <n v="7.169999999999999"/>
    <n v="1.4339999999999997"/>
    <n v="0.43019999999999992"/>
    <x v="0"/>
    <s v="L"/>
    <s v="ttilzeyeb@hostgator.com"/>
    <x v="0"/>
    <m/>
    <s v="Printemps"/>
    <s v="Light"/>
  </r>
  <r>
    <n v="20.584999999999997"/>
    <n v="0.82339999999999991"/>
    <n v="1.2350999999999999"/>
    <x v="0"/>
    <s v="D"/>
    <n v="0"/>
    <x v="0"/>
    <m/>
    <s v="Été"/>
    <s v="Dark"/>
  </r>
  <r>
    <n v="3.8849999999999998"/>
    <n v="1.9424999999999999"/>
    <n v="0.50505"/>
    <x v="3"/>
    <s v="D"/>
    <n v="0"/>
    <x v="3"/>
    <m/>
    <s v="Printemps"/>
    <s v="Dark"/>
  </r>
  <r>
    <n v="27.945"/>
    <n v="1.1177999999999999"/>
    <n v="3.07395"/>
    <x v="2"/>
    <s v="D"/>
    <s v="kimortsee@alexa.com"/>
    <x v="2"/>
    <m/>
    <s v="Hiver"/>
    <s v="Dark"/>
  </r>
  <r>
    <n v="3.8849999999999998"/>
    <n v="1.9424999999999999"/>
    <n v="0.50505"/>
    <x v="3"/>
    <s v="D"/>
    <s v="marmisteadeg@blogtalkradio.com"/>
    <x v="3"/>
    <m/>
    <s v="Automne "/>
    <s v="Dark"/>
  </r>
  <r>
    <n v="9.9499999999999993"/>
    <n v="0.99499999999999988"/>
    <n v="0.59699999999999998"/>
    <x v="0"/>
    <s v="M"/>
    <s v="marmisteadeg@blogtalkradio.com"/>
    <x v="0"/>
    <m/>
    <s v="Automne "/>
    <s v="Medium"/>
  </r>
  <r>
    <n v="5.97"/>
    <n v="1.194"/>
    <n v="0.35819999999999996"/>
    <x v="0"/>
    <s v="M"/>
    <s v="vupstoneei@google.pl"/>
    <x v="0"/>
    <m/>
    <s v="Été"/>
    <s v="Medium"/>
  </r>
  <r>
    <n v="29.784999999999997"/>
    <n v="1.1913999999999998"/>
    <n v="3.8720499999999998"/>
    <x v="3"/>
    <s v="D"/>
    <s v="bbeelbyej@rediff.com"/>
    <x v="3"/>
    <m/>
    <s v="Automne"/>
    <s v="Dark"/>
  </r>
  <r>
    <n v="36.454999999999998"/>
    <n v="1.4581999999999999"/>
    <n v="4.7391499999999995"/>
    <x v="3"/>
    <s v="L"/>
    <n v="0"/>
    <x v="3"/>
    <m/>
    <s v="Hiver"/>
    <s v="Light"/>
  </r>
  <r>
    <n v="2.6849999999999996"/>
    <n v="1.3424999999999998"/>
    <n v="0.16109999999999997"/>
    <x v="0"/>
    <s v="D"/>
    <n v="0"/>
    <x v="0"/>
    <m/>
    <s v="Été"/>
    <s v="Dark"/>
  </r>
  <r>
    <n v="31.624999999999996"/>
    <n v="1.2649999999999999"/>
    <n v="3.4787499999999998"/>
    <x v="2"/>
    <s v="M"/>
    <s v="wspeechlyem@amazon.com"/>
    <x v="2"/>
    <m/>
    <s v="Été"/>
    <s v="Medium"/>
  </r>
  <r>
    <n v="8.25"/>
    <n v="1.65"/>
    <n v="0.90749999999999997"/>
    <x v="2"/>
    <s v="M"/>
    <s v="iphillpoten@buzzfeed.com"/>
    <x v="2"/>
    <m/>
    <s v="Hiver"/>
    <s v="Medium"/>
  </r>
  <r>
    <n v="8.91"/>
    <n v="1.782"/>
    <n v="0.98009999999999997"/>
    <x v="2"/>
    <s v="L"/>
    <s v="lpennaccieo@statcounter.com"/>
    <x v="2"/>
    <m/>
    <s v="Printemps"/>
    <s v="Light"/>
  </r>
  <r>
    <n v="9.9499999999999993"/>
    <n v="0.99499999999999988"/>
    <n v="0.59699999999999998"/>
    <x v="0"/>
    <s v="M"/>
    <s v="sarpinep@moonfruit.com"/>
    <x v="0"/>
    <m/>
    <s v="Hiver"/>
    <s v="Medium"/>
  </r>
  <r>
    <n v="9.9499999999999993"/>
    <n v="0.99499999999999988"/>
    <n v="0.59699999999999998"/>
    <x v="0"/>
    <s v="M"/>
    <s v="dfrieseq@cargocollective.com"/>
    <x v="0"/>
    <m/>
    <s v="Printemps"/>
    <s v="Medium"/>
  </r>
  <r>
    <n v="8.9499999999999993"/>
    <n v="0.89499999999999991"/>
    <n v="0.53699999999999992"/>
    <x v="0"/>
    <s v="D"/>
    <s v="rsharerer@flavors.me"/>
    <x v="0"/>
    <m/>
    <s v="Hiver"/>
    <s v="Dark"/>
  </r>
  <r>
    <n v="8.25"/>
    <n v="1.65"/>
    <n v="0.90749999999999997"/>
    <x v="2"/>
    <s v="M"/>
    <s v="nnasebyes@umich.edu"/>
    <x v="2"/>
    <m/>
    <s v="Printemps"/>
    <s v="Medium"/>
  </r>
  <r>
    <n v="5.3699999999999992"/>
    <n v="1.0739999999999998"/>
    <n v="0.32219999999999993"/>
    <x v="0"/>
    <s v="D"/>
    <n v="0"/>
    <x v="0"/>
    <m/>
    <s v="Été"/>
    <s v="Dark"/>
  </r>
  <r>
    <n v="22.884999999999998"/>
    <n v="0.91539999999999988"/>
    <n v="1.3730999999999998"/>
    <x v="0"/>
    <s v="M"/>
    <s v="koculleneu@ca.gov"/>
    <x v="0"/>
    <m/>
    <s v="Hiver"/>
    <s v="Medium"/>
  </r>
  <r>
    <n v="4.7549999999999999"/>
    <n v="2.3774999999999999"/>
    <n v="0.61814999999999998"/>
    <x v="3"/>
    <s v="L"/>
    <n v="0"/>
    <x v="3"/>
    <m/>
    <s v="Hiver"/>
    <s v="Light"/>
  </r>
  <r>
    <n v="27.945"/>
    <n v="1.1177999999999999"/>
    <n v="3.07395"/>
    <x v="2"/>
    <s v="D"/>
    <s v="hbranganex@woothemes.com"/>
    <x v="2"/>
    <m/>
    <s v="Automne"/>
    <s v="Dark"/>
  </r>
  <r>
    <n v="2.6849999999999996"/>
    <n v="1.3424999999999998"/>
    <n v="0.16109999999999997"/>
    <x v="0"/>
    <s v="D"/>
    <s v="agallyoney@engadget.com"/>
    <x v="0"/>
    <m/>
    <s v="Automne"/>
    <s v="Dark"/>
  </r>
  <r>
    <n v="5.3699999999999992"/>
    <n v="1.0739999999999998"/>
    <n v="0.32219999999999993"/>
    <x v="0"/>
    <s v="D"/>
    <s v="bdomangeez@yahoo.co.jp"/>
    <x v="0"/>
    <m/>
    <s v="Automne"/>
    <s v="Dark"/>
  </r>
  <r>
    <n v="15.85"/>
    <n v="1.585"/>
    <n v="2.0605000000000002"/>
    <x v="3"/>
    <s v="L"/>
    <s v="koslerf0@gmpg.org"/>
    <x v="3"/>
    <m/>
    <s v="Printemps"/>
    <s v="Light"/>
  </r>
  <r>
    <n v="22.884999999999998"/>
    <n v="0.91539999999999988"/>
    <n v="2.0596499999999995"/>
    <x v="1"/>
    <s v="D"/>
    <n v="0"/>
    <x v="1"/>
    <m/>
    <s v="Automne"/>
    <s v="Dark"/>
  </r>
  <r>
    <n v="25.874999999999996"/>
    <n v="1.0349999999999999"/>
    <n v="2.3287499999999994"/>
    <x v="1"/>
    <s v="M"/>
    <s v="zpellettf2@dailymotion.com"/>
    <x v="1"/>
    <m/>
    <s v="Printemps"/>
    <s v="Medium"/>
  </r>
  <r>
    <n v="27.484999999999996"/>
    <n v="1.0993999999999999"/>
    <n v="1.6490999999999998"/>
    <x v="0"/>
    <s v="L"/>
    <s v="isprakesf3@spiegel.de"/>
    <x v="0"/>
    <m/>
    <s v="Été"/>
    <s v="Light"/>
  </r>
  <r>
    <n v="7.77"/>
    <n v="1.5539999999999998"/>
    <n v="0.69929999999999992"/>
    <x v="1"/>
    <s v="L"/>
    <s v="hfromantf4@ucsd.edu"/>
    <x v="1"/>
    <m/>
    <s v="Hiver"/>
    <s v="Light"/>
  </r>
  <r>
    <n v="3.8849999999999998"/>
    <n v="1.9424999999999999"/>
    <n v="0.50505"/>
    <x v="3"/>
    <s v="D"/>
    <s v="rflearf5@artisteer.com"/>
    <x v="3"/>
    <m/>
    <s v="Automne"/>
    <s v="Dark"/>
  </r>
  <r>
    <n v="27.945"/>
    <n v="1.1177999999999999"/>
    <n v="3.07395"/>
    <x v="2"/>
    <s v="D"/>
    <n v="0"/>
    <x v="2"/>
    <m/>
    <s v="Automne"/>
    <s v="Dark"/>
  </r>
  <r>
    <n v="3.5849999999999995"/>
    <n v="1.7924999999999998"/>
    <n v="0.21509999999999996"/>
    <x v="0"/>
    <s v="L"/>
    <s v="wlightollersf9@baidu.com"/>
    <x v="0"/>
    <m/>
    <s v="Printemps"/>
    <s v="Light"/>
  </r>
  <r>
    <n v="4.4550000000000001"/>
    <n v="2.2275"/>
    <n v="0.49004999999999999"/>
    <x v="2"/>
    <s v="L"/>
    <s v="wlightollersf9@baidu.com"/>
    <x v="2"/>
    <m/>
    <s v="Hiver"/>
    <s v="Light"/>
  </r>
  <r>
    <n v="4.4550000000000001"/>
    <n v="2.2275"/>
    <n v="0.49004999999999999"/>
    <x v="2"/>
    <s v="L"/>
    <s v="bmundenf8@elpais.com"/>
    <x v="2"/>
    <m/>
    <s v="Été"/>
    <s v="Light"/>
  </r>
  <r>
    <n v="3.8849999999999998"/>
    <n v="1.9424999999999999"/>
    <n v="0.50505"/>
    <x v="3"/>
    <s v="D"/>
    <s v="nbrakespearfa@rediff.com"/>
    <x v="3"/>
    <m/>
    <s v="Hiver"/>
    <s v="Dark"/>
  </r>
  <r>
    <n v="3.645"/>
    <n v="1.8225"/>
    <n v="0.40095000000000003"/>
    <x v="2"/>
    <s v="D"/>
    <s v="mglawsopfb@reverbnation.com"/>
    <x v="2"/>
    <m/>
    <s v="Printemps"/>
    <s v="Dark"/>
  </r>
  <r>
    <n v="4.4550000000000001"/>
    <n v="2.2275"/>
    <n v="0.49004999999999999"/>
    <x v="2"/>
    <s v="L"/>
    <s v="galbertsfc@etsy.com"/>
    <x v="2"/>
    <m/>
    <s v="Automne"/>
    <s v="Light"/>
  </r>
  <r>
    <n v="13.75"/>
    <n v="1.375"/>
    <n v="1.5125"/>
    <x v="2"/>
    <s v="M"/>
    <s v="vpolglasefd@about.me"/>
    <x v="2"/>
    <m/>
    <s v="Automne "/>
    <s v="Medium"/>
  </r>
  <r>
    <n v="27.484999999999996"/>
    <n v="1.0993999999999999"/>
    <n v="1.6490999999999998"/>
    <x v="0"/>
    <s v="L"/>
    <n v="0"/>
    <x v="0"/>
    <m/>
    <s v="Automne "/>
    <s v="Light"/>
  </r>
  <r>
    <n v="13.75"/>
    <n v="1.375"/>
    <n v="1.5125"/>
    <x v="2"/>
    <s v="M"/>
    <s v="sbuschff@so-net.ne.jp"/>
    <x v="2"/>
    <m/>
    <s v="Printemps"/>
    <s v="Medium"/>
  </r>
  <r>
    <n v="4.3650000000000002"/>
    <n v="2.1825000000000001"/>
    <n v="0.56745000000000001"/>
    <x v="3"/>
    <s v="M"/>
    <s v="craisbeckfg@webnode.com"/>
    <x v="3"/>
    <m/>
    <s v="Automne"/>
    <s v="Medium"/>
  </r>
  <r>
    <n v="3.8849999999999998"/>
    <n v="1.9424999999999999"/>
    <n v="0.50505"/>
    <x v="3"/>
    <s v="D"/>
    <n v="0"/>
    <x v="3"/>
    <m/>
    <s v="Hiver"/>
    <s v="Dark"/>
  </r>
  <r>
    <n v="12.95"/>
    <n v="1.2949999999999999"/>
    <n v="1.1655"/>
    <x v="1"/>
    <s v="L"/>
    <s v="raynoldfj@ustream.tv"/>
    <x v="1"/>
    <m/>
    <s v="Printemps"/>
    <s v="Light"/>
  </r>
  <r>
    <n v="31.624999999999996"/>
    <n v="1.2649999999999999"/>
    <n v="3.4787499999999998"/>
    <x v="2"/>
    <s v="M"/>
    <n v="0"/>
    <x v="2"/>
    <m/>
    <s v="Été"/>
    <s v="Medium"/>
  </r>
  <r>
    <n v="2.9849999999999999"/>
    <n v="1.4924999999999999"/>
    <n v="0.26865"/>
    <x v="1"/>
    <s v="D"/>
    <n v="0"/>
    <x v="1"/>
    <m/>
    <s v="Été"/>
    <s v="Dark"/>
  </r>
  <r>
    <n v="4.7549999999999999"/>
    <n v="2.3774999999999999"/>
    <n v="0.61814999999999998"/>
    <x v="3"/>
    <s v="L"/>
    <s v="bgrecefm@naver.com"/>
    <x v="3"/>
    <m/>
    <s v="Été"/>
    <s v="Light"/>
  </r>
  <r>
    <n v="13.75"/>
    <n v="1.375"/>
    <n v="1.5125"/>
    <x v="2"/>
    <s v="M"/>
    <s v="dflintiffg1@e-recht24.de"/>
    <x v="2"/>
    <m/>
    <s v="Été"/>
    <s v="Medium"/>
  </r>
  <r>
    <n v="22.884999999999998"/>
    <n v="0.91539999999999988"/>
    <n v="2.0596499999999995"/>
    <x v="1"/>
    <s v="D"/>
    <s v="dflintiffg1@e-recht24.de"/>
    <x v="1"/>
    <m/>
    <s v="Hiver"/>
    <s v="Dark"/>
  </r>
  <r>
    <n v="14.55"/>
    <n v="1.4550000000000001"/>
    <n v="1.8915000000000002"/>
    <x v="3"/>
    <s v="M"/>
    <s v="dflintiffg1@e-recht24.de"/>
    <x v="3"/>
    <m/>
    <s v="Été"/>
    <s v="Medium"/>
  </r>
  <r>
    <n v="7.169999999999999"/>
    <n v="1.4339999999999997"/>
    <n v="0.43019999999999992"/>
    <x v="0"/>
    <s v="L"/>
    <s v="athysfo@cdc.gov"/>
    <x v="0"/>
    <m/>
    <s v="Hiver"/>
    <s v="Light"/>
  </r>
  <r>
    <n v="20.584999999999997"/>
    <n v="0.82339999999999991"/>
    <n v="1.2350999999999999"/>
    <x v="0"/>
    <s v="D"/>
    <s v="jchuggfp@about.me"/>
    <x v="0"/>
    <m/>
    <s v="Été"/>
    <s v="Dark"/>
  </r>
  <r>
    <n v="3.375"/>
    <n v="1.6875"/>
    <n v="0.30374999999999996"/>
    <x v="1"/>
    <s v="M"/>
    <s v="akelstonfq@sakura.ne.jp"/>
    <x v="1"/>
    <m/>
    <s v="Automne "/>
    <s v="Medium"/>
  </r>
  <r>
    <n v="27.484999999999996"/>
    <n v="1.0993999999999999"/>
    <n v="1.6490999999999998"/>
    <x v="0"/>
    <s v="L"/>
    <n v="0"/>
    <x v="0"/>
    <m/>
    <s v="Printemps"/>
    <s v="Light"/>
  </r>
  <r>
    <n v="4.7549999999999999"/>
    <n v="2.3774999999999999"/>
    <n v="0.61814999999999998"/>
    <x v="3"/>
    <s v="L"/>
    <s v="cmottramfs@harvard.edu"/>
    <x v="3"/>
    <m/>
    <s v="Automne"/>
    <s v="Light"/>
  </r>
  <r>
    <n v="6.75"/>
    <n v="1.35"/>
    <n v="0.60749999999999993"/>
    <x v="1"/>
    <s v="M"/>
    <s v="dsangwinfu@weebly.com"/>
    <x v="1"/>
    <m/>
    <s v="Printemps"/>
    <s v="Medium"/>
  </r>
  <r>
    <n v="8.91"/>
    <n v="1.782"/>
    <n v="0.98009999999999997"/>
    <x v="2"/>
    <s v="L"/>
    <s v="eaizikowitzfv@virginia.edu"/>
    <x v="2"/>
    <m/>
    <s v="Hiver"/>
    <s v="Light"/>
  </r>
  <r>
    <n v="2.9849999999999999"/>
    <n v="1.4924999999999999"/>
    <n v="0.26865"/>
    <x v="1"/>
    <s v="D"/>
    <n v="0"/>
    <x v="1"/>
    <m/>
    <s v="Hiver"/>
    <s v="Dark"/>
  </r>
  <r>
    <n v="11.25"/>
    <n v="1.125"/>
    <n v="1.0125"/>
    <x v="1"/>
    <s v="M"/>
    <s v="cvenourfx@ask.com"/>
    <x v="1"/>
    <m/>
    <s v="Automne"/>
    <s v="Medium"/>
  </r>
  <r>
    <n v="3.5849999999999995"/>
    <n v="1.7924999999999998"/>
    <n v="0.21509999999999996"/>
    <x v="0"/>
    <s v="L"/>
    <s v="mharbyfy@163.com"/>
    <x v="0"/>
    <m/>
    <s v="Printemps"/>
    <s v="Light"/>
  </r>
  <r>
    <n v="33.464999999999996"/>
    <n v="1.3385999999999998"/>
    <n v="4.3504499999999995"/>
    <x v="3"/>
    <s v="M"/>
    <s v="rthickpennyfz@cafepress.com"/>
    <x v="3"/>
    <m/>
    <s v="Hiver"/>
    <s v="Medium"/>
  </r>
  <r>
    <n v="2.9849999999999999"/>
    <n v="1.4924999999999999"/>
    <n v="0.26865"/>
    <x v="1"/>
    <s v="D"/>
    <s v="pormerodg0@redcross.org"/>
    <x v="1"/>
    <m/>
    <s v="Printemps"/>
    <s v="Dark"/>
  </r>
  <r>
    <n v="4.4550000000000001"/>
    <n v="2.2275"/>
    <n v="0.49004999999999999"/>
    <x v="2"/>
    <s v="L"/>
    <s v="tzanettig2@gravatar.com"/>
    <x v="2"/>
    <m/>
    <s v="Été"/>
    <s v="Light"/>
  </r>
  <r>
    <n v="6.75"/>
    <n v="1.35"/>
    <n v="0.60749999999999993"/>
    <x v="1"/>
    <s v="M"/>
    <s v="tzanettig2@gravatar.com"/>
    <x v="1"/>
    <m/>
    <s v="Été"/>
    <s v="Medium"/>
  </r>
  <r>
    <n v="14.85"/>
    <n v="1.4849999999999999"/>
    <n v="1.6335"/>
    <x v="2"/>
    <s v="L"/>
    <s v="rkirtleyg4@hatena.ne.jp"/>
    <x v="2"/>
    <m/>
    <s v="Printemps"/>
    <s v="Light"/>
  </r>
  <r>
    <n v="8.91"/>
    <n v="1.782"/>
    <n v="0.98009999999999997"/>
    <x v="2"/>
    <s v="L"/>
    <s v="cclemencetg5@weather.com"/>
    <x v="2"/>
    <m/>
    <s v="Hiver"/>
    <s v="Light"/>
  </r>
  <r>
    <n v="12.15"/>
    <n v="1.2150000000000001"/>
    <n v="1.3365"/>
    <x v="2"/>
    <s v="D"/>
    <s v="rdonetg6@oakley.com"/>
    <x v="2"/>
    <m/>
    <s v="Été"/>
    <s v="Dark"/>
  </r>
  <r>
    <n v="3.5849999999999995"/>
    <n v="1.7924999999999998"/>
    <n v="0.21509999999999996"/>
    <x v="0"/>
    <s v="L"/>
    <s v="sgaweng7@creativecommons.org"/>
    <x v="0"/>
    <m/>
    <s v="Printemps"/>
    <s v="Light"/>
  </r>
  <r>
    <n v="3.5849999999999995"/>
    <n v="1.7924999999999998"/>
    <n v="0.21509999999999996"/>
    <x v="0"/>
    <s v="L"/>
    <s v="rreadieg8@guardian.co.uk"/>
    <x v="0"/>
    <m/>
    <s v="Printemps"/>
    <s v="Light"/>
  </r>
  <r>
    <n v="8.25"/>
    <n v="1.65"/>
    <n v="0.90749999999999997"/>
    <x v="2"/>
    <s v="M"/>
    <s v="cverissimogh@theglobeandmail.com"/>
    <x v="2"/>
    <m/>
    <s v="Automne"/>
    <s v="Medium"/>
  </r>
  <r>
    <n v="27.945"/>
    <n v="1.1177999999999999"/>
    <n v="3.07395"/>
    <x v="2"/>
    <s v="D"/>
    <s v="cverissimogh@theglobeandmail.com"/>
    <x v="2"/>
    <m/>
    <s v="Printemps"/>
    <s v="Dark"/>
  </r>
  <r>
    <n v="36.454999999999998"/>
    <n v="1.4581999999999999"/>
    <n v="4.7391499999999995"/>
    <x v="3"/>
    <s v="L"/>
    <s v="cverissimogh@theglobeandmail.com"/>
    <x v="3"/>
    <m/>
    <s v="Automne"/>
    <s v="Light"/>
  </r>
  <r>
    <n v="5.97"/>
    <n v="1.194"/>
    <n v="0.35819999999999996"/>
    <x v="0"/>
    <s v="M"/>
    <s v="cverissimogh@theglobeandmail.com"/>
    <x v="0"/>
    <m/>
    <s v="Printemps"/>
    <s v="Medium"/>
  </r>
  <r>
    <n v="27.484999999999996"/>
    <n v="1.0993999999999999"/>
    <n v="1.6490999999999998"/>
    <x v="0"/>
    <s v="L"/>
    <n v="0"/>
    <x v="0"/>
    <m/>
    <s v="Hiver"/>
    <s v="Light"/>
  </r>
  <r>
    <n v="7.77"/>
    <n v="1.5539999999999998"/>
    <n v="1.0101"/>
    <x v="3"/>
    <s v="D"/>
    <s v="bogb@elpais.com"/>
    <x v="3"/>
    <m/>
    <s v="Printemps"/>
    <s v="Dark"/>
  </r>
  <r>
    <n v="5.97"/>
    <n v="1.194"/>
    <n v="0.35819999999999996"/>
    <x v="0"/>
    <s v="M"/>
    <s v="vstansburygc@unblog.fr"/>
    <x v="0"/>
    <m/>
    <s v="Été"/>
    <s v="Medium"/>
  </r>
  <r>
    <n v="34.154999999999994"/>
    <n v="1.3661999999999999"/>
    <n v="3.7570499999999996"/>
    <x v="2"/>
    <s v="L"/>
    <s v="dheinonengd@printfriendly.com"/>
    <x v="2"/>
    <m/>
    <s v="Été"/>
    <s v="Light"/>
  </r>
  <r>
    <n v="31.624999999999996"/>
    <n v="1.2649999999999999"/>
    <n v="3.4787499999999998"/>
    <x v="2"/>
    <s v="M"/>
    <s v="jshentonge@google.com.hk"/>
    <x v="2"/>
    <m/>
    <s v="Printemps"/>
    <s v="Medium"/>
  </r>
  <r>
    <n v="2.6849999999999996"/>
    <n v="1.3424999999999998"/>
    <n v="0.16109999999999997"/>
    <x v="0"/>
    <s v="D"/>
    <s v="jwilkissongf@nba.com"/>
    <x v="0"/>
    <m/>
    <s v="Printemps"/>
    <s v="Dark"/>
  </r>
  <r>
    <n v="25.874999999999996"/>
    <n v="1.0349999999999999"/>
    <n v="2.3287499999999994"/>
    <x v="1"/>
    <s v="M"/>
    <n v="0"/>
    <x v="1"/>
    <m/>
    <s v="Été"/>
    <s v="Medium"/>
  </r>
  <r>
    <n v="29.784999999999997"/>
    <n v="1.1913999999999998"/>
    <n v="2.6806499999999995"/>
    <x v="1"/>
    <s v="L"/>
    <s v="gstarcksgi@abc.net.au"/>
    <x v="1"/>
    <m/>
    <s v="Hiver"/>
    <s v="Light"/>
  </r>
  <r>
    <n v="14.85"/>
    <n v="1.4849999999999999"/>
    <n v="1.6335"/>
    <x v="2"/>
    <s v="L"/>
    <n v="0"/>
    <x v="2"/>
    <m/>
    <s v="Automne"/>
    <s v="Light"/>
  </r>
  <r>
    <n v="6.75"/>
    <n v="1.35"/>
    <n v="0.60749999999999993"/>
    <x v="1"/>
    <s v="M"/>
    <s v="kscholardgk@sbwire.com"/>
    <x v="1"/>
    <m/>
    <s v="Automne"/>
    <s v="Medium"/>
  </r>
  <r>
    <n v="36.454999999999998"/>
    <n v="1.4581999999999999"/>
    <n v="4.7391499999999995"/>
    <x v="3"/>
    <s v="L"/>
    <s v="bkindleygl@wikimedia.org"/>
    <x v="3"/>
    <m/>
    <s v="Hiver"/>
    <s v="Light"/>
  </r>
  <r>
    <n v="2.9849999999999999"/>
    <n v="1.4924999999999999"/>
    <n v="0.17909999999999998"/>
    <x v="0"/>
    <s v="M"/>
    <s v="khammettgm@dmoz.org"/>
    <x v="0"/>
    <m/>
    <s v="Hiver"/>
    <s v="Medium"/>
  </r>
  <r>
    <n v="2.9849999999999999"/>
    <n v="1.4924999999999999"/>
    <n v="0.26865"/>
    <x v="1"/>
    <s v="D"/>
    <s v="ahulburtgn@fda.gov"/>
    <x v="1"/>
    <m/>
    <s v="Printemps"/>
    <s v="Dark"/>
  </r>
  <r>
    <n v="7.77"/>
    <n v="1.5539999999999998"/>
    <n v="1.0101"/>
    <x v="3"/>
    <s v="D"/>
    <s v="plauritzengo@photobucket.com"/>
    <x v="3"/>
    <m/>
    <s v="Automne"/>
    <s v="Dark"/>
  </r>
  <r>
    <n v="27.484999999999996"/>
    <n v="1.0993999999999999"/>
    <n v="1.6490999999999998"/>
    <x v="0"/>
    <s v="L"/>
    <s v="aburgwingp@redcross.org"/>
    <x v="0"/>
    <m/>
    <s v="Hiver"/>
    <s v="Light"/>
  </r>
  <r>
    <n v="4.4550000000000001"/>
    <n v="2.2275"/>
    <n v="0.49004999999999999"/>
    <x v="2"/>
    <s v="L"/>
    <s v="erolingq@google.fr"/>
    <x v="2"/>
    <m/>
    <s v="Printemps"/>
    <s v="Light"/>
  </r>
  <r>
    <n v="2.9849999999999999"/>
    <n v="1.4924999999999999"/>
    <n v="0.17909999999999998"/>
    <x v="0"/>
    <s v="M"/>
    <s v="dfowlegr@epa.gov"/>
    <x v="0"/>
    <m/>
    <s v="Été"/>
    <s v="Medium"/>
  </r>
  <r>
    <n v="29.784999999999997"/>
    <n v="1.1913999999999998"/>
    <n v="3.8720499999999998"/>
    <x v="3"/>
    <s v="D"/>
    <n v="0"/>
    <x v="3"/>
    <m/>
    <s v="Automne"/>
    <s v="Dark"/>
  </r>
  <r>
    <n v="29.784999999999997"/>
    <n v="1.1913999999999998"/>
    <n v="2.6806499999999995"/>
    <x v="1"/>
    <s v="L"/>
    <s v="wpowleslandgt@soundcloud.com"/>
    <x v="1"/>
    <m/>
    <s v="Été"/>
    <s v="Light"/>
  </r>
  <r>
    <n v="3.645"/>
    <n v="1.8225"/>
    <n v="0.40095000000000003"/>
    <x v="2"/>
    <s v="D"/>
    <s v="lellinghamgv@sciencedaily.com"/>
    <x v="2"/>
    <m/>
    <s v="Printemps"/>
    <s v="Dark"/>
  </r>
  <r>
    <n v="27.945"/>
    <n v="1.1177999999999999"/>
    <n v="3.07395"/>
    <x v="2"/>
    <s v="D"/>
    <n v="0"/>
    <x v="2"/>
    <m/>
    <s v="Hiver"/>
    <s v="Dark"/>
  </r>
  <r>
    <n v="4.3650000000000002"/>
    <n v="2.1825000000000001"/>
    <n v="0.56745000000000001"/>
    <x v="3"/>
    <s v="M"/>
    <s v="afendtgx@forbes.com"/>
    <x v="3"/>
    <m/>
    <s v="Automne"/>
    <s v="Medium"/>
  </r>
  <r>
    <n v="9.9499999999999993"/>
    <n v="0.99499999999999988"/>
    <n v="0.59699999999999998"/>
    <x v="0"/>
    <s v="M"/>
    <s v="acleyburngy@lycos.com"/>
    <x v="0"/>
    <m/>
    <s v="Automne"/>
    <s v="Medium"/>
  </r>
  <r>
    <n v="34.154999999999994"/>
    <n v="1.3661999999999999"/>
    <n v="3.7570499999999996"/>
    <x v="2"/>
    <s v="L"/>
    <s v="tcastiglionegz@xing.com"/>
    <x v="2"/>
    <m/>
    <s v="Automne"/>
    <s v="Light"/>
  </r>
  <r>
    <n v="3.375"/>
    <n v="1.6875"/>
    <n v="0.30374999999999996"/>
    <x v="1"/>
    <s v="M"/>
    <n v="0"/>
    <x v="1"/>
    <m/>
    <s v="Printemps"/>
    <s v="Medium"/>
  </r>
  <r>
    <n v="5.97"/>
    <n v="1.194"/>
    <n v="0.35819999999999996"/>
    <x v="0"/>
    <s v="M"/>
    <n v="0"/>
    <x v="0"/>
    <m/>
    <s v="Automne"/>
    <s v="Medium"/>
  </r>
  <r>
    <n v="36.454999999999998"/>
    <n v="1.4581999999999999"/>
    <n v="4.7391499999999995"/>
    <x v="3"/>
    <s v="L"/>
    <s v="scouronneh3@mozilla.org"/>
    <x v="3"/>
    <m/>
    <s v="Été"/>
    <s v="Light"/>
  </r>
  <r>
    <n v="31.624999999999996"/>
    <n v="1.2649999999999999"/>
    <n v="3.4787499999999998"/>
    <x v="2"/>
    <s v="M"/>
    <s v="lflippellih4@github.io"/>
    <x v="2"/>
    <m/>
    <s v="Printemps"/>
    <s v="Medium"/>
  </r>
  <r>
    <n v="33.464999999999996"/>
    <n v="1.3385999999999998"/>
    <n v="4.3504499999999995"/>
    <x v="3"/>
    <s v="M"/>
    <s v="relizabethh5@live.com"/>
    <x v="3"/>
    <m/>
    <s v="Printemps"/>
    <s v="Medium"/>
  </r>
  <r>
    <n v="12.15"/>
    <n v="1.2150000000000001"/>
    <n v="1.3365"/>
    <x v="2"/>
    <s v="D"/>
    <s v="irenhardh6@i2i.jp"/>
    <x v="2"/>
    <m/>
    <s v="Automne "/>
    <s v="Dark"/>
  </r>
  <r>
    <n v="7.77"/>
    <n v="1.5539999999999998"/>
    <n v="1.0101"/>
    <x v="3"/>
    <s v="D"/>
    <s v="wrocheh7@xinhuanet.com"/>
    <x v="3"/>
    <m/>
    <s v="Printemps"/>
    <s v="Dark"/>
  </r>
  <r>
    <n v="3.375"/>
    <n v="1.6875"/>
    <n v="0.30374999999999996"/>
    <x v="1"/>
    <s v="M"/>
    <s v="lalawayhh@weather.com"/>
    <x v="1"/>
    <m/>
    <s v="Hiver"/>
    <s v="Medium"/>
  </r>
  <r>
    <n v="12.95"/>
    <n v="1.2949999999999999"/>
    <n v="1.1655"/>
    <x v="1"/>
    <s v="L"/>
    <s v="codgaardh9@nsw.gov.au"/>
    <x v="1"/>
    <m/>
    <s v="Été"/>
    <s v="Light"/>
  </r>
  <r>
    <n v="33.464999999999996"/>
    <n v="1.3385999999999998"/>
    <n v="4.3504499999999995"/>
    <x v="3"/>
    <s v="M"/>
    <s v="bbyrdha@4shared.com"/>
    <x v="3"/>
    <m/>
    <s v="Printemps"/>
    <s v="Medium"/>
  </r>
  <r>
    <n v="12.15"/>
    <n v="1.2150000000000001"/>
    <n v="1.3365"/>
    <x v="2"/>
    <s v="D"/>
    <n v="0"/>
    <x v="2"/>
    <m/>
    <s v="Hiver"/>
    <s v="Dark"/>
  </r>
  <r>
    <n v="31.624999999999996"/>
    <n v="1.2649999999999999"/>
    <n v="3.4787499999999998"/>
    <x v="2"/>
    <s v="M"/>
    <s v="dchardinhc@nhs.uk"/>
    <x v="2"/>
    <m/>
    <s v="Été"/>
    <s v="Medium"/>
  </r>
  <r>
    <n v="7.169999999999999"/>
    <n v="1.4339999999999997"/>
    <n v="0.43019999999999992"/>
    <x v="0"/>
    <s v="L"/>
    <s v="hradbonehd@newsvine.com"/>
    <x v="0"/>
    <m/>
    <s v="Été"/>
    <s v="Light"/>
  </r>
  <r>
    <n v="25.874999999999996"/>
    <n v="1.0349999999999999"/>
    <n v="2.3287499999999994"/>
    <x v="1"/>
    <s v="M"/>
    <s v="wbernthhe@miitbeian.gov.cn"/>
    <x v="1"/>
    <m/>
    <s v="Printemps"/>
    <s v="Medium"/>
  </r>
  <r>
    <n v="31.624999999999996"/>
    <n v="1.2649999999999999"/>
    <n v="3.4787499999999998"/>
    <x v="2"/>
    <s v="M"/>
    <s v="bacarsonhf@cnn.com"/>
    <x v="2"/>
    <m/>
    <s v="Printemps"/>
    <s v="Medium"/>
  </r>
  <r>
    <n v="4.4550000000000001"/>
    <n v="2.2275"/>
    <n v="0.49004999999999999"/>
    <x v="2"/>
    <s v="L"/>
    <s v="fbrighamhg@blog.com"/>
    <x v="2"/>
    <m/>
    <s v="Printemps"/>
    <s v="Light"/>
  </r>
  <r>
    <n v="7.77"/>
    <n v="1.5539999999999998"/>
    <n v="1.0101"/>
    <x v="3"/>
    <s v="D"/>
    <s v="fbrighamhg@blog.com"/>
    <x v="3"/>
    <m/>
    <s v="Printemps"/>
    <s v="Dark"/>
  </r>
  <r>
    <n v="2.9849999999999999"/>
    <n v="1.4924999999999999"/>
    <n v="0.26865"/>
    <x v="1"/>
    <s v="D"/>
    <s v="fbrighamhg@blog.com"/>
    <x v="1"/>
    <m/>
    <s v="Printemps"/>
    <s v="Dark"/>
  </r>
  <r>
    <n v="20.584999999999997"/>
    <n v="0.82339999999999991"/>
    <n v="1.2350999999999999"/>
    <x v="0"/>
    <s v="D"/>
    <s v="fbrighamhg@blog.com"/>
    <x v="0"/>
    <m/>
    <s v="Printemps"/>
    <s v="Dark"/>
  </r>
  <r>
    <n v="8.91"/>
    <n v="1.782"/>
    <n v="0.98009999999999997"/>
    <x v="2"/>
    <s v="L"/>
    <s v="myoxenhk@google.com"/>
    <x v="2"/>
    <m/>
    <s v="Été"/>
    <s v="Light"/>
  </r>
  <r>
    <n v="11.95"/>
    <n v="1.1949999999999998"/>
    <n v="0.71699999999999997"/>
    <x v="0"/>
    <s v="L"/>
    <s v="gmcgavinhl@histats.com"/>
    <x v="0"/>
    <m/>
    <s v="Hiver"/>
    <s v="Light"/>
  </r>
  <r>
    <n v="14.55"/>
    <n v="1.4550000000000001"/>
    <n v="1.8915000000000002"/>
    <x v="3"/>
    <s v="M"/>
    <s v="luttermarehm@engadget.com"/>
    <x v="3"/>
    <m/>
    <s v="Printemps"/>
    <s v="Medium"/>
  </r>
  <r>
    <n v="8.91"/>
    <n v="1.782"/>
    <n v="0.98009999999999997"/>
    <x v="2"/>
    <s v="L"/>
    <s v="edambrogiohn@techcrunch.com"/>
    <x v="2"/>
    <m/>
    <s v="Hiver"/>
    <s v="Light"/>
  </r>
  <r>
    <n v="15.85"/>
    <n v="1.585"/>
    <n v="2.0605000000000002"/>
    <x v="3"/>
    <s v="L"/>
    <s v="cwinchcombeho@jiathis.com"/>
    <x v="3"/>
    <m/>
    <s v="Hiver"/>
    <s v="Light"/>
  </r>
  <r>
    <n v="31.624999999999996"/>
    <n v="1.2649999999999999"/>
    <n v="3.4787499999999998"/>
    <x v="2"/>
    <s v="M"/>
    <s v="bpaumierhp@umn.edu"/>
    <x v="2"/>
    <m/>
    <s v="Hiver"/>
    <s v="Medium"/>
  </r>
  <r>
    <n v="25.874999999999996"/>
    <n v="1.0349999999999999"/>
    <n v="2.3287499999999994"/>
    <x v="1"/>
    <s v="M"/>
    <n v="0"/>
    <x v="1"/>
    <m/>
    <s v="Été"/>
    <s v="Medium"/>
  </r>
  <r>
    <n v="3.8849999999999998"/>
    <n v="1.9424999999999999"/>
    <n v="0.50505"/>
    <x v="3"/>
    <s v="D"/>
    <s v="jcapeyhr@bravesites.com"/>
    <x v="3"/>
    <m/>
    <s v="Printemps"/>
    <s v="Dark"/>
  </r>
  <r>
    <n v="27.484999999999996"/>
    <n v="1.0993999999999999"/>
    <n v="1.6490999999999998"/>
    <x v="0"/>
    <s v="L"/>
    <s v="tmathonneti0@google.co.jp"/>
    <x v="0"/>
    <m/>
    <s v="Hiver"/>
    <s v="Light"/>
  </r>
  <r>
    <n v="2.6849999999999996"/>
    <n v="1.3424999999999998"/>
    <n v="0.16109999999999997"/>
    <x v="0"/>
    <s v="D"/>
    <s v="tmathonneti0@google.co.jp"/>
    <x v="0"/>
    <m/>
    <s v="Hiver"/>
    <s v="Dark"/>
  </r>
  <r>
    <n v="11.95"/>
    <n v="1.1949999999999998"/>
    <n v="0.71699999999999997"/>
    <x v="0"/>
    <s v="L"/>
    <s v="ybasillht@theguardian.com"/>
    <x v="0"/>
    <m/>
    <s v="Automne "/>
    <s v="Light"/>
  </r>
  <r>
    <n v="4.125"/>
    <n v="2.0625"/>
    <n v="0.45374999999999999"/>
    <x v="2"/>
    <s v="M"/>
    <s v="mbaistowhu@i2i.jp"/>
    <x v="2"/>
    <m/>
    <s v="Hiver"/>
    <s v="Medium"/>
  </r>
  <r>
    <n v="34.154999999999994"/>
    <n v="1.3661999999999999"/>
    <n v="3.7570499999999996"/>
    <x v="2"/>
    <s v="L"/>
    <s v="cpallanthv@typepad.com"/>
    <x v="2"/>
    <m/>
    <s v="Été"/>
    <s v="Light"/>
  </r>
  <r>
    <n v="20.584999999999997"/>
    <n v="0.82339999999999991"/>
    <n v="1.2350999999999999"/>
    <x v="0"/>
    <s v="D"/>
    <n v="0"/>
    <x v="0"/>
    <m/>
    <s v="Printemps"/>
    <s v="Dark"/>
  </r>
  <r>
    <n v="22.884999999999998"/>
    <n v="0.91539999999999988"/>
    <n v="2.0596499999999995"/>
    <x v="1"/>
    <s v="D"/>
    <s v="dohx@redcross.org"/>
    <x v="1"/>
    <m/>
    <s v="Automne"/>
    <s v="Dark"/>
  </r>
  <r>
    <n v="9.9499999999999993"/>
    <n v="0.99499999999999988"/>
    <n v="0.89549999999999985"/>
    <x v="1"/>
    <s v="D"/>
    <s v="drallinhy@howstuffworks.com"/>
    <x v="1"/>
    <m/>
    <s v="Hiver"/>
    <s v="Dark"/>
  </r>
  <r>
    <n v="9.51"/>
    <n v="1.9019999999999999"/>
    <n v="1.2363"/>
    <x v="3"/>
    <s v="L"/>
    <s v="achillhz@epa.gov"/>
    <x v="3"/>
    <m/>
    <s v="Automne"/>
    <s v="Light"/>
  </r>
  <r>
    <n v="15.85"/>
    <n v="1.585"/>
    <n v="2.0605000000000002"/>
    <x v="3"/>
    <s v="L"/>
    <s v="cdenysi1@is.gd"/>
    <x v="3"/>
    <m/>
    <s v="Été"/>
    <s v="Light"/>
  </r>
  <r>
    <n v="5.3699999999999992"/>
    <n v="1.0739999999999998"/>
    <n v="0.32219999999999993"/>
    <x v="0"/>
    <s v="D"/>
    <s v="cstebbingsi2@drupal.org"/>
    <x v="0"/>
    <m/>
    <s v="Hiver"/>
    <s v="Dark"/>
  </r>
  <r>
    <n v="11.95"/>
    <n v="1.1949999999999998"/>
    <n v="0.71699999999999997"/>
    <x v="0"/>
    <s v="L"/>
    <n v="0"/>
    <x v="0"/>
    <m/>
    <s v="Automne "/>
    <s v="Light"/>
  </r>
  <r>
    <n v="15.85"/>
    <n v="1.585"/>
    <n v="2.0605000000000002"/>
    <x v="3"/>
    <s v="L"/>
    <s v="rzywickii4@ifeng.com"/>
    <x v="3"/>
    <m/>
    <s v="Printemps"/>
    <s v="Light"/>
  </r>
  <r>
    <n v="25.874999999999996"/>
    <n v="1.0349999999999999"/>
    <n v="2.3287499999999994"/>
    <x v="1"/>
    <s v="M"/>
    <s v="aburgetti5@moonfruit.com"/>
    <x v="1"/>
    <m/>
    <s v="Été"/>
    <s v="Medium"/>
  </r>
  <r>
    <n v="22.884999999999998"/>
    <n v="0.91539999999999988"/>
    <n v="2.0596499999999995"/>
    <x v="1"/>
    <s v="D"/>
    <s v="mmalloyi6@seattletimes.com"/>
    <x v="1"/>
    <m/>
    <s v="Hiver"/>
    <s v="Dark"/>
  </r>
  <r>
    <n v="22.884999999999998"/>
    <n v="0.91539999999999988"/>
    <n v="1.3730999999999998"/>
    <x v="0"/>
    <s v="M"/>
    <s v="mmcparlandi7@w3.org"/>
    <x v="0"/>
    <m/>
    <s v="Automne "/>
    <s v="Medium"/>
  </r>
  <r>
    <n v="12.95"/>
    <n v="1.2949999999999999"/>
    <n v="1.6835"/>
    <x v="3"/>
    <s v="D"/>
    <s v="sjennaroyi8@purevolume.com"/>
    <x v="3"/>
    <m/>
    <s v="Automne"/>
    <s v="Dark"/>
  </r>
  <r>
    <n v="6.75"/>
    <n v="1.35"/>
    <n v="0.60749999999999993"/>
    <x v="1"/>
    <s v="M"/>
    <s v="wplacei9@wsj.com"/>
    <x v="1"/>
    <m/>
    <s v="Hiver"/>
    <s v="Medium"/>
  </r>
  <r>
    <n v="8.25"/>
    <n v="1.65"/>
    <n v="0.90749999999999997"/>
    <x v="2"/>
    <s v="M"/>
    <s v="jmillettik@addtoany.com"/>
    <x v="2"/>
    <m/>
    <s v="Printemps"/>
    <s v="Medium"/>
  </r>
  <r>
    <n v="27.484999999999996"/>
    <n v="1.0993999999999999"/>
    <n v="1.6490999999999998"/>
    <x v="0"/>
    <s v="L"/>
    <s v="jmillettik@addtoany.com"/>
    <x v="0"/>
    <m/>
    <s v="Printemps"/>
    <s v="Light"/>
  </r>
  <r>
    <n v="22.884999999999998"/>
    <n v="0.91539999999999988"/>
    <n v="2.0596499999999995"/>
    <x v="1"/>
    <s v="D"/>
    <s v="dgadsdenib@google.com.hk"/>
    <x v="1"/>
    <m/>
    <s v="Printemps"/>
    <s v="Dark"/>
  </r>
  <r>
    <n v="8.91"/>
    <n v="1.782"/>
    <n v="0.98009999999999997"/>
    <x v="2"/>
    <s v="L"/>
    <s v="vwakelinic@unesco.org"/>
    <x v="2"/>
    <m/>
    <s v="Automne "/>
    <s v="Light"/>
  </r>
  <r>
    <n v="3.375"/>
    <n v="1.6875"/>
    <n v="0.30374999999999996"/>
    <x v="1"/>
    <s v="M"/>
    <s v="acampsallid@zimbio.com"/>
    <x v="1"/>
    <m/>
    <s v="Automne"/>
    <s v="Medium"/>
  </r>
  <r>
    <n v="29.784999999999997"/>
    <n v="1.1913999999999998"/>
    <n v="3.8720499999999998"/>
    <x v="3"/>
    <s v="D"/>
    <s v="smosebyie@stanford.edu"/>
    <x v="3"/>
    <m/>
    <s v="Été"/>
    <s v="Dark"/>
  </r>
  <r>
    <n v="11.25"/>
    <n v="1.125"/>
    <n v="1.0125"/>
    <x v="1"/>
    <s v="M"/>
    <s v="cwassif@prweb.com"/>
    <x v="1"/>
    <m/>
    <s v="Printemps"/>
    <s v="Medium"/>
  </r>
  <r>
    <n v="12.15"/>
    <n v="1.2150000000000001"/>
    <n v="1.3365"/>
    <x v="2"/>
    <s v="D"/>
    <s v="isjostromig@pbs.org"/>
    <x v="2"/>
    <m/>
    <s v="Hiver"/>
    <s v="Dark"/>
  </r>
  <r>
    <n v="3.8849999999999998"/>
    <n v="1.9424999999999999"/>
    <n v="0.50505"/>
    <x v="3"/>
    <s v="D"/>
    <s v="isjostromig@pbs.org"/>
    <x v="3"/>
    <m/>
    <s v="Hiver"/>
    <s v="Dark"/>
  </r>
  <r>
    <n v="22.884999999999998"/>
    <n v="0.91539999999999988"/>
    <n v="2.0596499999999995"/>
    <x v="1"/>
    <s v="D"/>
    <s v="jbranchettii@bravesites.com"/>
    <x v="1"/>
    <m/>
    <s v="Été"/>
    <s v="Dark"/>
  </r>
  <r>
    <n v="9.9499999999999993"/>
    <n v="0.99499999999999988"/>
    <n v="0.89549999999999985"/>
    <x v="1"/>
    <s v="D"/>
    <s v="nrudlandij@blogs.com"/>
    <x v="1"/>
    <m/>
    <s v="Automne "/>
    <s v="Dark"/>
  </r>
  <r>
    <n v="33.464999999999996"/>
    <n v="1.3385999999999998"/>
    <n v="4.3504499999999995"/>
    <x v="3"/>
    <s v="M"/>
    <s v="ftourryil@google.de"/>
    <x v="3"/>
    <m/>
    <s v="Hiver"/>
    <s v="Medium"/>
  </r>
  <r>
    <n v="4.3650000000000002"/>
    <n v="2.1825000000000001"/>
    <n v="0.56745000000000001"/>
    <x v="3"/>
    <s v="M"/>
    <s v="cweatherallim@toplist.cz"/>
    <x v="3"/>
    <m/>
    <s v="Printemps"/>
    <s v="Medium"/>
  </r>
  <r>
    <n v="11.95"/>
    <n v="1.1949999999999998"/>
    <n v="0.71699999999999997"/>
    <x v="0"/>
    <s v="L"/>
    <s v="gheindrickin@usda.gov"/>
    <x v="0"/>
    <m/>
    <s v="Automne"/>
    <s v="Light"/>
  </r>
  <r>
    <n v="8.73"/>
    <n v="1.746"/>
    <n v="1.1349"/>
    <x v="3"/>
    <s v="M"/>
    <s v="limasonio@discuz.net"/>
    <x v="3"/>
    <m/>
    <s v="Printemps"/>
    <s v="Medium"/>
  </r>
  <r>
    <n v="13.75"/>
    <n v="1.375"/>
    <n v="1.5125"/>
    <x v="2"/>
    <s v="M"/>
    <s v="hsaillip@odnoklassniki.ru"/>
    <x v="2"/>
    <m/>
    <s v="Automne"/>
    <s v="Medium"/>
  </r>
  <r>
    <n v="29.784999999999997"/>
    <n v="1.1913999999999998"/>
    <n v="2.6806499999999995"/>
    <x v="1"/>
    <s v="L"/>
    <s v="hlarvoriq@last.fm"/>
    <x v="1"/>
    <m/>
    <s v="Hiver"/>
    <s v="Light"/>
  </r>
  <r>
    <n v="29.784999999999997"/>
    <n v="1.1913999999999998"/>
    <n v="3.8720499999999998"/>
    <x v="3"/>
    <s v="D"/>
    <n v="0"/>
    <x v="3"/>
    <m/>
    <s v="Printemps"/>
    <s v="Dark"/>
  </r>
  <r>
    <n v="9.51"/>
    <n v="1.9019999999999999"/>
    <n v="1.2363"/>
    <x v="3"/>
    <s v="L"/>
    <n v="0"/>
    <x v="3"/>
    <m/>
    <s v="Hiver"/>
    <s v="Light"/>
  </r>
  <r>
    <n v="8.73"/>
    <n v="1.746"/>
    <n v="1.1349"/>
    <x v="3"/>
    <s v="M"/>
    <s v="cpenwardenit@mlb.com"/>
    <x v="3"/>
    <m/>
    <s v="Hiver"/>
    <s v="Medium"/>
  </r>
  <r>
    <n v="29.784999999999997"/>
    <n v="1.1913999999999998"/>
    <n v="2.6806499999999995"/>
    <x v="1"/>
    <s v="L"/>
    <s v="mmiddisiu@dmoz.org"/>
    <x v="1"/>
    <m/>
    <s v="Printemps"/>
    <s v="Light"/>
  </r>
  <r>
    <n v="27.484999999999996"/>
    <n v="1.0993999999999999"/>
    <n v="1.6490999999999998"/>
    <x v="0"/>
    <s v="L"/>
    <s v="avairowiv@studiopress.com"/>
    <x v="0"/>
    <m/>
    <s v="Printemps"/>
    <s v="Light"/>
  </r>
  <r>
    <n v="11.25"/>
    <n v="1.125"/>
    <n v="1.0125"/>
    <x v="1"/>
    <s v="M"/>
    <s v="agoldieiw@goo.gl"/>
    <x v="1"/>
    <m/>
    <s v="Été"/>
    <s v="Medium"/>
  </r>
  <r>
    <n v="4.7549999999999999"/>
    <n v="2.3774999999999999"/>
    <n v="0.61814999999999998"/>
    <x v="3"/>
    <s v="L"/>
    <s v="nayrisix@t-online.de"/>
    <x v="3"/>
    <m/>
    <s v="Automne "/>
    <s v="Light"/>
  </r>
  <r>
    <n v="4.125"/>
    <n v="2.0625"/>
    <n v="0.45374999999999999"/>
    <x v="2"/>
    <s v="M"/>
    <s v="lbenediktovichiy@wunderground.com"/>
    <x v="2"/>
    <m/>
    <s v="Hiver"/>
    <s v="Medium"/>
  </r>
  <r>
    <n v="7.77"/>
    <n v="1.5539999999999998"/>
    <n v="1.0101"/>
    <x v="3"/>
    <s v="D"/>
    <s v="tjacobovitziz@cbc.ca"/>
    <x v="3"/>
    <m/>
    <s v="Printemps"/>
    <s v="Dark"/>
  </r>
  <r>
    <n v="11.95"/>
    <n v="1.1949999999999998"/>
    <n v="0.71699999999999997"/>
    <x v="0"/>
    <s v="L"/>
    <n v="0"/>
    <x v="0"/>
    <m/>
    <s v="Hiver"/>
    <s v="Light"/>
  </r>
  <r>
    <n v="36.454999999999998"/>
    <n v="1.4581999999999999"/>
    <n v="4.7391499999999995"/>
    <x v="3"/>
    <s v="L"/>
    <s v="jdruittj1@feedburner.com"/>
    <x v="3"/>
    <m/>
    <s v="Printemps"/>
    <s v="Light"/>
  </r>
  <r>
    <n v="2.6849999999999996"/>
    <n v="1.3424999999999998"/>
    <n v="0.16109999999999997"/>
    <x v="0"/>
    <s v="D"/>
    <s v="dshortallj2@wikipedia.org"/>
    <x v="0"/>
    <m/>
    <s v="Printemps"/>
    <s v="Dark"/>
  </r>
  <r>
    <n v="8.25"/>
    <n v="1.65"/>
    <n v="0.90749999999999997"/>
    <x v="2"/>
    <s v="M"/>
    <s v="wcottierj3@cafepress.com"/>
    <x v="2"/>
    <m/>
    <s v="Hiver"/>
    <s v="Medium"/>
  </r>
  <r>
    <n v="12.95"/>
    <n v="1.2949999999999999"/>
    <n v="1.1655"/>
    <x v="1"/>
    <s v="L"/>
    <s v="kgrinstedj4@google.com.br"/>
    <x v="1"/>
    <m/>
    <s v="Printemps"/>
    <s v="Light"/>
  </r>
  <r>
    <n v="6.75"/>
    <n v="1.35"/>
    <n v="0.60749999999999993"/>
    <x v="1"/>
    <s v="M"/>
    <s v="dskynerj5@hubpages.com"/>
    <x v="1"/>
    <m/>
    <s v="Printemps"/>
    <s v="Medium"/>
  </r>
  <r>
    <n v="29.784999999999997"/>
    <n v="1.1913999999999998"/>
    <n v="3.8720499999999998"/>
    <x v="3"/>
    <s v="D"/>
    <n v="0"/>
    <x v="3"/>
    <m/>
    <s v="Été"/>
    <s v="Dark"/>
  </r>
  <r>
    <n v="11.25"/>
    <n v="1.125"/>
    <n v="1.0125"/>
    <x v="1"/>
    <s v="M"/>
    <s v="jdymokeje@prnewswire.com"/>
    <x v="1"/>
    <m/>
    <s v="Hiver"/>
    <s v="Medium"/>
  </r>
  <r>
    <n v="12.95"/>
    <n v="1.2949999999999999"/>
    <n v="1.6835"/>
    <x v="3"/>
    <s v="D"/>
    <s v="jdymokeje@prnewswire.com"/>
    <x v="3"/>
    <m/>
    <s v="Hiver"/>
    <s v="Dark"/>
  </r>
  <r>
    <n v="11.95"/>
    <n v="1.1949999999999998"/>
    <n v="0.71699999999999997"/>
    <x v="0"/>
    <s v="L"/>
    <s v="jdymokeje@prnewswire.com"/>
    <x v="0"/>
    <m/>
    <s v="Hiver"/>
    <s v="Light"/>
  </r>
  <r>
    <n v="3.645"/>
    <n v="1.8225"/>
    <n v="0.40095000000000003"/>
    <x v="2"/>
    <s v="D"/>
    <s v="jdymokeje@prnewswire.com"/>
    <x v="2"/>
    <m/>
    <s v="Été"/>
    <s v="Dark"/>
  </r>
  <r>
    <n v="2.9849999999999999"/>
    <n v="1.4924999999999999"/>
    <n v="0.26865"/>
    <x v="1"/>
    <s v="D"/>
    <s v="jdymokeje@prnewswire.com"/>
    <x v="1"/>
    <m/>
    <s v="Été"/>
    <s v="Dark"/>
  </r>
  <r>
    <n v="12.95"/>
    <n v="1.2949999999999999"/>
    <n v="1.6835"/>
    <x v="3"/>
    <s v="D"/>
    <s v="aweinmannj8@shinystat.com"/>
    <x v="3"/>
    <m/>
    <s v="Automne "/>
    <s v="Dark"/>
  </r>
  <r>
    <n v="25.874999999999996"/>
    <n v="1.0349999999999999"/>
    <n v="2.3287499999999994"/>
    <x v="1"/>
    <s v="M"/>
    <s v="eandriessenj9@europa.eu"/>
    <x v="1"/>
    <m/>
    <s v="Été"/>
    <s v="Medium"/>
  </r>
  <r>
    <n v="7.29"/>
    <n v="1.458"/>
    <n v="0.80190000000000006"/>
    <x v="2"/>
    <s v="D"/>
    <s v="rdeaconsonja@archive.org"/>
    <x v="2"/>
    <m/>
    <s v="Printemps"/>
    <s v="Dark"/>
  </r>
  <r>
    <n v="36.454999999999998"/>
    <n v="1.4581999999999999"/>
    <n v="4.7391499999999995"/>
    <x v="3"/>
    <s v="L"/>
    <s v="dcarojb@twitter.com"/>
    <x v="3"/>
    <m/>
    <s v="Printemps"/>
    <s v="Light"/>
  </r>
  <r>
    <n v="7.77"/>
    <n v="1.5539999999999998"/>
    <n v="1.0101"/>
    <x v="3"/>
    <s v="D"/>
    <s v="jbluckjc@imageshack.us"/>
    <x v="3"/>
    <m/>
    <s v="Été"/>
    <s v="Dark"/>
  </r>
  <r>
    <n v="6.75"/>
    <n v="1.35"/>
    <n v="0.60749999999999993"/>
    <x v="1"/>
    <s v="M"/>
    <n v="0"/>
    <x v="1"/>
    <m/>
    <s v="Hiver"/>
    <s v="Medium"/>
  </r>
  <r>
    <n v="5.97"/>
    <n v="1.194"/>
    <n v="0.5373"/>
    <x v="1"/>
    <s v="D"/>
    <s v="otadmanjf@ft.com"/>
    <x v="1"/>
    <m/>
    <s v="Printemps"/>
    <s v="Dark"/>
  </r>
  <r>
    <n v="9.51"/>
    <n v="1.9019999999999999"/>
    <n v="1.2363"/>
    <x v="3"/>
    <s v="L"/>
    <s v="bguddejg@dailymotion.com"/>
    <x v="3"/>
    <m/>
    <s v="Automne "/>
    <s v="Light"/>
  </r>
  <r>
    <n v="5.97"/>
    <n v="1.194"/>
    <n v="0.5373"/>
    <x v="1"/>
    <s v="D"/>
    <s v="nsictornesjh@buzzfeed.com"/>
    <x v="1"/>
    <m/>
    <s v="Été"/>
    <s v="Dark"/>
  </r>
  <r>
    <n v="7.77"/>
    <n v="1.5539999999999998"/>
    <n v="0.69929999999999992"/>
    <x v="1"/>
    <s v="L"/>
    <s v="vdunningji@independent.co.uk"/>
    <x v="1"/>
    <m/>
    <s v="Été"/>
    <s v="Light"/>
  </r>
  <r>
    <n v="29.784999999999997"/>
    <n v="1.1913999999999998"/>
    <n v="3.8720499999999998"/>
    <x v="3"/>
    <s v="D"/>
    <n v="0"/>
    <x v="3"/>
    <m/>
    <s v="Hiver"/>
    <s v="Dark"/>
  </r>
  <r>
    <n v="3.645"/>
    <n v="1.8225"/>
    <n v="0.40095000000000003"/>
    <x v="2"/>
    <s v="D"/>
    <n v="0"/>
    <x v="2"/>
    <m/>
    <s v="Été"/>
    <s v="Dark"/>
  </r>
  <r>
    <n v="8.91"/>
    <n v="1.782"/>
    <n v="0.98009999999999997"/>
    <x v="2"/>
    <s v="L"/>
    <s v="sgehringjl@gnu.org"/>
    <x v="2"/>
    <m/>
    <s v="Automne"/>
    <s v="Light"/>
  </r>
  <r>
    <n v="4.125"/>
    <n v="2.0625"/>
    <n v="0.45374999999999999"/>
    <x v="2"/>
    <s v="M"/>
    <s v="bfallowesjm@purevolume.com"/>
    <x v="2"/>
    <m/>
    <s v="Été"/>
    <s v="Medium"/>
  </r>
  <r>
    <n v="12.95"/>
    <n v="1.2949999999999999"/>
    <n v="1.6835"/>
    <x v="3"/>
    <s v="D"/>
    <n v="0"/>
    <x v="3"/>
    <m/>
    <s v="Printemps"/>
    <s v="Dark"/>
  </r>
  <r>
    <n v="6.75"/>
    <n v="1.35"/>
    <n v="0.60749999999999993"/>
    <x v="1"/>
    <s v="M"/>
    <s v="sdejo@newsvine.com"/>
    <x v="1"/>
    <m/>
    <s v="Hiver"/>
    <s v="Medium"/>
  </r>
  <r>
    <n v="8.91"/>
    <n v="1.782"/>
    <n v="0.98009999999999997"/>
    <x v="2"/>
    <s v="L"/>
    <n v="0"/>
    <x v="2"/>
    <m/>
    <s v="Hiver"/>
    <s v="Light"/>
  </r>
  <r>
    <n v="8.25"/>
    <n v="1.65"/>
    <n v="0.90749999999999997"/>
    <x v="2"/>
    <s v="M"/>
    <s v="scountjq@nba.com"/>
    <x v="2"/>
    <m/>
    <s v="Printemps"/>
    <s v="Medium"/>
  </r>
  <r>
    <n v="2.9849999999999999"/>
    <n v="1.4924999999999999"/>
    <n v="0.17909999999999998"/>
    <x v="0"/>
    <s v="M"/>
    <s v="sraglesjr@blogtalkradio.com"/>
    <x v="0"/>
    <m/>
    <s v="Hiver"/>
    <s v="Medium"/>
  </r>
  <r>
    <n v="8.25"/>
    <n v="1.65"/>
    <n v="0.90749999999999997"/>
    <x v="2"/>
    <s v="M"/>
    <n v="0"/>
    <x v="2"/>
    <m/>
    <s v="Été"/>
    <s v="Medium"/>
  </r>
  <r>
    <n v="2.9849999999999999"/>
    <n v="1.4924999999999999"/>
    <n v="0.17909999999999998"/>
    <x v="0"/>
    <s v="M"/>
    <s v="sbruunjt@blogtalkradio.com"/>
    <x v="0"/>
    <m/>
    <s v="Printemps"/>
    <s v="Medium"/>
  </r>
  <r>
    <n v="3.645"/>
    <n v="1.8225"/>
    <n v="0.40095000000000003"/>
    <x v="2"/>
    <s v="D"/>
    <s v="aplluju@dagondesign.com"/>
    <x v="2"/>
    <m/>
    <s v="Été"/>
    <s v="Dark"/>
  </r>
  <r>
    <n v="14.85"/>
    <n v="1.4849999999999999"/>
    <n v="1.6335"/>
    <x v="2"/>
    <s v="L"/>
    <s v="gcornierjv@techcrunch.com"/>
    <x v="2"/>
    <m/>
    <s v="Automne"/>
    <s v="Light"/>
  </r>
  <r>
    <n v="22.884999999999998"/>
    <n v="0.91539999999999988"/>
    <n v="2.0596499999999995"/>
    <x v="1"/>
    <s v="D"/>
    <s v="wharvisonjx@gizmodo.com"/>
    <x v="1"/>
    <m/>
    <s v="Été"/>
    <s v="Dark"/>
  </r>
  <r>
    <n v="12.95"/>
    <n v="1.2949999999999999"/>
    <n v="1.6835"/>
    <x v="3"/>
    <s v="D"/>
    <s v="dheafordjy@twitpic.com"/>
    <x v="3"/>
    <m/>
    <s v="Été"/>
    <s v="Dark"/>
  </r>
  <r>
    <n v="15.85"/>
    <n v="1.585"/>
    <n v="2.0605000000000002"/>
    <x v="3"/>
    <s v="L"/>
    <s v="gfanthamjz@hexun.com"/>
    <x v="3"/>
    <m/>
    <s v="Automne"/>
    <s v="Light"/>
  </r>
  <r>
    <n v="7.29"/>
    <n v="1.458"/>
    <n v="0.80190000000000006"/>
    <x v="2"/>
    <s v="D"/>
    <s v="rcrookshanksk0@unc.edu"/>
    <x v="2"/>
    <m/>
    <s v="Hiver"/>
    <s v="Dark"/>
  </r>
  <r>
    <n v="2.9849999999999999"/>
    <n v="1.4924999999999999"/>
    <n v="0.17909999999999998"/>
    <x v="0"/>
    <s v="M"/>
    <s v="nleakek1@cmu.edu"/>
    <x v="0"/>
    <m/>
    <s v="Automne"/>
    <s v="Medium"/>
  </r>
  <r>
    <n v="12.15"/>
    <n v="1.2150000000000001"/>
    <n v="1.3365"/>
    <x v="2"/>
    <s v="D"/>
    <n v="0"/>
    <x v="2"/>
    <m/>
    <s v="Hiver"/>
    <s v="Dark"/>
  </r>
  <r>
    <n v="31.624999999999996"/>
    <n v="1.2649999999999999"/>
    <n v="3.4787499999999998"/>
    <x v="2"/>
    <s v="M"/>
    <s v="geilhersenk3@networksolutions.com"/>
    <x v="2"/>
    <m/>
    <s v="Automne"/>
    <s v="Medium"/>
  </r>
  <r>
    <n v="3.375"/>
    <n v="1.6875"/>
    <n v="0.30374999999999996"/>
    <x v="1"/>
    <s v="M"/>
    <n v="0"/>
    <x v="1"/>
    <m/>
    <s v="Automne "/>
    <s v="Medium"/>
  </r>
  <r>
    <n v="3.8849999999999998"/>
    <n v="1.9424999999999999"/>
    <n v="0.34964999999999996"/>
    <x v="1"/>
    <s v="L"/>
    <s v="caleixok5@globo.com"/>
    <x v="1"/>
    <m/>
    <s v="Été"/>
    <s v="Light"/>
  </r>
  <r>
    <n v="36.454999999999998"/>
    <n v="1.4581999999999999"/>
    <n v="4.7391499999999995"/>
    <x v="3"/>
    <s v="L"/>
    <n v="0"/>
    <x v="3"/>
    <m/>
    <s v="Hiver"/>
    <s v="Light"/>
  </r>
  <r>
    <n v="5.97"/>
    <n v="1.194"/>
    <n v="0.35819999999999996"/>
    <x v="0"/>
    <s v="M"/>
    <s v="rtomkowiczk7@bravesites.com"/>
    <x v="0"/>
    <m/>
    <s v="Printemps"/>
    <s v="Medium"/>
  </r>
  <r>
    <n v="7.29"/>
    <n v="1.458"/>
    <n v="0.80190000000000006"/>
    <x v="2"/>
    <s v="D"/>
    <s v="rhuscroftk8@jimdo.com"/>
    <x v="2"/>
    <m/>
    <s v="Automne"/>
    <s v="Dark"/>
  </r>
  <r>
    <n v="4.3650000000000002"/>
    <n v="2.1825000000000001"/>
    <n v="0.56745000000000001"/>
    <x v="3"/>
    <s v="M"/>
    <s v="sscurrerk9@flavors.me"/>
    <x v="3"/>
    <m/>
    <s v="Printemps"/>
    <s v="Medium"/>
  </r>
  <r>
    <n v="36.454999999999998"/>
    <n v="1.4581999999999999"/>
    <n v="4.7391499999999995"/>
    <x v="3"/>
    <s v="L"/>
    <s v="arudramka@prnewswire.com"/>
    <x v="3"/>
    <m/>
    <s v="Hiver"/>
    <s v="Light"/>
  </r>
  <r>
    <n v="3.8849999999999998"/>
    <n v="1.9424999999999999"/>
    <n v="0.50505"/>
    <x v="3"/>
    <s v="D"/>
    <n v="0"/>
    <x v="3"/>
    <m/>
    <s v="Hiver"/>
    <s v="Dark"/>
  </r>
  <r>
    <n v="4.4550000000000001"/>
    <n v="2.2275"/>
    <n v="0.49004999999999999"/>
    <x v="2"/>
    <s v="L"/>
    <s v="jmahakc@cyberchimps.com"/>
    <x v="2"/>
    <m/>
    <s v="Printemps"/>
    <s v="Light"/>
  </r>
  <r>
    <n v="33.464999999999996"/>
    <n v="1.3385999999999998"/>
    <n v="4.3504499999999995"/>
    <x v="3"/>
    <s v="M"/>
    <s v="gclemonkd@networksolutions.com"/>
    <x v="3"/>
    <m/>
    <s v="Hiver"/>
    <s v="Medium"/>
  </r>
  <r>
    <n v="2.6849999999999996"/>
    <n v="1.3424999999999998"/>
    <n v="0.16109999999999997"/>
    <x v="0"/>
    <s v="D"/>
    <n v="0"/>
    <x v="0"/>
    <m/>
    <s v="Été"/>
    <s v="Dark"/>
  </r>
  <r>
    <n v="3.645"/>
    <n v="1.8225"/>
    <n v="0.40095000000000003"/>
    <x v="2"/>
    <s v="D"/>
    <s v="bpollinskf@shinystat.com"/>
    <x v="2"/>
    <m/>
    <s v="Été"/>
    <s v="Dark"/>
  </r>
  <r>
    <n v="12.95"/>
    <n v="1.2949999999999999"/>
    <n v="1.6835"/>
    <x v="3"/>
    <s v="D"/>
    <s v="jtoyekg@pinterest.com"/>
    <x v="3"/>
    <m/>
    <s v="Hiver"/>
    <s v="Dark"/>
  </r>
  <r>
    <n v="11.25"/>
    <n v="1.125"/>
    <n v="1.0125"/>
    <x v="1"/>
    <s v="M"/>
    <s v="clinskillkh@sphinn.com"/>
    <x v="1"/>
    <m/>
    <s v="Automne "/>
    <s v="Medium"/>
  </r>
  <r>
    <n v="3.5849999999999995"/>
    <n v="1.7924999999999998"/>
    <n v="0.21509999999999996"/>
    <x v="0"/>
    <s v="L"/>
    <s v="nvigrasski@ezinearticles.com"/>
    <x v="0"/>
    <m/>
    <s v="Hiver"/>
    <s v="Light"/>
  </r>
  <r>
    <n v="7.169999999999999"/>
    <n v="1.4339999999999997"/>
    <n v="0.43019999999999992"/>
    <x v="0"/>
    <s v="L"/>
    <s v="kcragellkk@google.com"/>
    <x v="0"/>
    <m/>
    <s v="Printemps"/>
    <s v="Light"/>
  </r>
  <r>
    <n v="4.3650000000000002"/>
    <n v="2.1825000000000001"/>
    <n v="0.56745000000000001"/>
    <x v="3"/>
    <s v="M"/>
    <s v="libertkl@huffingtonpost.com"/>
    <x v="3"/>
    <m/>
    <s v="Printemps"/>
    <s v="Medium"/>
  </r>
  <r>
    <n v="14.55"/>
    <n v="1.4550000000000001"/>
    <n v="1.8915000000000002"/>
    <x v="3"/>
    <s v="M"/>
    <s v="rlidgeykm@vimeo.com"/>
    <x v="3"/>
    <m/>
    <s v="Automne"/>
    <s v="Medium"/>
  </r>
  <r>
    <n v="5.97"/>
    <n v="1.194"/>
    <n v="0.5373"/>
    <x v="1"/>
    <s v="D"/>
    <s v="tcastagnekn@wikia.com"/>
    <x v="1"/>
    <m/>
    <s v="Été"/>
    <s v="Dark"/>
  </r>
  <r>
    <n v="2.9849999999999999"/>
    <n v="1.4924999999999999"/>
    <n v="0.17909999999999998"/>
    <x v="0"/>
    <s v="M"/>
    <n v="0"/>
    <x v="0"/>
    <m/>
    <s v="Printemps"/>
    <s v="Medium"/>
  </r>
  <r>
    <n v="7.29"/>
    <n v="1.458"/>
    <n v="0.80190000000000006"/>
    <x v="2"/>
    <s v="D"/>
    <s v="jhaldenkp@comcast.net"/>
    <x v="2"/>
    <m/>
    <s v="Hiver"/>
    <s v="Dark"/>
  </r>
  <r>
    <n v="11.25"/>
    <n v="1.125"/>
    <n v="1.0125"/>
    <x v="1"/>
    <s v="M"/>
    <s v="holliffkq@sciencedirect.com"/>
    <x v="1"/>
    <m/>
    <s v="Automne"/>
    <s v="Medium"/>
  </r>
  <r>
    <n v="8.73"/>
    <n v="1.746"/>
    <n v="1.1349"/>
    <x v="3"/>
    <s v="M"/>
    <s v="tquadrikr@opensource.org"/>
    <x v="3"/>
    <m/>
    <s v="Hiver"/>
    <s v="Medium"/>
  </r>
  <r>
    <n v="7.29"/>
    <n v="1.458"/>
    <n v="0.80190000000000006"/>
    <x v="2"/>
    <s v="D"/>
    <s v="feshmadeks@umn.edu"/>
    <x v="2"/>
    <m/>
    <s v="Été"/>
    <s v="Dark"/>
  </r>
  <r>
    <n v="2.6849999999999996"/>
    <n v="1.3424999999999998"/>
    <n v="0.16109999999999997"/>
    <x v="0"/>
    <s v="D"/>
    <s v="moilierkt@paginegialle.it"/>
    <x v="0"/>
    <m/>
    <s v="Hiver"/>
    <s v="Dark"/>
  </r>
  <r>
    <n v="5.97"/>
    <n v="1.194"/>
    <n v="0.35819999999999996"/>
    <x v="0"/>
    <s v="M"/>
    <n v="0"/>
    <x v="0"/>
    <m/>
    <s v="Printemps"/>
    <s v="Medium"/>
  </r>
  <r>
    <n v="9.51"/>
    <n v="1.9019999999999999"/>
    <n v="1.2363"/>
    <x v="3"/>
    <s v="L"/>
    <s v="vshoebothamkv@redcross.org"/>
    <x v="3"/>
    <m/>
    <s v="Hiver"/>
    <s v="Light"/>
  </r>
  <r>
    <n v="13.75"/>
    <n v="1.375"/>
    <n v="1.5125"/>
    <x v="2"/>
    <s v="M"/>
    <s v="bsterkekw@biblegateway.com"/>
    <x v="2"/>
    <m/>
    <s v="Été"/>
    <s v="Medium"/>
  </r>
  <r>
    <n v="5.97"/>
    <n v="1.194"/>
    <n v="0.5373"/>
    <x v="1"/>
    <s v="D"/>
    <s v="scaponkx@craigslist.org"/>
    <x v="1"/>
    <m/>
    <s v="Printemps"/>
    <s v="Dark"/>
  </r>
  <r>
    <n v="4.7549999999999999"/>
    <n v="2.3774999999999999"/>
    <n v="0.61814999999999998"/>
    <x v="3"/>
    <s v="L"/>
    <s v="fconstancekz@ifeng.com"/>
    <x v="3"/>
    <m/>
    <s v="Été"/>
    <s v="Light"/>
  </r>
  <r>
    <n v="29.784999999999997"/>
    <n v="1.1913999999999998"/>
    <n v="2.6806499999999995"/>
    <x v="1"/>
    <s v="L"/>
    <s v="fconstancekz@ifeng.com"/>
    <x v="1"/>
    <m/>
    <s v="Printemps"/>
    <s v="Light"/>
  </r>
  <r>
    <n v="11.95"/>
    <n v="1.1949999999999998"/>
    <n v="0.71699999999999997"/>
    <x v="0"/>
    <s v="L"/>
    <s v="fconstancekz@ifeng.com"/>
    <x v="0"/>
    <m/>
    <s v="Hiver"/>
    <s v="Light"/>
  </r>
  <r>
    <n v="8.9499999999999993"/>
    <n v="0.89499999999999991"/>
    <n v="0.53699999999999992"/>
    <x v="0"/>
    <s v="D"/>
    <s v="fsulmanl0@washington.edu"/>
    <x v="0"/>
    <m/>
    <s v="Été"/>
    <s v="Dark"/>
  </r>
  <r>
    <n v="5.97"/>
    <n v="1.194"/>
    <n v="0.5373"/>
    <x v="1"/>
    <s v="D"/>
    <s v="dhollymanl1@ibm.com"/>
    <x v="1"/>
    <m/>
    <s v="Printemps"/>
    <s v="Dark"/>
  </r>
  <r>
    <n v="8.9499999999999993"/>
    <n v="0.89499999999999991"/>
    <n v="0.53699999999999992"/>
    <x v="0"/>
    <s v="D"/>
    <s v="lnardonil2@hao123.com"/>
    <x v="0"/>
    <m/>
    <s v="Été"/>
    <s v="Dark"/>
  </r>
  <r>
    <n v="29.784999999999997"/>
    <n v="1.1913999999999998"/>
    <n v="3.8720499999999998"/>
    <x v="3"/>
    <s v="D"/>
    <s v="dyarhaml3@moonfruit.com"/>
    <x v="3"/>
    <m/>
    <s v="Automne"/>
    <s v="Dark"/>
  </r>
  <r>
    <n v="8.91"/>
    <n v="1.782"/>
    <n v="0.98009999999999997"/>
    <x v="2"/>
    <s v="L"/>
    <s v="aferreal4@wikia.com"/>
    <x v="2"/>
    <m/>
    <s v="Hiver"/>
    <s v="Light"/>
  </r>
  <r>
    <n v="14.85"/>
    <n v="1.4849999999999999"/>
    <n v="1.6335"/>
    <x v="2"/>
    <s v="L"/>
    <s v="ckendrickl5@webnode.com"/>
    <x v="2"/>
    <m/>
    <s v="Automne "/>
    <s v="Light"/>
  </r>
  <r>
    <n v="8.73"/>
    <n v="1.746"/>
    <n v="1.1349"/>
    <x v="3"/>
    <s v="M"/>
    <s v="sdanilchikl6@mit.edu"/>
    <x v="3"/>
    <m/>
    <s v="Printemps"/>
    <s v="Medium"/>
  </r>
  <r>
    <n v="7.77"/>
    <n v="1.5539999999999998"/>
    <n v="0.69929999999999992"/>
    <x v="1"/>
    <s v="L"/>
    <n v="0"/>
    <x v="1"/>
    <m/>
    <s v="Hiver"/>
    <s v="Light"/>
  </r>
  <r>
    <n v="29.784999999999997"/>
    <n v="1.1913999999999998"/>
    <n v="2.6806499999999995"/>
    <x v="1"/>
    <s v="L"/>
    <s v="bfolomkinl8@yolasite.com"/>
    <x v="1"/>
    <m/>
    <s v="Automne"/>
    <s v="Light"/>
  </r>
  <r>
    <n v="9.9499999999999993"/>
    <n v="0.99499999999999988"/>
    <n v="0.59699999999999998"/>
    <x v="0"/>
    <s v="M"/>
    <s v="rpursglovel9@biblegateway.com"/>
    <x v="0"/>
    <m/>
    <s v="Été"/>
    <s v="Medium"/>
  </r>
  <r>
    <n v="7.77"/>
    <n v="1.5539999999999998"/>
    <n v="0.69929999999999992"/>
    <x v="1"/>
    <s v="L"/>
    <s v="rpursglovel9@biblegateway.com"/>
    <x v="1"/>
    <m/>
    <s v="Été"/>
    <s v="Light"/>
  </r>
  <r>
    <n v="22.884999999999998"/>
    <n v="0.91539999999999988"/>
    <n v="1.3730999999999998"/>
    <x v="0"/>
    <s v="M"/>
    <s v="deburahld@google.co.jp"/>
    <x v="0"/>
    <m/>
    <s v="Printemps"/>
    <s v="Medium"/>
  </r>
  <r>
    <n v="9.9499999999999993"/>
    <n v="0.99499999999999988"/>
    <n v="0.89549999999999985"/>
    <x v="1"/>
    <s v="D"/>
    <s v="mbrimilcombele@cnn.com"/>
    <x v="1"/>
    <m/>
    <s v="Automne "/>
    <s v="Dark"/>
  </r>
  <r>
    <n v="7.169999999999999"/>
    <n v="1.4339999999999997"/>
    <n v="0.43019999999999992"/>
    <x v="0"/>
    <s v="L"/>
    <s v="sbollamlf@list-manage.com"/>
    <x v="0"/>
    <m/>
    <s v="Hiver"/>
    <s v="Light"/>
  </r>
  <r>
    <n v="13.75"/>
    <n v="1.375"/>
    <n v="1.5125"/>
    <x v="2"/>
    <s v="M"/>
    <n v="0"/>
    <x v="2"/>
    <m/>
    <s v="Automne "/>
    <s v="Medium"/>
  </r>
  <r>
    <n v="4.3650000000000002"/>
    <n v="2.1825000000000001"/>
    <n v="0.56745000000000001"/>
    <x v="3"/>
    <s v="M"/>
    <s v="afilipczaklh@ning.com"/>
    <x v="3"/>
    <m/>
    <s v="Automne"/>
    <s v="Medium"/>
  </r>
  <r>
    <n v="9.9499999999999993"/>
    <n v="0.99499999999999988"/>
    <n v="0.59699999999999998"/>
    <x v="0"/>
    <s v="M"/>
    <n v="0"/>
    <x v="0"/>
    <m/>
    <s v="Été"/>
    <s v="Medium"/>
  </r>
  <r>
    <n v="8.91"/>
    <n v="1.782"/>
    <n v="0.98009999999999997"/>
    <x v="2"/>
    <s v="L"/>
    <s v="relnaughlj@comsenz.com"/>
    <x v="2"/>
    <m/>
    <s v="Été"/>
    <s v="Light"/>
  </r>
  <r>
    <n v="6.75"/>
    <n v="1.35"/>
    <n v="0.60749999999999993"/>
    <x v="1"/>
    <s v="M"/>
    <s v="jdeehanlk@about.me"/>
    <x v="1"/>
    <m/>
    <s v="Hiver"/>
    <s v="Medium"/>
  </r>
  <r>
    <n v="29.784999999999997"/>
    <n v="1.1913999999999998"/>
    <n v="2.6806499999999995"/>
    <x v="1"/>
    <s v="L"/>
    <s v="jedenll@e-recht24.de"/>
    <x v="1"/>
    <m/>
    <s v="Printemps"/>
    <s v="Light"/>
  </r>
  <r>
    <n v="9.51"/>
    <n v="1.9019999999999999"/>
    <n v="1.2363"/>
    <x v="3"/>
    <s v="L"/>
    <s v="cjewsterlu@moonfruit.com"/>
    <x v="3"/>
    <m/>
    <s v="Hiver"/>
    <s v="Light"/>
  </r>
  <r>
    <n v="27.945"/>
    <n v="1.1177999999999999"/>
    <n v="3.07395"/>
    <x v="2"/>
    <s v="D"/>
    <s v="cjewsterlu@moonfruit.com"/>
    <x v="2"/>
    <m/>
    <s v="Hiver"/>
    <s v="Dark"/>
  </r>
  <r>
    <n v="12.95"/>
    <n v="1.2949999999999999"/>
    <n v="1.6835"/>
    <x v="3"/>
    <s v="D"/>
    <s v="usoutherdenln@hao123.com"/>
    <x v="3"/>
    <m/>
    <s v="Été"/>
    <s v="Dark"/>
  </r>
  <r>
    <n v="13.75"/>
    <n v="1.375"/>
    <n v="1.5125"/>
    <x v="2"/>
    <s v="M"/>
    <n v="0"/>
    <x v="2"/>
    <m/>
    <s v="Hiver"/>
    <s v="Medium"/>
  </r>
  <r>
    <n v="36.454999999999998"/>
    <n v="1.4581999999999999"/>
    <n v="4.7391499999999995"/>
    <x v="3"/>
    <s v="L"/>
    <s v="lburtenshawlp@shinystat.com"/>
    <x v="3"/>
    <m/>
    <s v="Automne"/>
    <s v="Light"/>
  </r>
  <r>
    <n v="4.4550000000000001"/>
    <n v="2.2275"/>
    <n v="0.49004999999999999"/>
    <x v="2"/>
    <s v="L"/>
    <s v="agregorattilq@vistaprint.com"/>
    <x v="2"/>
    <m/>
    <s v="Printemps"/>
    <s v="Light"/>
  </r>
  <r>
    <n v="8.73"/>
    <n v="1.746"/>
    <n v="1.1349"/>
    <x v="3"/>
    <s v="M"/>
    <s v="ccrosterlr@gov.uk"/>
    <x v="3"/>
    <m/>
    <s v="Printemps"/>
    <s v="Medium"/>
  </r>
  <r>
    <n v="15.85"/>
    <n v="1.585"/>
    <n v="2.0605000000000002"/>
    <x v="3"/>
    <s v="L"/>
    <s v="gwhiteheadls@hp.com"/>
    <x v="3"/>
    <m/>
    <s v="Automne"/>
    <s v="Light"/>
  </r>
  <r>
    <n v="22.884999999999998"/>
    <n v="0.91539999999999988"/>
    <n v="2.0596499999999995"/>
    <x v="1"/>
    <s v="D"/>
    <s v="hjodrellelt@samsung.com"/>
    <x v="1"/>
    <m/>
    <s v="Été"/>
    <s v="Dark"/>
  </r>
  <r>
    <n v="13.75"/>
    <n v="1.375"/>
    <n v="1.5125"/>
    <x v="2"/>
    <s v="M"/>
    <n v="0"/>
    <x v="2"/>
    <m/>
    <s v="Printemps"/>
    <s v="Medium"/>
  </r>
  <r>
    <n v="22.884999999999998"/>
    <n v="0.91539999999999988"/>
    <n v="1.3730999999999998"/>
    <x v="0"/>
    <s v="M"/>
    <s v="knottramlw@odnoklassniki.ru"/>
    <x v="0"/>
    <m/>
    <s v="Été"/>
    <s v="Medium"/>
  </r>
  <r>
    <n v="12.95"/>
    <n v="1.2949999999999999"/>
    <n v="1.1655"/>
    <x v="1"/>
    <s v="L"/>
    <s v="nbuneylx@jugem.jp"/>
    <x v="1"/>
    <m/>
    <s v="Hiver"/>
    <s v="Light"/>
  </r>
  <r>
    <n v="7.77"/>
    <n v="1.5539999999999998"/>
    <n v="0.69929999999999992"/>
    <x v="1"/>
    <s v="L"/>
    <s v="smcshealy@photobucket.com"/>
    <x v="1"/>
    <m/>
    <s v="Hiver"/>
    <s v="Light"/>
  </r>
  <r>
    <n v="4.7549999999999999"/>
    <n v="2.3774999999999999"/>
    <n v="0.61814999999999998"/>
    <x v="3"/>
    <s v="L"/>
    <s v="khuddartlz@about.com"/>
    <x v="3"/>
    <m/>
    <s v="Printemps"/>
    <s v="Light"/>
  </r>
  <r>
    <n v="8.73"/>
    <n v="1.746"/>
    <n v="1.1349"/>
    <x v="3"/>
    <s v="M"/>
    <s v="jgippesm0@cloudflare.com"/>
    <x v="3"/>
    <m/>
    <s v="Printemps"/>
    <s v="Medium"/>
  </r>
  <r>
    <n v="3.5849999999999995"/>
    <n v="1.7924999999999998"/>
    <n v="0.21509999999999996"/>
    <x v="0"/>
    <s v="L"/>
    <s v="lwhittleseem1@e-recht24.de"/>
    <x v="0"/>
    <m/>
    <s v="Été"/>
    <s v="Light"/>
  </r>
  <r>
    <n v="29.784999999999997"/>
    <n v="1.1913999999999998"/>
    <n v="2.6806499999999995"/>
    <x v="1"/>
    <s v="L"/>
    <s v="gtrengrovem2@elpais.com"/>
    <x v="1"/>
    <m/>
    <s v="Été"/>
    <s v="Light"/>
  </r>
  <r>
    <n v="7.169999999999999"/>
    <n v="1.4339999999999997"/>
    <n v="0.43019999999999992"/>
    <x v="0"/>
    <s v="L"/>
    <s v="wcalderom3@stumbleupon.com"/>
    <x v="0"/>
    <m/>
    <s v="Printemps"/>
    <s v="Light"/>
  </r>
  <r>
    <n v="9.51"/>
    <n v="1.9019999999999999"/>
    <n v="1.2363"/>
    <x v="3"/>
    <s v="L"/>
    <n v="0"/>
    <x v="3"/>
    <m/>
    <s v="Hiver"/>
    <s v="Light"/>
  </r>
  <r>
    <n v="7.77"/>
    <n v="1.5539999999999998"/>
    <n v="0.69929999999999992"/>
    <x v="1"/>
    <s v="L"/>
    <s v="jkennicottm5@yahoo.co.jp"/>
    <x v="1"/>
    <m/>
    <s v="Été"/>
    <s v="Light"/>
  </r>
  <r>
    <n v="2.6849999999999996"/>
    <n v="1.3424999999999998"/>
    <n v="0.16109999999999997"/>
    <x v="0"/>
    <s v="D"/>
    <s v="gruggenm6@nymag.com"/>
    <x v="0"/>
    <m/>
    <s v="Printemps"/>
    <s v="Dark"/>
  </r>
  <r>
    <n v="12.15"/>
    <n v="1.2150000000000001"/>
    <n v="1.3365"/>
    <x v="2"/>
    <s v="D"/>
    <n v="0"/>
    <x v="2"/>
    <m/>
    <s v="Hiver"/>
    <s v="Dark"/>
  </r>
  <r>
    <n v="2.6849999999999996"/>
    <n v="1.3424999999999998"/>
    <n v="0.16109999999999997"/>
    <x v="0"/>
    <s v="D"/>
    <s v="mfrightm8@harvard.edu"/>
    <x v="0"/>
    <m/>
    <s v="Hiver"/>
    <s v="Dark"/>
  </r>
  <r>
    <n v="20.584999999999997"/>
    <n v="0.82339999999999991"/>
    <n v="1.2350999999999999"/>
    <x v="0"/>
    <s v="D"/>
    <s v="btartem9@aol.com"/>
    <x v="0"/>
    <m/>
    <s v="Été"/>
    <s v="Dark"/>
  </r>
  <r>
    <n v="2.6849999999999996"/>
    <n v="1.3424999999999998"/>
    <n v="0.16109999999999997"/>
    <x v="0"/>
    <s v="D"/>
    <s v="ckrzysztofiakma@skyrock.com"/>
    <x v="0"/>
    <m/>
    <s v="Printemps"/>
    <s v="Dark"/>
  </r>
  <r>
    <n v="31.624999999999996"/>
    <n v="1.2649999999999999"/>
    <n v="3.4787499999999998"/>
    <x v="2"/>
    <s v="M"/>
    <s v="dpenquetmb@diigo.com"/>
    <x v="2"/>
    <m/>
    <s v="Printemps"/>
    <s v="Medium"/>
  </r>
  <r>
    <n v="11.95"/>
    <n v="1.1949999999999998"/>
    <n v="0.71699999999999997"/>
    <x v="0"/>
    <s v="L"/>
    <n v="0"/>
    <x v="0"/>
    <m/>
    <s v="Printemps"/>
    <s v="Light"/>
  </r>
  <r>
    <n v="5.97"/>
    <n v="1.194"/>
    <n v="0.35819999999999996"/>
    <x v="0"/>
    <s v="M"/>
    <n v="0"/>
    <x v="0"/>
    <m/>
    <s v="Été"/>
    <s v="Medium"/>
  </r>
  <r>
    <n v="3.8849999999999998"/>
    <n v="1.9424999999999999"/>
    <n v="0.50505"/>
    <x v="3"/>
    <s v="D"/>
    <n v="0"/>
    <x v="3"/>
    <m/>
    <s v="Hiver"/>
    <s v="Dark"/>
  </r>
  <r>
    <n v="7.77"/>
    <n v="1.5539999999999998"/>
    <n v="1.0101"/>
    <x v="3"/>
    <s v="D"/>
    <s v="kferrettimf@huffingtonpost.com"/>
    <x v="3"/>
    <m/>
    <s v="Hiver"/>
    <s v="Dark"/>
  </r>
  <r>
    <n v="27.484999999999996"/>
    <n v="1.0993999999999999"/>
    <n v="1.6490999999999998"/>
    <x v="0"/>
    <s v="L"/>
    <n v="0"/>
    <x v="0"/>
    <m/>
    <s v="Hiver"/>
    <s v="Light"/>
  </r>
  <r>
    <n v="15.85"/>
    <n v="1.585"/>
    <n v="2.0605000000000002"/>
    <x v="3"/>
    <s v="L"/>
    <n v="0"/>
    <x v="3"/>
    <m/>
    <s v="Été"/>
    <s v="Light"/>
  </r>
  <r>
    <n v="33.464999999999996"/>
    <n v="1.3385999999999998"/>
    <n v="4.3504499999999995"/>
    <x v="3"/>
    <s v="M"/>
    <n v="0"/>
    <x v="3"/>
    <m/>
    <s v="Automne "/>
    <s v="Medium"/>
  </r>
  <r>
    <n v="2.6849999999999996"/>
    <n v="1.3424999999999998"/>
    <n v="0.16109999999999997"/>
    <x v="0"/>
    <s v="D"/>
    <n v="0"/>
    <x v="0"/>
    <m/>
    <s v="Hiver"/>
    <s v="Dark"/>
  </r>
  <r>
    <n v="9.51"/>
    <n v="1.9019999999999999"/>
    <n v="1.2363"/>
    <x v="3"/>
    <s v="L"/>
    <s v="abalsdonemi@toplist.cz"/>
    <x v="3"/>
    <m/>
    <s v="Été"/>
    <s v="Light"/>
  </r>
  <r>
    <n v="11.25"/>
    <n v="1.125"/>
    <n v="1.0125"/>
    <x v="1"/>
    <s v="M"/>
    <s v="bromeramj@list-manage.com"/>
    <x v="1"/>
    <m/>
    <s v="Automne"/>
    <s v="Medium"/>
  </r>
  <r>
    <n v="29.784999999999997"/>
    <n v="1.1913999999999998"/>
    <n v="3.8720499999999998"/>
    <x v="3"/>
    <s v="D"/>
    <s v="bromeramj@list-manage.com"/>
    <x v="3"/>
    <m/>
    <s v="Automne"/>
    <s v="Dark"/>
  </r>
  <r>
    <n v="31.624999999999996"/>
    <n v="1.2649999999999999"/>
    <n v="3.4787499999999998"/>
    <x v="2"/>
    <s v="M"/>
    <s v="cbrydeml@tuttocitta.it"/>
    <x v="2"/>
    <m/>
    <s v="Hiver"/>
    <s v="Medium"/>
  </r>
  <r>
    <n v="4.4550000000000001"/>
    <n v="2.2275"/>
    <n v="0.49004999999999999"/>
    <x v="2"/>
    <s v="L"/>
    <s v="senefermm@blog.com"/>
    <x v="2"/>
    <m/>
    <s v="Printemps"/>
    <s v="Light"/>
  </r>
  <r>
    <n v="5.97"/>
    <n v="1.194"/>
    <n v="0.35819999999999996"/>
    <x v="0"/>
    <s v="M"/>
    <s v="lhaggerstonemn@independent.co.uk"/>
    <x v="0"/>
    <m/>
    <s v="Hiver"/>
    <s v="Medium"/>
  </r>
  <r>
    <n v="9.51"/>
    <n v="1.9019999999999999"/>
    <n v="1.2363"/>
    <x v="3"/>
    <s v="L"/>
    <s v="mgundrymo@omniture.com"/>
    <x v="3"/>
    <m/>
    <s v="Printemps"/>
    <s v="Light"/>
  </r>
  <r>
    <n v="7.77"/>
    <n v="1.5539999999999998"/>
    <n v="1.0101"/>
    <x v="3"/>
    <s v="D"/>
    <s v="bwellanmp@cafepress.com"/>
    <x v="3"/>
    <m/>
    <s v="Automne"/>
    <s v="Dark"/>
  </r>
  <r>
    <n v="4.7549999999999999"/>
    <n v="2.3774999999999999"/>
    <n v="0.61814999999999998"/>
    <x v="3"/>
    <s v="L"/>
    <s v="catchesonmr@xinhuanet.com"/>
    <x v="3"/>
    <m/>
    <s v="Été"/>
    <s v="Light"/>
  </r>
  <r>
    <n v="13.75"/>
    <n v="1.375"/>
    <n v="1.5125"/>
    <x v="2"/>
    <s v="M"/>
    <s v="estentonms@google.it"/>
    <x v="2"/>
    <m/>
    <s v="Hiver"/>
    <s v="Medium"/>
  </r>
  <r>
    <n v="5.3699999999999992"/>
    <n v="1.0739999999999998"/>
    <n v="0.32219999999999993"/>
    <x v="0"/>
    <s v="D"/>
    <s v="etrippmt@wp.com"/>
    <x v="0"/>
    <m/>
    <s v="Automne"/>
    <s v="Dark"/>
  </r>
  <r>
    <n v="34.154999999999994"/>
    <n v="1.3661999999999999"/>
    <n v="3.7570499999999996"/>
    <x v="2"/>
    <s v="L"/>
    <s v="lmacmanusmu@imdb.com"/>
    <x v="2"/>
    <m/>
    <s v="Printemps"/>
    <s v="Light"/>
  </r>
  <r>
    <n v="15.85"/>
    <n v="1.585"/>
    <n v="2.0605000000000002"/>
    <x v="3"/>
    <s v="L"/>
    <s v="tbenediktovichmv@ebay.com"/>
    <x v="3"/>
    <m/>
    <s v="Automne"/>
    <s v="Light"/>
  </r>
  <r>
    <n v="3.375"/>
    <n v="1.6875"/>
    <n v="0.30374999999999996"/>
    <x v="1"/>
    <s v="M"/>
    <s v="cbournermw@chronoengine.com"/>
    <x v="1"/>
    <m/>
    <s v="Automne"/>
    <s v="Medium"/>
  </r>
  <r>
    <n v="9.9499999999999993"/>
    <n v="0.99499999999999988"/>
    <n v="0.89549999999999985"/>
    <x v="1"/>
    <s v="D"/>
    <s v="oskermen3@hatena.ne.jp"/>
    <x v="1"/>
    <m/>
    <s v="Hiver"/>
    <s v="Dark"/>
  </r>
  <r>
    <n v="4.125"/>
    <n v="2.0625"/>
    <n v="0.45374999999999999"/>
    <x v="2"/>
    <s v="M"/>
    <s v="oskermen3@hatena.ne.jp"/>
    <x v="2"/>
    <m/>
    <s v="Automne"/>
    <s v="Medium"/>
  </r>
  <r>
    <n v="4.3650000000000002"/>
    <n v="2.1825000000000001"/>
    <n v="0.56745000000000001"/>
    <x v="3"/>
    <s v="M"/>
    <s v="oskermen3@hatena.ne.jp"/>
    <x v="3"/>
    <m/>
    <s v="Été"/>
    <s v="Medium"/>
  </r>
  <r>
    <n v="8.25"/>
    <n v="1.65"/>
    <n v="0.90749999999999997"/>
    <x v="2"/>
    <s v="M"/>
    <s v="kheddanmy@icq.com"/>
    <x v="2"/>
    <m/>
    <s v="Printemps"/>
    <s v="Medium"/>
  </r>
  <r>
    <n v="4.125"/>
    <n v="2.0625"/>
    <n v="0.45374999999999999"/>
    <x v="2"/>
    <s v="M"/>
    <s v="ichartersmz@abc.net.au"/>
    <x v="2"/>
    <m/>
    <s v="Hiver"/>
    <s v="Medium"/>
  </r>
  <r>
    <n v="22.884999999999998"/>
    <n v="0.91539999999999988"/>
    <n v="2.0596499999999995"/>
    <x v="1"/>
    <s v="D"/>
    <s v="aroubertn0@tmall.com"/>
    <x v="1"/>
    <m/>
    <s v="Automne"/>
    <s v="Dark"/>
  </r>
  <r>
    <n v="2.9849999999999999"/>
    <n v="1.4924999999999999"/>
    <n v="0.26865"/>
    <x v="1"/>
    <s v="D"/>
    <s v="hmairsn1@so-net.ne.jp"/>
    <x v="1"/>
    <m/>
    <s v="Hiver"/>
    <s v="Dark"/>
  </r>
  <r>
    <n v="13.75"/>
    <n v="1.375"/>
    <n v="1.5125"/>
    <x v="2"/>
    <s v="M"/>
    <s v="hrainforthn2@blog.com"/>
    <x v="2"/>
    <m/>
    <s v="Été"/>
    <s v="Medium"/>
  </r>
  <r>
    <n v="2.9849999999999999"/>
    <n v="1.4924999999999999"/>
    <n v="0.26865"/>
    <x v="1"/>
    <s v="D"/>
    <s v="hrainforthn2@blog.com"/>
    <x v="1"/>
    <m/>
    <s v="Été"/>
    <s v="Dark"/>
  </r>
  <r>
    <n v="9.9499999999999993"/>
    <n v="0.99499999999999988"/>
    <n v="0.59699999999999998"/>
    <x v="0"/>
    <s v="M"/>
    <s v="ijespern4@theglobeandmail.com"/>
    <x v="0"/>
    <m/>
    <s v="Printemps"/>
    <s v="Medium"/>
  </r>
  <r>
    <n v="20.584999999999997"/>
    <n v="0.82339999999999991"/>
    <n v="1.2350999999999999"/>
    <x v="0"/>
    <s v="D"/>
    <s v="ldwerryhousen5@gravatar.com"/>
    <x v="0"/>
    <m/>
    <s v="Printemps"/>
    <s v="Dark"/>
  </r>
  <r>
    <n v="22.884999999999998"/>
    <n v="0.91539999999999988"/>
    <n v="2.0596499999999995"/>
    <x v="1"/>
    <s v="D"/>
    <s v="nbroomern6@examiner.com"/>
    <x v="1"/>
    <m/>
    <s v="Automne"/>
    <s v="Dark"/>
  </r>
  <r>
    <n v="8.91"/>
    <n v="1.782"/>
    <n v="0.98009999999999997"/>
    <x v="2"/>
    <s v="L"/>
    <s v="kthoumassonn7@bloglovin.com"/>
    <x v="2"/>
    <m/>
    <s v="Printemps"/>
    <s v="Light"/>
  </r>
  <r>
    <n v="2.9849999999999999"/>
    <n v="1.4924999999999999"/>
    <n v="0.26865"/>
    <x v="1"/>
    <s v="D"/>
    <s v="fhabberghamn8@discovery.com"/>
    <x v="1"/>
    <m/>
    <s v="Automne"/>
    <s v="Dark"/>
  </r>
  <r>
    <n v="22.884999999999998"/>
    <n v="0.91539999999999988"/>
    <n v="2.0596499999999995"/>
    <x v="1"/>
    <s v="D"/>
    <s v="ravrashinna@tamu.edu"/>
    <x v="1"/>
    <m/>
    <s v="Été"/>
    <s v="Dark"/>
  </r>
  <r>
    <n v="8.25"/>
    <n v="1.65"/>
    <n v="0.90749999999999997"/>
    <x v="2"/>
    <s v="M"/>
    <s v="mdoidgenb@etsy.com"/>
    <x v="2"/>
    <m/>
    <s v="Automne"/>
    <s v="Medium"/>
  </r>
  <r>
    <n v="7.169999999999999"/>
    <n v="1.4339999999999997"/>
    <n v="0.43019999999999992"/>
    <x v="0"/>
    <s v="L"/>
    <s v="jedinboronc@reverbnation.com"/>
    <x v="0"/>
    <m/>
    <s v="Hiver"/>
    <s v="Light"/>
  </r>
  <r>
    <n v="4.3650000000000002"/>
    <n v="2.1825000000000001"/>
    <n v="0.56745000000000001"/>
    <x v="3"/>
    <s v="M"/>
    <s v="ttewelsonnd@cdbaby.com"/>
    <x v="3"/>
    <m/>
    <s v="Été"/>
    <s v="Medium"/>
  </r>
  <r>
    <n v="4.125"/>
    <n v="2.0625"/>
    <n v="0.45374999999999999"/>
    <x v="2"/>
    <s v="M"/>
    <s v="ddrewittnf@mapquest.com"/>
    <x v="2"/>
    <m/>
    <s v="Été"/>
    <s v="Medium"/>
  </r>
  <r>
    <n v="5.97"/>
    <n v="1.194"/>
    <n v="0.5373"/>
    <x v="1"/>
    <s v="D"/>
    <s v="agladhillng@stanford.edu"/>
    <x v="1"/>
    <m/>
    <s v="Automne"/>
    <s v="Dark"/>
  </r>
  <r>
    <n v="27.945"/>
    <n v="1.1177999999999999"/>
    <n v="3.07395"/>
    <x v="2"/>
    <s v="D"/>
    <s v="mlorineznh@whitehouse.gov"/>
    <x v="2"/>
    <m/>
    <s v="Hiver"/>
    <s v="Dark"/>
  </r>
  <r>
    <n v="25.874999999999996"/>
    <n v="1.0349999999999999"/>
    <n v="2.3287499999999994"/>
    <x v="1"/>
    <s v="M"/>
    <n v="0"/>
    <x v="1"/>
    <m/>
    <s v="Été"/>
    <s v="Medium"/>
  </r>
  <r>
    <n v="2.9849999999999999"/>
    <n v="1.4924999999999999"/>
    <n v="0.26865"/>
    <x v="1"/>
    <s v="D"/>
    <s v="mvannj@wikipedia.org"/>
    <x v="1"/>
    <m/>
    <s v="Automne "/>
    <s v="Dark"/>
  </r>
  <r>
    <n v="8.91"/>
    <n v="1.782"/>
    <n v="0.98009999999999997"/>
    <x v="2"/>
    <s v="L"/>
    <n v="0"/>
    <x v="2"/>
    <m/>
    <s v="Hiver"/>
    <s v="Light"/>
  </r>
  <r>
    <n v="3.8849999999999998"/>
    <n v="1.9424999999999999"/>
    <n v="0.34964999999999996"/>
    <x v="1"/>
    <s v="L"/>
    <s v="jethelstonnl@creativecommons.org"/>
    <x v="1"/>
    <m/>
    <s v="Printemps"/>
    <s v="Light"/>
  </r>
  <r>
    <n v="3.375"/>
    <n v="1.6875"/>
    <n v="0.30374999999999996"/>
    <x v="1"/>
    <s v="M"/>
    <s v="jethelstonnl@creativecommons.org"/>
    <x v="1"/>
    <m/>
    <s v="Printemps"/>
    <s v="Medium"/>
  </r>
  <r>
    <n v="7.77"/>
    <n v="1.5539999999999998"/>
    <n v="1.0101"/>
    <x v="3"/>
    <s v="D"/>
    <s v="peberznn@woothemes.com"/>
    <x v="3"/>
    <m/>
    <s v="Printemps"/>
    <s v="Dark"/>
  </r>
  <r>
    <n v="29.784999999999997"/>
    <n v="1.1913999999999998"/>
    <n v="3.8720499999999998"/>
    <x v="3"/>
    <s v="D"/>
    <s v="bgaishno@altervista.org"/>
    <x v="3"/>
    <m/>
    <s v="Automne"/>
    <s v="Dark"/>
  </r>
  <r>
    <n v="9.9499999999999993"/>
    <n v="0.99499999999999988"/>
    <n v="0.89549999999999985"/>
    <x v="1"/>
    <s v="D"/>
    <s v="ldantonnp@miitbeian.gov.cn"/>
    <x v="1"/>
    <m/>
    <s v="Printemps"/>
    <s v="Dark"/>
  </r>
  <r>
    <n v="7.169999999999999"/>
    <n v="1.4339999999999997"/>
    <n v="0.43019999999999992"/>
    <x v="0"/>
    <s v="L"/>
    <s v="smorrallnq@answers.com"/>
    <x v="0"/>
    <m/>
    <s v="Automne"/>
    <s v="Light"/>
  </r>
  <r>
    <n v="29.784999999999997"/>
    <n v="1.1913999999999998"/>
    <n v="3.8720499999999998"/>
    <x v="3"/>
    <s v="D"/>
    <s v="dcrownshawnr@photobucket.com"/>
    <x v="3"/>
    <m/>
    <s v="Été"/>
    <s v="Dark"/>
  </r>
  <r>
    <n v="27.484999999999996"/>
    <n v="1.0993999999999999"/>
    <n v="1.6490999999999998"/>
    <x v="0"/>
    <s v="L"/>
    <s v="jreddochnt@sun.com"/>
    <x v="0"/>
    <m/>
    <s v="Hiver"/>
    <s v="Light"/>
  </r>
  <r>
    <n v="8.73"/>
    <n v="1.746"/>
    <n v="1.1349"/>
    <x v="3"/>
    <s v="M"/>
    <s v="stitleynu@whitehouse.gov"/>
    <x v="3"/>
    <m/>
    <s v="Été"/>
    <s v="Medium"/>
  </r>
  <r>
    <n v="29.784999999999997"/>
    <n v="1.1913999999999998"/>
    <n v="2.6806499999999995"/>
    <x v="1"/>
    <s v="L"/>
    <s v="rsimaonv@simplemachines.org"/>
    <x v="1"/>
    <m/>
    <s v="Automne "/>
    <s v="Light"/>
  </r>
  <r>
    <n v="25.874999999999996"/>
    <n v="1.0349999999999999"/>
    <n v="2.3287499999999994"/>
    <x v="1"/>
    <s v="M"/>
    <n v="0"/>
    <x v="1"/>
    <m/>
    <s v="Printemps"/>
    <s v="Medium"/>
  </r>
  <r>
    <n v="12.95"/>
    <n v="1.2949999999999999"/>
    <n v="1.6835"/>
    <x v="3"/>
    <s v="D"/>
    <s v="nchisholmnx@example.com"/>
    <x v="3"/>
    <m/>
    <s v="Hiver"/>
    <s v="Dark"/>
  </r>
  <r>
    <n v="9.9499999999999993"/>
    <n v="0.99499999999999988"/>
    <n v="0.59699999999999998"/>
    <x v="0"/>
    <s v="M"/>
    <s v="goatsny@live.com"/>
    <x v="0"/>
    <m/>
    <s v="Automne "/>
    <s v="Medium"/>
  </r>
  <r>
    <n v="14.55"/>
    <n v="1.4550000000000001"/>
    <n v="1.8915000000000002"/>
    <x v="3"/>
    <s v="M"/>
    <s v="mbirkinnz@java.com"/>
    <x v="3"/>
    <m/>
    <s v="Printemps"/>
    <s v="Medium"/>
  </r>
  <r>
    <n v="3.5849999999999995"/>
    <n v="1.7924999999999998"/>
    <n v="0.21509999999999996"/>
    <x v="0"/>
    <s v="L"/>
    <s v="rpysono0@constantcontact.com"/>
    <x v="0"/>
    <m/>
    <s v="Automne"/>
    <s v="Light"/>
  </r>
  <r>
    <n v="6.75"/>
    <n v="1.35"/>
    <n v="0.60749999999999993"/>
    <x v="1"/>
    <s v="M"/>
    <s v="mmacconnechieo9@reuters.com"/>
    <x v="1"/>
    <m/>
    <s v="Printemps"/>
    <s v="Medium"/>
  </r>
  <r>
    <n v="2.9849999999999999"/>
    <n v="1.4924999999999999"/>
    <n v="0.17909999999999998"/>
    <x v="0"/>
    <s v="M"/>
    <s v="mmacconnechieo9@reuters.com"/>
    <x v="0"/>
    <m/>
    <s v="Automne "/>
    <s v="Medium"/>
  </r>
  <r>
    <n v="5.97"/>
    <n v="1.194"/>
    <n v="0.5373"/>
    <x v="1"/>
    <s v="D"/>
    <s v="rtreachero2@usa.gov"/>
    <x v="1"/>
    <m/>
    <s v="Hiver"/>
    <s v="Dark"/>
  </r>
  <r>
    <n v="29.784999999999997"/>
    <n v="1.1913999999999998"/>
    <n v="2.6806499999999995"/>
    <x v="1"/>
    <s v="L"/>
    <s v="bfattorinio3@quantcast.com"/>
    <x v="1"/>
    <m/>
    <s v="Été"/>
    <s v="Light"/>
  </r>
  <r>
    <n v="8.25"/>
    <n v="1.65"/>
    <n v="0.90749999999999997"/>
    <x v="2"/>
    <s v="M"/>
    <s v="mpalleskeo4@nyu.edu"/>
    <x v="2"/>
    <m/>
    <s v="Printemps"/>
    <s v="Medium"/>
  </r>
  <r>
    <n v="5.97"/>
    <n v="1.194"/>
    <n v="0.35819999999999996"/>
    <x v="0"/>
    <s v="M"/>
    <n v="0"/>
    <x v="0"/>
    <m/>
    <s v="Hiver"/>
    <s v="Medium"/>
  </r>
  <r>
    <n v="7.29"/>
    <n v="1.458"/>
    <n v="0.80190000000000006"/>
    <x v="2"/>
    <s v="D"/>
    <s v="fantcliffeo6@amazon.co.jp"/>
    <x v="2"/>
    <m/>
    <s v="Automne "/>
    <s v="Dark"/>
  </r>
  <r>
    <n v="14.85"/>
    <n v="1.4849999999999999"/>
    <n v="1.6335"/>
    <x v="2"/>
    <s v="L"/>
    <s v="pmatignono7@harvard.edu"/>
    <x v="2"/>
    <m/>
    <s v="Été"/>
    <s v="Light"/>
  </r>
  <r>
    <n v="11.25"/>
    <n v="1.125"/>
    <n v="1.0125"/>
    <x v="1"/>
    <s v="M"/>
    <s v="cweondo8@theglobeandmail.com"/>
    <x v="1"/>
    <m/>
    <s v="Hiver"/>
    <s v="Medium"/>
  </r>
  <r>
    <n v="12.95"/>
    <n v="1.2949999999999999"/>
    <n v="1.1655"/>
    <x v="1"/>
    <s v="L"/>
    <s v="jskentelberyoa@paypal.com"/>
    <x v="1"/>
    <m/>
    <s v="Été"/>
    <s v="Light"/>
  </r>
  <r>
    <n v="8.73"/>
    <n v="1.746"/>
    <n v="1.1349"/>
    <x v="3"/>
    <s v="M"/>
    <s v="ocomberob@goo.gl"/>
    <x v="3"/>
    <m/>
    <s v="Hiver"/>
    <s v="Medium"/>
  </r>
  <r>
    <n v="7.77"/>
    <n v="1.5539999999999998"/>
    <n v="0.69929999999999992"/>
    <x v="1"/>
    <s v="L"/>
    <s v="ocomberob@goo.gl"/>
    <x v="1"/>
    <m/>
    <s v="Hiver"/>
    <s v="Light"/>
  </r>
  <r>
    <n v="9.51"/>
    <n v="1.9019999999999999"/>
    <n v="1.2363"/>
    <x v="3"/>
    <s v="L"/>
    <s v="ztramelod@netlog.com"/>
    <x v="3"/>
    <m/>
    <s v="Été"/>
    <s v="Light"/>
  </r>
  <r>
    <n v="27.484999999999996"/>
    <n v="1.0993999999999999"/>
    <n v="1.6490999999999998"/>
    <x v="0"/>
    <s v="L"/>
    <n v="0"/>
    <x v="0"/>
    <m/>
    <s v="Printemps"/>
    <s v="Light"/>
  </r>
  <r>
    <n v="3.645"/>
    <n v="1.8225"/>
    <n v="0.40095000000000003"/>
    <x v="2"/>
    <s v="D"/>
    <n v="0"/>
    <x v="2"/>
    <m/>
    <s v="Été"/>
    <s v="Dark"/>
  </r>
  <r>
    <n v="3.5849999999999995"/>
    <n v="1.7924999999999998"/>
    <n v="0.21509999999999996"/>
    <x v="0"/>
    <s v="L"/>
    <s v="chatfullog@ebay.com"/>
    <x v="0"/>
    <m/>
    <s v="Automne"/>
    <s v="Light"/>
  </r>
  <r>
    <n v="3.8849999999999998"/>
    <n v="1.9424999999999999"/>
    <n v="0.34964999999999996"/>
    <x v="1"/>
    <s v="L"/>
    <n v="0"/>
    <x v="1"/>
    <m/>
    <s v="Printemps"/>
    <s v="Light"/>
  </r>
  <r>
    <n v="22.884999999999998"/>
    <n v="0.91539999999999988"/>
    <n v="2.0596499999999995"/>
    <x v="1"/>
    <s v="D"/>
    <s v="kmarrisonoq@dropbox.com"/>
    <x v="1"/>
    <m/>
    <s v="Été"/>
    <s v="Dark"/>
  </r>
  <r>
    <n v="20.584999999999997"/>
    <n v="0.82339999999999991"/>
    <n v="1.2350999999999999"/>
    <x v="0"/>
    <s v="D"/>
    <s v="kmarrisonoq@dropbox.com"/>
    <x v="0"/>
    <m/>
    <s v="Printemps"/>
    <s v="Dark"/>
  </r>
  <r>
    <n v="25.874999999999996"/>
    <n v="1.0349999999999999"/>
    <n v="2.3287499999999994"/>
    <x v="1"/>
    <s v="M"/>
    <s v="lagnolooj@pinterest.com"/>
    <x v="1"/>
    <m/>
    <s v="Printemps"/>
    <s v="Medium"/>
  </r>
  <r>
    <n v="5.3699999999999992"/>
    <n v="1.0739999999999998"/>
    <n v="0.32219999999999993"/>
    <x v="0"/>
    <s v="D"/>
    <s v="dkiddyok@fda.gov"/>
    <x v="0"/>
    <m/>
    <s v="Printemps"/>
    <s v="Dark"/>
  </r>
  <r>
    <n v="20.584999999999997"/>
    <n v="0.82339999999999991"/>
    <n v="1.2350999999999999"/>
    <x v="0"/>
    <s v="D"/>
    <s v="hpetroulisol@state.tx.us"/>
    <x v="0"/>
    <m/>
    <s v="Été"/>
    <s v="Dark"/>
  </r>
  <r>
    <n v="8.73"/>
    <n v="1.746"/>
    <n v="1.1349"/>
    <x v="3"/>
    <s v="M"/>
    <s v="mschollom@taobao.com"/>
    <x v="3"/>
    <m/>
    <s v="Automne"/>
    <s v="Medium"/>
  </r>
  <r>
    <n v="4.4550000000000001"/>
    <n v="2.2275"/>
    <n v="0.49004999999999999"/>
    <x v="2"/>
    <s v="L"/>
    <s v="kfersonon@g.co"/>
    <x v="2"/>
    <m/>
    <s v="Été"/>
    <s v="Light"/>
  </r>
  <r>
    <n v="3.8849999999999998"/>
    <n v="1.9424999999999999"/>
    <n v="0.34964999999999996"/>
    <x v="1"/>
    <s v="L"/>
    <s v="bkellowayoo@omniture.com"/>
    <x v="1"/>
    <m/>
    <s v="Printemps"/>
    <s v="Light"/>
  </r>
  <r>
    <n v="2.6849999999999996"/>
    <n v="1.3424999999999998"/>
    <n v="0.16109999999999997"/>
    <x v="0"/>
    <s v="D"/>
    <s v="soliffeop@yellowbook.com"/>
    <x v="0"/>
    <m/>
    <s v="Été"/>
    <s v="Dark"/>
  </r>
  <r>
    <n v="22.884999999999998"/>
    <n v="0.91539999999999988"/>
    <n v="2.0596499999999995"/>
    <x v="1"/>
    <s v="D"/>
    <s v="cdolohuntyor@dailymail.co.uk"/>
    <x v="1"/>
    <m/>
    <s v="Automne "/>
    <s v="Dark"/>
  </r>
  <r>
    <n v="4.125"/>
    <n v="2.0625"/>
    <n v="0.45374999999999999"/>
    <x v="2"/>
    <s v="M"/>
    <s v="pvasilenkoos@addtoany.com"/>
    <x v="2"/>
    <m/>
    <s v="Été"/>
    <s v="Medium"/>
  </r>
  <r>
    <n v="9.51"/>
    <n v="1.9019999999999999"/>
    <n v="1.2363"/>
    <x v="3"/>
    <s v="L"/>
    <s v="rschankelborgot@ameblo.jp"/>
    <x v="3"/>
    <m/>
    <s v="Printemps"/>
    <s v="Light"/>
  </r>
  <r>
    <n v="20.584999999999997"/>
    <n v="0.82339999999999991"/>
    <n v="1.2350999999999999"/>
    <x v="0"/>
    <s v="D"/>
    <n v="0"/>
    <x v="0"/>
    <m/>
    <s v="Été"/>
    <s v="Dark"/>
  </r>
  <r>
    <n v="31.624999999999996"/>
    <n v="1.2649999999999999"/>
    <n v="3.4787499999999998"/>
    <x v="2"/>
    <s v="M"/>
    <n v="0"/>
    <x v="2"/>
    <m/>
    <s v="Automne"/>
    <s v="Medium"/>
  </r>
  <r>
    <n v="14.55"/>
    <n v="1.4550000000000001"/>
    <n v="1.8915000000000002"/>
    <x v="3"/>
    <s v="M"/>
    <n v="0"/>
    <x v="3"/>
    <m/>
    <s v="Automne"/>
    <s v="Medium"/>
  </r>
  <r>
    <n v="6.75"/>
    <n v="1.35"/>
    <n v="0.60749999999999993"/>
    <x v="1"/>
    <s v="M"/>
    <n v="0"/>
    <x v="1"/>
    <m/>
    <s v="Été"/>
    <s v="Medium"/>
  </r>
  <r>
    <n v="5.3699999999999992"/>
    <n v="1.0739999999999998"/>
    <n v="0.32219999999999993"/>
    <x v="0"/>
    <s v="D"/>
    <s v="bcargenow@geocities.jp"/>
    <x v="0"/>
    <m/>
    <s v="Printemps"/>
    <s v="Dark"/>
  </r>
  <r>
    <n v="12.15"/>
    <n v="1.2150000000000001"/>
    <n v="1.3365"/>
    <x v="2"/>
    <s v="D"/>
    <s v="rsticklerox@printfriendly.com"/>
    <x v="2"/>
    <m/>
    <s v="Printemps"/>
    <s v="Dark"/>
  </r>
  <r>
    <n v="7.169999999999999"/>
    <n v="1.4339999999999997"/>
    <n v="0.43019999999999992"/>
    <x v="0"/>
    <s v="L"/>
    <n v="0"/>
    <x v="0"/>
    <m/>
    <s v="Automne "/>
    <s v="Light"/>
  </r>
  <r>
    <n v="15.85"/>
    <n v="1.585"/>
    <n v="2.0605000000000002"/>
    <x v="3"/>
    <s v="L"/>
    <n v="0"/>
    <x v="3"/>
    <m/>
    <s v="Hiver"/>
    <s v="Light"/>
  </r>
  <r>
    <n v="3.5849999999999995"/>
    <n v="1.7924999999999998"/>
    <n v="0.21509999999999996"/>
    <x v="0"/>
    <s v="L"/>
    <s v="djevonp1@ibm.com"/>
    <x v="0"/>
    <m/>
    <s v="Hiver"/>
    <s v="Light"/>
  </r>
  <r>
    <n v="31.624999999999996"/>
    <n v="1.2649999999999999"/>
    <n v="3.4787499999999998"/>
    <x v="2"/>
    <s v="M"/>
    <s v="hrannerp2@omniture.com"/>
    <x v="2"/>
    <m/>
    <s v="Été"/>
    <s v="Medium"/>
  </r>
  <r>
    <n v="8.73"/>
    <n v="1.746"/>
    <n v="1.1349"/>
    <x v="3"/>
    <s v="M"/>
    <s v="bimriep3@addtoany.com"/>
    <x v="3"/>
    <m/>
    <s v="Printemps"/>
    <s v="Medium"/>
  </r>
  <r>
    <n v="29.784999999999997"/>
    <n v="1.1913999999999998"/>
    <n v="2.6806499999999995"/>
    <x v="1"/>
    <s v="L"/>
    <s v="dsopperp4@eventbrite.com"/>
    <x v="1"/>
    <m/>
    <s v="Automne "/>
    <s v="Light"/>
  </r>
  <r>
    <n v="6.75"/>
    <n v="1.35"/>
    <n v="0.60749999999999993"/>
    <x v="1"/>
    <s v="M"/>
    <n v="0"/>
    <x v="1"/>
    <m/>
    <s v="Printemps"/>
    <s v="Medium"/>
  </r>
  <r>
    <n v="6.75"/>
    <n v="1.35"/>
    <n v="0.60749999999999993"/>
    <x v="1"/>
    <s v="M"/>
    <s v="lledgleyp6@de.vu"/>
    <x v="1"/>
    <m/>
    <s v="Hiver"/>
    <s v="Medium"/>
  </r>
  <r>
    <n v="12.95"/>
    <n v="1.2949999999999999"/>
    <n v="1.6835"/>
    <x v="3"/>
    <s v="D"/>
    <s v="tmenaryp7@phoca.cz"/>
    <x v="3"/>
    <m/>
    <s v="Automne "/>
    <s v="Dark"/>
  </r>
  <r>
    <n v="11.95"/>
    <n v="1.1949999999999998"/>
    <n v="0.71699999999999997"/>
    <x v="0"/>
    <s v="L"/>
    <s v="gciccottip8@so-net.ne.jp"/>
    <x v="0"/>
    <m/>
    <s v="Hiver"/>
    <s v="Light"/>
  </r>
  <r>
    <n v="3.5849999999999995"/>
    <n v="1.7924999999999998"/>
    <n v="0.21509999999999996"/>
    <x v="0"/>
    <s v="L"/>
    <n v="0"/>
    <x v="0"/>
    <m/>
    <s v="Printemps"/>
    <s v="Light"/>
  </r>
  <r>
    <n v="22.884999999999998"/>
    <n v="0.91539999999999988"/>
    <n v="2.0596499999999995"/>
    <x v="1"/>
    <s v="D"/>
    <s v="wjallinpa@pcworld.com"/>
    <x v="1"/>
    <m/>
    <s v="Automne "/>
    <s v="Dark"/>
  </r>
  <r>
    <n v="11.25"/>
    <n v="1.125"/>
    <n v="1.0125"/>
    <x v="1"/>
    <s v="M"/>
    <s v="mbogeypb@thetimes.co.uk"/>
    <x v="1"/>
    <m/>
    <s v="Automne"/>
    <s v="Medium"/>
  </r>
  <r>
    <n v="22.884999999999998"/>
    <n v="0.91539999999999988"/>
    <n v="1.3730999999999998"/>
    <x v="0"/>
    <s v="M"/>
    <n v="0"/>
    <x v="0"/>
    <m/>
    <s v="Automne "/>
    <s v="Medium"/>
  </r>
  <r>
    <n v="6.75"/>
    <n v="1.35"/>
    <n v="0.60749999999999993"/>
    <x v="1"/>
    <s v="M"/>
    <s v="mcobbledickpd@ucsd.edu"/>
    <x v="1"/>
    <m/>
    <s v="Été"/>
    <s v="Medium"/>
  </r>
  <r>
    <n v="11.25"/>
    <n v="1.125"/>
    <n v="1.0125"/>
    <x v="1"/>
    <s v="M"/>
    <s v="alewrype@whitehouse.gov"/>
    <x v="1"/>
    <m/>
    <s v="Printemps"/>
    <s v="Medium"/>
  </r>
  <r>
    <n v="27.945"/>
    <n v="1.1177999999999999"/>
    <n v="3.07395"/>
    <x v="2"/>
    <s v="D"/>
    <s v="ihesselpf@ox.ac.uk"/>
    <x v="2"/>
    <m/>
    <s v="Printemps"/>
    <s v="Dark"/>
  </r>
  <r>
    <n v="3.645"/>
    <n v="1.8225"/>
    <n v="0.40095000000000003"/>
    <x v="2"/>
    <s v="D"/>
    <n v="0"/>
    <x v="2"/>
    <m/>
    <s v="Printemps"/>
    <s v="Dark"/>
  </r>
  <r>
    <n v="6.75"/>
    <n v="1.35"/>
    <n v="0.60749999999999993"/>
    <x v="1"/>
    <s v="M"/>
    <s v="csorrellph@amazon.com"/>
    <x v="1"/>
    <m/>
    <s v="Hiver"/>
    <s v="Medium"/>
  </r>
  <r>
    <n v="7.29"/>
    <n v="1.458"/>
    <n v="0.80190000000000006"/>
    <x v="2"/>
    <s v="D"/>
    <s v="csorrellph@amazon.com"/>
    <x v="2"/>
    <m/>
    <s v="Hiver"/>
    <s v="Dark"/>
  </r>
  <r>
    <n v="2.6849999999999996"/>
    <n v="1.3424999999999998"/>
    <n v="0.16109999999999997"/>
    <x v="0"/>
    <s v="D"/>
    <s v="qheavysidepj@unc.edu"/>
    <x v="0"/>
    <m/>
    <s v="Hiver"/>
    <s v="Dark"/>
  </r>
  <r>
    <n v="20.584999999999997"/>
    <n v="0.82339999999999991"/>
    <n v="1.2350999999999999"/>
    <x v="0"/>
    <s v="D"/>
    <s v="hreuvenpk@whitehouse.gov"/>
    <x v="0"/>
    <m/>
    <s v="Printemps"/>
    <s v="Dark"/>
  </r>
  <r>
    <n v="3.8849999999999998"/>
    <n v="1.9424999999999999"/>
    <n v="0.50505"/>
    <x v="3"/>
    <s v="D"/>
    <s v="mattwoolpl@nba.com"/>
    <x v="3"/>
    <m/>
    <s v="Automne"/>
    <s v="Dark"/>
  </r>
  <r>
    <n v="11.25"/>
    <n v="1.125"/>
    <n v="1.0125"/>
    <x v="1"/>
    <s v="M"/>
    <n v="0"/>
    <x v="1"/>
    <m/>
    <s v="Printemps"/>
    <s v="Medium"/>
  </r>
  <r>
    <n v="27.945"/>
    <n v="1.1177999999999999"/>
    <n v="3.07395"/>
    <x v="2"/>
    <s v="D"/>
    <s v="gwynespn@dagondesign.com"/>
    <x v="2"/>
    <m/>
    <s v="Automne"/>
    <s v="Dark"/>
  </r>
  <r>
    <n v="29.784999999999997"/>
    <n v="1.1913999999999998"/>
    <n v="2.6806499999999995"/>
    <x v="1"/>
    <s v="L"/>
    <s v="cmaccourtpo@amazon.com"/>
    <x v="1"/>
    <m/>
    <s v="Automne "/>
    <s v="Light"/>
  </r>
  <r>
    <n v="6.75"/>
    <n v="1.35"/>
    <n v="0.60749999999999993"/>
    <x v="1"/>
    <s v="M"/>
    <s v="ewilsonepq@eepurl.com"/>
    <x v="1"/>
    <m/>
    <s v="Été"/>
    <s v="Medium"/>
  </r>
  <r>
    <n v="27.945"/>
    <n v="1.1177999999999999"/>
    <n v="3.07395"/>
    <x v="2"/>
    <s v="D"/>
    <s v="dduffiepr@time.com"/>
    <x v="2"/>
    <m/>
    <s v="Hiver"/>
    <s v="Dark"/>
  </r>
  <r>
    <n v="31.624999999999996"/>
    <n v="1.2649999999999999"/>
    <n v="3.4787499999999998"/>
    <x v="2"/>
    <s v="M"/>
    <s v="mmatiasekps@ucoz.ru"/>
    <x v="2"/>
    <m/>
    <s v="Été"/>
    <s v="Medium"/>
  </r>
  <r>
    <n v="4.4550000000000001"/>
    <n v="2.2275"/>
    <n v="0.49004999999999999"/>
    <x v="2"/>
    <s v="L"/>
    <s v="jcamillopt@shinystat.com"/>
    <x v="2"/>
    <m/>
    <s v="Automne"/>
    <s v="Light"/>
  </r>
  <r>
    <n v="12.15"/>
    <n v="1.2150000000000001"/>
    <n v="1.3365"/>
    <x v="2"/>
    <s v="D"/>
    <s v="kphilbrickpu@cdc.gov"/>
    <x v="2"/>
    <m/>
    <s v="Printemps"/>
    <s v="Dark"/>
  </r>
  <r>
    <n v="5.97"/>
    <n v="1.194"/>
    <n v="0.5373"/>
    <x v="1"/>
    <s v="D"/>
    <n v="0"/>
    <x v="1"/>
    <m/>
    <s v="Hiver"/>
    <s v="Dark"/>
  </r>
  <r>
    <n v="13.75"/>
    <n v="1.375"/>
    <n v="1.5125"/>
    <x v="2"/>
    <s v="M"/>
    <s v="bsillispw@istockphoto.com"/>
    <x v="2"/>
    <m/>
    <s v="Automne"/>
    <s v="Medium"/>
  </r>
  <r>
    <n v="8.9499999999999993"/>
    <n v="0.89499999999999991"/>
    <n v="0.53699999999999992"/>
    <x v="0"/>
    <s v="D"/>
    <n v="0"/>
    <x v="0"/>
    <m/>
    <s v="Hiver"/>
    <s v="Dark"/>
  </r>
  <r>
    <n v="3.8849999999999998"/>
    <n v="1.9424999999999999"/>
    <n v="0.34964999999999996"/>
    <x v="1"/>
    <s v="L"/>
    <n v="0"/>
    <x v="1"/>
    <m/>
    <s v="Hiver"/>
    <s v="Light"/>
  </r>
  <r>
    <n v="27.945"/>
    <n v="1.1177999999999999"/>
    <n v="3.07395"/>
    <x v="2"/>
    <s v="D"/>
    <n v="0"/>
    <x v="2"/>
    <m/>
    <s v="Été"/>
    <s v="Dark"/>
  </r>
  <r>
    <n v="34.154999999999994"/>
    <n v="1.3661999999999999"/>
    <n v="3.7570499999999996"/>
    <x v="2"/>
    <s v="L"/>
    <n v="0"/>
    <x v="2"/>
    <m/>
    <s v="Printemps"/>
    <s v="Light"/>
  </r>
  <r>
    <n v="27.484999999999996"/>
    <n v="1.0993999999999999"/>
    <n v="1.6490999999999998"/>
    <x v="0"/>
    <s v="L"/>
    <n v="0"/>
    <x v="0"/>
    <m/>
    <s v="Printemps"/>
    <s v="Light"/>
  </r>
  <r>
    <n v="14.85"/>
    <n v="1.4849999999999999"/>
    <n v="1.6335"/>
    <x v="2"/>
    <s v="L"/>
    <n v="0"/>
    <x v="2"/>
    <m/>
    <s v="Printemps"/>
    <s v="Light"/>
  </r>
  <r>
    <n v="3.8849999999999998"/>
    <n v="1.9424999999999999"/>
    <n v="0.34964999999999996"/>
    <x v="1"/>
    <s v="L"/>
    <n v="0"/>
    <x v="1"/>
    <m/>
    <s v="Printemps"/>
    <s v="Light"/>
  </r>
  <r>
    <n v="22.884999999999998"/>
    <n v="0.91539999999999988"/>
    <n v="1.3730999999999998"/>
    <x v="0"/>
    <s v="M"/>
    <s v="rcuttspy@techcrunch.com"/>
    <x v="0"/>
    <m/>
    <s v="Été"/>
    <s v="Medium"/>
  </r>
  <r>
    <n v="25.874999999999996"/>
    <n v="1.0349999999999999"/>
    <n v="2.3287499999999994"/>
    <x v="1"/>
    <s v="M"/>
    <s v="mdelvespz@nature.com"/>
    <x v="1"/>
    <m/>
    <s v="Automne"/>
    <s v="Medium"/>
  </r>
  <r>
    <n v="7.77"/>
    <n v="1.5539999999999998"/>
    <n v="1.0101"/>
    <x v="3"/>
    <s v="D"/>
    <s v="dgrittonq0@nydailynews.com"/>
    <x v="3"/>
    <m/>
    <s v="Automne"/>
    <s v="Dark"/>
  </r>
  <r>
    <n v="22.884999999999998"/>
    <n v="0.91539999999999988"/>
    <n v="1.3730999999999998"/>
    <x v="0"/>
    <s v="M"/>
    <s v="dgrittonq0@nydailynews.com"/>
    <x v="0"/>
    <m/>
    <s v="Automne"/>
    <s v="Medium"/>
  </r>
  <r>
    <n v="14.85"/>
    <n v="1.4849999999999999"/>
    <n v="1.6335"/>
    <x v="2"/>
    <s v="L"/>
    <s v="dgutq2@umich.edu"/>
    <x v="2"/>
    <m/>
    <s v="Hiver"/>
    <s v="Light"/>
  </r>
  <r>
    <n v="4.7549999999999999"/>
    <n v="2.3774999999999999"/>
    <n v="0.61814999999999998"/>
    <x v="3"/>
    <s v="L"/>
    <s v="wpummeryq3@topsy.com"/>
    <x v="3"/>
    <m/>
    <s v="Hiver"/>
    <s v="Light"/>
  </r>
  <r>
    <n v="7.169999999999999"/>
    <n v="1.4339999999999997"/>
    <n v="0.43019999999999992"/>
    <x v="0"/>
    <s v="L"/>
    <s v="gsiudaq4@nytimes.com"/>
    <x v="0"/>
    <m/>
    <s v="Printemps"/>
    <s v="Light"/>
  </r>
  <r>
    <n v="7.77"/>
    <n v="1.5539999999999998"/>
    <n v="0.69929999999999992"/>
    <x v="1"/>
    <s v="L"/>
    <s v="hcrowneq5@wufoo.com"/>
    <x v="1"/>
    <m/>
    <s v="Printemps"/>
    <s v="Light"/>
  </r>
  <r>
    <n v="11.95"/>
    <n v="1.1949999999999998"/>
    <n v="0.71699999999999997"/>
    <x v="0"/>
    <s v="L"/>
    <s v="vpawseyq6@tiny.cc"/>
    <x v="0"/>
    <m/>
    <s v="Automne "/>
    <s v="Light"/>
  </r>
  <r>
    <n v="7.77"/>
    <n v="1.5539999999999998"/>
    <n v="0.69929999999999992"/>
    <x v="1"/>
    <s v="L"/>
    <s v="awaterhouseq7@istockphoto.com"/>
    <x v="1"/>
    <m/>
    <s v="Été"/>
    <s v="Light"/>
  </r>
  <r>
    <n v="7.169999999999999"/>
    <n v="1.4339999999999997"/>
    <n v="0.43019999999999992"/>
    <x v="0"/>
    <s v="L"/>
    <s v="fhaughianq8@1688.com"/>
    <x v="0"/>
    <m/>
    <s v="Été"/>
    <s v="Light"/>
  </r>
  <r>
    <n v="29.784999999999997"/>
    <n v="1.1913999999999998"/>
    <n v="3.8720499999999998"/>
    <x v="3"/>
    <s v="D"/>
    <n v="0"/>
    <x v="3"/>
    <m/>
    <s v="Hiver"/>
    <s v="Dark"/>
  </r>
  <r>
    <n v="7.77"/>
    <n v="1.5539999999999998"/>
    <n v="1.0101"/>
    <x v="3"/>
    <s v="D"/>
    <n v="0"/>
    <x v="3"/>
    <m/>
    <s v="Automne "/>
    <s v="Dark"/>
  </r>
  <r>
    <n v="11.25"/>
    <n v="1.125"/>
    <n v="1.0125"/>
    <x v="1"/>
    <s v="M"/>
    <s v="rfaltinqb@topsy.com"/>
    <x v="1"/>
    <m/>
    <s v="Printemps"/>
    <s v="Medium"/>
  </r>
  <r>
    <n v="27.945"/>
    <n v="1.1177999999999999"/>
    <n v="3.07395"/>
    <x v="2"/>
    <s v="D"/>
    <s v="gcheekeqc@sitemeter.com"/>
    <x v="2"/>
    <m/>
    <s v="Automne "/>
    <s v="Dark"/>
  </r>
  <r>
    <n v="27.484999999999996"/>
    <n v="1.0993999999999999"/>
    <n v="1.6490999999999998"/>
    <x v="0"/>
    <s v="L"/>
    <s v="grattqd@phpbb.com"/>
    <x v="0"/>
    <m/>
    <s v="Automne "/>
    <s v="Light"/>
  </r>
  <r>
    <n v="3.5849999999999995"/>
    <n v="1.7924999999999998"/>
    <n v="0.21509999999999996"/>
    <x v="0"/>
    <s v="L"/>
    <n v="0"/>
    <x v="0"/>
    <m/>
    <s v="Printemps"/>
    <s v="Light"/>
  </r>
  <r>
    <n v="3.5849999999999995"/>
    <n v="1.7924999999999998"/>
    <n v="0.21509999999999996"/>
    <x v="0"/>
    <s v="L"/>
    <s v="ieberleinqf@hc360.com"/>
    <x v="0"/>
    <m/>
    <s v="Automne "/>
    <s v="Light"/>
  </r>
  <r>
    <n v="11.25"/>
    <n v="1.125"/>
    <n v="1.0125"/>
    <x v="1"/>
    <s v="M"/>
    <s v="jdrengqg@uiuc.edu"/>
    <x v="1"/>
    <m/>
    <s v="Été"/>
    <s v="Medium"/>
  </r>
  <r>
    <n v="4.7549999999999999"/>
    <n v="2.3774999999999999"/>
    <n v="0.61814999999999998"/>
    <x v="3"/>
    <s v="L"/>
    <s v="rstrathernqn@devhub.com"/>
    <x v="3"/>
    <m/>
    <s v="Hiver"/>
    <s v="Light"/>
  </r>
  <r>
    <n v="15.85"/>
    <n v="1.585"/>
    <n v="2.0605000000000002"/>
    <x v="3"/>
    <s v="L"/>
    <s v="cmiguelqo@exblog.jp"/>
    <x v="3"/>
    <m/>
    <s v="Hiver"/>
    <s v="Light"/>
  </r>
  <r>
    <n v="22.884999999999998"/>
    <n v="0.91539999999999988"/>
    <n v="2.0596499999999995"/>
    <x v="1"/>
    <s v="D"/>
    <n v="0"/>
    <x v="1"/>
    <m/>
    <s v="Automne"/>
    <s v="Dark"/>
  </r>
  <r>
    <n v="8.9499999999999993"/>
    <n v="0.89499999999999991"/>
    <n v="0.53699999999999992"/>
    <x v="0"/>
    <s v="D"/>
    <s v="mrocksqq@exblog.jp"/>
    <x v="0"/>
    <m/>
    <s v="Printemps"/>
    <s v="Dark"/>
  </r>
  <r>
    <n v="5.97"/>
    <n v="1.194"/>
    <n v="0.35819999999999996"/>
    <x v="0"/>
    <s v="M"/>
    <s v="yburrellsqr@vinaora.com"/>
    <x v="0"/>
    <m/>
    <s v="Hiver"/>
    <s v="Medium"/>
  </r>
  <r>
    <n v="4.4550000000000001"/>
    <n v="2.2275"/>
    <n v="0.49004999999999999"/>
    <x v="2"/>
    <s v="L"/>
    <s v="cgoodrumqs@goodreads.com"/>
    <x v="2"/>
    <m/>
    <s v="Hiver"/>
    <s v="Light"/>
  </r>
  <r>
    <n v="9.9499999999999993"/>
    <n v="0.99499999999999988"/>
    <n v="0.59699999999999998"/>
    <x v="0"/>
    <s v="M"/>
    <s v="jjefferysqt@blog.com"/>
    <x v="0"/>
    <m/>
    <s v="Automne "/>
    <s v="Medium"/>
  </r>
  <r>
    <n v="8.91"/>
    <n v="1.782"/>
    <n v="0.98009999999999997"/>
    <x v="2"/>
    <s v="L"/>
    <s v="bwardellqu@adobe.com"/>
    <x v="2"/>
    <m/>
    <s v="Hiver"/>
    <s v="Light"/>
  </r>
  <r>
    <n v="2.6849999999999996"/>
    <n v="1.3424999999999998"/>
    <n v="0.16109999999999997"/>
    <x v="0"/>
    <s v="D"/>
    <s v="zwalisiakqv@ucsd.edu"/>
    <x v="0"/>
    <m/>
    <s v="Hiver"/>
    <s v="Dark"/>
  </r>
  <r>
    <n v="2.9849999999999999"/>
    <n v="1.4924999999999999"/>
    <n v="0.17909999999999998"/>
    <x v="0"/>
    <s v="M"/>
    <s v="wleopoldqw@blogspot.com"/>
    <x v="0"/>
    <m/>
    <s v="Printemps"/>
    <s v="Medium"/>
  </r>
  <r>
    <n v="12.95"/>
    <n v="1.2949999999999999"/>
    <n v="1.6835"/>
    <x v="3"/>
    <s v="D"/>
    <s v="cshaldersqx@cisco.com"/>
    <x v="3"/>
    <m/>
    <s v="Été"/>
    <s v="Dark"/>
  </r>
  <r>
    <n v="8.25"/>
    <n v="1.65"/>
    <n v="0.90749999999999997"/>
    <x v="2"/>
    <s v="M"/>
    <n v="0"/>
    <x v="2"/>
    <m/>
    <s v="Automne "/>
    <s v="Medium"/>
  </r>
  <r>
    <n v="29.784999999999997"/>
    <n v="1.1913999999999998"/>
    <n v="2.6806499999999995"/>
    <x v="1"/>
    <s v="L"/>
    <s v="nfurberqz@jugem.jp"/>
    <x v="1"/>
    <m/>
    <s v="Été"/>
    <s v="Light"/>
  </r>
  <r>
    <n v="29.784999999999997"/>
    <n v="1.1913999999999998"/>
    <n v="2.6806499999999995"/>
    <x v="1"/>
    <s v="L"/>
    <n v="0"/>
    <x v="1"/>
    <m/>
    <s v="Été"/>
    <s v="Light"/>
  </r>
  <r>
    <n v="14.55"/>
    <n v="1.4550000000000001"/>
    <n v="1.8915000000000002"/>
    <x v="3"/>
    <s v="M"/>
    <s v="ckeaver1@ucoz.com"/>
    <x v="3"/>
    <m/>
    <s v="Automne"/>
    <s v="Medium"/>
  </r>
  <r>
    <n v="7.77"/>
    <n v="1.5539999999999998"/>
    <n v="0.69929999999999992"/>
    <x v="1"/>
    <s v="L"/>
    <s v="ckeaver1@ucoz.com"/>
    <x v="1"/>
    <m/>
    <s v="Printemps"/>
    <s v="Light"/>
  </r>
  <r>
    <n v="5.3699999999999992"/>
    <n v="1.0739999999999998"/>
    <n v="0.32219999999999993"/>
    <x v="0"/>
    <s v="D"/>
    <s v="sroseboroughr2@virginia.edu"/>
    <x v="0"/>
    <m/>
    <s v="Printemps"/>
    <s v="Dark"/>
  </r>
  <r>
    <n v="2.9849999999999999"/>
    <n v="1.4924999999999999"/>
    <n v="0.26865"/>
    <x v="1"/>
    <s v="D"/>
    <s v="ckingwellr3@squarespace.com"/>
    <x v="1"/>
    <m/>
    <s v="Hiver"/>
    <s v="Dark"/>
  </r>
  <r>
    <n v="27.484999999999996"/>
    <n v="1.0993999999999999"/>
    <n v="1.6490999999999998"/>
    <x v="0"/>
    <s v="L"/>
    <s v="kcantor4@gmpg.org"/>
    <x v="0"/>
    <m/>
    <s v="Été"/>
    <s v="Light"/>
  </r>
  <r>
    <n v="11.95"/>
    <n v="1.1949999999999998"/>
    <n v="0.71699999999999997"/>
    <x v="0"/>
    <s v="L"/>
    <s v="mblakemorer5@nsw.gov.au"/>
    <x v="0"/>
    <m/>
    <s v="Été"/>
    <s v="Light"/>
  </r>
  <r>
    <n v="5.3699999999999992"/>
    <n v="1.0739999999999998"/>
    <n v="0.32219999999999993"/>
    <x v="0"/>
    <s v="D"/>
    <n v="0"/>
    <x v="0"/>
    <m/>
    <s v="Hiver"/>
    <s v="Dark"/>
  </r>
  <r>
    <n v="27.945"/>
    <n v="1.1177999999999999"/>
    <n v="3.07395"/>
    <x v="2"/>
    <s v="D"/>
    <n v="0"/>
    <x v="2"/>
    <m/>
    <s v="Printemps"/>
    <s v="Dark"/>
  </r>
  <r>
    <n v="3.645"/>
    <n v="1.8225"/>
    <n v="0.40095000000000003"/>
    <x v="2"/>
    <s v="D"/>
    <s v="cbernardotr9@wix.com"/>
    <x v="2"/>
    <m/>
    <s v="Été"/>
    <s v="Dark"/>
  </r>
  <r>
    <n v="11.95"/>
    <n v="1.1949999999999998"/>
    <n v="0.71699999999999997"/>
    <x v="0"/>
    <s v="L"/>
    <s v="kkemeryra@t.co"/>
    <x v="0"/>
    <m/>
    <s v="Été"/>
    <s v="Light"/>
  </r>
  <r>
    <n v="3.375"/>
    <n v="1.6875"/>
    <n v="0.30374999999999996"/>
    <x v="1"/>
    <s v="M"/>
    <s v="fparlotrb@forbes.com"/>
    <x v="1"/>
    <m/>
    <s v="Hiver"/>
    <s v="Medium"/>
  </r>
  <r>
    <n v="31.624999999999996"/>
    <n v="1.2649999999999999"/>
    <n v="3.4787499999999998"/>
    <x v="2"/>
    <s v="M"/>
    <s v="rcheakrc@tripadvisor.com"/>
    <x v="2"/>
    <m/>
    <s v="Hiver"/>
    <s v="Medium"/>
  </r>
  <r>
    <n v="11.95"/>
    <n v="1.1949999999999998"/>
    <n v="0.71699999999999997"/>
    <x v="0"/>
    <s v="L"/>
    <s v="kogeneayrd@utexas.edu"/>
    <x v="0"/>
    <m/>
    <s v="Hiver"/>
    <s v="Light"/>
  </r>
  <r>
    <n v="33.464999999999996"/>
    <n v="1.3385999999999998"/>
    <n v="4.3504499999999995"/>
    <x v="3"/>
    <s v="M"/>
    <s v="cayrere@symantec.com"/>
    <x v="3"/>
    <m/>
    <s v="Printemps"/>
    <s v="Medium"/>
  </r>
  <r>
    <n v="5.97"/>
    <n v="1.194"/>
    <n v="0.5373"/>
    <x v="1"/>
    <s v="D"/>
    <s v="lkynetonrf@macromedia.com"/>
    <x v="1"/>
    <m/>
    <s v="Hiver"/>
    <s v="Dark"/>
  </r>
  <r>
    <n v="9.9499999999999993"/>
    <n v="0.99499999999999988"/>
    <n v="0.59699999999999998"/>
    <x v="0"/>
    <s v="M"/>
    <n v="0"/>
    <x v="0"/>
    <m/>
    <s v="Printemps"/>
    <s v="Medium"/>
  </r>
  <r>
    <n v="25.874999999999996"/>
    <n v="1.0349999999999999"/>
    <n v="2.3287499999999994"/>
    <x v="1"/>
    <s v="M"/>
    <n v="0"/>
    <x v="1"/>
    <m/>
    <s v="Printemps"/>
    <s v="Medium"/>
  </r>
  <r>
    <n v="3.645"/>
    <n v="1.8225"/>
    <n v="0.40095000000000003"/>
    <x v="2"/>
    <s v="D"/>
    <n v="0"/>
    <x v="2"/>
    <m/>
    <s v="Été"/>
    <s v="Dark"/>
  </r>
  <r>
    <n v="7.77"/>
    <n v="1.5539999999999998"/>
    <n v="1.0101"/>
    <x v="3"/>
    <s v="D"/>
    <n v="0"/>
    <x v="3"/>
    <m/>
    <s v="Été"/>
    <s v="Dark"/>
  </r>
  <r>
    <n v="5.97"/>
    <n v="1.194"/>
    <n v="0.35819999999999996"/>
    <x v="0"/>
    <s v="M"/>
    <n v="0"/>
    <x v="0"/>
    <m/>
    <s v="Printemps"/>
    <s v="Medium"/>
  </r>
  <r>
    <n v="6.75"/>
    <n v="1.35"/>
    <n v="0.60749999999999993"/>
    <x v="1"/>
    <s v="M"/>
    <n v="0"/>
    <x v="1"/>
    <m/>
    <s v="Automne"/>
    <s v="Medium"/>
  </r>
  <r>
    <n v="36.454999999999998"/>
    <n v="1.4581999999999999"/>
    <n v="4.7391499999999995"/>
    <x v="3"/>
    <s v="L"/>
    <n v="0"/>
    <x v="3"/>
    <m/>
    <s v="Printemps"/>
    <s v="Light"/>
  </r>
  <r>
    <n v="12.95"/>
    <n v="1.2949999999999999"/>
    <n v="1.1655"/>
    <x v="1"/>
    <s v="L"/>
    <n v="0"/>
    <x v="1"/>
    <m/>
    <s v="Hiver"/>
    <s v="Light"/>
  </r>
  <r>
    <n v="2.9849999999999999"/>
    <n v="1.4924999999999999"/>
    <n v="0.26865"/>
    <x v="1"/>
    <s v="D"/>
    <n v="0"/>
    <x v="1"/>
    <m/>
    <s v="Hiver"/>
    <s v="Dark"/>
  </r>
  <r>
    <n v="27.484999999999996"/>
    <n v="1.0993999999999999"/>
    <n v="1.6490999999999998"/>
    <x v="0"/>
    <s v="L"/>
    <s v="jtewelsonrn@samsung.com"/>
    <x v="0"/>
    <m/>
    <s v="Hiver"/>
    <s v="Light"/>
  </r>
  <r>
    <n v="9.9499999999999993"/>
    <n v="0.99499999999999988"/>
    <n v="0.89549999999999985"/>
    <x v="1"/>
    <s v="D"/>
    <s v="njennyrq@bigcartel.com"/>
    <x v="1"/>
    <m/>
    <s v="Été"/>
    <s v="Dark"/>
  </r>
  <r>
    <n v="4.125"/>
    <n v="2.0625"/>
    <n v="0.45374999999999999"/>
    <x v="2"/>
    <s v="M"/>
    <n v="0"/>
    <x v="2"/>
    <m/>
    <s v="Automne"/>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7E7F4-F01E-4C80-9353-ABE2E92D7C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0">
    <pivotField dataField="1" numFmtId="166" showAll="0"/>
    <pivotField numFmtId="166" showAll="0"/>
    <pivotField showAll="0"/>
    <pivotField showAll="0">
      <items count="5">
        <item x="1"/>
        <item x="2"/>
        <item x="3"/>
        <item x="0"/>
        <item t="default"/>
      </items>
    </pivotField>
    <pivotField showAll="0"/>
    <pivotField showAll="0"/>
    <pivotField axis="axisRow" showAll="0">
      <items count="5">
        <item x="1"/>
        <item x="2"/>
        <item x="3"/>
        <item x="0"/>
        <item t="default"/>
      </items>
    </pivotField>
    <pivotField showAll="0"/>
    <pivotField showAll="0"/>
    <pivotField showAll="0"/>
  </pivotFields>
  <rowFields count="1">
    <field x="6"/>
  </rowFields>
  <rowItems count="5">
    <i>
      <x/>
    </i>
    <i>
      <x v="1"/>
    </i>
    <i>
      <x v="2"/>
    </i>
    <i>
      <x v="3"/>
    </i>
    <i t="grand">
      <x/>
    </i>
  </rowItems>
  <colItems count="1">
    <i/>
  </colItems>
  <dataFields count="1">
    <dataField name="Sum of products.Unit Price" fld="0"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79714-E769-4AAB-AFC6-48199BC80BB1}" name="PivotTable1" cacheId="442" applyNumberFormats="0" applyBorderFormats="0" applyFontFormats="0" applyPatternFormats="0" applyAlignmentFormats="0" applyWidthHeightFormats="1" dataCaption="Values" tag="0da0b997-6073-475c-a5fe-c0e310371e4c" updatedVersion="8" minRefreshableVersion="5" useAutoFormatting="1" subtotalHiddenItems="1" rowGrandTotals="0" colGrandTotals="0" itemPrintTitles="1" createdVersion="8" indent="0" compact="0" outline="1" outlineData="1" compactData="0" multipleFieldFilters="0" chartFormat="17">
  <location ref="B17:G66" firstHeaderRow="1" firstDataRow="2" firstDataCol="2"/>
  <pivotFields count="4">
    <pivotField axis="axisRow" compact="0" allDrilled="1" showAll="0" dataSourceSort="1" defaultSubtotal="0" defaultAttributeDrillState="1">
      <items count="12">
        <item x="0"/>
        <item x="1"/>
        <item x="2"/>
        <item x="3"/>
        <item x="4"/>
        <item x="5"/>
        <item x="6"/>
        <item x="7"/>
        <item x="8"/>
        <item x="9"/>
        <item x="10"/>
        <item x="11"/>
      </items>
    </pivotField>
    <pivotField axis="axisRow" compact="0" allDrilled="1" showAll="0" dataSourceSort="1" defaultSubtotal="0" defaultAttributeDrillState="1">
      <items count="4">
        <item x="0"/>
        <item x="1"/>
        <item x="2"/>
        <item x="3"/>
      </items>
    </pivotField>
    <pivotField axis="axisCol" compact="0" allDrilled="1" subtotalTop="0" showAll="0" dataSourceSort="1" defaultSubtotal="0" defaultAttributeDrillState="1">
      <items count="4">
        <item x="0"/>
        <item x="1"/>
        <item x="2"/>
        <item x="3"/>
      </items>
    </pivotField>
    <pivotField dataField="1" compact="0" subtotalTop="0" showAll="0" defaultSubtotal="0"/>
  </pivotFields>
  <rowFields count="2">
    <field x="1"/>
    <field x="0"/>
  </rowFields>
  <rowItems count="4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rowItems>
  <colFields count="1">
    <field x="2"/>
  </colFields>
  <colItems count="4">
    <i>
      <x/>
    </i>
    <i>
      <x v="1"/>
    </i>
    <i>
      <x v="2"/>
    </i>
    <i>
      <x v="3"/>
    </i>
  </colItems>
  <dataFields count="1">
    <dataField name="Sum of Sales" fld="3" baseField="1" baseItem="0" numFmtId="1"/>
  </dataFields>
  <chartFormats count="4">
    <chartFormat chart="16" format="9" series="1">
      <pivotArea type="data" outline="0" fieldPosition="0">
        <references count="2">
          <reference field="4294967294" count="1" selected="0">
            <x v="0"/>
          </reference>
          <reference field="2" count="1" selected="0">
            <x v="0"/>
          </reference>
        </references>
      </pivotArea>
    </chartFormat>
    <chartFormat chart="16" format="10" series="1">
      <pivotArea type="data" outline="0" fieldPosition="0">
        <references count="2">
          <reference field="4294967294" count="1" selected="0">
            <x v="0"/>
          </reference>
          <reference field="2" count="1" selected="0">
            <x v="1"/>
          </reference>
        </references>
      </pivotArea>
    </chartFormat>
    <chartFormat chart="16" format="11" series="1">
      <pivotArea type="data" outline="0" fieldPosition="0">
        <references count="2">
          <reference field="4294967294" count="1" selected="0">
            <x v="0"/>
          </reference>
          <reference field="2" count="1" selected="0">
            <x v="2"/>
          </reference>
        </references>
      </pivotArea>
    </chartFormat>
    <chartFormat chart="16" format="12" series="1">
      <pivotArea type="data" outline="0" fieldPosition="0">
        <references count="2">
          <reference field="4294967294" count="1" selected="0">
            <x v="0"/>
          </reference>
          <reference field="2"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31"/>
    <rowHierarchyUsage hierarchyUsage="3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F0AA2-2B75-46E5-AEB7-C255E39F3833}" name="PivotTable3" cacheId="139" applyNumberFormats="0" applyBorderFormats="0" applyFontFormats="0" applyPatternFormats="0" applyAlignmentFormats="0" applyWidthHeightFormats="1" dataCaption="Values" tag="0da0b997-6073-475c-a5fe-c0e310371e4c" updatedVersion="8" minRefreshableVersion="3" useAutoFormatting="1" itemPrintTitles="1" createdVersion="8" indent="0" outline="1" outlineData="1" multipleFieldFilters="0" chartFormat="2">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ducts.Unit Price" fld="0" baseField="0" baseItem="0"/>
  </dataFields>
  <chartFormats count="1">
    <chartFormat chart="1" format="0"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2C0CE-A94C-4720-B49E-B7DAB342D1DB}" name="PivotTable4" cacheId="3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J13:K22" firstHeaderRow="1" firstDataRow="1" firstDataCol="1"/>
  <pivotFields count="4">
    <pivotField dataField="1" subtotalTop="0" showAll="0" defaultSubtotal="0"/>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measureFilter="1"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9">
    <i>
      <x/>
    </i>
    <i>
      <x v="3"/>
    </i>
    <i>
      <x v="4"/>
    </i>
    <i>
      <x v="5"/>
    </i>
    <i>
      <x v="6"/>
    </i>
    <i>
      <x v="7"/>
    </i>
    <i>
      <x v="2"/>
    </i>
    <i>
      <x v="1"/>
    </i>
    <i t="grand">
      <x/>
    </i>
  </rowItems>
  <colItems count="1">
    <i/>
  </colItems>
  <dataFields count="1">
    <dataField name="Sum of Sales" fld="0" baseField="0" baseItem="0"/>
  </dataFields>
  <chartFormats count="2">
    <chartFormat chart="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oducts.Price per 100g"/>
    <pivotHierarchy dragToData="1" caption="Average of products.Unit Price"/>
    <pivotHierarchy dragToData="1"/>
    <pivotHierarchy dragToData="1"/>
    <pivotHierarchy dragToData="1"/>
  </pivotHierarchies>
  <pivotTableStyleInfo name="PivotStyleMedium9" showRowHeaders="1" showColHeaders="1" showRowStripes="0" showColStripes="0" showLastColumn="1"/>
  <filters count="1">
    <filter fld="3" type="count" id="2" iMeasureHier="50">
      <autoFilter ref="A1">
        <filterColumn colId="0">
          <top10 val="8" filterVal="8"/>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BF834C-8160-485E-B43A-C44161AE490E}" name="PivotTable3" cacheId="291" applyNumberFormats="0" applyBorderFormats="0" applyFontFormats="0" applyPatternFormats="0" applyAlignmentFormats="0" applyWidthHeightFormats="1" dataCaption="Values" updatedVersion="8" minRefreshableVersion="3" showMemberPropertyTips="0" showDataTips="0" useAutoFormatting="1" itemPrintTitles="1" createdVersion="8" indent="0" showHeaders="0" outline="1" outlineData="1" multipleFieldFilters="0" chartFormat="12">
  <location ref="B19:D2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products.Unit Price" fld="1" baseField="0" baseItem="0"/>
    <dataField name="Sum of Sales" fld="0" baseField="0" baseItem="0"/>
  </dataFields>
  <chartFormats count="3">
    <chartFormat chart="2" format="0"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ustomers.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oducts.Price per 100g"/>
    <pivotHierarchy dragToData="1" caption="Average of products.Unit Price"/>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CE396-303D-44FF-BEE4-0391084D9A3B}" name="PivotTable2" cacheId="3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3"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s>
  <rowFields count="2">
    <field x="1"/>
    <field x="2"/>
  </rowFields>
  <rowItems count="10">
    <i>
      <x v="1"/>
    </i>
    <i r="1">
      <x v="1"/>
    </i>
    <i r="1">
      <x/>
    </i>
    <i>
      <x/>
    </i>
    <i r="1">
      <x/>
    </i>
    <i r="1">
      <x v="1"/>
    </i>
    <i>
      <x v="2"/>
    </i>
    <i r="1">
      <x v="1"/>
    </i>
    <i r="1">
      <x/>
    </i>
    <i t="grand">
      <x/>
    </i>
  </rowItems>
  <colItems count="1">
    <i/>
  </colItems>
  <dataFields count="1">
    <dataField name="Sum of Sales" fld="0" baseField="0" baseItem="0"/>
  </dataFields>
  <chartFormats count="1">
    <chartFormat chart="5" format="7"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oducts.Price per 100g"/>
    <pivotHierarchy dragToData="1" caption="Average of products.Unit Price"/>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18"/>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C678F37-F800-43E5-AC37-E7871197E9B6}" autoFormatId="16" applyNumberFormats="0" applyBorderFormats="0" applyFontFormats="0" applyPatternFormats="0" applyAlignmentFormats="0" applyWidthHeightFormats="0">
  <queryTableRefresh nextId="10" unboundColumnsRight="2">
    <queryTableFields count="9">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 id="8" dataBound="0"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B4A5DDF-2915-413A-96FE-1E4BDD64571A}" autoFormatId="16" applyNumberFormats="0" applyBorderFormats="0" applyFontFormats="0" applyPatternFormats="0" applyAlignmentFormats="0" applyWidthHeightFormats="0">
  <queryTableRefresh nextId="42" unboundColumnsRight="8">
    <queryTableFields count="23">
      <queryTableField id="1" name="Order ID" tableColumnId="1"/>
      <queryTableField id="2" name="Order Date" tableColumnId="2"/>
      <queryTableField id="3" name="Customer ID" tableColumnId="3"/>
      <queryTableField id="4" name="Product ID" tableColumnId="4"/>
      <queryTableField id="5" name="Quantity" tableColumnId="5"/>
      <queryTableField id="14" name="customers.Customer Name" tableColumnId="14"/>
      <queryTableField id="16" name="customers.Phone Number" tableColumnId="16"/>
      <queryTableField id="17" name="customers.Address Line 1" tableColumnId="17"/>
      <queryTableField id="18" name="customers.City" tableColumnId="18"/>
      <queryTableField id="19" name="customers.Country" tableColumnId="19"/>
      <queryTableField id="20" name="customers.Postcode" tableColumnId="20"/>
      <queryTableField id="24" name="products.Size" tableColumnId="24"/>
      <queryTableField id="25" name="products.Unit Price" tableColumnId="25"/>
      <queryTableField id="26" name="products.Price per 100g" tableColumnId="26"/>
      <queryTableField id="27" name="products.Profit" tableColumnId="27"/>
      <queryTableField id="28" dataBound="0" tableColumnId="28"/>
      <queryTableField id="30" dataBound="0" tableColumnId="7"/>
      <queryTableField id="31" dataBound="0" tableColumnId="8"/>
      <queryTableField id="32" dataBound="0" tableColumnId="9"/>
      <queryTableField id="34" dataBound="0" tableColumnId="11"/>
      <queryTableField id="36" dataBound="0" tableColumnId="13"/>
      <queryTableField id="37" dataBound="0" tableColumnId="15"/>
      <queryTableField id="41" dataBound="0" tableColumnId="6"/>
    </queryTableFields>
    <queryTableDeletedFields count="4">
      <deletedField name="products.Coffee Type"/>
      <deletedField name="products.Roast Type"/>
      <deletedField name="customers.Email"/>
      <deletedField name="customers.Loyalty Card"/>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55D3067-BB30-4919-8A85-A1830F06B630}"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 xr10:uid="{B552A08F-7C31-4A5D-8A98-EEE551C398EC}" sourceName="[orders].[Coffe Type]">
  <pivotTables>
    <pivotTable tabId="26" name="PivotTable3"/>
  </pivotTables>
  <data>
    <olap pivotCacheId="1352237750">
      <levels count="2">
        <level uniqueName="[orders].[Coffe Type].[(All)]" sourceCaption="(All)" count="0"/>
        <level uniqueName="[orders].[Coffe Type].[Coffe Type]" sourceCaption="Coffe Type" count="4">
          <ranges>
            <range startItem="0">
              <i n="[orders].[Coffe Type].&amp;[Ara]" c="Ara"/>
              <i n="[orders].[Coffe Type].&amp;[Exc]" c="Exc"/>
              <i n="[orders].[Coffe Type].&amp;[Lib]" c="Lib"/>
              <i n="[orders].[Coffe Type].&amp;[Rob]" c="Rob"/>
            </range>
          </ranges>
        </level>
      </levels>
      <selections count="1">
        <selection n="[orders].[Coff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2E49902A-1F3D-4515-A5F3-B7F51F314FF6}" sourceName="[orders].[Product ID]">
  <pivotTables>
    <pivotTable tabId="27" name="PivotTable3"/>
  </pivotTables>
  <data>
    <olap pivotCacheId="1352237750">
      <levels count="2">
        <level uniqueName="[orders].[Product ID].[(All)]" sourceCaption="(All)" count="0"/>
        <level uniqueName="[orders].[Product ID].[Product ID]" sourceCaption="Product ID" count="48">
          <ranges>
            <range startItem="0">
              <i n="[orders].[Product ID].&amp;[A-D-0.2]" c="A-D-0.2"/>
              <i n="[orders].[Product ID].&amp;[A-D-0.5]" c="A-D-0.5"/>
              <i n="[orders].[Product ID].&amp;[A-D-1]" c="A-D-1"/>
              <i n="[orders].[Product ID].&amp;[A-D-2.5]" c="A-D-2.5"/>
              <i n="[orders].[Product ID].&amp;[A-L-0.2]" c="A-L-0.2"/>
              <i n="[orders].[Product ID].&amp;[A-L-0.5]" c="A-L-0.5"/>
              <i n="[orders].[Product ID].&amp;[A-L-1]" c="A-L-1"/>
              <i n="[orders].[Product ID].&amp;[A-L-2.5]" c="A-L-2.5"/>
              <i n="[orders].[Product ID].&amp;[A-M-0.2]" c="A-M-0.2"/>
              <i n="[orders].[Product ID].&amp;[A-M-0.5]" c="A-M-0.5"/>
              <i n="[orders].[Product ID].&amp;[A-M-1]" c="A-M-1"/>
              <i n="[orders].[Product ID].&amp;[A-M-2.5]" c="A-M-2.5"/>
              <i n="[orders].[Product ID].&amp;[E-D-0.2]" c="E-D-0.2"/>
              <i n="[orders].[Product ID].&amp;[E-D-0.5]" c="E-D-0.5"/>
              <i n="[orders].[Product ID].&amp;[E-D-1]" c="E-D-1"/>
              <i n="[orders].[Product ID].&amp;[E-D-2.5]" c="E-D-2.5"/>
              <i n="[orders].[Product ID].&amp;[E-L-0.2]" c="E-L-0.2"/>
              <i n="[orders].[Product ID].&amp;[E-L-0.5]" c="E-L-0.5"/>
              <i n="[orders].[Product ID].&amp;[E-L-1]" c="E-L-1"/>
              <i n="[orders].[Product ID].&amp;[E-L-2.5]" c="E-L-2.5"/>
              <i n="[orders].[Product ID].&amp;[E-M-0.2]" c="E-M-0.2"/>
              <i n="[orders].[Product ID].&amp;[E-M-0.5]" c="E-M-0.5"/>
              <i n="[orders].[Product ID].&amp;[E-M-1]" c="E-M-1"/>
              <i n="[orders].[Product ID].&amp;[E-M-2.5]" c="E-M-2.5"/>
              <i n="[orders].[Product ID].&amp;[L-D-0.2]" c="L-D-0.2"/>
              <i n="[orders].[Product ID].&amp;[L-D-0.5]" c="L-D-0.5"/>
              <i n="[orders].[Product ID].&amp;[L-D-1]" c="L-D-1"/>
              <i n="[orders].[Product ID].&amp;[L-D-2.5]" c="L-D-2.5"/>
              <i n="[orders].[Product ID].&amp;[L-L-0.2]" c="L-L-0.2"/>
              <i n="[orders].[Product ID].&amp;[L-L-0.5]" c="L-L-0.5"/>
              <i n="[orders].[Product ID].&amp;[L-L-1]" c="L-L-1"/>
              <i n="[orders].[Product ID].&amp;[L-L-2.5]" c="L-L-2.5"/>
              <i n="[orders].[Product ID].&amp;[L-M-0.2]" c="L-M-0.2"/>
              <i n="[orders].[Product ID].&amp;[L-M-0.5]" c="L-M-0.5"/>
              <i n="[orders].[Product ID].&amp;[L-M-1]" c="L-M-1"/>
              <i n="[orders].[Product ID].&amp;[L-M-2.5]" c="L-M-2.5"/>
              <i n="[orders].[Product ID].&amp;[R-D-0.2]" c="R-D-0.2"/>
              <i n="[orders].[Product ID].&amp;[R-D-0.5]" c="R-D-0.5"/>
              <i n="[orders].[Product ID].&amp;[R-D-1]" c="R-D-1"/>
              <i n="[orders].[Product ID].&amp;[R-D-2.5]" c="R-D-2.5"/>
              <i n="[orders].[Product ID].&amp;[R-L-0.2]" c="R-L-0.2"/>
              <i n="[orders].[Product ID].&amp;[R-L-0.5]" c="R-L-0.5"/>
              <i n="[orders].[Product ID].&amp;[R-L-1]" c="R-L-1"/>
              <i n="[orders].[Product ID].&amp;[R-L-2.5]" c="R-L-2.5"/>
              <i n="[orders].[Product ID].&amp;[R-M-0.2]" c="R-M-0.2"/>
              <i n="[orders].[Product ID].&amp;[R-M-0.5]" c="R-M-0.5"/>
              <i n="[orders].[Product ID].&amp;[R-M-1]" c="R-M-1"/>
              <i n="[orders].[Product ID].&amp;[R-M-2.5]" c="R-M-2.5"/>
            </range>
          </ranges>
        </level>
      </levels>
      <selections count="1">
        <selection n="[orders].[Product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Country" xr10:uid="{FE0703CB-DA2E-47D3-8605-54F55FC93C90}" sourceName="[orders].[customers.Country]">
  <pivotTables>
    <pivotTable tabId="27" name="PivotTable3"/>
  </pivotTables>
  <data>
    <olap pivotCacheId="1352237750">
      <levels count="2">
        <level uniqueName="[orders].[customers.Country].[(All)]" sourceCaption="(All)" count="0"/>
        <level uniqueName="[orders].[customers.Country].[customers.Country]" sourceCaption="customers.Country" count="3">
          <ranges>
            <range startItem="0">
              <i n="[orders].[customers.Country].&amp;[Ireland]" c="Ireland"/>
              <i n="[orders].[customers.Country].&amp;[United Kingdom]" c="United Kingdom"/>
              <i n="[orders].[customers.Country].&amp;[United States]" c="United States"/>
            </range>
          </ranges>
        </level>
      </levels>
      <selections count="1">
        <selection n="[orders].[customers.Country].&amp;[United Stat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D00027-6B5A-426D-812D-3A85109F65CB}" sourceName="[orders].[Roast Type Name]">
  <pivotTables>
    <pivotTable tabId="26" name="PivotTable1"/>
  </pivotTables>
  <data>
    <olap pivotCacheId="1352237750">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10A12F7-1F6D-499A-931A-FB88F1A46369}" sourceName="[products].[Size]">
  <pivotTables>
    <pivotTable tabId="26" name="PivotTable1"/>
  </pivotTables>
  <data>
    <olap pivotCacheId="1352237750">
      <levels count="2">
        <level uniqueName="[products].[Size].[(All)]" sourceCaption="(All)" count="0"/>
        <level uniqueName="[products].[Size].[Size]" sourceCaption="Size" count="4">
          <ranges>
            <range startItem="0">
              <i n="[products].[Size].&amp;[2.E-1]" c="0.2"/>
              <i n="[products].[Size].&amp;[5.E-1]" c="0.5"/>
              <i n="[products].[Size].&amp;[1.]" c="1"/>
              <i n="[products].[Size].&amp;[2.5]" c="2.5"/>
            </range>
          </ranges>
        </level>
      </levels>
      <selections count="1">
        <selection n="[products].[Siz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s" xr10:uid="{86775CD8-EECA-46A0-B26A-DF41E270BA2E}" sourceName="[orders].[Loyalty Cars]">
  <pivotTables>
    <pivotTable tabId="26" name="PivotTable1"/>
  </pivotTables>
  <data>
    <olap pivotCacheId="1352237750">
      <levels count="2">
        <level uniqueName="[orders].[Loyalty Cars].[(All)]" sourceCaption="(All)" count="0"/>
        <level uniqueName="[orders].[Loyalty Cars].[Loyalty Cars]" sourceCaption="Loyalty Cars" count="2">
          <ranges>
            <range startItem="0">
              <i n="[orders].[Loyalty Cars].&amp;[No]" c="No"/>
              <i n="[orders].[Loyalty Cars].&amp;[Yes]" c="Yes"/>
            </range>
          </ranges>
        </level>
      </levels>
      <selections count="1">
        <selection n="[orders].[Loyalty C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 Type" xr10:uid="{422E59B6-6539-460E-964F-EE6F5931AE45}" cache="Slicer_Coffe_Type" caption="Coffe 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16D0CF1-2A94-40D5-B996-98FBBB611162}" cache="Slicer_Product_ID" caption="Product ID" startItem="15" level="1" style="Slicer Style 1" rowHeight="241300"/>
  <slicer name="customers.Country" xr10:uid="{F8EF1FF4-B702-4086-923B-BB6BD05B5A20}" cache="Slicer_customers.Country" caption="customers.Country"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65039B0-FE83-4611-86AC-E9E385A5EB30}" cache="Slicer_Roast_Type_Name" caption="Roast Type Name" columnCount="3" level="1" style="Slicer Style 1" rowHeight="241300"/>
  <slicer name="Size" xr10:uid="{18C116E6-2A16-47BA-8055-B69AFE311600}" cache="Slicer_Size" caption="Size" columnCount="2" level="1" style="Slicer Style 1" rowHeight="241300"/>
  <slicer name="Loyalty Cars" xr10:uid="{778A7B32-BF86-4A33-835C-A19D324BC02B}" cache="Slicer_Loyalty_Cars" caption="Loyalty Cars" level="1" style="Slicer Style 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9E7957-A65A-4D72-ACCB-715B43CB4A09}" name="products" displayName="products" ref="A1:I49" tableType="queryTable" totalsRowShown="0">
  <autoFilter ref="A1:I49" xr:uid="{9F9E7957-A65A-4D72-ACCB-715B43CB4A09}"/>
  <sortState xmlns:xlrd2="http://schemas.microsoft.com/office/spreadsheetml/2017/richdata2" ref="A2:H49">
    <sortCondition ref="H1:H49"/>
  </sortState>
  <tableColumns count="9">
    <tableColumn id="1" xr3:uid="{BEF2ACCE-9161-4FB7-A7FE-2D3DF055F1B8}" uniqueName="1" name="Product ID" queryTableFieldId="1" dataDxfId="31"/>
    <tableColumn id="2" xr3:uid="{F00C8213-40D6-4F1D-B3D0-D4D2924AF398}" uniqueName="2" name="Coffee Type" queryTableFieldId="2" dataDxfId="30"/>
    <tableColumn id="3" xr3:uid="{2F8A6576-E3E7-4B00-A70F-C599A6ACF6F6}" uniqueName="3" name="Roast Type" queryTableFieldId="3" dataDxfId="29"/>
    <tableColumn id="4" xr3:uid="{CB948E73-0102-4F4C-BE27-ACD7DF0F5344}" uniqueName="4" name="Size" queryTableFieldId="4"/>
    <tableColumn id="5" xr3:uid="{D139A184-6C25-46BF-A82C-854C647206F1}" uniqueName="5" name="Unit Price" queryTableFieldId="5"/>
    <tableColumn id="6" xr3:uid="{3DA76EAD-3417-4168-BCD1-04F268C5AE23}" uniqueName="6" name="Price per 100g" queryTableFieldId="6"/>
    <tableColumn id="7" xr3:uid="{426771CB-B4EB-4F97-BB0F-BEDFEB5612CC}" uniqueName="7" name="Profit" queryTableFieldId="7"/>
    <tableColumn id="8" xr3:uid="{DBFA37E9-9706-4D94-893A-B488738BAFC5}" uniqueName="8" name="Column1" queryTableFieldId="8"/>
    <tableColumn id="9" xr3:uid="{3C863763-7ECD-4B77-84C3-E99334B57360}" uniqueName="9" name="Column2" queryTableFieldId="9" dataDxfId="28">
      <calculatedColumnFormula>INDEX(products[],MATCH(A2,products[Product ID],0),2)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14133A-7FC0-4474-A082-374C58BF6786}" name="orders" displayName="orders" ref="A1:W1001" tableType="queryTable" totalsRowShown="0">
  <autoFilter ref="A1:W1001" xr:uid="{9014133A-7FC0-4474-A082-374C58BF6786}"/>
  <tableColumns count="23">
    <tableColumn id="1" xr3:uid="{9AE13ACC-A0E4-42D2-9BB2-1E135183BC4F}" uniqueName="1" name="Order ID" queryTableFieldId="1" dataDxfId="27"/>
    <tableColumn id="2" xr3:uid="{6E02F503-BCFF-4867-B51B-FCA68488E900}" uniqueName="2" name="Order Date" queryTableFieldId="2" dataDxfId="26"/>
    <tableColumn id="3" xr3:uid="{26CF4975-B063-4785-ABBB-43E50682D9E6}" uniqueName="3" name="Customer ID" queryTableFieldId="3" dataDxfId="25"/>
    <tableColumn id="4" xr3:uid="{B39D1FB2-2B37-4086-B7D9-140256A20F49}" uniqueName="4" name="Product ID" queryTableFieldId="4" dataDxfId="24"/>
    <tableColumn id="5" xr3:uid="{1826ABEB-39F4-4D7E-A326-5D66DCF89647}" uniqueName="5" name="Quantity" queryTableFieldId="5"/>
    <tableColumn id="14" xr3:uid="{662F18D3-B18C-4E56-BD66-5C2C14D2E019}" uniqueName="14" name="customers.Customer Name" queryTableFieldId="14" dataDxfId="23"/>
    <tableColumn id="16" xr3:uid="{E22A3EEC-5A01-43F3-9CB7-C2AE6F93EBA5}" uniqueName="16" name="customers.Phone Number" queryTableFieldId="16" dataDxfId="22"/>
    <tableColumn id="17" xr3:uid="{8777A761-3285-4DD7-9CA2-15EFEAA247FA}" uniqueName="17" name="customers.Address Line 1" queryTableFieldId="17" dataDxfId="21"/>
    <tableColumn id="18" xr3:uid="{140C2D6B-DFC5-4F52-8C12-03B1B85995D5}" uniqueName="18" name="customers.City" queryTableFieldId="18" dataDxfId="20"/>
    <tableColumn id="19" xr3:uid="{506CBC61-5758-49B1-A11A-F75520C694D8}" uniqueName="19" name="customers.Country" queryTableFieldId="19" dataDxfId="19"/>
    <tableColumn id="20" xr3:uid="{C2255E1E-DD49-485F-A925-0DAE3B6ED5F3}" uniqueName="20" name="customers.Postcode" queryTableFieldId="20"/>
    <tableColumn id="24" xr3:uid="{0819EBF7-27A6-49B5-8ED5-F2F98DE2DE5C}" uniqueName="24" name="products.Size" queryTableFieldId="24" dataDxfId="18"/>
    <tableColumn id="25" xr3:uid="{85DA7DB1-AE3D-437D-8050-8B07DC505D6D}" uniqueName="25" name="products.Unit Price" queryTableFieldId="25" dataDxfId="17"/>
    <tableColumn id="26" xr3:uid="{8C77F57E-203C-4514-A1A1-A2007C4B2852}" uniqueName="26" name="products.Price per 100g" queryTableFieldId="26" dataDxfId="16"/>
    <tableColumn id="27" xr3:uid="{B937C2B2-FA23-4750-B7B0-E0696D15C45F}" uniqueName="27" name="products.Profit" queryTableFieldId="27"/>
    <tableColumn id="28" xr3:uid="{9E2212BF-0957-4F99-96B2-D4B8D72C0814}" uniqueName="28" name="Coffe Type" queryTableFieldId="28" dataDxfId="15">
      <calculatedColumnFormula>INDEX(products[],MATCH('orders (2)'!D2,products[Product ID],0),2)</calculatedColumnFormula>
    </tableColumn>
    <tableColumn id="7" xr3:uid="{0255811B-35F4-4275-9BFA-62E18CEE8077}" uniqueName="7" name="Roast Type" queryTableFieldId="30" dataDxfId="14">
      <calculatedColumnFormula>INDEX(products[],MATCH('orders (2)'!D2,products[Product ID],0),3)</calculatedColumnFormula>
    </tableColumn>
    <tableColumn id="8" xr3:uid="{525FFE69-65F6-4375-86F7-F9B27C32A1B6}" uniqueName="8" name="Email" queryTableFieldId="31" dataDxfId="13">
      <calculatedColumnFormula>INDEX(customers[],MATCH('orders (2)'!C2,customers[Customer ID],0),3)</calculatedColumnFormula>
    </tableColumn>
    <tableColumn id="9" xr3:uid="{77C294D1-55AB-4A6E-9077-9C57D77D9B18}" uniqueName="9" name="Coffe Type Fall" queryTableFieldId="32" dataDxfId="12">
      <calculatedColumnFormula>_xlfn.IFS(P2="Rob","Robesca",P2="Ara","Arabica",P2="Exc","Excercice",P2="Lib","Liberta")</calculatedColumnFormula>
    </tableColumn>
    <tableColumn id="11" xr3:uid="{0DEC4E12-CD0D-4F70-8BB1-29239E91B177}" uniqueName="11" name="Loyalty Cars" queryTableFieldId="34" dataDxfId="11">
      <calculatedColumnFormula>VLOOKUP(orders[[#This Row],[Customer ID]],customers[],9,FALSE)</calculatedColumnFormula>
    </tableColumn>
    <tableColumn id="13" xr3:uid="{B1A80256-3C2B-49A5-A91A-E257DEAD2F4C}" uniqueName="13" name="Season" queryTableFieldId="36" dataDxfId="10">
      <calculatedColumnFormula>_xlfn.IFS(MONTH(B2)=7,"Été",MONTH(B2)=8,"Été",MONTH(B2)=6,"Été",MONTH(B2)=9,"Automne ",MONTH(B2)=10,"Automne",MONTH(B2)=11,"Automne",MONTH(B2)=5,"Printemps",MONTH(B2)=4,"Printemps",MONTH(B2)=3,"Printemps",MONTH(B2)=1,"Hiver",MONTH(B2)=2,"Hiver",MONTH(B2)=12,"Hiver")</calculatedColumnFormula>
    </tableColumn>
    <tableColumn id="15" xr3:uid="{969673C7-6B94-4E87-B62B-10B6E0DAEE27}" uniqueName="15" name="Roast Type Name" queryTableFieldId="37" dataDxfId="9">
      <calculatedColumnFormula>_xlfn.IFS(Q2="M","Medium",Q2="L","Light",Q2="D","Dark")</calculatedColumnFormula>
    </tableColumn>
    <tableColumn id="6" xr3:uid="{9807BC21-23C6-4D7E-9388-0CD9DC9F1F03}" uniqueName="6" name="Sales" queryTableFieldId="41" dataDxfId="8">
      <calculatedColumnFormula>E2*M2</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9DF7CF-D985-47D2-91E3-A2F4AC225B2A}" name="customers" displayName="customers" ref="A1:I1001" tableType="queryTable" totalsRowShown="0">
  <autoFilter ref="A1:I1001" xr:uid="{BA9DF7CF-D985-47D2-91E3-A2F4AC225B2A}"/>
  <tableColumns count="9">
    <tableColumn id="1" xr3:uid="{B533958E-2A63-4E9B-9133-2E0EE66C99B7}" uniqueName="1" name="Customer ID" queryTableFieldId="1" dataDxfId="7"/>
    <tableColumn id="2" xr3:uid="{2699EF3F-CAA1-476F-8272-7956A8023879}" uniqueName="2" name="Customer Name" queryTableFieldId="2" dataDxfId="6"/>
    <tableColumn id="3" xr3:uid="{BB8D987D-8125-47CD-9F1C-CDB4CCD4DB2A}" uniqueName="3" name="Email" queryTableFieldId="3" dataDxfId="5"/>
    <tableColumn id="4" xr3:uid="{CAC0B9F2-0B67-49E3-A2A3-A313DD05308F}" uniqueName="4" name="Phone Number" queryTableFieldId="4" dataDxfId="4"/>
    <tableColumn id="5" xr3:uid="{25BA17AE-285C-481E-92F3-4886B2FC32ED}" uniqueName="5" name="Address Line 1" queryTableFieldId="5" dataDxfId="3"/>
    <tableColumn id="6" xr3:uid="{806664B3-99A9-4718-B8F2-5697E1B64C7D}" uniqueName="6" name="City" queryTableFieldId="6" dataDxfId="2"/>
    <tableColumn id="7" xr3:uid="{0FDDCE3A-DC78-44DB-B064-6A3C9DA0694B}" uniqueName="7" name="Country" queryTableFieldId="7" dataDxfId="1"/>
    <tableColumn id="8" xr3:uid="{C32F52C7-80C8-410F-B239-90386E89B5D7}" uniqueName="8" name="Postcode" queryTableFieldId="8"/>
    <tableColumn id="9" xr3:uid="{79399B7A-99BE-4FF5-BD9F-4BB46A7C2985}" uniqueName="9" name="Loyalty Card"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7F8766C-C3D8-4D91-ACE5-33B5D80B02A4}" sourceName="[orders].[Order Date]">
  <pivotTables>
    <pivotTable tabId="26" name="PivotTable1"/>
  </pivotTables>
  <state minimalRefreshVersion="6" lastRefreshVersion="6" pivotCacheId="10722301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3EBE5F-5E1C-4975-BEAF-4C264DED58B4}" cache="Timeline_Order_Date" caption="Order Date" level="2" selectionLevel="2" scrollPosition="2021-05-23T00:00:00" style="Timeline Style 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4A7E-32BC-4FD3-BA44-8BC60D9527BD}">
  <dimension ref="A1:I49"/>
  <sheetViews>
    <sheetView workbookViewId="0">
      <selection activeCell="E20" sqref="E20"/>
    </sheetView>
  </sheetViews>
  <sheetFormatPr defaultRowHeight="15" x14ac:dyDescent="0.2"/>
  <cols>
    <col min="1" max="1" width="12.375" customWidth="1"/>
    <col min="2" max="2" width="13.875" customWidth="1"/>
    <col min="3" max="3" width="12.75" customWidth="1"/>
    <col min="4" max="4" width="6.75" customWidth="1"/>
    <col min="5" max="5" width="11.875" customWidth="1"/>
    <col min="6" max="6" width="15.625" customWidth="1"/>
    <col min="7" max="7" width="8.25" customWidth="1"/>
  </cols>
  <sheetData>
    <row r="1" spans="1:9" ht="14.25" x14ac:dyDescent="0.2">
      <c r="A1" t="s">
        <v>11</v>
      </c>
      <c r="B1" t="s">
        <v>9</v>
      </c>
      <c r="C1" t="s">
        <v>10</v>
      </c>
      <c r="D1" t="s">
        <v>12</v>
      </c>
      <c r="E1" t="s">
        <v>13</v>
      </c>
      <c r="F1" t="s">
        <v>16</v>
      </c>
      <c r="G1" t="s">
        <v>15</v>
      </c>
      <c r="H1" t="s">
        <v>6206</v>
      </c>
      <c r="I1" t="s">
        <v>6207</v>
      </c>
    </row>
    <row r="2" spans="1:9" ht="14.25" x14ac:dyDescent="0.2">
      <c r="A2" t="s">
        <v>6139</v>
      </c>
      <c r="B2" t="s">
        <v>6192</v>
      </c>
      <c r="C2" t="s">
        <v>6185</v>
      </c>
      <c r="D2">
        <v>1</v>
      </c>
      <c r="E2">
        <v>12.95</v>
      </c>
      <c r="F2">
        <v>1.2949999999999999</v>
      </c>
      <c r="G2">
        <v>1.1655</v>
      </c>
      <c r="H2" t="s">
        <v>6205</v>
      </c>
      <c r="I2" t="str">
        <f>INDEX(products[],MATCH(A2,products[Product ID],0),2)</f>
        <v>Ara</v>
      </c>
    </row>
    <row r="3" spans="1:9" ht="14.25" x14ac:dyDescent="0.2">
      <c r="A3" t="s">
        <v>6166</v>
      </c>
      <c r="B3" t="s">
        <v>6192</v>
      </c>
      <c r="C3" t="s">
        <v>6185</v>
      </c>
      <c r="D3">
        <v>0.2</v>
      </c>
      <c r="E3">
        <v>3.8849999999999998</v>
      </c>
      <c r="F3">
        <v>1.9424999999999999</v>
      </c>
      <c r="G3">
        <v>0.34964999999999996</v>
      </c>
      <c r="I3" t="str">
        <f>INDEX(products[],MATCH(A3,products[Product ID],0),2)</f>
        <v>Ara</v>
      </c>
    </row>
    <row r="4" spans="1:9" ht="14.25" x14ac:dyDescent="0.2">
      <c r="A4" t="s">
        <v>6179</v>
      </c>
      <c r="B4" t="s">
        <v>6192</v>
      </c>
      <c r="C4" t="s">
        <v>6185</v>
      </c>
      <c r="D4">
        <v>0.5</v>
      </c>
      <c r="E4">
        <v>7.77</v>
      </c>
      <c r="F4">
        <v>1.5539999999999998</v>
      </c>
      <c r="G4">
        <v>0.69929999999999992</v>
      </c>
      <c r="I4" t="str">
        <f>INDEX(products[],MATCH(A4,products[Product ID],0),2)</f>
        <v>Ara</v>
      </c>
    </row>
    <row r="5" spans="1:9" ht="14.25" x14ac:dyDescent="0.2">
      <c r="A5" t="s">
        <v>6181</v>
      </c>
      <c r="B5" t="s">
        <v>6192</v>
      </c>
      <c r="C5" t="s">
        <v>6185</v>
      </c>
      <c r="D5">
        <v>2.5</v>
      </c>
      <c r="E5">
        <v>29.784999999999997</v>
      </c>
      <c r="F5">
        <v>1.1913999999999998</v>
      </c>
      <c r="G5">
        <v>2.6806499999999995</v>
      </c>
      <c r="I5" t="str">
        <f>INDEX(products[],MATCH(A5,products[Product ID],0),2)</f>
        <v>Ara</v>
      </c>
    </row>
    <row r="6" spans="1:9" ht="14.25" x14ac:dyDescent="0.2">
      <c r="A6" t="s">
        <v>6151</v>
      </c>
      <c r="B6" t="s">
        <v>6192</v>
      </c>
      <c r="C6" t="s">
        <v>6187</v>
      </c>
      <c r="D6">
        <v>0.2</v>
      </c>
      <c r="E6">
        <v>3.375</v>
      </c>
      <c r="F6">
        <v>1.6875</v>
      </c>
      <c r="G6">
        <v>0.30374999999999996</v>
      </c>
      <c r="I6" t="str">
        <f>INDEX(products[],MATCH(A6,products[Product ID],0),2)</f>
        <v>Ara</v>
      </c>
    </row>
    <row r="7" spans="1:9" ht="14.25" x14ac:dyDescent="0.2">
      <c r="A7" t="s">
        <v>6156</v>
      </c>
      <c r="B7" t="s">
        <v>6192</v>
      </c>
      <c r="C7" t="s">
        <v>6187</v>
      </c>
      <c r="D7">
        <v>0.5</v>
      </c>
      <c r="E7">
        <v>6.75</v>
      </c>
      <c r="F7">
        <v>1.35</v>
      </c>
      <c r="G7">
        <v>0.60749999999999993</v>
      </c>
      <c r="I7" t="str">
        <f>INDEX(products[],MATCH(A7,products[Product ID],0),2)</f>
        <v>Ara</v>
      </c>
    </row>
    <row r="8" spans="1:9" ht="14.25" x14ac:dyDescent="0.2">
      <c r="A8" t="s">
        <v>6154</v>
      </c>
      <c r="B8" t="s">
        <v>6192</v>
      </c>
      <c r="C8" t="s">
        <v>6187</v>
      </c>
      <c r="D8">
        <v>1</v>
      </c>
      <c r="E8">
        <v>11.25</v>
      </c>
      <c r="F8">
        <v>1.125</v>
      </c>
      <c r="G8">
        <v>1.0125</v>
      </c>
      <c r="I8" t="str">
        <f>INDEX(products[],MATCH(A8,products[Product ID],0),2)</f>
        <v>Ara</v>
      </c>
    </row>
    <row r="9" spans="1:9" ht="14.25" x14ac:dyDescent="0.2">
      <c r="A9" t="s">
        <v>6174</v>
      </c>
      <c r="B9" t="s">
        <v>6192</v>
      </c>
      <c r="C9" t="s">
        <v>6187</v>
      </c>
      <c r="D9">
        <v>2.5</v>
      </c>
      <c r="E9">
        <v>25.874999999999996</v>
      </c>
      <c r="F9">
        <v>1.0349999999999999</v>
      </c>
      <c r="G9">
        <v>2.3287499999999994</v>
      </c>
      <c r="I9" t="str">
        <f>INDEX(products[],MATCH(A9,products[Product ID],0),2)</f>
        <v>Ara</v>
      </c>
    </row>
    <row r="10" spans="1:9" ht="14.25" x14ac:dyDescent="0.2">
      <c r="A10" t="s">
        <v>6153</v>
      </c>
      <c r="B10" t="s">
        <v>6192</v>
      </c>
      <c r="C10" t="s">
        <v>6186</v>
      </c>
      <c r="D10">
        <v>0.2</v>
      </c>
      <c r="E10">
        <v>2.9849999999999999</v>
      </c>
      <c r="F10">
        <v>1.4924999999999999</v>
      </c>
      <c r="G10">
        <v>0.26865</v>
      </c>
      <c r="I10" t="str">
        <f>INDEX(products[],MATCH(A10,products[Product ID],0),2)</f>
        <v>Ara</v>
      </c>
    </row>
    <row r="11" spans="1:9" ht="14.25" x14ac:dyDescent="0.2">
      <c r="A11" t="s">
        <v>6157</v>
      </c>
      <c r="B11" t="s">
        <v>6192</v>
      </c>
      <c r="C11" t="s">
        <v>6186</v>
      </c>
      <c r="D11">
        <v>0.5</v>
      </c>
      <c r="E11">
        <v>5.97</v>
      </c>
      <c r="F11">
        <v>1.194</v>
      </c>
      <c r="G11">
        <v>0.5373</v>
      </c>
      <c r="I11" t="str">
        <f>INDEX(products[],MATCH(A11,products[Product ID],0),2)</f>
        <v>Ara</v>
      </c>
    </row>
    <row r="12" spans="1:9" ht="14.25" x14ac:dyDescent="0.2">
      <c r="A12" t="s">
        <v>6146</v>
      </c>
      <c r="B12" t="s">
        <v>6192</v>
      </c>
      <c r="C12" t="s">
        <v>6186</v>
      </c>
      <c r="D12">
        <v>1</v>
      </c>
      <c r="E12">
        <v>9.9499999999999993</v>
      </c>
      <c r="F12">
        <v>0.99499999999999988</v>
      </c>
      <c r="G12">
        <v>0.89549999999999985</v>
      </c>
      <c r="I12" t="str">
        <f>INDEX(products[],MATCH(A12,products[Product ID],0),2)</f>
        <v>Ara</v>
      </c>
    </row>
    <row r="13" spans="1:9" ht="14.25" x14ac:dyDescent="0.2">
      <c r="A13" t="s">
        <v>6167</v>
      </c>
      <c r="B13" t="s">
        <v>6192</v>
      </c>
      <c r="C13" t="s">
        <v>6186</v>
      </c>
      <c r="D13">
        <v>2.5</v>
      </c>
      <c r="E13">
        <v>22.884999999999998</v>
      </c>
      <c r="F13">
        <v>0.91539999999999988</v>
      </c>
      <c r="G13">
        <v>2.0596499999999995</v>
      </c>
      <c r="I13" t="str">
        <f>INDEX(products[],MATCH(A13,products[Product ID],0),2)</f>
        <v>Ara</v>
      </c>
    </row>
    <row r="14" spans="1:9" ht="14.25" x14ac:dyDescent="0.2">
      <c r="A14" t="s">
        <v>6177</v>
      </c>
      <c r="B14" t="s">
        <v>6191</v>
      </c>
      <c r="C14" t="s">
        <v>6185</v>
      </c>
      <c r="D14">
        <v>0.2</v>
      </c>
      <c r="E14">
        <v>3.5849999999999995</v>
      </c>
      <c r="F14">
        <v>1.7924999999999998</v>
      </c>
      <c r="G14">
        <v>0.21509999999999996</v>
      </c>
      <c r="I14" t="str">
        <f>INDEX(products[],MATCH(A14,products[Product ID],0),2)</f>
        <v>Rob</v>
      </c>
    </row>
    <row r="15" spans="1:9" ht="14.25" x14ac:dyDescent="0.2">
      <c r="A15" t="s">
        <v>6172</v>
      </c>
      <c r="B15" t="s">
        <v>6191</v>
      </c>
      <c r="C15" t="s">
        <v>6185</v>
      </c>
      <c r="D15">
        <v>0.5</v>
      </c>
      <c r="E15">
        <v>7.169999999999999</v>
      </c>
      <c r="F15">
        <v>1.4339999999999997</v>
      </c>
      <c r="G15">
        <v>0.43019999999999992</v>
      </c>
      <c r="I15" t="str">
        <f>INDEX(products[],MATCH(A15,products[Product ID],0),2)</f>
        <v>Rob</v>
      </c>
    </row>
    <row r="16" spans="1:9" ht="14.25" x14ac:dyDescent="0.2">
      <c r="A16" t="s">
        <v>6178</v>
      </c>
      <c r="B16" t="s">
        <v>6191</v>
      </c>
      <c r="C16" t="s">
        <v>6185</v>
      </c>
      <c r="D16">
        <v>1</v>
      </c>
      <c r="E16">
        <v>11.95</v>
      </c>
      <c r="F16">
        <v>1.1949999999999998</v>
      </c>
      <c r="G16">
        <v>0.71699999999999997</v>
      </c>
      <c r="I16" t="str">
        <f>INDEX(products[],MATCH(A16,products[Product ID],0),2)</f>
        <v>Rob</v>
      </c>
    </row>
    <row r="17" spans="1:9" ht="14.25" x14ac:dyDescent="0.2">
      <c r="A17" t="s">
        <v>6141</v>
      </c>
      <c r="B17" t="s">
        <v>6191</v>
      </c>
      <c r="C17" t="s">
        <v>6185</v>
      </c>
      <c r="D17">
        <v>2.5</v>
      </c>
      <c r="E17">
        <v>27.484999999999996</v>
      </c>
      <c r="F17">
        <v>1.0993999999999999</v>
      </c>
      <c r="G17">
        <v>1.6490999999999998</v>
      </c>
      <c r="I17" t="str">
        <f>INDEX(products[],MATCH(A17,products[Product ID],0),2)</f>
        <v>Rob</v>
      </c>
    </row>
    <row r="18" spans="1:9" ht="14.25" x14ac:dyDescent="0.2">
      <c r="A18" t="s">
        <v>6173</v>
      </c>
      <c r="B18" t="s">
        <v>6191</v>
      </c>
      <c r="C18" t="s">
        <v>6187</v>
      </c>
      <c r="D18">
        <v>0.2</v>
      </c>
      <c r="E18">
        <v>2.9849999999999999</v>
      </c>
      <c r="F18">
        <v>1.4924999999999999</v>
      </c>
      <c r="G18">
        <v>0.17909999999999998</v>
      </c>
      <c r="I18" t="str">
        <f>INDEX(products[],MATCH(A18,products[Product ID],0),2)</f>
        <v>Rob</v>
      </c>
    </row>
    <row r="19" spans="1:9" ht="14.25" x14ac:dyDescent="0.2">
      <c r="A19" t="s">
        <v>6145</v>
      </c>
      <c r="B19" t="s">
        <v>6191</v>
      </c>
      <c r="C19" t="s">
        <v>6187</v>
      </c>
      <c r="D19">
        <v>0.5</v>
      </c>
      <c r="E19">
        <v>5.97</v>
      </c>
      <c r="F19">
        <v>1.194</v>
      </c>
      <c r="G19">
        <v>0.35819999999999996</v>
      </c>
      <c r="I19" t="str">
        <f>INDEX(products[],MATCH(A19,products[Product ID],0),2)</f>
        <v>Rob</v>
      </c>
    </row>
    <row r="20" spans="1:9" ht="14.25" x14ac:dyDescent="0.2">
      <c r="A20" t="s">
        <v>6137</v>
      </c>
      <c r="B20" t="s">
        <v>6191</v>
      </c>
      <c r="C20" t="s">
        <v>6187</v>
      </c>
      <c r="D20">
        <v>1</v>
      </c>
      <c r="E20">
        <v>9.9499999999999993</v>
      </c>
      <c r="F20">
        <v>0.99499999999999988</v>
      </c>
      <c r="G20">
        <v>0.59699999999999998</v>
      </c>
      <c r="I20" t="str">
        <f>INDEX(products[],MATCH(A20,products[Product ID],0),2)</f>
        <v>Rob</v>
      </c>
    </row>
    <row r="21" spans="1:9" ht="14.25" x14ac:dyDescent="0.2">
      <c r="A21" t="s">
        <v>6150</v>
      </c>
      <c r="B21" t="s">
        <v>6191</v>
      </c>
      <c r="C21" t="s">
        <v>6187</v>
      </c>
      <c r="D21">
        <v>2.5</v>
      </c>
      <c r="E21">
        <v>22.884999999999998</v>
      </c>
      <c r="F21">
        <v>0.91539999999999988</v>
      </c>
      <c r="G21">
        <v>1.3730999999999998</v>
      </c>
      <c r="I21" t="str">
        <f>INDEX(products[],MATCH(A21,products[Product ID],0),2)</f>
        <v>Rob</v>
      </c>
    </row>
    <row r="22" spans="1:9" ht="14.25" x14ac:dyDescent="0.2">
      <c r="A22" t="s">
        <v>6162</v>
      </c>
      <c r="B22" t="s">
        <v>6191</v>
      </c>
      <c r="C22" t="s">
        <v>6186</v>
      </c>
      <c r="D22">
        <v>0.2</v>
      </c>
      <c r="E22">
        <v>2.6849999999999996</v>
      </c>
      <c r="F22">
        <v>1.3424999999999998</v>
      </c>
      <c r="G22">
        <v>0.16109999999999997</v>
      </c>
      <c r="I22" t="str">
        <f>INDEX(products[],MATCH(A22,products[Product ID],0),2)</f>
        <v>Rob</v>
      </c>
    </row>
    <row r="23" spans="1:9" ht="14.25" x14ac:dyDescent="0.2">
      <c r="A23" t="s">
        <v>6171</v>
      </c>
      <c r="B23" t="s">
        <v>6191</v>
      </c>
      <c r="C23" t="s">
        <v>6186</v>
      </c>
      <c r="D23">
        <v>0.5</v>
      </c>
      <c r="E23">
        <v>5.3699999999999992</v>
      </c>
      <c r="F23">
        <v>1.0739999999999998</v>
      </c>
      <c r="G23">
        <v>0.32219999999999993</v>
      </c>
      <c r="I23" t="str">
        <f>INDEX(products[],MATCH(A23,products[Product ID],0),2)</f>
        <v>Rob</v>
      </c>
    </row>
    <row r="24" spans="1:9" ht="14.25" x14ac:dyDescent="0.2">
      <c r="A24" t="s">
        <v>6176</v>
      </c>
      <c r="B24" t="s">
        <v>6191</v>
      </c>
      <c r="C24" t="s">
        <v>6186</v>
      </c>
      <c r="D24">
        <v>1</v>
      </c>
      <c r="E24">
        <v>8.9499999999999993</v>
      </c>
      <c r="F24">
        <v>0.89499999999999991</v>
      </c>
      <c r="G24">
        <v>0.53699999999999992</v>
      </c>
      <c r="I24" t="str">
        <f>INDEX(products[],MATCH(A24,products[Product ID],0),2)</f>
        <v>Rob</v>
      </c>
    </row>
    <row r="25" spans="1:9" ht="14.25" x14ac:dyDescent="0.2">
      <c r="A25" t="s">
        <v>6148</v>
      </c>
      <c r="B25" t="s">
        <v>6191</v>
      </c>
      <c r="C25" t="s">
        <v>6186</v>
      </c>
      <c r="D25">
        <v>2.5</v>
      </c>
      <c r="E25">
        <v>20.584999999999997</v>
      </c>
      <c r="F25">
        <v>0.82339999999999991</v>
      </c>
      <c r="G25">
        <v>1.2350999999999999</v>
      </c>
      <c r="I25" t="str">
        <f>INDEX(products[],MATCH(A25,products[Product ID],0),2)</f>
        <v>Rob</v>
      </c>
    </row>
    <row r="26" spans="1:9" ht="14.25" x14ac:dyDescent="0.2">
      <c r="A26" t="s">
        <v>6144</v>
      </c>
      <c r="B26" t="s">
        <v>6194</v>
      </c>
      <c r="C26" t="s">
        <v>6185</v>
      </c>
      <c r="D26">
        <v>0.2</v>
      </c>
      <c r="E26">
        <v>4.7549999999999999</v>
      </c>
      <c r="F26">
        <v>2.3774999999999999</v>
      </c>
      <c r="G26">
        <v>0.61814999999999998</v>
      </c>
      <c r="I26" t="str">
        <f>INDEX(products[],MATCH(A26,products[Product ID],0),2)</f>
        <v>Lib</v>
      </c>
    </row>
    <row r="27" spans="1:9" ht="14.25" x14ac:dyDescent="0.2">
      <c r="A27" t="s">
        <v>6160</v>
      </c>
      <c r="B27" t="s">
        <v>6194</v>
      </c>
      <c r="C27" t="s">
        <v>6185</v>
      </c>
      <c r="D27">
        <v>0.5</v>
      </c>
      <c r="E27">
        <v>9.51</v>
      </c>
      <c r="F27">
        <v>1.9019999999999999</v>
      </c>
      <c r="G27">
        <v>1.2363</v>
      </c>
      <c r="I27" t="str">
        <f>INDEX(products[],MATCH(A27,products[Product ID],0),2)</f>
        <v>Lib</v>
      </c>
    </row>
    <row r="28" spans="1:9" ht="14.25" x14ac:dyDescent="0.2">
      <c r="A28" t="s">
        <v>6169</v>
      </c>
      <c r="B28" t="s">
        <v>6194</v>
      </c>
      <c r="C28" t="s">
        <v>6185</v>
      </c>
      <c r="D28">
        <v>1</v>
      </c>
      <c r="E28">
        <v>15.85</v>
      </c>
      <c r="F28">
        <v>1.585</v>
      </c>
      <c r="G28">
        <v>2.0605000000000002</v>
      </c>
      <c r="I28" t="str">
        <f>INDEX(products[],MATCH(A28,products[Product ID],0),2)</f>
        <v>Lib</v>
      </c>
    </row>
    <row r="29" spans="1:9" ht="14.25" x14ac:dyDescent="0.2">
      <c r="A29" t="s">
        <v>6163</v>
      </c>
      <c r="B29" t="s">
        <v>6194</v>
      </c>
      <c r="C29" t="s">
        <v>6185</v>
      </c>
      <c r="D29">
        <v>2.5</v>
      </c>
      <c r="E29">
        <v>36.454999999999998</v>
      </c>
      <c r="F29">
        <v>1.4581999999999999</v>
      </c>
      <c r="G29">
        <v>4.7391499999999995</v>
      </c>
      <c r="I29" t="str">
        <f>INDEX(products[],MATCH(A29,products[Product ID],0),2)</f>
        <v>Lib</v>
      </c>
    </row>
    <row r="30" spans="1:9" ht="14.25" x14ac:dyDescent="0.2">
      <c r="A30" t="s">
        <v>6158</v>
      </c>
      <c r="B30" t="s">
        <v>6194</v>
      </c>
      <c r="C30" t="s">
        <v>6187</v>
      </c>
      <c r="D30">
        <v>0.2</v>
      </c>
      <c r="E30">
        <v>4.3650000000000002</v>
      </c>
      <c r="F30">
        <v>2.1825000000000001</v>
      </c>
      <c r="G30">
        <v>0.56745000000000001</v>
      </c>
      <c r="I30" t="str">
        <f>INDEX(products[],MATCH(A30,products[Product ID],0),2)</f>
        <v>Lib</v>
      </c>
    </row>
    <row r="31" spans="1:9" ht="14.25" x14ac:dyDescent="0.2">
      <c r="A31" t="s">
        <v>6159</v>
      </c>
      <c r="B31" t="s">
        <v>6194</v>
      </c>
      <c r="C31" t="s">
        <v>6187</v>
      </c>
      <c r="D31">
        <v>0.5</v>
      </c>
      <c r="E31">
        <v>8.73</v>
      </c>
      <c r="F31">
        <v>1.746</v>
      </c>
      <c r="G31">
        <v>1.1349</v>
      </c>
      <c r="I31" t="str">
        <f>INDEX(products[],MATCH(A31,products[Product ID],0),2)</f>
        <v>Lib</v>
      </c>
    </row>
    <row r="32" spans="1:9" ht="14.25" x14ac:dyDescent="0.2">
      <c r="A32" t="s">
        <v>6161</v>
      </c>
      <c r="B32" t="s">
        <v>6194</v>
      </c>
      <c r="C32" t="s">
        <v>6187</v>
      </c>
      <c r="D32">
        <v>1</v>
      </c>
      <c r="E32">
        <v>14.55</v>
      </c>
      <c r="F32">
        <v>1.4550000000000001</v>
      </c>
      <c r="G32">
        <v>1.8915000000000002</v>
      </c>
      <c r="I32" t="str">
        <f>INDEX(products[],MATCH(A32,products[Product ID],0),2)</f>
        <v>Lib</v>
      </c>
    </row>
    <row r="33" spans="1:9" ht="14.25" x14ac:dyDescent="0.2">
      <c r="A33" t="s">
        <v>6180</v>
      </c>
      <c r="B33" t="s">
        <v>6194</v>
      </c>
      <c r="C33" t="s">
        <v>6187</v>
      </c>
      <c r="D33">
        <v>2.5</v>
      </c>
      <c r="E33">
        <v>33.464999999999996</v>
      </c>
      <c r="F33">
        <v>1.3385999999999998</v>
      </c>
      <c r="G33">
        <v>4.3504499999999995</v>
      </c>
      <c r="I33" t="str">
        <f>INDEX(products[],MATCH(A33,products[Product ID],0),2)</f>
        <v>Lib</v>
      </c>
    </row>
    <row r="34" spans="1:9" ht="14.25" x14ac:dyDescent="0.2">
      <c r="A34" t="s">
        <v>6149</v>
      </c>
      <c r="B34" t="s">
        <v>6194</v>
      </c>
      <c r="C34" t="s">
        <v>6186</v>
      </c>
      <c r="D34">
        <v>0.2</v>
      </c>
      <c r="E34">
        <v>3.8849999999999998</v>
      </c>
      <c r="F34">
        <v>1.9424999999999999</v>
      </c>
      <c r="G34">
        <v>0.50505</v>
      </c>
      <c r="I34" t="str">
        <f>INDEX(products[],MATCH(A34,products[Product ID],0),2)</f>
        <v>Lib</v>
      </c>
    </row>
    <row r="35" spans="1:9" ht="14.25" x14ac:dyDescent="0.2">
      <c r="A35" t="s">
        <v>6168</v>
      </c>
      <c r="B35" t="s">
        <v>6194</v>
      </c>
      <c r="C35" t="s">
        <v>6186</v>
      </c>
      <c r="D35">
        <v>0.5</v>
      </c>
      <c r="E35">
        <v>7.77</v>
      </c>
      <c r="F35">
        <v>1.5539999999999998</v>
      </c>
      <c r="G35">
        <v>1.0101</v>
      </c>
      <c r="I35" t="str">
        <f>INDEX(products[],MATCH(A35,products[Product ID],0),2)</f>
        <v>Lib</v>
      </c>
    </row>
    <row r="36" spans="1:9" ht="14.25" x14ac:dyDescent="0.2">
      <c r="A36" t="s">
        <v>6142</v>
      </c>
      <c r="B36" t="s">
        <v>6194</v>
      </c>
      <c r="C36" t="s">
        <v>6186</v>
      </c>
      <c r="D36">
        <v>1</v>
      </c>
      <c r="E36">
        <v>12.95</v>
      </c>
      <c r="F36">
        <v>1.2949999999999999</v>
      </c>
      <c r="G36">
        <v>1.6835</v>
      </c>
      <c r="I36" t="str">
        <f>INDEX(products[],MATCH(A36,products[Product ID],0),2)</f>
        <v>Lib</v>
      </c>
    </row>
    <row r="37" spans="1:9" ht="14.25" x14ac:dyDescent="0.2">
      <c r="A37" t="s">
        <v>6164</v>
      </c>
      <c r="B37" t="s">
        <v>6194</v>
      </c>
      <c r="C37" t="s">
        <v>6186</v>
      </c>
      <c r="D37">
        <v>2.5</v>
      </c>
      <c r="E37">
        <v>29.784999999999997</v>
      </c>
      <c r="F37">
        <v>1.1913999999999998</v>
      </c>
      <c r="G37">
        <v>3.8720499999999998</v>
      </c>
      <c r="I37" t="str">
        <f>INDEX(products[],MATCH(A37,products[Product ID],0),2)</f>
        <v>Lib</v>
      </c>
    </row>
    <row r="38" spans="1:9" ht="14.25" x14ac:dyDescent="0.2">
      <c r="A38" t="s">
        <v>6183</v>
      </c>
      <c r="B38" t="s">
        <v>6193</v>
      </c>
      <c r="C38" t="s">
        <v>6185</v>
      </c>
      <c r="D38">
        <v>0.2</v>
      </c>
      <c r="E38">
        <v>4.4550000000000001</v>
      </c>
      <c r="F38">
        <v>2.2275</v>
      </c>
      <c r="G38">
        <v>0.49004999999999999</v>
      </c>
      <c r="I38" t="str">
        <f>INDEX(products[],MATCH(A38,products[Product ID],0),2)</f>
        <v>Exc</v>
      </c>
    </row>
    <row r="39" spans="1:9" ht="14.25" x14ac:dyDescent="0.2">
      <c r="A39" t="s">
        <v>6175</v>
      </c>
      <c r="B39" t="s">
        <v>6193</v>
      </c>
      <c r="C39" t="s">
        <v>6185</v>
      </c>
      <c r="D39">
        <v>0.5</v>
      </c>
      <c r="E39">
        <v>8.91</v>
      </c>
      <c r="F39">
        <v>1.782</v>
      </c>
      <c r="G39">
        <v>0.98009999999999997</v>
      </c>
      <c r="I39" t="str">
        <f>INDEX(products[],MATCH(A39,products[Product ID],0),2)</f>
        <v>Exc</v>
      </c>
    </row>
    <row r="40" spans="1:9" ht="14.25" x14ac:dyDescent="0.2">
      <c r="A40" t="s">
        <v>6170</v>
      </c>
      <c r="B40" t="s">
        <v>6193</v>
      </c>
      <c r="C40" t="s">
        <v>6185</v>
      </c>
      <c r="D40">
        <v>1</v>
      </c>
      <c r="E40">
        <v>14.85</v>
      </c>
      <c r="F40">
        <v>1.4849999999999999</v>
      </c>
      <c r="G40">
        <v>1.6335</v>
      </c>
      <c r="I40" t="str">
        <f>INDEX(products[],MATCH(A40,products[Product ID],0),2)</f>
        <v>Exc</v>
      </c>
    </row>
    <row r="41" spans="1:9" ht="14.25" x14ac:dyDescent="0.2">
      <c r="A41" t="s">
        <v>6147</v>
      </c>
      <c r="B41" t="s">
        <v>6193</v>
      </c>
      <c r="C41" t="s">
        <v>6185</v>
      </c>
      <c r="D41">
        <v>2.5</v>
      </c>
      <c r="E41">
        <v>34.154999999999994</v>
      </c>
      <c r="F41">
        <v>1.3661999999999999</v>
      </c>
      <c r="G41">
        <v>3.7570499999999996</v>
      </c>
      <c r="I41" t="str">
        <f>INDEX(products[],MATCH(A41,products[Product ID],0),2)</f>
        <v>Exc</v>
      </c>
    </row>
    <row r="42" spans="1:9" ht="14.25" x14ac:dyDescent="0.2">
      <c r="A42" t="s">
        <v>6155</v>
      </c>
      <c r="B42" t="s">
        <v>6193</v>
      </c>
      <c r="C42" t="s">
        <v>6187</v>
      </c>
      <c r="D42">
        <v>0.2</v>
      </c>
      <c r="E42">
        <v>4.125</v>
      </c>
      <c r="F42">
        <v>2.0625</v>
      </c>
      <c r="G42">
        <v>0.45374999999999999</v>
      </c>
      <c r="I42" t="str">
        <f>INDEX(products[],MATCH(A42,products[Product ID],0),2)</f>
        <v>Exc</v>
      </c>
    </row>
    <row r="43" spans="1:9" ht="14.25" x14ac:dyDescent="0.2">
      <c r="A43" t="s">
        <v>6138</v>
      </c>
      <c r="B43" t="s">
        <v>6193</v>
      </c>
      <c r="C43" t="s">
        <v>6187</v>
      </c>
      <c r="D43">
        <v>0.5</v>
      </c>
      <c r="E43">
        <v>8.25</v>
      </c>
      <c r="F43">
        <v>1.65</v>
      </c>
      <c r="G43">
        <v>0.90749999999999997</v>
      </c>
      <c r="I43" t="str">
        <f>INDEX(products[],MATCH(A43,products[Product ID],0),2)</f>
        <v>Exc</v>
      </c>
    </row>
    <row r="44" spans="1:9" ht="14.25" x14ac:dyDescent="0.2">
      <c r="A44" t="s">
        <v>6140</v>
      </c>
      <c r="B44" t="s">
        <v>6193</v>
      </c>
      <c r="C44" t="s">
        <v>6187</v>
      </c>
      <c r="D44">
        <v>1</v>
      </c>
      <c r="E44">
        <v>13.75</v>
      </c>
      <c r="F44">
        <v>1.375</v>
      </c>
      <c r="G44">
        <v>1.5125</v>
      </c>
      <c r="I44" t="str">
        <f>INDEX(products[],MATCH(A44,products[Product ID],0),2)</f>
        <v>Exc</v>
      </c>
    </row>
    <row r="45" spans="1:9" ht="14.25" x14ac:dyDescent="0.2">
      <c r="A45" t="s">
        <v>6165</v>
      </c>
      <c r="B45" t="s">
        <v>6193</v>
      </c>
      <c r="C45" t="s">
        <v>6187</v>
      </c>
      <c r="D45">
        <v>2.5</v>
      </c>
      <c r="E45">
        <v>31.624999999999996</v>
      </c>
      <c r="F45">
        <v>1.2649999999999999</v>
      </c>
      <c r="G45">
        <v>3.4787499999999998</v>
      </c>
      <c r="I45" t="str">
        <f>INDEX(products[],MATCH(A45,products[Product ID],0),2)</f>
        <v>Exc</v>
      </c>
    </row>
    <row r="46" spans="1:9" ht="14.25" x14ac:dyDescent="0.2">
      <c r="A46" t="s">
        <v>6152</v>
      </c>
      <c r="B46" t="s">
        <v>6193</v>
      </c>
      <c r="C46" t="s">
        <v>6186</v>
      </c>
      <c r="D46">
        <v>0.2</v>
      </c>
      <c r="E46">
        <v>3.645</v>
      </c>
      <c r="F46">
        <v>1.8225</v>
      </c>
      <c r="G46">
        <v>0.40095000000000003</v>
      </c>
      <c r="I46" t="str">
        <f>INDEX(products[],MATCH(A46,products[Product ID],0),2)</f>
        <v>Exc</v>
      </c>
    </row>
    <row r="47" spans="1:9" ht="14.25" x14ac:dyDescent="0.2">
      <c r="A47" t="s">
        <v>6143</v>
      </c>
      <c r="B47" t="s">
        <v>6193</v>
      </c>
      <c r="C47" t="s">
        <v>6186</v>
      </c>
      <c r="D47">
        <v>0.5</v>
      </c>
      <c r="E47">
        <v>7.29</v>
      </c>
      <c r="F47">
        <v>1.458</v>
      </c>
      <c r="G47">
        <v>0.80190000000000006</v>
      </c>
      <c r="I47" t="str">
        <f>INDEX(products[],MATCH(A47,products[Product ID],0),2)</f>
        <v>Exc</v>
      </c>
    </row>
    <row r="48" spans="1:9" ht="14.25" x14ac:dyDescent="0.2">
      <c r="A48" t="s">
        <v>6182</v>
      </c>
      <c r="B48" t="s">
        <v>6193</v>
      </c>
      <c r="C48" t="s">
        <v>6186</v>
      </c>
      <c r="D48">
        <v>1</v>
      </c>
      <c r="E48">
        <v>12.15</v>
      </c>
      <c r="F48">
        <v>1.2150000000000001</v>
      </c>
      <c r="G48">
        <v>1.3365</v>
      </c>
      <c r="I48" t="str">
        <f>INDEX(products[],MATCH(A48,products[Product ID],0),2)</f>
        <v>Exc</v>
      </c>
    </row>
    <row r="49" spans="1:9" ht="14.25" x14ac:dyDescent="0.2">
      <c r="A49" t="s">
        <v>6184</v>
      </c>
      <c r="B49" t="s">
        <v>6193</v>
      </c>
      <c r="C49" t="s">
        <v>6186</v>
      </c>
      <c r="D49">
        <v>2.5</v>
      </c>
      <c r="E49">
        <v>27.945</v>
      </c>
      <c r="F49">
        <v>1.1177999999999999</v>
      </c>
      <c r="G49">
        <v>3.07395</v>
      </c>
      <c r="I49" t="str">
        <f>INDEX(products[],MATCH(A49,products[Product ID],0),2)</f>
        <v>Exc</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649C-573C-4B70-A272-594404D5A4EB}">
  <dimension ref="A3:B8"/>
  <sheetViews>
    <sheetView workbookViewId="0">
      <selection activeCell="A14" sqref="A14"/>
    </sheetView>
  </sheetViews>
  <sheetFormatPr defaultRowHeight="14.25" x14ac:dyDescent="0.2"/>
  <cols>
    <col min="1" max="1" width="13" customWidth="1"/>
    <col min="2" max="2" width="24.875" customWidth="1"/>
  </cols>
  <sheetData>
    <row r="3" spans="1:2" x14ac:dyDescent="0.2">
      <c r="A3" s="5" t="s">
        <v>6213</v>
      </c>
      <c r="B3" t="s">
        <v>6215</v>
      </c>
    </row>
    <row r="4" spans="1:2" x14ac:dyDescent="0.2">
      <c r="A4" s="6" t="s">
        <v>6216</v>
      </c>
      <c r="B4">
        <v>3241.1549999999997</v>
      </c>
    </row>
    <row r="5" spans="1:2" x14ac:dyDescent="0.2">
      <c r="A5" s="6" t="s">
        <v>6217</v>
      </c>
      <c r="B5">
        <v>3528.6749999999984</v>
      </c>
    </row>
    <row r="6" spans="1:2" x14ac:dyDescent="0.2">
      <c r="A6" s="6" t="s">
        <v>6218</v>
      </c>
      <c r="B6">
        <v>3617.4549999999995</v>
      </c>
    </row>
    <row r="7" spans="1:2" x14ac:dyDescent="0.2">
      <c r="A7" s="6" t="s">
        <v>6219</v>
      </c>
      <c r="B7">
        <v>2520.7949999999992</v>
      </c>
    </row>
    <row r="8" spans="1:2" x14ac:dyDescent="0.2">
      <c r="A8" s="6" t="s">
        <v>6214</v>
      </c>
      <c r="B8">
        <v>12908.079999999998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E89D-9448-4F06-B85F-DB2C14488934}">
  <dimension ref="A3:G66"/>
  <sheetViews>
    <sheetView topLeftCell="A13" workbookViewId="0">
      <selection activeCell="F17" sqref="F17"/>
    </sheetView>
  </sheetViews>
  <sheetFormatPr defaultRowHeight="14.25" x14ac:dyDescent="0.2"/>
  <cols>
    <col min="1" max="1" width="13" customWidth="1"/>
    <col min="2" max="2" width="24.875" customWidth="1"/>
    <col min="3" max="3" width="21" customWidth="1"/>
    <col min="4" max="4" width="16.5" customWidth="1"/>
    <col min="5" max="5" width="9" customWidth="1"/>
    <col min="6" max="6" width="7" customWidth="1"/>
    <col min="7" max="7" width="8.25" customWidth="1"/>
    <col min="8" max="8" width="4.375" customWidth="1"/>
    <col min="9" max="9" width="3.375" bestFit="1" customWidth="1"/>
    <col min="10" max="10" width="4.375" bestFit="1" customWidth="1"/>
    <col min="11" max="11" width="4.25" bestFit="1" customWidth="1"/>
    <col min="12" max="12" width="3.25" bestFit="1" customWidth="1"/>
    <col min="13" max="13" width="3.75" bestFit="1" customWidth="1"/>
    <col min="14" max="14" width="3.625" bestFit="1" customWidth="1"/>
    <col min="15" max="15" width="9.875" bestFit="1" customWidth="1"/>
    <col min="16" max="234" width="9.375" bestFit="1" customWidth="1"/>
    <col min="235" max="235" width="9.875" bestFit="1" customWidth="1"/>
    <col min="236" max="236" width="13.375" bestFit="1" customWidth="1"/>
    <col min="237" max="237" width="15.375" bestFit="1" customWidth="1"/>
    <col min="238" max="238" width="13.5" bestFit="1" customWidth="1"/>
    <col min="239" max="239" width="10.375" bestFit="1" customWidth="1"/>
    <col min="240" max="240" width="12.875" bestFit="1" customWidth="1"/>
    <col min="241" max="241" width="13.375" bestFit="1" customWidth="1"/>
    <col min="242" max="242" width="15.375" bestFit="1" customWidth="1"/>
    <col min="243" max="243" width="13.375" bestFit="1" customWidth="1"/>
    <col min="244" max="244" width="14" bestFit="1" customWidth="1"/>
    <col min="245" max="245" width="12.25" bestFit="1" customWidth="1"/>
    <col min="246" max="246" width="16.75" bestFit="1" customWidth="1"/>
    <col min="247" max="247" width="12.875" bestFit="1" customWidth="1"/>
    <col min="248" max="248" width="10.5" bestFit="1" customWidth="1"/>
    <col min="249" max="249" width="15.625" bestFit="1" customWidth="1"/>
    <col min="250" max="250" width="12.5" bestFit="1" customWidth="1"/>
    <col min="251" max="251" width="12.25" bestFit="1" customWidth="1"/>
    <col min="252" max="252" width="13.5" bestFit="1" customWidth="1"/>
    <col min="253" max="253" width="12.875" bestFit="1" customWidth="1"/>
    <col min="254" max="254" width="12.25" bestFit="1" customWidth="1"/>
    <col min="255" max="255" width="10.375" bestFit="1" customWidth="1"/>
    <col min="256" max="256" width="13.25" bestFit="1" customWidth="1"/>
    <col min="257" max="257" width="9.625" bestFit="1" customWidth="1"/>
    <col min="258" max="259" width="13" bestFit="1" customWidth="1"/>
    <col min="260" max="260" width="14.125" bestFit="1" customWidth="1"/>
    <col min="261" max="261" width="14.875" bestFit="1" customWidth="1"/>
    <col min="262" max="262" width="16.125" bestFit="1" customWidth="1"/>
    <col min="263" max="263" width="10" bestFit="1" customWidth="1"/>
    <col min="264" max="264" width="12.125" bestFit="1" customWidth="1"/>
    <col min="265" max="265" width="10.375" bestFit="1" customWidth="1"/>
    <col min="266" max="266" width="15.25" bestFit="1" customWidth="1"/>
    <col min="267" max="267" width="11.5" bestFit="1" customWidth="1"/>
    <col min="268" max="268" width="10.375" bestFit="1" customWidth="1"/>
    <col min="269" max="269" width="17.375" bestFit="1" customWidth="1"/>
    <col min="270" max="270" width="15.125" bestFit="1" customWidth="1"/>
    <col min="271" max="271" width="10.5" bestFit="1" customWidth="1"/>
    <col min="272" max="272" width="8.75" bestFit="1" customWidth="1"/>
    <col min="273" max="273" width="10.25" bestFit="1" customWidth="1"/>
    <col min="274" max="274" width="14" bestFit="1" customWidth="1"/>
    <col min="275" max="275" width="14.625" bestFit="1" customWidth="1"/>
    <col min="276" max="276" width="12.875" bestFit="1" customWidth="1"/>
    <col min="277" max="277" width="13.125" bestFit="1" customWidth="1"/>
    <col min="278" max="278" width="12" bestFit="1" customWidth="1"/>
    <col min="279" max="279" width="9.75" bestFit="1" customWidth="1"/>
    <col min="280" max="280" width="12.5" bestFit="1" customWidth="1"/>
    <col min="281" max="281" width="10.25" bestFit="1" customWidth="1"/>
    <col min="282" max="282" width="14.5" bestFit="1" customWidth="1"/>
    <col min="283" max="283" width="15.625" bestFit="1" customWidth="1"/>
    <col min="284" max="284" width="11.875" bestFit="1" customWidth="1"/>
    <col min="285" max="285" width="8.625" bestFit="1" customWidth="1"/>
    <col min="286" max="286" width="14.75" bestFit="1" customWidth="1"/>
    <col min="287" max="287" width="12.25" bestFit="1" customWidth="1"/>
    <col min="288" max="288" width="16.375" bestFit="1" customWidth="1"/>
    <col min="289" max="289" width="12.625" bestFit="1" customWidth="1"/>
    <col min="290" max="290" width="10.375" bestFit="1" customWidth="1"/>
    <col min="291" max="291" width="11.5" bestFit="1" customWidth="1"/>
    <col min="292" max="292" width="11" bestFit="1" customWidth="1"/>
    <col min="293" max="294" width="12.625" bestFit="1" customWidth="1"/>
    <col min="295" max="295" width="14.125" bestFit="1" customWidth="1"/>
    <col min="296" max="296" width="11.875" bestFit="1" customWidth="1"/>
    <col min="297" max="297" width="13.625" bestFit="1" customWidth="1"/>
    <col min="298" max="298" width="15.125" bestFit="1" customWidth="1"/>
    <col min="299" max="299" width="11.875" bestFit="1" customWidth="1"/>
    <col min="300" max="300" width="9.75" bestFit="1" customWidth="1"/>
    <col min="301" max="301" width="11.25" bestFit="1" customWidth="1"/>
    <col min="302" max="302" width="10.875" bestFit="1" customWidth="1"/>
    <col min="303" max="303" width="9.375" bestFit="1" customWidth="1"/>
    <col min="304" max="304" width="13.75" bestFit="1" customWidth="1"/>
    <col min="305" max="305" width="13.375" bestFit="1" customWidth="1"/>
    <col min="306" max="306" width="13.125" bestFit="1" customWidth="1"/>
    <col min="307" max="307" width="11.25" bestFit="1" customWidth="1"/>
    <col min="308" max="309" width="10.375" bestFit="1" customWidth="1"/>
    <col min="310" max="310" width="10.625" bestFit="1" customWidth="1"/>
    <col min="311" max="311" width="13.75" bestFit="1" customWidth="1"/>
    <col min="312" max="312" width="15.25" bestFit="1" customWidth="1"/>
    <col min="313" max="313" width="12.875" bestFit="1" customWidth="1"/>
    <col min="314" max="314" width="13" bestFit="1" customWidth="1"/>
    <col min="315" max="315" width="13.625" bestFit="1" customWidth="1"/>
    <col min="316" max="316" width="10" bestFit="1" customWidth="1"/>
    <col min="317" max="318" width="11.25" bestFit="1" customWidth="1"/>
    <col min="319" max="319" width="11.625" bestFit="1" customWidth="1"/>
    <col min="320" max="320" width="12.75" bestFit="1" customWidth="1"/>
    <col min="321" max="321" width="11.25" bestFit="1" customWidth="1"/>
    <col min="322" max="322" width="14.5" bestFit="1" customWidth="1"/>
    <col min="323" max="323" width="11.625" bestFit="1" customWidth="1"/>
    <col min="324" max="324" width="13.25" bestFit="1" customWidth="1"/>
    <col min="325" max="325" width="11.5" bestFit="1" customWidth="1"/>
    <col min="326" max="326" width="10.125" bestFit="1" customWidth="1"/>
    <col min="327" max="327" width="17.125" bestFit="1" customWidth="1"/>
    <col min="328" max="328" width="11.25" bestFit="1" customWidth="1"/>
    <col min="329" max="329" width="11.125" bestFit="1" customWidth="1"/>
    <col min="330" max="330" width="14.25" bestFit="1" customWidth="1"/>
    <col min="331" max="331" width="14.75" bestFit="1" customWidth="1"/>
    <col min="332" max="332" width="13.125" bestFit="1" customWidth="1"/>
    <col min="333" max="333" width="15.5" bestFit="1" customWidth="1"/>
    <col min="334" max="334" width="15.125" bestFit="1" customWidth="1"/>
    <col min="335" max="335" width="12" bestFit="1" customWidth="1"/>
    <col min="336" max="336" width="17" bestFit="1" customWidth="1"/>
    <col min="337" max="337" width="16.25" bestFit="1" customWidth="1"/>
    <col min="338" max="338" width="11" bestFit="1" customWidth="1"/>
    <col min="339" max="339" width="11.125" bestFit="1" customWidth="1"/>
    <col min="340" max="340" width="12.5" bestFit="1" customWidth="1"/>
    <col min="341" max="341" width="10.875" bestFit="1" customWidth="1"/>
    <col min="342" max="342" width="12.625" bestFit="1" customWidth="1"/>
    <col min="343" max="343" width="12.375" bestFit="1" customWidth="1"/>
    <col min="344" max="344" width="13.75" bestFit="1" customWidth="1"/>
    <col min="345" max="345" width="13.375" bestFit="1" customWidth="1"/>
    <col min="346" max="346" width="13.625" bestFit="1" customWidth="1"/>
    <col min="347" max="347" width="11.625" bestFit="1" customWidth="1"/>
    <col min="348" max="348" width="10.25" bestFit="1" customWidth="1"/>
    <col min="349" max="349" width="14.125" bestFit="1" customWidth="1"/>
    <col min="350" max="350" width="12.625" bestFit="1" customWidth="1"/>
    <col min="351" max="351" width="16" bestFit="1" customWidth="1"/>
    <col min="352" max="352" width="10.625" bestFit="1" customWidth="1"/>
    <col min="353" max="353" width="15.625" bestFit="1" customWidth="1"/>
    <col min="354" max="354" width="13.375" bestFit="1" customWidth="1"/>
    <col min="355" max="355" width="13.5" bestFit="1" customWidth="1"/>
    <col min="356" max="356" width="13.625" bestFit="1" customWidth="1"/>
    <col min="357" max="357" width="15.375" bestFit="1" customWidth="1"/>
    <col min="358" max="358" width="10.75" bestFit="1" customWidth="1"/>
    <col min="359" max="359" width="11.625" bestFit="1" customWidth="1"/>
    <col min="360" max="360" width="10.875" bestFit="1" customWidth="1"/>
    <col min="361" max="361" width="13.25" bestFit="1" customWidth="1"/>
    <col min="362" max="362" width="12" bestFit="1" customWidth="1"/>
    <col min="363" max="363" width="13.5" bestFit="1" customWidth="1"/>
    <col min="364" max="364" width="14.375" bestFit="1" customWidth="1"/>
    <col min="365" max="365" width="16.5" bestFit="1" customWidth="1"/>
    <col min="366" max="366" width="9.75" bestFit="1" customWidth="1"/>
    <col min="367" max="367" width="14.375" bestFit="1" customWidth="1"/>
    <col min="368" max="368" width="17.25" bestFit="1" customWidth="1"/>
    <col min="369" max="369" width="14.125" bestFit="1" customWidth="1"/>
    <col min="370" max="370" width="9.625" bestFit="1" customWidth="1"/>
    <col min="371" max="371" width="13.875" bestFit="1" customWidth="1"/>
    <col min="372" max="372" width="17.75" bestFit="1" customWidth="1"/>
    <col min="373" max="373" width="17" bestFit="1" customWidth="1"/>
    <col min="374" max="374" width="12.125" bestFit="1" customWidth="1"/>
    <col min="375" max="375" width="16" bestFit="1" customWidth="1"/>
    <col min="376" max="376" width="11.25" bestFit="1" customWidth="1"/>
    <col min="377" max="377" width="14" bestFit="1" customWidth="1"/>
    <col min="378" max="378" width="12.25" bestFit="1" customWidth="1"/>
    <col min="379" max="379" width="13.875" bestFit="1" customWidth="1"/>
    <col min="380" max="380" width="10.5" bestFit="1" customWidth="1"/>
    <col min="381" max="381" width="12.625" bestFit="1" customWidth="1"/>
    <col min="382" max="382" width="13.25" bestFit="1" customWidth="1"/>
    <col min="383" max="383" width="9.75" bestFit="1" customWidth="1"/>
    <col min="384" max="384" width="9.5" bestFit="1" customWidth="1"/>
    <col min="385" max="385" width="15.5" bestFit="1" customWidth="1"/>
    <col min="386" max="386" width="12.625" bestFit="1" customWidth="1"/>
    <col min="387" max="387" width="13.75" bestFit="1" customWidth="1"/>
    <col min="388" max="388" width="15.125" bestFit="1" customWidth="1"/>
    <col min="389" max="389" width="13.25" bestFit="1" customWidth="1"/>
    <col min="390" max="390" width="12.625" bestFit="1" customWidth="1"/>
    <col min="391" max="391" width="13.125" bestFit="1" customWidth="1"/>
    <col min="392" max="392" width="14" bestFit="1" customWidth="1"/>
    <col min="393" max="393" width="14.125" bestFit="1" customWidth="1"/>
    <col min="394" max="394" width="11.75" bestFit="1" customWidth="1"/>
    <col min="395" max="395" width="8.75" bestFit="1" customWidth="1"/>
    <col min="396" max="396" width="9.75" bestFit="1" customWidth="1"/>
    <col min="397" max="397" width="11.875" bestFit="1" customWidth="1"/>
    <col min="398" max="398" width="14.5" bestFit="1" customWidth="1"/>
    <col min="399" max="399" width="12" bestFit="1" customWidth="1"/>
    <col min="400" max="400" width="10.375" bestFit="1" customWidth="1"/>
    <col min="401" max="401" width="16" bestFit="1" customWidth="1"/>
    <col min="402" max="402" width="13.125" bestFit="1" customWidth="1"/>
    <col min="403" max="403" width="13.25" bestFit="1" customWidth="1"/>
    <col min="404" max="404" width="10" bestFit="1" customWidth="1"/>
    <col min="405" max="405" width="12.875" bestFit="1" customWidth="1"/>
    <col min="406" max="406" width="10.875" bestFit="1" customWidth="1"/>
    <col min="407" max="407" width="11.875" bestFit="1" customWidth="1"/>
    <col min="408" max="408" width="16.25" bestFit="1" customWidth="1"/>
    <col min="409" max="409" width="9.75" bestFit="1" customWidth="1"/>
    <col min="410" max="410" width="12" bestFit="1" customWidth="1"/>
    <col min="411" max="411" width="11.5" bestFit="1" customWidth="1"/>
    <col min="412" max="412" width="9.25" bestFit="1" customWidth="1"/>
    <col min="413" max="413" width="11.125" bestFit="1" customWidth="1"/>
    <col min="414" max="414" width="11.25" bestFit="1" customWidth="1"/>
    <col min="415" max="415" width="9.875" bestFit="1" customWidth="1"/>
    <col min="416" max="416" width="12" bestFit="1" customWidth="1"/>
    <col min="417" max="417" width="14.125" bestFit="1" customWidth="1"/>
    <col min="418" max="418" width="15.125" bestFit="1" customWidth="1"/>
    <col min="419" max="419" width="15.5" bestFit="1" customWidth="1"/>
    <col min="420" max="420" width="11.875" bestFit="1" customWidth="1"/>
    <col min="421" max="422" width="11.625" bestFit="1" customWidth="1"/>
    <col min="423" max="423" width="10.125" bestFit="1" customWidth="1"/>
    <col min="424" max="424" width="6.125" bestFit="1" customWidth="1"/>
    <col min="425" max="425" width="12" bestFit="1" customWidth="1"/>
    <col min="426" max="426" width="10.875" bestFit="1" customWidth="1"/>
    <col min="427" max="427" width="9.125" bestFit="1" customWidth="1"/>
    <col min="428" max="428" width="13.625" bestFit="1" customWidth="1"/>
    <col min="429" max="429" width="12.25" bestFit="1" customWidth="1"/>
    <col min="430" max="430" width="8.875" bestFit="1" customWidth="1"/>
    <col min="431" max="431" width="8.375" bestFit="1" customWidth="1"/>
    <col min="432" max="432" width="10.875" bestFit="1" customWidth="1"/>
    <col min="433" max="433" width="10.5" bestFit="1" customWidth="1"/>
    <col min="434" max="434" width="13.875" bestFit="1" customWidth="1"/>
    <col min="435" max="435" width="14.25" bestFit="1" customWidth="1"/>
    <col min="436" max="436" width="13.375" bestFit="1" customWidth="1"/>
    <col min="437" max="437" width="9.625" bestFit="1" customWidth="1"/>
    <col min="438" max="438" width="12.125" bestFit="1" customWidth="1"/>
    <col min="439" max="439" width="11.75" bestFit="1" customWidth="1"/>
    <col min="440" max="440" width="10.5" bestFit="1" customWidth="1"/>
    <col min="441" max="441" width="12.125" bestFit="1" customWidth="1"/>
    <col min="442" max="442" width="13.625" bestFit="1" customWidth="1"/>
    <col min="443" max="443" width="10.875" bestFit="1" customWidth="1"/>
    <col min="444" max="444" width="12.625" bestFit="1" customWidth="1"/>
    <col min="445" max="445" width="19.75" bestFit="1" customWidth="1"/>
    <col min="446" max="446" width="12" bestFit="1" customWidth="1"/>
    <col min="447" max="447" width="9.375" bestFit="1" customWidth="1"/>
    <col min="448" max="449" width="12.75" bestFit="1" customWidth="1"/>
    <col min="450" max="450" width="10.625" bestFit="1" customWidth="1"/>
    <col min="451" max="451" width="11.5" bestFit="1" customWidth="1"/>
    <col min="452" max="452" width="12.5" bestFit="1" customWidth="1"/>
    <col min="453" max="453" width="15.875" bestFit="1" customWidth="1"/>
    <col min="454" max="454" width="14.625" bestFit="1" customWidth="1"/>
    <col min="455" max="455" width="13.375" bestFit="1" customWidth="1"/>
    <col min="456" max="456" width="15.5" bestFit="1" customWidth="1"/>
    <col min="457" max="457" width="9.625" bestFit="1" customWidth="1"/>
    <col min="458" max="458" width="9.375" bestFit="1" customWidth="1"/>
    <col min="459" max="459" width="12.625" bestFit="1" customWidth="1"/>
    <col min="460" max="460" width="16.125" bestFit="1" customWidth="1"/>
    <col min="461" max="461" width="12.75" bestFit="1" customWidth="1"/>
    <col min="462" max="462" width="13.875" bestFit="1" customWidth="1"/>
    <col min="463" max="463" width="8.875" bestFit="1" customWidth="1"/>
    <col min="464" max="464" width="12.75" bestFit="1" customWidth="1"/>
    <col min="465" max="465" width="14.5" bestFit="1" customWidth="1"/>
    <col min="466" max="466" width="8.875" bestFit="1" customWidth="1"/>
    <col min="467" max="467" width="12.875" bestFit="1" customWidth="1"/>
    <col min="468" max="468" width="10.875" bestFit="1" customWidth="1"/>
    <col min="469" max="469" width="9.875" bestFit="1" customWidth="1"/>
    <col min="470" max="470" width="17.375" bestFit="1" customWidth="1"/>
    <col min="471" max="471" width="12.875" bestFit="1" customWidth="1"/>
    <col min="472" max="472" width="12" bestFit="1" customWidth="1"/>
    <col min="473" max="473" width="13" bestFit="1" customWidth="1"/>
    <col min="474" max="474" width="12.625" bestFit="1" customWidth="1"/>
    <col min="475" max="475" width="11" bestFit="1" customWidth="1"/>
    <col min="476" max="476" width="10.375" bestFit="1" customWidth="1"/>
    <col min="477" max="477" width="12.5" bestFit="1" customWidth="1"/>
    <col min="478" max="478" width="11.75" bestFit="1" customWidth="1"/>
    <col min="479" max="479" width="9.25" bestFit="1" customWidth="1"/>
    <col min="480" max="480" width="12.125" bestFit="1" customWidth="1"/>
    <col min="481" max="481" width="9.75" bestFit="1" customWidth="1"/>
    <col min="482" max="482" width="14.375" bestFit="1" customWidth="1"/>
    <col min="483" max="483" width="13.25" bestFit="1" customWidth="1"/>
    <col min="484" max="484" width="12.125" bestFit="1" customWidth="1"/>
    <col min="485" max="485" width="9.5" bestFit="1" customWidth="1"/>
    <col min="486" max="486" width="9.25" bestFit="1" customWidth="1"/>
    <col min="487" max="487" width="10.5" bestFit="1" customWidth="1"/>
    <col min="488" max="488" width="12" bestFit="1" customWidth="1"/>
    <col min="489" max="490" width="13" bestFit="1" customWidth="1"/>
    <col min="491" max="491" width="13.375" bestFit="1" customWidth="1"/>
    <col min="492" max="492" width="10.25" bestFit="1" customWidth="1"/>
    <col min="493" max="493" width="11.875" bestFit="1" customWidth="1"/>
    <col min="494" max="494" width="14.125" bestFit="1" customWidth="1"/>
    <col min="495" max="495" width="11.875" bestFit="1" customWidth="1"/>
    <col min="496" max="496" width="15.25" bestFit="1" customWidth="1"/>
    <col min="497" max="497" width="9.25" bestFit="1" customWidth="1"/>
    <col min="498" max="498" width="14.5" bestFit="1" customWidth="1"/>
    <col min="499" max="499" width="12.875" bestFit="1" customWidth="1"/>
    <col min="500" max="500" width="12" bestFit="1" customWidth="1"/>
    <col min="501" max="501" width="13.375" bestFit="1" customWidth="1"/>
    <col min="502" max="503" width="10.25" bestFit="1" customWidth="1"/>
    <col min="504" max="504" width="15.375" bestFit="1" customWidth="1"/>
    <col min="505" max="505" width="11" bestFit="1" customWidth="1"/>
    <col min="506" max="506" width="13.375" bestFit="1" customWidth="1"/>
    <col min="507" max="507" width="11.25" bestFit="1" customWidth="1"/>
    <col min="508" max="508" width="12.5" bestFit="1" customWidth="1"/>
    <col min="509" max="509" width="15.25" bestFit="1" customWidth="1"/>
    <col min="510" max="510" width="20.75" bestFit="1" customWidth="1"/>
    <col min="511" max="511" width="11.625" bestFit="1" customWidth="1"/>
    <col min="512" max="512" width="11.875" bestFit="1" customWidth="1"/>
    <col min="513" max="513" width="15.25" bestFit="1" customWidth="1"/>
    <col min="514" max="514" width="10.875" bestFit="1" customWidth="1"/>
    <col min="515" max="515" width="13.75" bestFit="1" customWidth="1"/>
    <col min="516" max="516" width="12.75" bestFit="1" customWidth="1"/>
    <col min="517" max="517" width="10.625" bestFit="1" customWidth="1"/>
    <col min="518" max="518" width="12" bestFit="1" customWidth="1"/>
    <col min="519" max="519" width="15.125" bestFit="1" customWidth="1"/>
    <col min="520" max="520" width="9.5" bestFit="1" customWidth="1"/>
    <col min="521" max="521" width="15.625" bestFit="1" customWidth="1"/>
    <col min="522" max="522" width="18.125" bestFit="1" customWidth="1"/>
    <col min="523" max="523" width="16.125" bestFit="1" customWidth="1"/>
    <col min="524" max="525" width="12.5" bestFit="1" customWidth="1"/>
    <col min="526" max="526" width="11.5" bestFit="1" customWidth="1"/>
    <col min="527" max="527" width="12.125" bestFit="1" customWidth="1"/>
    <col min="528" max="528" width="9.875" bestFit="1" customWidth="1"/>
    <col min="529" max="529" width="11.5" bestFit="1" customWidth="1"/>
    <col min="530" max="530" width="13" bestFit="1" customWidth="1"/>
    <col min="531" max="531" width="15.25" bestFit="1" customWidth="1"/>
    <col min="532" max="532" width="17.875" bestFit="1" customWidth="1"/>
    <col min="533" max="533" width="12.75" bestFit="1" customWidth="1"/>
    <col min="534" max="534" width="16.125" bestFit="1" customWidth="1"/>
    <col min="535" max="535" width="13.5" bestFit="1" customWidth="1"/>
    <col min="536" max="536" width="14.875" bestFit="1" customWidth="1"/>
    <col min="537" max="537" width="14.25" bestFit="1" customWidth="1"/>
    <col min="538" max="538" width="13.75" bestFit="1" customWidth="1"/>
    <col min="539" max="539" width="10.875" bestFit="1" customWidth="1"/>
    <col min="540" max="541" width="10.75" bestFit="1" customWidth="1"/>
    <col min="542" max="542" width="12.125" bestFit="1" customWidth="1"/>
    <col min="543" max="543" width="13.625" bestFit="1" customWidth="1"/>
    <col min="544" max="544" width="10.125" bestFit="1" customWidth="1"/>
    <col min="545" max="545" width="11.75" bestFit="1" customWidth="1"/>
    <col min="546" max="546" width="10.875" bestFit="1" customWidth="1"/>
    <col min="547" max="547" width="10.75" bestFit="1" customWidth="1"/>
    <col min="548" max="548" width="14.375" bestFit="1" customWidth="1"/>
    <col min="549" max="549" width="9.25" bestFit="1" customWidth="1"/>
    <col min="550" max="550" width="13" bestFit="1" customWidth="1"/>
    <col min="551" max="551" width="13.875" bestFit="1" customWidth="1"/>
    <col min="552" max="552" width="14.625" bestFit="1" customWidth="1"/>
    <col min="553" max="553" width="12.625" bestFit="1" customWidth="1"/>
    <col min="554" max="554" width="11.875" bestFit="1" customWidth="1"/>
    <col min="555" max="555" width="16.25" bestFit="1" customWidth="1"/>
    <col min="556" max="556" width="12.625" bestFit="1" customWidth="1"/>
    <col min="557" max="557" width="13.875" bestFit="1" customWidth="1"/>
    <col min="558" max="558" width="14.375" bestFit="1" customWidth="1"/>
    <col min="559" max="559" width="9.875" bestFit="1" customWidth="1"/>
    <col min="560" max="560" width="11.125" bestFit="1" customWidth="1"/>
    <col min="561" max="561" width="16.25" bestFit="1" customWidth="1"/>
    <col min="562" max="562" width="13.875" bestFit="1" customWidth="1"/>
    <col min="563" max="563" width="12.5" bestFit="1" customWidth="1"/>
    <col min="564" max="564" width="8.625" bestFit="1" customWidth="1"/>
    <col min="565" max="565" width="13.25" bestFit="1" customWidth="1"/>
    <col min="566" max="566" width="16.5" bestFit="1" customWidth="1"/>
    <col min="567" max="567" width="13.5" bestFit="1" customWidth="1"/>
    <col min="568" max="568" width="12.75" bestFit="1" customWidth="1"/>
    <col min="569" max="569" width="12.625" bestFit="1" customWidth="1"/>
    <col min="570" max="570" width="10.875" bestFit="1" customWidth="1"/>
    <col min="571" max="571" width="13.25" bestFit="1" customWidth="1"/>
    <col min="572" max="572" width="11.25" bestFit="1" customWidth="1"/>
    <col min="573" max="573" width="12.375" bestFit="1" customWidth="1"/>
    <col min="574" max="574" width="15.875" bestFit="1" customWidth="1"/>
    <col min="575" max="575" width="14.875" bestFit="1" customWidth="1"/>
    <col min="576" max="576" width="14.5" bestFit="1" customWidth="1"/>
    <col min="577" max="577" width="9.25" bestFit="1" customWidth="1"/>
    <col min="578" max="578" width="14" bestFit="1" customWidth="1"/>
    <col min="579" max="579" width="9.75" bestFit="1" customWidth="1"/>
    <col min="580" max="580" width="16.75" bestFit="1" customWidth="1"/>
    <col min="581" max="581" width="13.375" bestFit="1" customWidth="1"/>
    <col min="582" max="582" width="15.625" bestFit="1" customWidth="1"/>
    <col min="583" max="583" width="16.125" bestFit="1" customWidth="1"/>
    <col min="584" max="584" width="19.5" bestFit="1" customWidth="1"/>
    <col min="585" max="585" width="10.125" bestFit="1" customWidth="1"/>
    <col min="586" max="586" width="13" bestFit="1" customWidth="1"/>
    <col min="587" max="587" width="15.25" bestFit="1" customWidth="1"/>
    <col min="588" max="588" width="12.375" bestFit="1" customWidth="1"/>
    <col min="589" max="589" width="10.125" bestFit="1" customWidth="1"/>
    <col min="590" max="590" width="16.625" bestFit="1" customWidth="1"/>
    <col min="591" max="591" width="12.875" bestFit="1" customWidth="1"/>
    <col min="592" max="592" width="10.5" bestFit="1" customWidth="1"/>
    <col min="593" max="593" width="12.625" bestFit="1" customWidth="1"/>
    <col min="594" max="594" width="12.25" bestFit="1" customWidth="1"/>
    <col min="595" max="595" width="13.875" bestFit="1" customWidth="1"/>
    <col min="596" max="596" width="15.625" bestFit="1" customWidth="1"/>
    <col min="597" max="597" width="11.625" bestFit="1" customWidth="1"/>
    <col min="598" max="598" width="15.125" bestFit="1" customWidth="1"/>
    <col min="599" max="599" width="11.25" bestFit="1" customWidth="1"/>
    <col min="600" max="600" width="13.125" bestFit="1" customWidth="1"/>
    <col min="601" max="601" width="12.875" bestFit="1" customWidth="1"/>
    <col min="602" max="602" width="12.5" bestFit="1" customWidth="1"/>
    <col min="603" max="603" width="12.375" bestFit="1" customWidth="1"/>
    <col min="604" max="604" width="12.625" bestFit="1" customWidth="1"/>
    <col min="605" max="605" width="12.75" bestFit="1" customWidth="1"/>
    <col min="606" max="606" width="13.25" bestFit="1" customWidth="1"/>
    <col min="607" max="607" width="12.25" bestFit="1" customWidth="1"/>
    <col min="608" max="608" width="13.25" bestFit="1" customWidth="1"/>
    <col min="609" max="609" width="16" bestFit="1" customWidth="1"/>
    <col min="610" max="610" width="12.875" bestFit="1" customWidth="1"/>
    <col min="611" max="611" width="9" bestFit="1" customWidth="1"/>
    <col min="612" max="612" width="10.75" bestFit="1" customWidth="1"/>
    <col min="613" max="614" width="11" bestFit="1" customWidth="1"/>
    <col min="615" max="615" width="12.5" bestFit="1" customWidth="1"/>
    <col min="616" max="616" width="15.25" bestFit="1" customWidth="1"/>
    <col min="617" max="617" width="13.375" bestFit="1" customWidth="1"/>
    <col min="618" max="618" width="17.75" bestFit="1" customWidth="1"/>
    <col min="619" max="619" width="11.5" bestFit="1" customWidth="1"/>
    <col min="620" max="620" width="12.125" bestFit="1" customWidth="1"/>
    <col min="621" max="621" width="20" bestFit="1" customWidth="1"/>
    <col min="622" max="622" width="15.75" bestFit="1" customWidth="1"/>
    <col min="623" max="623" width="12.5" bestFit="1" customWidth="1"/>
    <col min="624" max="624" width="12.875" bestFit="1" customWidth="1"/>
    <col min="625" max="625" width="10.875" bestFit="1" customWidth="1"/>
    <col min="626" max="626" width="17" bestFit="1" customWidth="1"/>
    <col min="627" max="627" width="12.125" bestFit="1" customWidth="1"/>
    <col min="628" max="628" width="10.25" bestFit="1" customWidth="1"/>
    <col min="629" max="629" width="12.25" bestFit="1" customWidth="1"/>
    <col min="630" max="630" width="13.125" bestFit="1" customWidth="1"/>
    <col min="631" max="631" width="11.625" bestFit="1" customWidth="1"/>
    <col min="632" max="632" width="12.75" bestFit="1" customWidth="1"/>
    <col min="633" max="633" width="13.75" bestFit="1" customWidth="1"/>
    <col min="634" max="634" width="13.875" bestFit="1" customWidth="1"/>
    <col min="635" max="635" width="12.625" bestFit="1" customWidth="1"/>
    <col min="636" max="636" width="14.25" bestFit="1" customWidth="1"/>
    <col min="637" max="637" width="12.125" bestFit="1" customWidth="1"/>
    <col min="638" max="638" width="14.375" bestFit="1" customWidth="1"/>
    <col min="639" max="639" width="12.75" bestFit="1" customWidth="1"/>
    <col min="640" max="640" width="12.25" bestFit="1" customWidth="1"/>
    <col min="641" max="641" width="9.75" bestFit="1" customWidth="1"/>
    <col min="642" max="642" width="10.375" bestFit="1" customWidth="1"/>
    <col min="643" max="643" width="10.875" bestFit="1" customWidth="1"/>
    <col min="644" max="644" width="13" bestFit="1" customWidth="1"/>
    <col min="645" max="645" width="14.125" bestFit="1" customWidth="1"/>
    <col min="646" max="646" width="15.875" bestFit="1" customWidth="1"/>
    <col min="647" max="647" width="12.75" bestFit="1" customWidth="1"/>
    <col min="648" max="648" width="13.125" bestFit="1" customWidth="1"/>
    <col min="649" max="649" width="15.375" bestFit="1" customWidth="1"/>
    <col min="650" max="650" width="12.125" bestFit="1" customWidth="1"/>
    <col min="651" max="651" width="13.25" bestFit="1" customWidth="1"/>
    <col min="652" max="652" width="11.625" bestFit="1" customWidth="1"/>
    <col min="653" max="653" width="13.25" bestFit="1" customWidth="1"/>
    <col min="654" max="654" width="10.625" bestFit="1" customWidth="1"/>
    <col min="655" max="655" width="13.375" bestFit="1" customWidth="1"/>
    <col min="656" max="656" width="14.125" bestFit="1" customWidth="1"/>
    <col min="657" max="657" width="11.875" bestFit="1" customWidth="1"/>
    <col min="658" max="658" width="10" bestFit="1" customWidth="1"/>
    <col min="659" max="659" width="9.375" bestFit="1" customWidth="1"/>
    <col min="660" max="660" width="10.125" bestFit="1" customWidth="1"/>
    <col min="661" max="661" width="11.125" bestFit="1" customWidth="1"/>
    <col min="662" max="662" width="12.25" bestFit="1" customWidth="1"/>
    <col min="663" max="663" width="9.75" bestFit="1" customWidth="1"/>
    <col min="664" max="664" width="12.5" bestFit="1" customWidth="1"/>
    <col min="665" max="665" width="10.25" bestFit="1" customWidth="1"/>
    <col min="666" max="666" width="13.125" bestFit="1" customWidth="1"/>
    <col min="667" max="667" width="10.375" bestFit="1" customWidth="1"/>
    <col min="668" max="668" width="12.375" bestFit="1" customWidth="1"/>
    <col min="669" max="669" width="12.25" bestFit="1" customWidth="1"/>
    <col min="670" max="670" width="10.125" bestFit="1" customWidth="1"/>
    <col min="671" max="671" width="15.125" bestFit="1" customWidth="1"/>
    <col min="672" max="672" width="12.375" bestFit="1" customWidth="1"/>
    <col min="673" max="673" width="11.875" bestFit="1" customWidth="1"/>
    <col min="674" max="674" width="11.625" bestFit="1" customWidth="1"/>
    <col min="675" max="675" width="11.125" bestFit="1" customWidth="1"/>
    <col min="676" max="677" width="12.5" bestFit="1" customWidth="1"/>
    <col min="678" max="678" width="9.875" bestFit="1" customWidth="1"/>
    <col min="679" max="679" width="12.75" bestFit="1" customWidth="1"/>
    <col min="680" max="680" width="9.75" bestFit="1" customWidth="1"/>
    <col min="681" max="681" width="11.875" bestFit="1" customWidth="1"/>
    <col min="682" max="682" width="18.75" bestFit="1" customWidth="1"/>
    <col min="683" max="683" width="14.125" bestFit="1" customWidth="1"/>
    <col min="684" max="684" width="10.375" bestFit="1" customWidth="1"/>
    <col min="685" max="685" width="13.5" bestFit="1" customWidth="1"/>
    <col min="686" max="686" width="11" bestFit="1" customWidth="1"/>
    <col min="687" max="687" width="10.875" bestFit="1" customWidth="1"/>
    <col min="688" max="688" width="13.125" bestFit="1" customWidth="1"/>
    <col min="689" max="689" width="11.125" bestFit="1" customWidth="1"/>
    <col min="690" max="690" width="13.125" bestFit="1" customWidth="1"/>
    <col min="691" max="691" width="9.875" bestFit="1" customWidth="1"/>
    <col min="692" max="692" width="12.875" bestFit="1" customWidth="1"/>
    <col min="693" max="693" width="8.5" bestFit="1" customWidth="1"/>
    <col min="694" max="694" width="7.875" bestFit="1" customWidth="1"/>
    <col min="695" max="695" width="10.375" bestFit="1" customWidth="1"/>
    <col min="696" max="696" width="12.5" bestFit="1" customWidth="1"/>
    <col min="697" max="697" width="10.625" bestFit="1" customWidth="1"/>
    <col min="698" max="698" width="13.5" bestFit="1" customWidth="1"/>
    <col min="699" max="699" width="13.625" bestFit="1" customWidth="1"/>
    <col min="700" max="700" width="14" bestFit="1" customWidth="1"/>
    <col min="701" max="701" width="16.625" bestFit="1" customWidth="1"/>
    <col min="702" max="702" width="13.875" bestFit="1" customWidth="1"/>
    <col min="703" max="703" width="16.5" bestFit="1" customWidth="1"/>
    <col min="704" max="704" width="12" bestFit="1" customWidth="1"/>
    <col min="705" max="705" width="8.375" bestFit="1" customWidth="1"/>
    <col min="706" max="706" width="9.5" bestFit="1" customWidth="1"/>
    <col min="707" max="707" width="11.75" bestFit="1" customWidth="1"/>
    <col min="708" max="708" width="12.125" bestFit="1" customWidth="1"/>
    <col min="709" max="709" width="16.25" bestFit="1" customWidth="1"/>
    <col min="710" max="710" width="15.375" bestFit="1" customWidth="1"/>
    <col min="711" max="711" width="15.25" bestFit="1" customWidth="1"/>
    <col min="712" max="712" width="13.875" bestFit="1" customWidth="1"/>
    <col min="713" max="713" width="15.375" bestFit="1" customWidth="1"/>
    <col min="714" max="714" width="12.5" bestFit="1" customWidth="1"/>
    <col min="715" max="715" width="11.5" bestFit="1" customWidth="1"/>
    <col min="716" max="716" width="10" bestFit="1" customWidth="1"/>
    <col min="717" max="717" width="13.875" bestFit="1" customWidth="1"/>
    <col min="718" max="718" width="12.25" bestFit="1" customWidth="1"/>
    <col min="719" max="719" width="19.125" bestFit="1" customWidth="1"/>
    <col min="720" max="721" width="14.625" bestFit="1" customWidth="1"/>
    <col min="722" max="722" width="8.625" bestFit="1" customWidth="1"/>
    <col min="723" max="723" width="9.125" bestFit="1" customWidth="1"/>
    <col min="724" max="724" width="14.25" bestFit="1" customWidth="1"/>
    <col min="725" max="725" width="11.25" bestFit="1" customWidth="1"/>
    <col min="726" max="726" width="10" bestFit="1" customWidth="1"/>
    <col min="727" max="727" width="11" bestFit="1" customWidth="1"/>
    <col min="728" max="728" width="15.625" bestFit="1" customWidth="1"/>
    <col min="729" max="729" width="10.375" bestFit="1" customWidth="1"/>
    <col min="730" max="730" width="14.125" bestFit="1" customWidth="1"/>
    <col min="731" max="731" width="10.625" bestFit="1" customWidth="1"/>
    <col min="732" max="732" width="12" bestFit="1" customWidth="1"/>
    <col min="733" max="733" width="18.375" bestFit="1" customWidth="1"/>
    <col min="734" max="734" width="12.625" bestFit="1" customWidth="1"/>
    <col min="735" max="735" width="12.25" bestFit="1" customWidth="1"/>
    <col min="736" max="736" width="13.25" bestFit="1" customWidth="1"/>
    <col min="737" max="737" width="14.125" bestFit="1" customWidth="1"/>
    <col min="738" max="738" width="12.875" bestFit="1" customWidth="1"/>
    <col min="739" max="739" width="11.75" bestFit="1" customWidth="1"/>
    <col min="740" max="740" width="10.25" bestFit="1" customWidth="1"/>
    <col min="741" max="741" width="13.75" bestFit="1" customWidth="1"/>
    <col min="742" max="742" width="12" bestFit="1" customWidth="1"/>
    <col min="743" max="743" width="14.875" bestFit="1" customWidth="1"/>
    <col min="744" max="744" width="10.375" bestFit="1" customWidth="1"/>
    <col min="745" max="745" width="11.625" bestFit="1" customWidth="1"/>
    <col min="746" max="746" width="14.875" bestFit="1" customWidth="1"/>
    <col min="747" max="747" width="14" bestFit="1" customWidth="1"/>
    <col min="748" max="748" width="10.75" bestFit="1" customWidth="1"/>
    <col min="749" max="749" width="14.125" bestFit="1" customWidth="1"/>
    <col min="750" max="750" width="13" bestFit="1" customWidth="1"/>
    <col min="751" max="751" width="14.25" bestFit="1" customWidth="1"/>
    <col min="752" max="752" width="12.25" bestFit="1" customWidth="1"/>
    <col min="753" max="753" width="11.75" bestFit="1" customWidth="1"/>
    <col min="754" max="754" width="18.75" bestFit="1" customWidth="1"/>
    <col min="755" max="755" width="14.875" bestFit="1" customWidth="1"/>
    <col min="756" max="756" width="9.5" bestFit="1" customWidth="1"/>
    <col min="757" max="757" width="11.625" bestFit="1" customWidth="1"/>
    <col min="758" max="758" width="13" bestFit="1" customWidth="1"/>
    <col min="759" max="759" width="12.5" bestFit="1" customWidth="1"/>
    <col min="760" max="760" width="11.875" bestFit="1" customWidth="1"/>
    <col min="761" max="761" width="10.25" bestFit="1" customWidth="1"/>
    <col min="762" max="762" width="15.375" bestFit="1" customWidth="1"/>
    <col min="763" max="763" width="15.625" bestFit="1" customWidth="1"/>
    <col min="764" max="764" width="12.375" bestFit="1" customWidth="1"/>
    <col min="765" max="765" width="15.875" bestFit="1" customWidth="1"/>
    <col min="766" max="766" width="12.875" bestFit="1" customWidth="1"/>
    <col min="767" max="767" width="14" bestFit="1" customWidth="1"/>
    <col min="768" max="768" width="12.875" bestFit="1" customWidth="1"/>
    <col min="769" max="769" width="12.75" bestFit="1" customWidth="1"/>
    <col min="770" max="770" width="11.75" bestFit="1" customWidth="1"/>
    <col min="771" max="771" width="13" bestFit="1" customWidth="1"/>
    <col min="772" max="772" width="11.75" bestFit="1" customWidth="1"/>
    <col min="773" max="773" width="10" bestFit="1" customWidth="1"/>
    <col min="774" max="774" width="10.625" bestFit="1" customWidth="1"/>
    <col min="775" max="775" width="14" bestFit="1" customWidth="1"/>
    <col min="776" max="776" width="11.5" bestFit="1" customWidth="1"/>
    <col min="777" max="777" width="10.625" bestFit="1" customWidth="1"/>
    <col min="778" max="778" width="13.375" bestFit="1" customWidth="1"/>
    <col min="779" max="779" width="12.875" bestFit="1" customWidth="1"/>
    <col min="780" max="780" width="14.75" bestFit="1" customWidth="1"/>
    <col min="781" max="781" width="16" bestFit="1" customWidth="1"/>
    <col min="782" max="782" width="12.625" bestFit="1" customWidth="1"/>
    <col min="783" max="783" width="12.125" bestFit="1" customWidth="1"/>
    <col min="784" max="784" width="13.375" bestFit="1" customWidth="1"/>
    <col min="785" max="785" width="11.5" bestFit="1" customWidth="1"/>
    <col min="786" max="786" width="13" bestFit="1" customWidth="1"/>
    <col min="787" max="787" width="10.5" bestFit="1" customWidth="1"/>
    <col min="788" max="788" width="12.625" bestFit="1" customWidth="1"/>
    <col min="789" max="789" width="15.125" bestFit="1" customWidth="1"/>
    <col min="790" max="790" width="13.5" bestFit="1" customWidth="1"/>
    <col min="791" max="791" width="12.875" bestFit="1" customWidth="1"/>
    <col min="792" max="792" width="17.125" bestFit="1" customWidth="1"/>
    <col min="793" max="793" width="16" bestFit="1" customWidth="1"/>
    <col min="794" max="794" width="12.125" bestFit="1" customWidth="1"/>
    <col min="795" max="796" width="10.75" bestFit="1" customWidth="1"/>
    <col min="797" max="797" width="12.125" bestFit="1" customWidth="1"/>
    <col min="798" max="798" width="14.625" bestFit="1" customWidth="1"/>
    <col min="799" max="799" width="12.875" bestFit="1" customWidth="1"/>
    <col min="800" max="800" width="10.125" bestFit="1" customWidth="1"/>
    <col min="801" max="801" width="10.25" bestFit="1" customWidth="1"/>
    <col min="802" max="802" width="12.625" bestFit="1" customWidth="1"/>
    <col min="803" max="804" width="12.125" bestFit="1" customWidth="1"/>
    <col min="805" max="805" width="14.125" bestFit="1" customWidth="1"/>
    <col min="806" max="806" width="13" bestFit="1" customWidth="1"/>
    <col min="807" max="807" width="9.5" bestFit="1" customWidth="1"/>
    <col min="808" max="808" width="12" bestFit="1" customWidth="1"/>
    <col min="809" max="809" width="10.375" bestFit="1" customWidth="1"/>
    <col min="810" max="810" width="13.625" bestFit="1" customWidth="1"/>
    <col min="811" max="811" width="13.125" bestFit="1" customWidth="1"/>
    <col min="812" max="812" width="10.625" bestFit="1" customWidth="1"/>
    <col min="813" max="813" width="13.25" bestFit="1" customWidth="1"/>
    <col min="814" max="814" width="13.875" bestFit="1" customWidth="1"/>
    <col min="815" max="815" width="14.5" bestFit="1" customWidth="1"/>
    <col min="816" max="816" width="10.375" bestFit="1" customWidth="1"/>
    <col min="817" max="817" width="9.125" bestFit="1" customWidth="1"/>
    <col min="818" max="818" width="12" bestFit="1" customWidth="1"/>
    <col min="819" max="819" width="15.75" bestFit="1" customWidth="1"/>
    <col min="820" max="820" width="13.125" bestFit="1" customWidth="1"/>
    <col min="821" max="821" width="12.25" bestFit="1" customWidth="1"/>
    <col min="822" max="822" width="9.125" bestFit="1" customWidth="1"/>
    <col min="823" max="823" width="11.5" bestFit="1" customWidth="1"/>
    <col min="824" max="824" width="13.125" bestFit="1" customWidth="1"/>
    <col min="825" max="825" width="12.125" bestFit="1" customWidth="1"/>
    <col min="826" max="826" width="10.375" bestFit="1" customWidth="1"/>
    <col min="827" max="827" width="13.25" bestFit="1" customWidth="1"/>
    <col min="828" max="828" width="12.375" bestFit="1" customWidth="1"/>
    <col min="829" max="829" width="10.875" bestFit="1" customWidth="1"/>
    <col min="830" max="830" width="16" bestFit="1" customWidth="1"/>
    <col min="831" max="831" width="14.625" bestFit="1" customWidth="1"/>
    <col min="832" max="832" width="15.875" bestFit="1" customWidth="1"/>
    <col min="833" max="833" width="8.75" bestFit="1" customWidth="1"/>
    <col min="834" max="834" width="9.75" bestFit="1" customWidth="1"/>
    <col min="835" max="835" width="10.625" bestFit="1" customWidth="1"/>
    <col min="836" max="836" width="14" bestFit="1" customWidth="1"/>
    <col min="837" max="837" width="16" bestFit="1" customWidth="1"/>
    <col min="838" max="838" width="12" bestFit="1" customWidth="1"/>
    <col min="839" max="839" width="11.75" bestFit="1" customWidth="1"/>
    <col min="840" max="840" width="10.5" bestFit="1" customWidth="1"/>
    <col min="841" max="841" width="13.25" bestFit="1" customWidth="1"/>
    <col min="842" max="842" width="15.875" bestFit="1" customWidth="1"/>
    <col min="843" max="843" width="15.5" bestFit="1" customWidth="1"/>
    <col min="844" max="844" width="10.125" bestFit="1" customWidth="1"/>
    <col min="845" max="845" width="16.375" bestFit="1" customWidth="1"/>
    <col min="846" max="846" width="13.75" bestFit="1" customWidth="1"/>
    <col min="847" max="847" width="10.25" bestFit="1" customWidth="1"/>
    <col min="848" max="848" width="15.625" bestFit="1" customWidth="1"/>
    <col min="849" max="849" width="12.5" bestFit="1" customWidth="1"/>
    <col min="850" max="850" width="9.375" bestFit="1" customWidth="1"/>
    <col min="851" max="851" width="17.625" bestFit="1" customWidth="1"/>
    <col min="852" max="852" width="10.25" bestFit="1" customWidth="1"/>
    <col min="853" max="853" width="16.375" bestFit="1" customWidth="1"/>
    <col min="854" max="854" width="15.25" bestFit="1" customWidth="1"/>
    <col min="855" max="855" width="12.125" bestFit="1" customWidth="1"/>
    <col min="856" max="856" width="13.625" bestFit="1" customWidth="1"/>
    <col min="857" max="857" width="11.875" bestFit="1" customWidth="1"/>
    <col min="858" max="858" width="12" bestFit="1" customWidth="1"/>
    <col min="859" max="859" width="10.25" bestFit="1" customWidth="1"/>
    <col min="860" max="860" width="15.375" bestFit="1" customWidth="1"/>
    <col min="861" max="861" width="10.375" bestFit="1" customWidth="1"/>
    <col min="862" max="862" width="14" bestFit="1" customWidth="1"/>
    <col min="863" max="863" width="11.5" bestFit="1" customWidth="1"/>
    <col min="864" max="864" width="12.25" bestFit="1" customWidth="1"/>
    <col min="865" max="865" width="12.5" bestFit="1" customWidth="1"/>
    <col min="866" max="866" width="14.125" bestFit="1" customWidth="1"/>
    <col min="867" max="867" width="12.625" bestFit="1" customWidth="1"/>
    <col min="868" max="868" width="10.625" bestFit="1" customWidth="1"/>
    <col min="869" max="869" width="14.375" bestFit="1" customWidth="1"/>
    <col min="870" max="870" width="15.875" bestFit="1" customWidth="1"/>
    <col min="871" max="871" width="14.625" bestFit="1" customWidth="1"/>
    <col min="872" max="872" width="15.125" bestFit="1" customWidth="1"/>
    <col min="873" max="873" width="13.875" bestFit="1" customWidth="1"/>
    <col min="874" max="874" width="11.25" bestFit="1" customWidth="1"/>
    <col min="875" max="875" width="10.875" bestFit="1" customWidth="1"/>
    <col min="876" max="876" width="13.125" bestFit="1" customWidth="1"/>
    <col min="877" max="877" width="13" bestFit="1" customWidth="1"/>
    <col min="878" max="878" width="11.875" bestFit="1" customWidth="1"/>
    <col min="879" max="879" width="11.5" bestFit="1" customWidth="1"/>
    <col min="880" max="880" width="17.5" bestFit="1" customWidth="1"/>
    <col min="881" max="881" width="14.875" bestFit="1" customWidth="1"/>
    <col min="882" max="882" width="13.625" bestFit="1" customWidth="1"/>
    <col min="883" max="883" width="14" bestFit="1" customWidth="1"/>
    <col min="884" max="884" width="15.875" bestFit="1" customWidth="1"/>
    <col min="885" max="885" width="13.125" bestFit="1" customWidth="1"/>
    <col min="886" max="886" width="14.5" bestFit="1" customWidth="1"/>
    <col min="887" max="887" width="14.125" bestFit="1" customWidth="1"/>
    <col min="888" max="888" width="12.25" bestFit="1" customWidth="1"/>
    <col min="889" max="889" width="10.75" bestFit="1" customWidth="1"/>
    <col min="890" max="890" width="16.75" bestFit="1" customWidth="1"/>
    <col min="891" max="891" width="16.25" bestFit="1" customWidth="1"/>
    <col min="892" max="892" width="11.875" bestFit="1" customWidth="1"/>
    <col min="893" max="893" width="13" bestFit="1" customWidth="1"/>
    <col min="894" max="894" width="12.125" bestFit="1" customWidth="1"/>
    <col min="895" max="895" width="10.625" bestFit="1" customWidth="1"/>
    <col min="896" max="896" width="10.125" bestFit="1" customWidth="1"/>
    <col min="897" max="898" width="11.25" bestFit="1" customWidth="1"/>
    <col min="899" max="899" width="9.75" bestFit="1" customWidth="1"/>
    <col min="900" max="900" width="12.75" bestFit="1" customWidth="1"/>
    <col min="901" max="901" width="16" bestFit="1" customWidth="1"/>
    <col min="902" max="902" width="12.625" bestFit="1" customWidth="1"/>
    <col min="903" max="903" width="11.25" bestFit="1" customWidth="1"/>
    <col min="904" max="904" width="13.5" bestFit="1" customWidth="1"/>
    <col min="905" max="905" width="11.625" bestFit="1" customWidth="1"/>
    <col min="906" max="906" width="10.375" bestFit="1" customWidth="1"/>
    <col min="907" max="907" width="16.5" bestFit="1" customWidth="1"/>
    <col min="908" max="908" width="14.5" bestFit="1" customWidth="1"/>
    <col min="909" max="909" width="12.25" bestFit="1" customWidth="1"/>
    <col min="910" max="910" width="12.625" bestFit="1" customWidth="1"/>
    <col min="911" max="911" width="9.875" bestFit="1" customWidth="1"/>
    <col min="912" max="912" width="11.75" bestFit="1" customWidth="1"/>
    <col min="913" max="913" width="10.75" bestFit="1" customWidth="1"/>
    <col min="914" max="914" width="12.25" bestFit="1" customWidth="1"/>
    <col min="915" max="915" width="9.875" bestFit="1" customWidth="1"/>
  </cols>
  <sheetData>
    <row r="3" spans="1:2" x14ac:dyDescent="0.2">
      <c r="A3" s="5" t="s">
        <v>6213</v>
      </c>
      <c r="B3" t="s">
        <v>6215</v>
      </c>
    </row>
    <row r="4" spans="1:2" x14ac:dyDescent="0.2">
      <c r="A4" s="6" t="s">
        <v>6223</v>
      </c>
      <c r="B4">
        <v>3105.6400000000003</v>
      </c>
    </row>
    <row r="5" spans="1:2" x14ac:dyDescent="0.2">
      <c r="A5" s="6" t="s">
        <v>6220</v>
      </c>
      <c r="B5">
        <v>3134.5549999999985</v>
      </c>
    </row>
    <row r="6" spans="1:2" x14ac:dyDescent="0.2">
      <c r="A6" s="6" t="s">
        <v>6221</v>
      </c>
      <c r="B6">
        <v>3136.5549999999989</v>
      </c>
    </row>
    <row r="7" spans="1:2" x14ac:dyDescent="0.2">
      <c r="A7" s="6" t="s">
        <v>6222</v>
      </c>
      <c r="B7">
        <v>3531.3299999999995</v>
      </c>
    </row>
    <row r="8" spans="1:2" x14ac:dyDescent="0.2">
      <c r="A8" s="6" t="s">
        <v>6214</v>
      </c>
      <c r="B8">
        <v>12908.080000000036</v>
      </c>
    </row>
    <row r="17" spans="2:7" x14ac:dyDescent="0.2">
      <c r="B17" s="5" t="s">
        <v>6243</v>
      </c>
      <c r="D17" s="5" t="s">
        <v>6209</v>
      </c>
    </row>
    <row r="18" spans="2:7" x14ac:dyDescent="0.2">
      <c r="B18" s="5" t="s">
        <v>6240</v>
      </c>
      <c r="C18" s="5" t="s">
        <v>6241</v>
      </c>
      <c r="D18" t="s">
        <v>6216</v>
      </c>
      <c r="E18" t="s">
        <v>6217</v>
      </c>
      <c r="F18" t="s">
        <v>6218</v>
      </c>
      <c r="G18" t="s">
        <v>6219</v>
      </c>
    </row>
    <row r="19" spans="2:7" x14ac:dyDescent="0.2">
      <c r="B19" t="s">
        <v>6224</v>
      </c>
      <c r="D19" s="7"/>
      <c r="E19" s="7"/>
      <c r="F19" s="7"/>
      <c r="G19" s="7"/>
    </row>
    <row r="20" spans="2:7" x14ac:dyDescent="0.2">
      <c r="C20" t="s">
        <v>6228</v>
      </c>
      <c r="D20" s="7">
        <v>186.85499999999999</v>
      </c>
      <c r="E20" s="7">
        <v>305.97000000000003</v>
      </c>
      <c r="F20" s="7">
        <v>213.15999999999997</v>
      </c>
      <c r="G20" s="7">
        <v>123</v>
      </c>
    </row>
    <row r="21" spans="2:7" x14ac:dyDescent="0.2">
      <c r="C21" t="s">
        <v>6229</v>
      </c>
      <c r="D21" s="7">
        <v>251.96499999999997</v>
      </c>
      <c r="E21" s="7">
        <v>129.46</v>
      </c>
      <c r="F21" s="7">
        <v>434.03999999999996</v>
      </c>
      <c r="G21" s="7">
        <v>171.93999999999997</v>
      </c>
    </row>
    <row r="22" spans="2:7" x14ac:dyDescent="0.2">
      <c r="C22" t="s">
        <v>6230</v>
      </c>
      <c r="D22" s="7">
        <v>224.94499999999999</v>
      </c>
      <c r="E22" s="7">
        <v>349.12</v>
      </c>
      <c r="F22" s="7">
        <v>321.04000000000002</v>
      </c>
      <c r="G22" s="7">
        <v>126.035</v>
      </c>
    </row>
    <row r="23" spans="2:7" x14ac:dyDescent="0.2">
      <c r="C23" t="s">
        <v>6231</v>
      </c>
      <c r="D23" s="7">
        <v>307.12</v>
      </c>
      <c r="E23" s="7">
        <v>681.07499999999993</v>
      </c>
      <c r="F23" s="7">
        <v>533.70499999999993</v>
      </c>
      <c r="G23" s="7">
        <v>158.85</v>
      </c>
    </row>
    <row r="24" spans="2:7" x14ac:dyDescent="0.2">
      <c r="C24" t="s">
        <v>6232</v>
      </c>
      <c r="D24" s="7">
        <v>53.664999999999992</v>
      </c>
      <c r="E24" s="7">
        <v>83.025000000000006</v>
      </c>
      <c r="F24" s="7">
        <v>193.83499999999998</v>
      </c>
      <c r="G24" s="7">
        <v>68.039999999999992</v>
      </c>
    </row>
    <row r="25" spans="2:7" x14ac:dyDescent="0.2">
      <c r="C25" t="s">
        <v>6233</v>
      </c>
      <c r="D25" s="7">
        <v>163.01999999999998</v>
      </c>
      <c r="E25" s="7">
        <v>678.3599999999999</v>
      </c>
      <c r="F25" s="7">
        <v>171.04500000000002</v>
      </c>
      <c r="G25" s="7">
        <v>372.255</v>
      </c>
    </row>
    <row r="26" spans="2:7" x14ac:dyDescent="0.2">
      <c r="C26" t="s">
        <v>6234</v>
      </c>
      <c r="D26" s="7">
        <v>345.02</v>
      </c>
      <c r="E26" s="7">
        <v>273.86999999999995</v>
      </c>
      <c r="F26" s="7">
        <v>184.12999999999997</v>
      </c>
      <c r="G26" s="7">
        <v>201.11499999999998</v>
      </c>
    </row>
    <row r="27" spans="2:7" x14ac:dyDescent="0.2">
      <c r="C27" t="s">
        <v>6235</v>
      </c>
      <c r="D27" s="7">
        <v>334.89</v>
      </c>
      <c r="E27" s="7">
        <v>70.95</v>
      </c>
      <c r="F27" s="7">
        <v>134.23000000000002</v>
      </c>
      <c r="G27" s="7">
        <v>166.27499999999998</v>
      </c>
    </row>
    <row r="28" spans="2:7" x14ac:dyDescent="0.2">
      <c r="C28" t="s">
        <v>6236</v>
      </c>
      <c r="D28" s="7">
        <v>178.70999999999998</v>
      </c>
      <c r="E28" s="7">
        <v>166.1</v>
      </c>
      <c r="F28" s="7">
        <v>439.30999999999995</v>
      </c>
      <c r="G28" s="7">
        <v>492.9</v>
      </c>
    </row>
    <row r="29" spans="2:7" x14ac:dyDescent="0.2">
      <c r="C29" t="s">
        <v>6237</v>
      </c>
      <c r="D29" s="7">
        <v>301.98500000000001</v>
      </c>
      <c r="E29" s="7">
        <v>153.76499999999999</v>
      </c>
      <c r="F29" s="7">
        <v>215.55499999999998</v>
      </c>
      <c r="G29" s="7">
        <v>213.66499999999999</v>
      </c>
    </row>
    <row r="30" spans="2:7" x14ac:dyDescent="0.2">
      <c r="C30" t="s">
        <v>6238</v>
      </c>
      <c r="D30" s="7">
        <v>312.83499999999998</v>
      </c>
      <c r="E30" s="7">
        <v>63.249999999999993</v>
      </c>
      <c r="F30" s="7">
        <v>350.89500000000004</v>
      </c>
      <c r="G30" s="7">
        <v>96.405000000000001</v>
      </c>
    </row>
    <row r="31" spans="2:7" x14ac:dyDescent="0.2">
      <c r="C31" t="s">
        <v>6239</v>
      </c>
      <c r="D31" s="7">
        <v>265.62</v>
      </c>
      <c r="E31" s="7">
        <v>526.51499999999987</v>
      </c>
      <c r="F31" s="7">
        <v>187.06</v>
      </c>
      <c r="G31" s="7">
        <v>210.58999999999997</v>
      </c>
    </row>
    <row r="32" spans="2:7" x14ac:dyDescent="0.2">
      <c r="B32" t="s">
        <v>6225</v>
      </c>
      <c r="D32" s="7"/>
      <c r="E32" s="7"/>
      <c r="F32" s="7"/>
      <c r="G32" s="7"/>
    </row>
    <row r="33" spans="2:7" x14ac:dyDescent="0.2">
      <c r="C33" t="s">
        <v>6228</v>
      </c>
      <c r="D33" s="7">
        <v>47.25</v>
      </c>
      <c r="E33" s="7">
        <v>65.805000000000007</v>
      </c>
      <c r="F33" s="7">
        <v>274.67500000000001</v>
      </c>
      <c r="G33" s="7">
        <v>179.22</v>
      </c>
    </row>
    <row r="34" spans="2:7" x14ac:dyDescent="0.2">
      <c r="C34" t="s">
        <v>6229</v>
      </c>
      <c r="D34" s="7">
        <v>745.44999999999993</v>
      </c>
      <c r="E34" s="7">
        <v>428.88499999999999</v>
      </c>
      <c r="F34" s="7">
        <v>194.17499999999998</v>
      </c>
      <c r="G34" s="7">
        <v>429.82999999999993</v>
      </c>
    </row>
    <row r="35" spans="2:7" x14ac:dyDescent="0.2">
      <c r="C35" t="s">
        <v>6230</v>
      </c>
      <c r="D35" s="7">
        <v>130.47</v>
      </c>
      <c r="E35" s="7">
        <v>271.48500000000001</v>
      </c>
      <c r="F35" s="7">
        <v>281.20499999999998</v>
      </c>
      <c r="G35" s="7">
        <v>231.63000000000002</v>
      </c>
    </row>
    <row r="36" spans="2:7" x14ac:dyDescent="0.2">
      <c r="C36" t="s">
        <v>6231</v>
      </c>
      <c r="D36" s="7">
        <v>27</v>
      </c>
      <c r="E36" s="7">
        <v>347.26</v>
      </c>
      <c r="F36" s="7">
        <v>147.51</v>
      </c>
      <c r="G36" s="7">
        <v>240.04</v>
      </c>
    </row>
    <row r="37" spans="2:7" x14ac:dyDescent="0.2">
      <c r="C37" t="s">
        <v>6232</v>
      </c>
      <c r="D37" s="7">
        <v>255.11499999999995</v>
      </c>
      <c r="E37" s="7">
        <v>541.73</v>
      </c>
      <c r="F37" s="7">
        <v>83.43</v>
      </c>
      <c r="G37" s="7">
        <v>59.079999999999991</v>
      </c>
    </row>
    <row r="38" spans="2:7" x14ac:dyDescent="0.2">
      <c r="C38" t="s">
        <v>6233</v>
      </c>
      <c r="D38" s="7">
        <v>584.78999999999985</v>
      </c>
      <c r="E38" s="7">
        <v>357.42999999999995</v>
      </c>
      <c r="F38" s="7">
        <v>355.34</v>
      </c>
      <c r="G38" s="7">
        <v>140.88</v>
      </c>
    </row>
    <row r="39" spans="2:7" x14ac:dyDescent="0.2">
      <c r="C39" t="s">
        <v>6234</v>
      </c>
      <c r="D39" s="7">
        <v>430.62</v>
      </c>
      <c r="E39" s="7">
        <v>227.42500000000001</v>
      </c>
      <c r="F39" s="7">
        <v>236.315</v>
      </c>
      <c r="G39" s="7">
        <v>414.58499999999992</v>
      </c>
    </row>
    <row r="40" spans="2:7" x14ac:dyDescent="0.2">
      <c r="C40" t="s">
        <v>6235</v>
      </c>
      <c r="D40" s="7">
        <v>22.5</v>
      </c>
      <c r="E40" s="7">
        <v>77.72</v>
      </c>
      <c r="F40" s="7">
        <v>60.5</v>
      </c>
      <c r="G40" s="7">
        <v>139.67999999999998</v>
      </c>
    </row>
    <row r="41" spans="2:7" x14ac:dyDescent="0.2">
      <c r="C41" t="s">
        <v>6236</v>
      </c>
      <c r="D41" s="7">
        <v>126.14999999999999</v>
      </c>
      <c r="E41" s="7">
        <v>195.11</v>
      </c>
      <c r="F41" s="7">
        <v>89.13</v>
      </c>
      <c r="G41" s="7">
        <v>302.65999999999997</v>
      </c>
    </row>
    <row r="42" spans="2:7" x14ac:dyDescent="0.2">
      <c r="C42" t="s">
        <v>6237</v>
      </c>
      <c r="D42" s="7">
        <v>376.03</v>
      </c>
      <c r="E42" s="7">
        <v>523.24</v>
      </c>
      <c r="F42" s="7">
        <v>440.96499999999997</v>
      </c>
      <c r="G42" s="7">
        <v>174.46999999999997</v>
      </c>
    </row>
    <row r="43" spans="2:7" x14ac:dyDescent="0.2">
      <c r="C43" t="s">
        <v>6238</v>
      </c>
      <c r="D43" s="7">
        <v>515.17999999999995</v>
      </c>
      <c r="E43" s="7">
        <v>142.56</v>
      </c>
      <c r="F43" s="7">
        <v>347.03999999999996</v>
      </c>
      <c r="G43" s="7">
        <v>104.08499999999999</v>
      </c>
    </row>
    <row r="44" spans="2:7" x14ac:dyDescent="0.2">
      <c r="C44" t="s">
        <v>6239</v>
      </c>
      <c r="D44" s="7">
        <v>95.859999999999985</v>
      </c>
      <c r="E44" s="7">
        <v>484.76</v>
      </c>
      <c r="F44" s="7">
        <v>94.17</v>
      </c>
      <c r="G44" s="7">
        <v>77.10499999999999</v>
      </c>
    </row>
    <row r="45" spans="2:7" x14ac:dyDescent="0.2">
      <c r="B45" t="s">
        <v>6226</v>
      </c>
      <c r="D45" s="7"/>
      <c r="E45" s="7"/>
      <c r="F45" s="7"/>
      <c r="G45" s="7"/>
    </row>
    <row r="46" spans="2:7" x14ac:dyDescent="0.2">
      <c r="C46" t="s">
        <v>6228</v>
      </c>
      <c r="D46" s="7">
        <v>258.34500000000003</v>
      </c>
      <c r="E46" s="7">
        <v>139.625</v>
      </c>
      <c r="F46" s="7">
        <v>279.52000000000004</v>
      </c>
      <c r="G46" s="7">
        <v>160.19499999999999</v>
      </c>
    </row>
    <row r="47" spans="2:7" x14ac:dyDescent="0.2">
      <c r="C47" t="s">
        <v>6229</v>
      </c>
      <c r="D47" s="7">
        <v>342.2</v>
      </c>
      <c r="E47" s="7">
        <v>284.24999999999994</v>
      </c>
      <c r="F47" s="7">
        <v>251.83</v>
      </c>
      <c r="G47" s="7">
        <v>80.550000000000011</v>
      </c>
    </row>
    <row r="48" spans="2:7" x14ac:dyDescent="0.2">
      <c r="C48" t="s">
        <v>6230</v>
      </c>
      <c r="D48" s="7">
        <v>418.30499999999989</v>
      </c>
      <c r="E48" s="7">
        <v>468.125</v>
      </c>
      <c r="F48" s="7">
        <v>405.05500000000006</v>
      </c>
      <c r="G48" s="7">
        <v>253.15499999999997</v>
      </c>
    </row>
    <row r="49" spans="2:7" x14ac:dyDescent="0.2">
      <c r="C49" t="s">
        <v>6231</v>
      </c>
      <c r="D49" s="7">
        <v>102.32999999999998</v>
      </c>
      <c r="E49" s="7">
        <v>242.14000000000001</v>
      </c>
      <c r="F49" s="7">
        <v>554.875</v>
      </c>
      <c r="G49" s="7">
        <v>106.23999999999998</v>
      </c>
    </row>
    <row r="50" spans="2:7" x14ac:dyDescent="0.2">
      <c r="C50" t="s">
        <v>6232</v>
      </c>
      <c r="D50" s="7">
        <v>234.71999999999997</v>
      </c>
      <c r="E50" s="7">
        <v>133.08000000000001</v>
      </c>
      <c r="F50" s="7">
        <v>267.2</v>
      </c>
      <c r="G50" s="7">
        <v>272.68999999999994</v>
      </c>
    </row>
    <row r="51" spans="2:7" x14ac:dyDescent="0.2">
      <c r="C51" t="s">
        <v>6233</v>
      </c>
      <c r="D51" s="7">
        <v>430.39</v>
      </c>
      <c r="E51" s="7">
        <v>136.20500000000001</v>
      </c>
      <c r="F51" s="7">
        <v>209.6</v>
      </c>
      <c r="G51" s="7">
        <v>88.334999999999994</v>
      </c>
    </row>
    <row r="52" spans="2:7" x14ac:dyDescent="0.2">
      <c r="C52" t="s">
        <v>6234</v>
      </c>
      <c r="D52" s="7">
        <v>109.005</v>
      </c>
      <c r="E52" s="7">
        <v>393.57499999999999</v>
      </c>
      <c r="F52" s="7">
        <v>61.034999999999997</v>
      </c>
      <c r="G52" s="7">
        <v>199.48999999999998</v>
      </c>
    </row>
    <row r="53" spans="2:7" x14ac:dyDescent="0.2">
      <c r="C53" t="s">
        <v>6235</v>
      </c>
      <c r="D53" s="7">
        <v>287.52499999999998</v>
      </c>
      <c r="E53" s="7">
        <v>288.67</v>
      </c>
      <c r="F53" s="7">
        <v>125.58</v>
      </c>
      <c r="G53" s="7">
        <v>374.13499999999999</v>
      </c>
    </row>
    <row r="54" spans="2:7" x14ac:dyDescent="0.2">
      <c r="C54" t="s">
        <v>6236</v>
      </c>
      <c r="D54" s="7">
        <v>840.92999999999984</v>
      </c>
      <c r="E54" s="7">
        <v>409.875</v>
      </c>
      <c r="F54" s="7">
        <v>171.32999999999998</v>
      </c>
      <c r="G54" s="7">
        <v>221.43999999999997</v>
      </c>
    </row>
    <row r="55" spans="2:7" x14ac:dyDescent="0.2">
      <c r="C55" t="s">
        <v>6237</v>
      </c>
      <c r="D55" s="7">
        <v>299.07</v>
      </c>
      <c r="E55" s="7">
        <v>260.32499999999999</v>
      </c>
      <c r="F55" s="7">
        <v>584.64</v>
      </c>
      <c r="G55" s="7">
        <v>256.36500000000001</v>
      </c>
    </row>
    <row r="56" spans="2:7" x14ac:dyDescent="0.2">
      <c r="C56" t="s">
        <v>6238</v>
      </c>
      <c r="D56" s="7">
        <v>323.32499999999999</v>
      </c>
      <c r="E56" s="7">
        <v>565.57000000000005</v>
      </c>
      <c r="F56" s="7">
        <v>537.80999999999995</v>
      </c>
      <c r="G56" s="7">
        <v>189.47499999999999</v>
      </c>
    </row>
    <row r="57" spans="2:7" x14ac:dyDescent="0.2">
      <c r="C57" t="s">
        <v>6239</v>
      </c>
      <c r="D57" s="7">
        <v>399.48499999999996</v>
      </c>
      <c r="E57" s="7">
        <v>148.19999999999999</v>
      </c>
      <c r="F57" s="7">
        <v>388.21999999999997</v>
      </c>
      <c r="G57" s="7">
        <v>212.07499999999999</v>
      </c>
    </row>
    <row r="58" spans="2:7" x14ac:dyDescent="0.2">
      <c r="B58" t="s">
        <v>6227</v>
      </c>
      <c r="D58" s="7"/>
      <c r="E58" s="7"/>
      <c r="F58" s="7"/>
      <c r="G58" s="7"/>
    </row>
    <row r="59" spans="2:7" x14ac:dyDescent="0.2">
      <c r="C59" t="s">
        <v>6228</v>
      </c>
      <c r="D59" s="7">
        <v>112.69499999999999</v>
      </c>
      <c r="E59" s="7">
        <v>166.32</v>
      </c>
      <c r="F59" s="7">
        <v>843.71499999999992</v>
      </c>
      <c r="G59" s="7">
        <v>146.685</v>
      </c>
    </row>
    <row r="60" spans="2:7" x14ac:dyDescent="0.2">
      <c r="C60" t="s">
        <v>6229</v>
      </c>
      <c r="D60" s="7">
        <v>114.87999999999998</v>
      </c>
      <c r="E60" s="7">
        <v>133.815</v>
      </c>
      <c r="F60" s="7">
        <v>91.175000000000011</v>
      </c>
      <c r="G60" s="7">
        <v>53.759999999999991</v>
      </c>
    </row>
    <row r="61" spans="2:7" x14ac:dyDescent="0.2">
      <c r="C61" t="s">
        <v>6230</v>
      </c>
      <c r="D61" s="7">
        <v>277.76</v>
      </c>
      <c r="E61" s="7">
        <v>175.41</v>
      </c>
      <c r="F61" s="7">
        <v>462.50999999999993</v>
      </c>
      <c r="G61" s="7">
        <v>399.52499999999998</v>
      </c>
    </row>
    <row r="62" spans="2:7" x14ac:dyDescent="0.2">
      <c r="C62" t="s">
        <v>6231</v>
      </c>
      <c r="D62" s="7">
        <v>197.89499999999998</v>
      </c>
      <c r="E62" s="7">
        <v>289.755</v>
      </c>
      <c r="F62" s="7">
        <v>88.545000000000002</v>
      </c>
      <c r="G62" s="7">
        <v>200.25499999999997</v>
      </c>
    </row>
    <row r="63" spans="2:7" x14ac:dyDescent="0.2">
      <c r="C63" t="s">
        <v>6232</v>
      </c>
      <c r="D63" s="7">
        <v>193.11499999999998</v>
      </c>
      <c r="E63" s="7">
        <v>212.49499999999998</v>
      </c>
      <c r="F63" s="7">
        <v>292.29000000000002</v>
      </c>
      <c r="G63" s="7">
        <v>304.46999999999997</v>
      </c>
    </row>
    <row r="64" spans="2:7" x14ac:dyDescent="0.2">
      <c r="C64" t="s">
        <v>6233</v>
      </c>
      <c r="D64" s="7">
        <v>179.79</v>
      </c>
      <c r="E64" s="7">
        <v>426.2</v>
      </c>
      <c r="F64" s="7">
        <v>170.08999999999997</v>
      </c>
      <c r="G64" s="7">
        <v>379.31</v>
      </c>
    </row>
    <row r="65" spans="3:7" x14ac:dyDescent="0.2">
      <c r="C65" t="s">
        <v>6234</v>
      </c>
      <c r="D65" s="7">
        <v>247.28999999999996</v>
      </c>
      <c r="E65" s="7">
        <v>246.685</v>
      </c>
      <c r="F65" s="7">
        <v>271.05499999999995</v>
      </c>
      <c r="G65" s="7">
        <v>141.69999999999999</v>
      </c>
    </row>
    <row r="66" spans="3:7" x14ac:dyDescent="0.2">
      <c r="C66" t="s">
        <v>6235</v>
      </c>
      <c r="D66" s="7">
        <v>116.39499999999998</v>
      </c>
      <c r="E66" s="7">
        <v>41.25</v>
      </c>
      <c r="F66" s="7">
        <v>15.54</v>
      </c>
      <c r="G66" s="7">
        <v>71.06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ED37-750D-47D3-B02D-12B0358DB0F9}">
  <dimension ref="A1:Y1001"/>
  <sheetViews>
    <sheetView topLeftCell="H981" workbookViewId="0">
      <selection activeCell="P990" sqref="P990"/>
    </sheetView>
  </sheetViews>
  <sheetFormatPr defaultRowHeight="14.25" x14ac:dyDescent="0.2"/>
  <cols>
    <col min="1" max="1" width="15.5" customWidth="1"/>
    <col min="2" max="2" width="12.875" customWidth="1"/>
    <col min="3" max="3" width="16.25" customWidth="1"/>
    <col min="4" max="4" width="12.375" customWidth="1"/>
    <col min="5" max="5" width="10.875" customWidth="1"/>
    <col min="6" max="6" width="27.75" customWidth="1"/>
    <col min="7" max="7" width="26.75" customWidth="1"/>
    <col min="8" max="8" width="26.875" customWidth="1"/>
    <col min="9" max="9" width="20.625" customWidth="1"/>
    <col min="10" max="10" width="20.25" customWidth="1"/>
    <col min="11" max="11" width="21.375" customWidth="1"/>
    <col min="12" max="12" width="15" customWidth="1"/>
    <col min="13" max="13" width="20.5" style="3" customWidth="1"/>
    <col min="14" max="14" width="24.25" style="3" customWidth="1"/>
    <col min="15" max="15" width="16.625" customWidth="1"/>
    <col min="16" max="16" width="17.625" customWidth="1"/>
    <col min="17" max="17" width="10.25" customWidth="1"/>
    <col min="18" max="18" width="13.875" customWidth="1"/>
    <col min="19" max="19" width="12.75" customWidth="1"/>
    <col min="20" max="20" width="11.875" customWidth="1"/>
  </cols>
  <sheetData>
    <row r="1" spans="1:25" x14ac:dyDescent="0.2">
      <c r="A1" t="s">
        <v>0</v>
      </c>
      <c r="B1" t="s">
        <v>1</v>
      </c>
      <c r="C1" t="s">
        <v>3</v>
      </c>
      <c r="D1" t="s">
        <v>11</v>
      </c>
      <c r="E1" t="s">
        <v>14</v>
      </c>
      <c r="F1" t="s">
        <v>6195</v>
      </c>
      <c r="G1" t="s">
        <v>6196</v>
      </c>
      <c r="H1" t="s">
        <v>6197</v>
      </c>
      <c r="I1" t="s">
        <v>6198</v>
      </c>
      <c r="J1" t="s">
        <v>6199</v>
      </c>
      <c r="K1" t="s">
        <v>6200</v>
      </c>
      <c r="L1" t="s">
        <v>6201</v>
      </c>
      <c r="M1" s="3" t="s">
        <v>6202</v>
      </c>
      <c r="N1" s="3" t="s">
        <v>6203</v>
      </c>
      <c r="O1" t="s">
        <v>6204</v>
      </c>
      <c r="P1" t="s">
        <v>6208</v>
      </c>
      <c r="Q1" t="s">
        <v>10</v>
      </c>
      <c r="R1" t="s">
        <v>2</v>
      </c>
      <c r="S1" t="s">
        <v>6209</v>
      </c>
      <c r="T1" t="s">
        <v>6244</v>
      </c>
      <c r="U1" t="s">
        <v>6211</v>
      </c>
      <c r="V1" t="s">
        <v>6210</v>
      </c>
      <c r="W1" t="s">
        <v>6242</v>
      </c>
    </row>
    <row r="2" spans="1:25" x14ac:dyDescent="0.2">
      <c r="A2" t="s">
        <v>489</v>
      </c>
      <c r="B2" s="1">
        <v>43713</v>
      </c>
      <c r="C2" t="s">
        <v>490</v>
      </c>
      <c r="D2" t="s">
        <v>6137</v>
      </c>
      <c r="E2">
        <v>2</v>
      </c>
      <c r="F2" t="s">
        <v>491</v>
      </c>
      <c r="G2" t="s">
        <v>493</v>
      </c>
      <c r="H2" t="s">
        <v>494</v>
      </c>
      <c r="I2" t="s">
        <v>265</v>
      </c>
      <c r="J2" t="s">
        <v>18</v>
      </c>
      <c r="K2">
        <v>7505</v>
      </c>
      <c r="L2" s="2">
        <v>1</v>
      </c>
      <c r="M2" s="3">
        <v>9.9499999999999993</v>
      </c>
      <c r="N2" s="3">
        <v>0.99499999999999988</v>
      </c>
      <c r="O2">
        <v>0.59699999999999998</v>
      </c>
      <c r="P2" t="str">
        <f>P3</f>
        <v>Rob</v>
      </c>
      <c r="Q2" t="str">
        <f>INDEX(products[],MATCH('orders (2)'!D2,products[Product ID],0),3)</f>
        <v>M</v>
      </c>
      <c r="R2" t="str">
        <f>INDEX(customers[],MATCH('orders (2)'!C2,customers[Customer ID],0),3)</f>
        <v>aallner0@lulu.com</v>
      </c>
      <c r="S2" t="str">
        <f t="shared" ref="S2:S65" si="0">_xlfn.IFS(P2="Rob","Robesca",P2="Ara","Arabica",P2="Exc","Excercice",P2="Lib","Liberta")</f>
        <v>Robesca</v>
      </c>
      <c r="T2" t="str">
        <f>VLOOKUP(orders[[#This Row],[Customer ID]],customers[],9,FALSE)</f>
        <v>Yes</v>
      </c>
      <c r="U2" t="str">
        <f t="shared" ref="U2:U65" si="1">_xlfn.IFS(MONTH(B2)=7,"Été",MONTH(B2)=8,"Été",MONTH(B2)=6,"Été",MONTH(B2)=9,"Automne ",MONTH(B2)=10,"Automne",MONTH(B2)=11,"Automne",MONTH(B2)=5,"Printemps",MONTH(B2)=4,"Printemps",MONTH(B2)=3,"Printemps",MONTH(B2)=1,"Hiver",MONTH(B2)=2,"Hiver",MONTH(B2)=12,"Hiver")</f>
        <v xml:space="preserve">Automne </v>
      </c>
      <c r="V2" t="str">
        <f t="shared" ref="V2:V65" si="2">_xlfn.IFS(Q2="M","Medium",Q2="L","Light",Q2="D","Dark")</f>
        <v>Medium</v>
      </c>
      <c r="W2" s="3">
        <f t="shared" ref="W2:W65" si="3">E2*M2</f>
        <v>19.899999999999999</v>
      </c>
    </row>
    <row r="3" spans="1:25" ht="20.25" x14ac:dyDescent="0.3">
      <c r="A3" t="s">
        <v>558</v>
      </c>
      <c r="B3" s="1">
        <v>44744</v>
      </c>
      <c r="C3" t="s">
        <v>559</v>
      </c>
      <c r="D3" t="s">
        <v>6137</v>
      </c>
      <c r="E3">
        <v>5</v>
      </c>
      <c r="F3" t="s">
        <v>560</v>
      </c>
      <c r="G3" t="s">
        <v>562</v>
      </c>
      <c r="H3" t="s">
        <v>563</v>
      </c>
      <c r="I3" t="s">
        <v>37</v>
      </c>
      <c r="J3" t="s">
        <v>18</v>
      </c>
      <c r="K3">
        <v>23285</v>
      </c>
      <c r="L3" s="2">
        <v>1</v>
      </c>
      <c r="M3" s="3">
        <v>9.9499999999999993</v>
      </c>
      <c r="N3" s="3">
        <v>0.99499999999999988</v>
      </c>
      <c r="O3">
        <v>0.59699999999999998</v>
      </c>
      <c r="P3" t="str">
        <f>INDEX(products[],MATCH('orders (2)'!D3,products[Product ID],0),2)</f>
        <v>Rob</v>
      </c>
      <c r="Q3" t="str">
        <f>INDEX(products[],MATCH('orders (2)'!D3,products[Product ID],0),3)</f>
        <v>M</v>
      </c>
      <c r="R3" t="str">
        <f>INDEX(customers[],MATCH('orders (2)'!C3,customers[Customer ID],0),3)</f>
        <v>rscholarc@nyu.edu</v>
      </c>
      <c r="S3" t="str">
        <f t="shared" si="0"/>
        <v>Robesca</v>
      </c>
      <c r="T3" t="str">
        <f>VLOOKUP(orders[[#This Row],[Customer ID]],customers[],9,FALSE)</f>
        <v>No</v>
      </c>
      <c r="U3" t="str">
        <f t="shared" si="1"/>
        <v>Été</v>
      </c>
      <c r="V3" t="str">
        <f t="shared" si="2"/>
        <v>Medium</v>
      </c>
      <c r="W3" s="3">
        <f t="shared" si="3"/>
        <v>49.75</v>
      </c>
      <c r="X3" s="4"/>
      <c r="Y3" s="4"/>
    </row>
    <row r="4" spans="1:25" x14ac:dyDescent="0.2">
      <c r="A4" t="s">
        <v>710</v>
      </c>
      <c r="B4" s="1">
        <v>44524</v>
      </c>
      <c r="C4" t="s">
        <v>711</v>
      </c>
      <c r="D4" t="s">
        <v>6137</v>
      </c>
      <c r="E4">
        <v>6</v>
      </c>
      <c r="F4" t="s">
        <v>712</v>
      </c>
      <c r="H4" t="s">
        <v>713</v>
      </c>
      <c r="I4" t="s">
        <v>125</v>
      </c>
      <c r="J4" t="s">
        <v>18</v>
      </c>
      <c r="K4">
        <v>85715</v>
      </c>
      <c r="L4" s="2">
        <v>1</v>
      </c>
      <c r="M4" s="3">
        <v>9.9499999999999993</v>
      </c>
      <c r="N4" s="3">
        <v>0.99499999999999988</v>
      </c>
      <c r="O4">
        <v>0.59699999999999998</v>
      </c>
      <c r="P4" t="str">
        <f>INDEX(products[],MATCH('orders (2)'!D4,products[Product ID],0),2)</f>
        <v>Rob</v>
      </c>
      <c r="Q4" t="str">
        <f>INDEX(products[],MATCH('orders (2)'!D4,products[Product ID],0),3)</f>
        <v>M</v>
      </c>
      <c r="R4">
        <f>INDEX(customers[],MATCH('orders (2)'!C4,customers[Customer ID],0),3)</f>
        <v>0</v>
      </c>
      <c r="S4" t="str">
        <f t="shared" si="0"/>
        <v>Robesca</v>
      </c>
      <c r="T4" t="str">
        <f>VLOOKUP(orders[[#This Row],[Customer ID]],customers[],9,FALSE)</f>
        <v>Yes</v>
      </c>
      <c r="U4" t="str">
        <f t="shared" si="1"/>
        <v>Automne</v>
      </c>
      <c r="V4" t="str">
        <f t="shared" si="2"/>
        <v>Medium</v>
      </c>
      <c r="W4" s="3">
        <f t="shared" si="3"/>
        <v>59.699999999999996</v>
      </c>
    </row>
    <row r="5" spans="1:25" x14ac:dyDescent="0.2">
      <c r="A5" t="s">
        <v>754</v>
      </c>
      <c r="B5" s="1">
        <v>43644</v>
      </c>
      <c r="C5" t="s">
        <v>755</v>
      </c>
      <c r="D5" t="s">
        <v>6166</v>
      </c>
      <c r="E5">
        <v>2</v>
      </c>
      <c r="F5" t="s">
        <v>756</v>
      </c>
      <c r="G5" t="s">
        <v>758</v>
      </c>
      <c r="H5" t="s">
        <v>759</v>
      </c>
      <c r="I5" t="s">
        <v>271</v>
      </c>
      <c r="J5" t="s">
        <v>18</v>
      </c>
      <c r="K5">
        <v>92415</v>
      </c>
      <c r="L5" s="2">
        <v>0.2</v>
      </c>
      <c r="M5" s="3">
        <v>3.8849999999999998</v>
      </c>
      <c r="N5" s="3">
        <v>1.9424999999999999</v>
      </c>
      <c r="O5">
        <v>0.34964999999999996</v>
      </c>
      <c r="P5" t="str">
        <f>INDEX(products[],MATCH('orders (2)'!D5,products[Product ID],0),2)</f>
        <v>Ara</v>
      </c>
      <c r="Q5" t="str">
        <f>INDEX(products[],MATCH('orders (2)'!D5,products[Product ID],0),3)</f>
        <v>L</v>
      </c>
      <c r="R5" t="str">
        <f>INDEX(customers[],MATCH('orders (2)'!C5,customers[Customer ID],0),3)</f>
        <v>acurley1b@hao123.com</v>
      </c>
      <c r="S5" t="str">
        <f>_xlfn.IFS(P5="Rob","Robesca",P5="Ara","Arabica",P5="Exc","Excercice",P5="Lib","Liberta")</f>
        <v>Arabica</v>
      </c>
      <c r="T5" t="str">
        <f>VLOOKUP(orders[[#This Row],[Customer ID]],customers[],9,FALSE)</f>
        <v>Yes</v>
      </c>
      <c r="U5" t="str">
        <f t="shared" si="1"/>
        <v>Été</v>
      </c>
      <c r="V5" t="str">
        <f t="shared" si="2"/>
        <v>Light</v>
      </c>
      <c r="W5" s="3">
        <f t="shared" si="3"/>
        <v>7.77</v>
      </c>
    </row>
    <row r="6" spans="1:25" x14ac:dyDescent="0.2">
      <c r="A6" t="s">
        <v>489</v>
      </c>
      <c r="B6" s="1">
        <v>43713</v>
      </c>
      <c r="C6" t="s">
        <v>490</v>
      </c>
      <c r="D6" t="s">
        <v>6138</v>
      </c>
      <c r="E6">
        <v>5</v>
      </c>
      <c r="F6" t="s">
        <v>491</v>
      </c>
      <c r="G6" t="s">
        <v>493</v>
      </c>
      <c r="H6" t="s">
        <v>494</v>
      </c>
      <c r="I6" t="s">
        <v>265</v>
      </c>
      <c r="J6" t="s">
        <v>18</v>
      </c>
      <c r="K6">
        <v>7505</v>
      </c>
      <c r="L6" s="2">
        <v>0.5</v>
      </c>
      <c r="M6" s="3">
        <v>8.25</v>
      </c>
      <c r="N6" s="3">
        <v>1.65</v>
      </c>
      <c r="O6">
        <v>0.90749999999999997</v>
      </c>
      <c r="P6" t="str">
        <f>INDEX(products[],MATCH('orders (2)'!D6,products[Product ID],0),2)</f>
        <v>Exc</v>
      </c>
      <c r="Q6" t="str">
        <f>INDEX(products[],MATCH('orders (2)'!D6,products[Product ID],0),3)</f>
        <v>M</v>
      </c>
      <c r="R6" t="str">
        <f>INDEX(customers[],MATCH('orders (2)'!C6,customers[Customer ID],0),3)</f>
        <v>aallner0@lulu.com</v>
      </c>
      <c r="S6" t="str">
        <f t="shared" si="0"/>
        <v>Excercice</v>
      </c>
      <c r="T6" t="str">
        <f>VLOOKUP(orders[[#This Row],[Customer ID]],customers[],9,FALSE)</f>
        <v>Yes</v>
      </c>
      <c r="U6" t="str">
        <f t="shared" si="1"/>
        <v xml:space="preserve">Automne </v>
      </c>
      <c r="V6" t="str">
        <f t="shared" si="2"/>
        <v>Medium</v>
      </c>
      <c r="W6" s="3">
        <f t="shared" si="3"/>
        <v>41.25</v>
      </c>
      <c r="Y6">
        <f>COUNTIF(orders[Email],"&lt;&gt;")</f>
        <v>1000</v>
      </c>
    </row>
    <row r="7" spans="1:25" ht="20.25" x14ac:dyDescent="0.3">
      <c r="A7" t="s">
        <v>737</v>
      </c>
      <c r="B7" s="1">
        <v>43932</v>
      </c>
      <c r="C7" t="s">
        <v>738</v>
      </c>
      <c r="D7" t="s">
        <v>6138</v>
      </c>
      <c r="E7">
        <v>2</v>
      </c>
      <c r="F7" t="s">
        <v>739</v>
      </c>
      <c r="G7" t="s">
        <v>741</v>
      </c>
      <c r="H7" t="s">
        <v>742</v>
      </c>
      <c r="I7" t="s">
        <v>218</v>
      </c>
      <c r="J7" t="s">
        <v>18</v>
      </c>
      <c r="K7">
        <v>14604</v>
      </c>
      <c r="L7" s="2">
        <v>0.5</v>
      </c>
      <c r="M7" s="3">
        <v>8.25</v>
      </c>
      <c r="N7" s="3">
        <v>1.65</v>
      </c>
      <c r="O7">
        <v>0.90749999999999997</v>
      </c>
      <c r="P7" t="str">
        <f>INDEX(products[],MATCH('orders (2)'!D7,products[Product ID],0),2)</f>
        <v>Exc</v>
      </c>
      <c r="Q7" t="str">
        <f>INDEX(products[],MATCH('orders (2)'!D7,products[Product ID],0),3)</f>
        <v>M</v>
      </c>
      <c r="R7" t="str">
        <f>INDEX(customers[],MATCH('orders (2)'!C7,customers[Customer ID],0),3)</f>
        <v>obaudassi18@seesaa.net</v>
      </c>
      <c r="S7" t="str">
        <f t="shared" si="0"/>
        <v>Excercice</v>
      </c>
      <c r="T7" t="str">
        <f>VLOOKUP(orders[[#This Row],[Customer ID]],customers[],9,FALSE)</f>
        <v>Yes</v>
      </c>
      <c r="U7" t="str">
        <f t="shared" si="1"/>
        <v>Printemps</v>
      </c>
      <c r="V7" t="str">
        <f t="shared" si="2"/>
        <v>Medium</v>
      </c>
      <c r="W7" s="3">
        <f t="shared" si="3"/>
        <v>16.5</v>
      </c>
      <c r="Y7" s="4" t="s">
        <v>6212</v>
      </c>
    </row>
    <row r="8" spans="1:25" x14ac:dyDescent="0.2">
      <c r="A8" t="s">
        <v>500</v>
      </c>
      <c r="B8" s="1">
        <v>44364</v>
      </c>
      <c r="C8" t="s">
        <v>501</v>
      </c>
      <c r="D8" t="s">
        <v>6139</v>
      </c>
      <c r="E8">
        <v>1</v>
      </c>
      <c r="F8" t="s">
        <v>502</v>
      </c>
      <c r="G8" t="s">
        <v>504</v>
      </c>
      <c r="H8" t="s">
        <v>505</v>
      </c>
      <c r="I8" t="s">
        <v>124</v>
      </c>
      <c r="J8" t="s">
        <v>18</v>
      </c>
      <c r="K8">
        <v>78205</v>
      </c>
      <c r="L8" s="2">
        <v>1</v>
      </c>
      <c r="M8" s="3">
        <v>12.95</v>
      </c>
      <c r="N8" s="3">
        <v>1.2949999999999999</v>
      </c>
      <c r="O8">
        <v>1.1655</v>
      </c>
      <c r="P8" t="str">
        <f>INDEX(products[],MATCH('orders (2)'!D8,products[Product ID],0),2)</f>
        <v>Ara</v>
      </c>
      <c r="Q8" t="str">
        <f>INDEX(products[],MATCH('orders (2)'!D8,products[Product ID],0),3)</f>
        <v>L</v>
      </c>
      <c r="R8" t="str">
        <f>INDEX(customers[],MATCH('orders (2)'!C8,customers[Customer ID],0),3)</f>
        <v>jredholes2@tmall.com</v>
      </c>
      <c r="S8" t="str">
        <f t="shared" si="0"/>
        <v>Arabica</v>
      </c>
      <c r="T8" t="str">
        <f>VLOOKUP(orders[[#This Row],[Customer ID]],customers[],9,FALSE)</f>
        <v>Yes</v>
      </c>
      <c r="U8" t="str">
        <f t="shared" si="1"/>
        <v>Été</v>
      </c>
      <c r="V8" t="str">
        <f t="shared" si="2"/>
        <v>Light</v>
      </c>
      <c r="W8" s="3">
        <f t="shared" si="3"/>
        <v>12.95</v>
      </c>
    </row>
    <row r="9" spans="1:25" x14ac:dyDescent="0.2">
      <c r="A9" t="s">
        <v>586</v>
      </c>
      <c r="B9" s="1">
        <v>43757</v>
      </c>
      <c r="C9" t="s">
        <v>587</v>
      </c>
      <c r="D9" t="s">
        <v>6139</v>
      </c>
      <c r="E9">
        <v>6</v>
      </c>
      <c r="F9" t="s">
        <v>588</v>
      </c>
      <c r="G9" t="s">
        <v>590</v>
      </c>
      <c r="H9" t="s">
        <v>591</v>
      </c>
      <c r="I9" t="s">
        <v>62</v>
      </c>
      <c r="J9" t="s">
        <v>18</v>
      </c>
      <c r="K9">
        <v>77240</v>
      </c>
      <c r="L9" s="2">
        <v>1</v>
      </c>
      <c r="M9" s="3">
        <v>12.95</v>
      </c>
      <c r="N9" s="3">
        <v>1.2949999999999999</v>
      </c>
      <c r="O9">
        <v>1.1655</v>
      </c>
      <c r="P9" t="str">
        <f>INDEX(products[],MATCH('orders (2)'!D9,products[Product ID],0),2)</f>
        <v>Ara</v>
      </c>
      <c r="Q9" t="str">
        <f>INDEX(products[],MATCH('orders (2)'!D9,products[Product ID],0),3)</f>
        <v>L</v>
      </c>
      <c r="R9" t="str">
        <f>INDEX(customers[],MATCH('orders (2)'!C9,customers[Customer ID],0),3)</f>
        <v>rbroxuph@jimdo.com</v>
      </c>
      <c r="S9" t="str">
        <f t="shared" si="0"/>
        <v>Arabica</v>
      </c>
      <c r="T9" t="str">
        <f>VLOOKUP(orders[[#This Row],[Customer ID]],customers[],9,FALSE)</f>
        <v>No</v>
      </c>
      <c r="U9" t="str">
        <f t="shared" si="1"/>
        <v>Automne</v>
      </c>
      <c r="V9" t="str">
        <f t="shared" si="2"/>
        <v>Light</v>
      </c>
      <c r="W9" s="3">
        <f t="shared" si="3"/>
        <v>77.699999999999989</v>
      </c>
    </row>
    <row r="10" spans="1:25" x14ac:dyDescent="0.2">
      <c r="A10" t="s">
        <v>511</v>
      </c>
      <c r="B10" s="1">
        <v>44392</v>
      </c>
      <c r="C10" t="s">
        <v>512</v>
      </c>
      <c r="D10" t="s">
        <v>6140</v>
      </c>
      <c r="E10">
        <v>2</v>
      </c>
      <c r="F10" t="s">
        <v>513</v>
      </c>
      <c r="G10" t="s">
        <v>514</v>
      </c>
      <c r="H10" t="s">
        <v>515</v>
      </c>
      <c r="I10" t="s">
        <v>516</v>
      </c>
      <c r="J10" t="s">
        <v>317</v>
      </c>
      <c r="K10" t="s">
        <v>517</v>
      </c>
      <c r="L10" s="2">
        <v>1</v>
      </c>
      <c r="M10" s="3">
        <v>13.75</v>
      </c>
      <c r="N10" s="3">
        <v>1.375</v>
      </c>
      <c r="O10">
        <v>1.5125</v>
      </c>
      <c r="P10" t="str">
        <f>INDEX(products[],MATCH('orders (2)'!D10,products[Product ID],0),2)</f>
        <v>Exc</v>
      </c>
      <c r="Q10" t="str">
        <f>INDEX(products[],MATCH('orders (2)'!D10,products[Product ID],0),3)</f>
        <v>M</v>
      </c>
      <c r="R10">
        <f>INDEX(customers[],MATCH('orders (2)'!C10,customers[Customer ID],0),3)</f>
        <v>0</v>
      </c>
      <c r="S10" t="str">
        <f t="shared" si="0"/>
        <v>Excercice</v>
      </c>
      <c r="T10" t="str">
        <f>VLOOKUP(orders[[#This Row],[Customer ID]],customers[],9,FALSE)</f>
        <v>No</v>
      </c>
      <c r="U10" t="str">
        <f t="shared" si="1"/>
        <v>Été</v>
      </c>
      <c r="V10" t="str">
        <f t="shared" si="2"/>
        <v>Medium</v>
      </c>
      <c r="W10" s="3">
        <f t="shared" si="3"/>
        <v>27.5</v>
      </c>
    </row>
    <row r="11" spans="1:25" x14ac:dyDescent="0.2">
      <c r="A11" t="s">
        <v>511</v>
      </c>
      <c r="B11" s="1">
        <v>44392</v>
      </c>
      <c r="C11" t="s">
        <v>512</v>
      </c>
      <c r="D11" t="s">
        <v>6141</v>
      </c>
      <c r="E11">
        <v>2</v>
      </c>
      <c r="F11" t="s">
        <v>513</v>
      </c>
      <c r="G11" t="s">
        <v>514</v>
      </c>
      <c r="H11" t="s">
        <v>515</v>
      </c>
      <c r="I11" t="s">
        <v>516</v>
      </c>
      <c r="J11" t="s">
        <v>317</v>
      </c>
      <c r="K11" t="s">
        <v>517</v>
      </c>
      <c r="L11" s="2">
        <v>2.5</v>
      </c>
      <c r="M11" s="3">
        <v>27.484999999999996</v>
      </c>
      <c r="N11" s="3">
        <v>1.0993999999999999</v>
      </c>
      <c r="O11">
        <v>1.6490999999999998</v>
      </c>
      <c r="P11" t="str">
        <f>INDEX(products[],MATCH('orders (2)'!D11,products[Product ID],0),2)</f>
        <v>Rob</v>
      </c>
      <c r="Q11" t="str">
        <f>INDEX(products[],MATCH('orders (2)'!D11,products[Product ID],0),3)</f>
        <v>L</v>
      </c>
      <c r="R11">
        <f>INDEX(customers[],MATCH('orders (2)'!C11,customers[Customer ID],0),3)</f>
        <v>0</v>
      </c>
      <c r="S11" t="str">
        <f t="shared" si="0"/>
        <v>Robesca</v>
      </c>
      <c r="T11" t="str">
        <f>VLOOKUP(orders[[#This Row],[Customer ID]],customers[],9,FALSE)</f>
        <v>No</v>
      </c>
      <c r="U11" t="str">
        <f t="shared" si="1"/>
        <v>Été</v>
      </c>
      <c r="V11" t="str">
        <f t="shared" si="2"/>
        <v>Light</v>
      </c>
      <c r="W11" s="3">
        <f t="shared" si="3"/>
        <v>54.969999999999992</v>
      </c>
    </row>
    <row r="12" spans="1:25" ht="20.25" x14ac:dyDescent="0.3">
      <c r="A12" t="s">
        <v>580</v>
      </c>
      <c r="B12" s="1">
        <v>43544</v>
      </c>
      <c r="C12" t="s">
        <v>581</v>
      </c>
      <c r="D12" t="s">
        <v>6151</v>
      </c>
      <c r="E12">
        <v>6</v>
      </c>
      <c r="F12" t="s">
        <v>582</v>
      </c>
      <c r="G12" t="s">
        <v>584</v>
      </c>
      <c r="H12" t="s">
        <v>585</v>
      </c>
      <c r="I12" t="s">
        <v>188</v>
      </c>
      <c r="J12" t="s">
        <v>18</v>
      </c>
      <c r="K12">
        <v>97271</v>
      </c>
      <c r="L12" s="2">
        <v>0.2</v>
      </c>
      <c r="M12" s="3">
        <v>3.375</v>
      </c>
      <c r="N12" s="3">
        <v>1.6875</v>
      </c>
      <c r="O12">
        <v>0.30374999999999996</v>
      </c>
      <c r="P12" t="str">
        <f>INDEX(products[],MATCH('orders (2)'!D12,products[Product ID],0),2)</f>
        <v>Ara</v>
      </c>
      <c r="Q12" t="str">
        <f>INDEX(products[],MATCH('orders (2)'!D12,products[Product ID],0),3)</f>
        <v>M</v>
      </c>
      <c r="R12" t="str">
        <f>INDEX(customers[],MATCH('orders (2)'!C12,customers[Customer ID],0),3)</f>
        <v>malabasterg@hexun.com</v>
      </c>
      <c r="S12" t="str">
        <f t="shared" si="0"/>
        <v>Arabica</v>
      </c>
      <c r="T12" t="str">
        <f>VLOOKUP(orders[[#This Row],[Customer ID]],customers[],9,FALSE)</f>
        <v>No</v>
      </c>
      <c r="U12" t="str">
        <f t="shared" si="1"/>
        <v>Printemps</v>
      </c>
      <c r="V12" t="str">
        <f t="shared" si="2"/>
        <v>Medium</v>
      </c>
      <c r="W12" s="3">
        <f t="shared" si="3"/>
        <v>20.25</v>
      </c>
      <c r="X12" s="4" t="s">
        <v>6212</v>
      </c>
    </row>
    <row r="13" spans="1:25" x14ac:dyDescent="0.2">
      <c r="A13" t="s">
        <v>597</v>
      </c>
      <c r="B13" s="1">
        <v>44169</v>
      </c>
      <c r="C13" t="s">
        <v>598</v>
      </c>
      <c r="D13" t="s">
        <v>6151</v>
      </c>
      <c r="E13">
        <v>5</v>
      </c>
      <c r="F13" t="s">
        <v>599</v>
      </c>
      <c r="G13" t="s">
        <v>601</v>
      </c>
      <c r="H13" t="s">
        <v>602</v>
      </c>
      <c r="I13" t="s">
        <v>56</v>
      </c>
      <c r="J13" t="s">
        <v>18</v>
      </c>
      <c r="K13">
        <v>10060</v>
      </c>
      <c r="L13" s="2">
        <v>0.2</v>
      </c>
      <c r="M13" s="3">
        <v>3.375</v>
      </c>
      <c r="N13" s="3">
        <v>1.6875</v>
      </c>
      <c r="O13">
        <v>0.30374999999999996</v>
      </c>
      <c r="P13" t="str">
        <f>INDEX(products[],MATCH('orders (2)'!D13,products[Product ID],0),2)</f>
        <v>Ara</v>
      </c>
      <c r="Q13" t="str">
        <f>INDEX(products[],MATCH('orders (2)'!D13,products[Product ID],0),3)</f>
        <v>M</v>
      </c>
      <c r="R13" t="str">
        <f>INDEX(customers[],MATCH('orders (2)'!C13,customers[Customer ID],0),3)</f>
        <v>acorradinoj@harvard.edu</v>
      </c>
      <c r="S13" t="str">
        <f t="shared" si="0"/>
        <v>Arabica</v>
      </c>
      <c r="T13" t="str">
        <f>VLOOKUP(orders[[#This Row],[Customer ID]],customers[],9,FALSE)</f>
        <v>Yes</v>
      </c>
      <c r="U13" t="str">
        <f t="shared" si="1"/>
        <v>Hiver</v>
      </c>
      <c r="V13" t="str">
        <f t="shared" si="2"/>
        <v>Medium</v>
      </c>
      <c r="W13" s="3">
        <f t="shared" si="3"/>
        <v>16.875</v>
      </c>
    </row>
    <row r="14" spans="1:25" x14ac:dyDescent="0.2">
      <c r="A14" t="s">
        <v>642</v>
      </c>
      <c r="B14" s="1">
        <v>43746</v>
      </c>
      <c r="C14" t="s">
        <v>643</v>
      </c>
      <c r="D14" t="s">
        <v>6151</v>
      </c>
      <c r="E14">
        <v>5</v>
      </c>
      <c r="F14" t="s">
        <v>644</v>
      </c>
      <c r="G14" t="s">
        <v>646</v>
      </c>
      <c r="H14" t="s">
        <v>647</v>
      </c>
      <c r="I14" t="s">
        <v>432</v>
      </c>
      <c r="J14" t="s">
        <v>317</v>
      </c>
      <c r="K14" t="s">
        <v>433</v>
      </c>
      <c r="L14" s="2">
        <v>0.2</v>
      </c>
      <c r="M14" s="3">
        <v>3.375</v>
      </c>
      <c r="N14" s="3">
        <v>1.6875</v>
      </c>
      <c r="O14">
        <v>0.30374999999999996</v>
      </c>
      <c r="P14" t="str">
        <f>INDEX(products[],MATCH('orders (2)'!D14,products[Product ID],0),2)</f>
        <v>Ara</v>
      </c>
      <c r="Q14" t="str">
        <f>INDEX(products[],MATCH('orders (2)'!D14,products[Product ID],0),3)</f>
        <v>M</v>
      </c>
      <c r="R14" t="str">
        <f>INDEX(customers[],MATCH('orders (2)'!C14,customers[Customer ID],0),3)</f>
        <v>vdanneilr@mtv.com</v>
      </c>
      <c r="S14" t="str">
        <f t="shared" si="0"/>
        <v>Arabica</v>
      </c>
      <c r="T14" t="str">
        <f>VLOOKUP(orders[[#This Row],[Customer ID]],customers[],9,FALSE)</f>
        <v>No</v>
      </c>
      <c r="U14" t="str">
        <f t="shared" si="1"/>
        <v>Automne</v>
      </c>
      <c r="V14" t="str">
        <f t="shared" si="2"/>
        <v>Medium</v>
      </c>
      <c r="W14" s="3">
        <f t="shared" si="3"/>
        <v>16.875</v>
      </c>
    </row>
    <row r="15" spans="1:25" x14ac:dyDescent="0.2">
      <c r="A15" t="s">
        <v>518</v>
      </c>
      <c r="B15" s="1">
        <v>44412</v>
      </c>
      <c r="C15" t="s">
        <v>519</v>
      </c>
      <c r="D15" t="s">
        <v>6142</v>
      </c>
      <c r="E15">
        <v>3</v>
      </c>
      <c r="F15" t="s">
        <v>520</v>
      </c>
      <c r="G15" t="s">
        <v>521</v>
      </c>
      <c r="H15" t="s">
        <v>522</v>
      </c>
      <c r="I15" t="s">
        <v>109</v>
      </c>
      <c r="J15" t="s">
        <v>18</v>
      </c>
      <c r="K15">
        <v>18505</v>
      </c>
      <c r="L15" s="2">
        <v>1</v>
      </c>
      <c r="M15" s="3">
        <v>12.95</v>
      </c>
      <c r="N15" s="3">
        <v>1.2949999999999999</v>
      </c>
      <c r="O15">
        <v>1.6835</v>
      </c>
      <c r="P15" t="str">
        <f>INDEX(products[],MATCH('orders (2)'!D15,products[Product ID],0),2)</f>
        <v>Lib</v>
      </c>
      <c r="Q15" t="str">
        <f>INDEX(products[],MATCH('orders (2)'!D15,products[Product ID],0),3)</f>
        <v>D</v>
      </c>
      <c r="R15">
        <f>INDEX(customers[],MATCH('orders (2)'!C15,customers[Customer ID],0),3)</f>
        <v>0</v>
      </c>
      <c r="S15" t="str">
        <f t="shared" si="0"/>
        <v>Liberta</v>
      </c>
      <c r="T15" t="str">
        <f>VLOOKUP(orders[[#This Row],[Customer ID]],customers[],9,FALSE)</f>
        <v>No</v>
      </c>
      <c r="U15" t="str">
        <f t="shared" si="1"/>
        <v>Été</v>
      </c>
      <c r="V15" t="str">
        <f t="shared" si="2"/>
        <v>Dark</v>
      </c>
      <c r="W15" s="3">
        <f t="shared" si="3"/>
        <v>38.849999999999994</v>
      </c>
    </row>
    <row r="16" spans="1:25" x14ac:dyDescent="0.2">
      <c r="A16" t="s">
        <v>636</v>
      </c>
      <c r="B16" s="1">
        <v>43516</v>
      </c>
      <c r="C16" t="s">
        <v>637</v>
      </c>
      <c r="D16" t="s">
        <v>6156</v>
      </c>
      <c r="E16">
        <v>4</v>
      </c>
      <c r="F16" t="s">
        <v>638</v>
      </c>
      <c r="G16" t="s">
        <v>640</v>
      </c>
      <c r="H16" t="s">
        <v>641</v>
      </c>
      <c r="I16" t="s">
        <v>39</v>
      </c>
      <c r="J16" t="s">
        <v>18</v>
      </c>
      <c r="K16">
        <v>94975</v>
      </c>
      <c r="L16" s="2">
        <v>0.5</v>
      </c>
      <c r="M16" s="3">
        <v>6.75</v>
      </c>
      <c r="N16" s="3">
        <v>1.35</v>
      </c>
      <c r="O16">
        <v>0.60749999999999993</v>
      </c>
      <c r="P16" t="str">
        <f>INDEX(products[],MATCH('orders (2)'!D16,products[Product ID],0),2)</f>
        <v>Ara</v>
      </c>
      <c r="Q16" t="str">
        <f>INDEX(products[],MATCH('orders (2)'!D16,products[Product ID],0),3)</f>
        <v>M</v>
      </c>
      <c r="R16" t="str">
        <f>INDEX(customers[],MATCH('orders (2)'!C16,customers[Customer ID],0),3)</f>
        <v>sshalesq@umich.edu</v>
      </c>
      <c r="S16" t="str">
        <f t="shared" si="0"/>
        <v>Arabica</v>
      </c>
      <c r="T16" t="str">
        <f>VLOOKUP(orders[[#This Row],[Customer ID]],customers[],9,FALSE)</f>
        <v>Yes</v>
      </c>
      <c r="U16" t="str">
        <f t="shared" si="1"/>
        <v>Hiver</v>
      </c>
      <c r="V16" t="str">
        <f t="shared" si="2"/>
        <v>Medium</v>
      </c>
      <c r="W16" s="3">
        <f t="shared" si="3"/>
        <v>27</v>
      </c>
    </row>
    <row r="17" spans="1:23" x14ac:dyDescent="0.2">
      <c r="A17" t="s">
        <v>523</v>
      </c>
      <c r="B17" s="1">
        <v>44582</v>
      </c>
      <c r="C17" t="s">
        <v>524</v>
      </c>
      <c r="D17" t="s">
        <v>6143</v>
      </c>
      <c r="E17">
        <v>3</v>
      </c>
      <c r="F17" t="s">
        <v>525</v>
      </c>
      <c r="G17" t="s">
        <v>527</v>
      </c>
      <c r="H17" t="s">
        <v>528</v>
      </c>
      <c r="I17" t="s">
        <v>202</v>
      </c>
      <c r="J17" t="s">
        <v>18</v>
      </c>
      <c r="K17">
        <v>45440</v>
      </c>
      <c r="L17" s="2">
        <v>0.5</v>
      </c>
      <c r="M17" s="3">
        <v>7.29</v>
      </c>
      <c r="N17" s="3">
        <v>1.458</v>
      </c>
      <c r="O17">
        <v>0.80190000000000006</v>
      </c>
      <c r="P17" t="str">
        <f>INDEX(products[],MATCH('orders (2)'!D17,products[Product ID],0),2)</f>
        <v>Exc</v>
      </c>
      <c r="Q17" t="str">
        <f>INDEX(products[],MATCH('orders (2)'!D17,products[Product ID],0),3)</f>
        <v>D</v>
      </c>
      <c r="R17" t="str">
        <f>INDEX(customers[],MATCH('orders (2)'!C17,customers[Customer ID],0),3)</f>
        <v>slobe6@nifty.com</v>
      </c>
      <c r="S17" t="str">
        <f t="shared" si="0"/>
        <v>Excercice</v>
      </c>
      <c r="T17" t="str">
        <f>VLOOKUP(orders[[#This Row],[Customer ID]],customers[],9,FALSE)</f>
        <v>Yes</v>
      </c>
      <c r="U17" t="str">
        <f t="shared" si="1"/>
        <v>Hiver</v>
      </c>
      <c r="V17" t="str">
        <f t="shared" si="2"/>
        <v>Dark</v>
      </c>
      <c r="W17" s="3">
        <f t="shared" si="3"/>
        <v>21.87</v>
      </c>
    </row>
    <row r="18" spans="1:23" x14ac:dyDescent="0.2">
      <c r="A18" t="s">
        <v>625</v>
      </c>
      <c r="B18" s="1">
        <v>44454</v>
      </c>
      <c r="C18" t="s">
        <v>626</v>
      </c>
      <c r="D18" t="s">
        <v>6154</v>
      </c>
      <c r="E18">
        <v>1</v>
      </c>
      <c r="F18" t="s">
        <v>627</v>
      </c>
      <c r="G18" t="s">
        <v>629</v>
      </c>
      <c r="H18" t="s">
        <v>630</v>
      </c>
      <c r="I18" t="s">
        <v>156</v>
      </c>
      <c r="J18" t="s">
        <v>18</v>
      </c>
      <c r="K18">
        <v>80150</v>
      </c>
      <c r="L18" s="2">
        <v>1</v>
      </c>
      <c r="M18" s="3">
        <v>11.25</v>
      </c>
      <c r="N18" s="3">
        <v>1.125</v>
      </c>
      <c r="O18">
        <v>1.0125</v>
      </c>
      <c r="P18" t="str">
        <f>INDEX(products[],MATCH('orders (2)'!D18,products[Product ID],0),2)</f>
        <v>Ara</v>
      </c>
      <c r="Q18" t="str">
        <f>INDEX(products[],MATCH('orders (2)'!D18,products[Product ID],0),3)</f>
        <v>M</v>
      </c>
      <c r="R18" t="str">
        <f>INDEX(customers[],MATCH('orders (2)'!C18,customers[Customer ID],0),3)</f>
        <v>cblofeldo@amazon.co.uk</v>
      </c>
      <c r="S18" t="str">
        <f t="shared" si="0"/>
        <v>Arabica</v>
      </c>
      <c r="T18" t="str">
        <f>VLOOKUP(orders[[#This Row],[Customer ID]],customers[],9,FALSE)</f>
        <v>No</v>
      </c>
      <c r="U18" t="str">
        <f t="shared" si="1"/>
        <v xml:space="preserve">Automne </v>
      </c>
      <c r="V18" t="str">
        <f t="shared" si="2"/>
        <v>Medium</v>
      </c>
      <c r="W18" s="3">
        <f t="shared" si="3"/>
        <v>11.25</v>
      </c>
    </row>
    <row r="19" spans="1:23" x14ac:dyDescent="0.2">
      <c r="A19" t="s">
        <v>529</v>
      </c>
      <c r="B19" s="1">
        <v>44701</v>
      </c>
      <c r="C19" t="s">
        <v>530</v>
      </c>
      <c r="D19" t="s">
        <v>6144</v>
      </c>
      <c r="E19">
        <v>1</v>
      </c>
      <c r="F19" t="s">
        <v>531</v>
      </c>
      <c r="G19" t="s">
        <v>532</v>
      </c>
      <c r="H19" t="s">
        <v>533</v>
      </c>
      <c r="I19" t="s">
        <v>385</v>
      </c>
      <c r="J19" t="s">
        <v>317</v>
      </c>
      <c r="K19" t="s">
        <v>321</v>
      </c>
      <c r="L19" s="2">
        <v>0.2</v>
      </c>
      <c r="M19" s="3">
        <v>4.7549999999999999</v>
      </c>
      <c r="N19" s="3">
        <v>2.3774999999999999</v>
      </c>
      <c r="O19">
        <v>0.61814999999999998</v>
      </c>
      <c r="P19" t="str">
        <f>INDEX(products[],MATCH('orders (2)'!D19,products[Product ID],0),2)</f>
        <v>Lib</v>
      </c>
      <c r="Q19" t="str">
        <f>INDEX(products[],MATCH('orders (2)'!D19,products[Product ID],0),3)</f>
        <v>L</v>
      </c>
      <c r="R19">
        <f>INDEX(customers[],MATCH('orders (2)'!C19,customers[Customer ID],0),3)</f>
        <v>0</v>
      </c>
      <c r="S19" t="str">
        <f t="shared" si="0"/>
        <v>Liberta</v>
      </c>
      <c r="T19" t="str">
        <f>VLOOKUP(orders[[#This Row],[Customer ID]],customers[],9,FALSE)</f>
        <v>Yes</v>
      </c>
      <c r="U19" t="str">
        <f t="shared" si="1"/>
        <v>Printemps</v>
      </c>
      <c r="V19" t="str">
        <f t="shared" si="2"/>
        <v>Light</v>
      </c>
      <c r="W19" s="3">
        <f t="shared" si="3"/>
        <v>4.7549999999999999</v>
      </c>
    </row>
    <row r="20" spans="1:23" x14ac:dyDescent="0.2">
      <c r="A20" t="s">
        <v>675</v>
      </c>
      <c r="B20" s="1">
        <v>44394</v>
      </c>
      <c r="C20" t="s">
        <v>676</v>
      </c>
      <c r="D20" t="s">
        <v>6144</v>
      </c>
      <c r="E20">
        <v>5</v>
      </c>
      <c r="F20" t="s">
        <v>677</v>
      </c>
      <c r="H20" t="s">
        <v>679</v>
      </c>
      <c r="I20" t="s">
        <v>140</v>
      </c>
      <c r="J20" t="s">
        <v>18</v>
      </c>
      <c r="K20">
        <v>58207</v>
      </c>
      <c r="L20" s="2">
        <v>0.2</v>
      </c>
      <c r="M20" s="3">
        <v>4.7549999999999999</v>
      </c>
      <c r="N20" s="3">
        <v>2.3774999999999999</v>
      </c>
      <c r="O20">
        <v>0.61814999999999998</v>
      </c>
      <c r="P20" t="str">
        <f>INDEX(products[],MATCH('orders (2)'!D20,products[Product ID],0),2)</f>
        <v>Lib</v>
      </c>
      <c r="Q20" t="str">
        <f>INDEX(products[],MATCH('orders (2)'!D20,products[Product ID],0),3)</f>
        <v>L</v>
      </c>
      <c r="R20" t="str">
        <f>INDEX(customers[],MATCH('orders (2)'!C20,customers[Customer ID],0),3)</f>
        <v>ggatheralx@123-reg.co.uk</v>
      </c>
      <c r="S20" t="str">
        <f t="shared" si="0"/>
        <v>Liberta</v>
      </c>
      <c r="T20" t="str">
        <f>VLOOKUP(orders[[#This Row],[Customer ID]],customers[],9,FALSE)</f>
        <v>No</v>
      </c>
      <c r="U20" t="str">
        <f t="shared" si="1"/>
        <v>Été</v>
      </c>
      <c r="V20" t="str">
        <f t="shared" si="2"/>
        <v>Light</v>
      </c>
      <c r="W20" s="3">
        <f t="shared" si="3"/>
        <v>23.774999999999999</v>
      </c>
    </row>
    <row r="21" spans="1:23" x14ac:dyDescent="0.2">
      <c r="A21" t="s">
        <v>534</v>
      </c>
      <c r="B21" s="1">
        <v>43467</v>
      </c>
      <c r="C21" t="s">
        <v>535</v>
      </c>
      <c r="D21" t="s">
        <v>6145</v>
      </c>
      <c r="E21">
        <v>3</v>
      </c>
      <c r="F21" t="s">
        <v>536</v>
      </c>
      <c r="G21" t="s">
        <v>538</v>
      </c>
      <c r="H21" t="s">
        <v>539</v>
      </c>
      <c r="I21" t="s">
        <v>26</v>
      </c>
      <c r="J21" t="s">
        <v>18</v>
      </c>
      <c r="K21">
        <v>90045</v>
      </c>
      <c r="L21" s="2">
        <v>0.5</v>
      </c>
      <c r="M21" s="3">
        <v>5.97</v>
      </c>
      <c r="N21" s="3">
        <v>1.194</v>
      </c>
      <c r="O21">
        <v>0.35819999999999996</v>
      </c>
      <c r="P21" t="str">
        <f>INDEX(products[],MATCH('orders (2)'!D21,products[Product ID],0),2)</f>
        <v>Rob</v>
      </c>
      <c r="Q21" t="str">
        <f>INDEX(products[],MATCH('orders (2)'!D21,products[Product ID],0),3)</f>
        <v>M</v>
      </c>
      <c r="R21" t="str">
        <f>INDEX(customers[],MATCH('orders (2)'!C21,customers[Customer ID],0),3)</f>
        <v>gpetracci8@livejournal.com</v>
      </c>
      <c r="S21" t="str">
        <f t="shared" si="0"/>
        <v>Robesca</v>
      </c>
      <c r="T21" t="str">
        <f>VLOOKUP(orders[[#This Row],[Customer ID]],customers[],9,FALSE)</f>
        <v>No</v>
      </c>
      <c r="U21" t="str">
        <f t="shared" si="1"/>
        <v>Hiver</v>
      </c>
      <c r="V21" t="str">
        <f t="shared" si="2"/>
        <v>Medium</v>
      </c>
      <c r="W21" s="3">
        <f t="shared" si="3"/>
        <v>17.91</v>
      </c>
    </row>
    <row r="22" spans="1:23" x14ac:dyDescent="0.2">
      <c r="A22" t="s">
        <v>540</v>
      </c>
      <c r="B22" s="1">
        <v>43713</v>
      </c>
      <c r="C22" t="s">
        <v>541</v>
      </c>
      <c r="D22" t="s">
        <v>6145</v>
      </c>
      <c r="E22">
        <v>1</v>
      </c>
      <c r="F22" t="s">
        <v>542</v>
      </c>
      <c r="G22" t="s">
        <v>544</v>
      </c>
      <c r="H22" t="s">
        <v>545</v>
      </c>
      <c r="I22" t="s">
        <v>26</v>
      </c>
      <c r="J22" t="s">
        <v>18</v>
      </c>
      <c r="K22">
        <v>90065</v>
      </c>
      <c r="L22" s="2">
        <v>0.5</v>
      </c>
      <c r="M22" s="3">
        <v>5.97</v>
      </c>
      <c r="N22" s="3">
        <v>1.194</v>
      </c>
      <c r="O22">
        <v>0.35819999999999996</v>
      </c>
      <c r="P22" t="str">
        <f>INDEX(products[],MATCH('orders (2)'!D22,products[Product ID],0),2)</f>
        <v>Rob</v>
      </c>
      <c r="Q22" t="str">
        <f>INDEX(products[],MATCH('orders (2)'!D22,products[Product ID],0),3)</f>
        <v>M</v>
      </c>
      <c r="R22" t="str">
        <f>INDEX(customers[],MATCH('orders (2)'!C22,customers[Customer ID],0),3)</f>
        <v>rraven9@ed.gov</v>
      </c>
      <c r="S22" t="str">
        <f t="shared" si="0"/>
        <v>Robesca</v>
      </c>
      <c r="T22" t="str">
        <f>VLOOKUP(orders[[#This Row],[Customer ID]],customers[],9,FALSE)</f>
        <v>No</v>
      </c>
      <c r="U22" t="str">
        <f t="shared" si="1"/>
        <v xml:space="preserve">Automne </v>
      </c>
      <c r="V22" t="str">
        <f t="shared" si="2"/>
        <v>Medium</v>
      </c>
      <c r="W22" s="3">
        <f t="shared" si="3"/>
        <v>5.97</v>
      </c>
    </row>
    <row r="23" spans="1:23" x14ac:dyDescent="0.2">
      <c r="A23" t="s">
        <v>607</v>
      </c>
      <c r="B23" s="1">
        <v>44169</v>
      </c>
      <c r="C23" t="s">
        <v>608</v>
      </c>
      <c r="D23" t="s">
        <v>6153</v>
      </c>
      <c r="E23">
        <v>6</v>
      </c>
      <c r="F23" t="s">
        <v>609</v>
      </c>
      <c r="G23" t="s">
        <v>611</v>
      </c>
      <c r="H23" t="s">
        <v>612</v>
      </c>
      <c r="I23" t="s">
        <v>182</v>
      </c>
      <c r="J23" t="s">
        <v>18</v>
      </c>
      <c r="K23">
        <v>49560</v>
      </c>
      <c r="L23" s="2">
        <v>0.2</v>
      </c>
      <c r="M23" s="3">
        <v>2.9849999999999999</v>
      </c>
      <c r="N23" s="3">
        <v>1.4924999999999999</v>
      </c>
      <c r="O23">
        <v>0.26865</v>
      </c>
      <c r="P23" t="str">
        <f>INDEX(products[],MATCH('orders (2)'!D23,products[Product ID],0),2)</f>
        <v>Ara</v>
      </c>
      <c r="Q23" t="str">
        <f>INDEX(products[],MATCH('orders (2)'!D23,products[Product ID],0),3)</f>
        <v>D</v>
      </c>
      <c r="R23" t="str">
        <f>INDEX(customers[],MATCH('orders (2)'!C23,customers[Customer ID],0),3)</f>
        <v>adavidowskyl@netvibes.com</v>
      </c>
      <c r="S23" t="str">
        <f t="shared" si="0"/>
        <v>Arabica</v>
      </c>
      <c r="T23" t="str">
        <f>VLOOKUP(orders[[#This Row],[Customer ID]],customers[],9,FALSE)</f>
        <v>No</v>
      </c>
      <c r="U23" t="str">
        <f t="shared" si="1"/>
        <v>Hiver</v>
      </c>
      <c r="V23" t="str">
        <f t="shared" si="2"/>
        <v>Dark</v>
      </c>
      <c r="W23" s="3">
        <f t="shared" si="3"/>
        <v>17.91</v>
      </c>
    </row>
    <row r="24" spans="1:23" x14ac:dyDescent="0.2">
      <c r="A24" t="s">
        <v>619</v>
      </c>
      <c r="B24" s="1">
        <v>44603</v>
      </c>
      <c r="C24" t="s">
        <v>620</v>
      </c>
      <c r="D24" t="s">
        <v>6153</v>
      </c>
      <c r="E24">
        <v>4</v>
      </c>
      <c r="F24" t="s">
        <v>621</v>
      </c>
      <c r="G24" t="s">
        <v>623</v>
      </c>
      <c r="H24" t="s">
        <v>624</v>
      </c>
      <c r="I24" t="s">
        <v>90</v>
      </c>
      <c r="J24" t="s">
        <v>18</v>
      </c>
      <c r="K24">
        <v>98682</v>
      </c>
      <c r="L24" s="2">
        <v>0.2</v>
      </c>
      <c r="M24" s="3">
        <v>2.9849999999999999</v>
      </c>
      <c r="N24" s="3">
        <v>1.4924999999999999</v>
      </c>
      <c r="O24">
        <v>0.26865</v>
      </c>
      <c r="P24" t="str">
        <f>INDEX(products[],MATCH('orders (2)'!D24,products[Product ID],0),2)</f>
        <v>Ara</v>
      </c>
      <c r="Q24" t="str">
        <f>INDEX(products[],MATCH('orders (2)'!D24,products[Product ID],0),3)</f>
        <v>D</v>
      </c>
      <c r="R24" t="str">
        <f>INDEX(customers[],MATCH('orders (2)'!C24,customers[Customer ID],0),3)</f>
        <v>ikleinertn@timesonline.co.uk</v>
      </c>
      <c r="S24" t="str">
        <f t="shared" si="0"/>
        <v>Arabica</v>
      </c>
      <c r="T24" t="str">
        <f>VLOOKUP(orders[[#This Row],[Customer ID]],customers[],9,FALSE)</f>
        <v>Yes</v>
      </c>
      <c r="U24" t="str">
        <f t="shared" si="1"/>
        <v>Hiver</v>
      </c>
      <c r="V24" t="str">
        <f t="shared" si="2"/>
        <v>Dark</v>
      </c>
      <c r="W24" s="3">
        <f t="shared" si="3"/>
        <v>11.94</v>
      </c>
    </row>
    <row r="25" spans="1:23" x14ac:dyDescent="0.2">
      <c r="A25" t="s">
        <v>648</v>
      </c>
      <c r="B25" s="1">
        <v>44775</v>
      </c>
      <c r="C25" t="s">
        <v>649</v>
      </c>
      <c r="D25" t="s">
        <v>6157</v>
      </c>
      <c r="E25">
        <v>3</v>
      </c>
      <c r="F25" t="s">
        <v>650</v>
      </c>
      <c r="G25" t="s">
        <v>652</v>
      </c>
      <c r="H25" t="s">
        <v>653</v>
      </c>
      <c r="I25" t="s">
        <v>346</v>
      </c>
      <c r="J25" t="s">
        <v>317</v>
      </c>
      <c r="K25" t="s">
        <v>347</v>
      </c>
      <c r="L25" s="2">
        <v>0.5</v>
      </c>
      <c r="M25" s="3">
        <v>5.97</v>
      </c>
      <c r="N25" s="3">
        <v>1.194</v>
      </c>
      <c r="O25">
        <v>0.5373</v>
      </c>
      <c r="P25" t="str">
        <f>INDEX(products[],MATCH('orders (2)'!D25,products[Product ID],0),2)</f>
        <v>Ara</v>
      </c>
      <c r="Q25" t="str">
        <f>INDEX(products[],MATCH('orders (2)'!D25,products[Product ID],0),3)</f>
        <v>D</v>
      </c>
      <c r="R25" t="str">
        <f>INDEX(customers[],MATCH('orders (2)'!C25,customers[Customer ID],0),3)</f>
        <v>tnewburys@usda.gov</v>
      </c>
      <c r="S25" t="str">
        <f t="shared" si="0"/>
        <v>Arabica</v>
      </c>
      <c r="T25" t="str">
        <f>VLOOKUP(orders[[#This Row],[Customer ID]],customers[],9,FALSE)</f>
        <v>No</v>
      </c>
      <c r="U25" t="str">
        <f t="shared" si="1"/>
        <v>Été</v>
      </c>
      <c r="V25" t="str">
        <f t="shared" si="2"/>
        <v>Dark</v>
      </c>
      <c r="W25" s="3">
        <f t="shared" si="3"/>
        <v>17.91</v>
      </c>
    </row>
    <row r="26" spans="1:23" x14ac:dyDescent="0.2">
      <c r="A26" t="s">
        <v>660</v>
      </c>
      <c r="B26" s="1">
        <v>44464</v>
      </c>
      <c r="C26" t="s">
        <v>661</v>
      </c>
      <c r="D26" t="s">
        <v>6157</v>
      </c>
      <c r="E26">
        <v>6</v>
      </c>
      <c r="F26" t="s">
        <v>662</v>
      </c>
      <c r="G26" t="s">
        <v>663</v>
      </c>
      <c r="H26" t="s">
        <v>664</v>
      </c>
      <c r="I26" t="s">
        <v>132</v>
      </c>
      <c r="J26" t="s">
        <v>18</v>
      </c>
      <c r="K26">
        <v>80044</v>
      </c>
      <c r="L26" s="2">
        <v>0.5</v>
      </c>
      <c r="M26" s="3">
        <v>5.97</v>
      </c>
      <c r="N26" s="3">
        <v>1.194</v>
      </c>
      <c r="O26">
        <v>0.5373</v>
      </c>
      <c r="P26" t="str">
        <f>INDEX(products[],MATCH('orders (2)'!D26,products[Product ID],0),2)</f>
        <v>Ara</v>
      </c>
      <c r="Q26" t="str">
        <f>INDEX(products[],MATCH('orders (2)'!D26,products[Product ID],0),3)</f>
        <v>D</v>
      </c>
      <c r="R26">
        <f>INDEX(customers[],MATCH('orders (2)'!C26,customers[Customer ID],0),3)</f>
        <v>0</v>
      </c>
      <c r="S26" t="str">
        <f t="shared" si="0"/>
        <v>Arabica</v>
      </c>
      <c r="T26" t="str">
        <f>VLOOKUP(orders[[#This Row],[Customer ID]],customers[],9,FALSE)</f>
        <v>No</v>
      </c>
      <c r="U26" t="str">
        <f t="shared" si="1"/>
        <v xml:space="preserve">Automne </v>
      </c>
      <c r="V26" t="str">
        <f t="shared" si="2"/>
        <v>Dark</v>
      </c>
      <c r="W26" s="3">
        <f t="shared" si="3"/>
        <v>35.82</v>
      </c>
    </row>
    <row r="27" spans="1:23" x14ac:dyDescent="0.2">
      <c r="A27" t="s">
        <v>686</v>
      </c>
      <c r="B27" s="1">
        <v>44348</v>
      </c>
      <c r="C27" t="s">
        <v>687</v>
      </c>
      <c r="D27" t="s">
        <v>6157</v>
      </c>
      <c r="E27">
        <v>6</v>
      </c>
      <c r="F27" t="s">
        <v>688</v>
      </c>
      <c r="G27" t="s">
        <v>690</v>
      </c>
      <c r="H27" t="s">
        <v>691</v>
      </c>
      <c r="I27" t="s">
        <v>47</v>
      </c>
      <c r="J27" t="s">
        <v>18</v>
      </c>
      <c r="K27">
        <v>25362</v>
      </c>
      <c r="L27" s="2">
        <v>0.5</v>
      </c>
      <c r="M27" s="3">
        <v>5.97</v>
      </c>
      <c r="N27" s="3">
        <v>1.194</v>
      </c>
      <c r="O27">
        <v>0.5373</v>
      </c>
      <c r="P27" t="str">
        <f>INDEX(products[],MATCH('orders (2)'!D27,products[Product ID],0),2)</f>
        <v>Ara</v>
      </c>
      <c r="Q27" t="str">
        <f>INDEX(products[],MATCH('orders (2)'!D27,products[Product ID],0),3)</f>
        <v>D</v>
      </c>
      <c r="R27" t="str">
        <f>INDEX(customers[],MATCH('orders (2)'!C27,customers[Customer ID],0),3)</f>
        <v>feilhartz@who.int</v>
      </c>
      <c r="S27" t="str">
        <f t="shared" si="0"/>
        <v>Arabica</v>
      </c>
      <c r="T27" t="str">
        <f>VLOOKUP(orders[[#This Row],[Customer ID]],customers[],9,FALSE)</f>
        <v>No</v>
      </c>
      <c r="U27" t="str">
        <f t="shared" si="1"/>
        <v>Été</v>
      </c>
      <c r="V27" t="str">
        <f t="shared" si="2"/>
        <v>Dark</v>
      </c>
      <c r="W27" s="3">
        <f t="shared" si="3"/>
        <v>35.82</v>
      </c>
    </row>
    <row r="28" spans="1:23" x14ac:dyDescent="0.2">
      <c r="A28" t="s">
        <v>546</v>
      </c>
      <c r="B28" s="1">
        <v>44263</v>
      </c>
      <c r="C28" t="s">
        <v>547</v>
      </c>
      <c r="D28" t="s">
        <v>6146</v>
      </c>
      <c r="E28">
        <v>4</v>
      </c>
      <c r="F28" t="s">
        <v>548</v>
      </c>
      <c r="G28" t="s">
        <v>550</v>
      </c>
      <c r="H28" t="s">
        <v>551</v>
      </c>
      <c r="I28" t="s">
        <v>97</v>
      </c>
      <c r="J28" t="s">
        <v>18</v>
      </c>
      <c r="K28">
        <v>95160</v>
      </c>
      <c r="L28" s="2">
        <v>1</v>
      </c>
      <c r="M28" s="3">
        <v>9.9499999999999993</v>
      </c>
      <c r="N28" s="3">
        <v>0.99499999999999988</v>
      </c>
      <c r="O28">
        <v>0.89549999999999985</v>
      </c>
      <c r="P28" t="str">
        <f>INDEX(products[],MATCH('orders (2)'!D28,products[Product ID],0),2)</f>
        <v>Ara</v>
      </c>
      <c r="Q28" t="str">
        <f>INDEX(products[],MATCH('orders (2)'!D28,products[Product ID],0),3)</f>
        <v>D</v>
      </c>
      <c r="R28" t="str">
        <f>INDEX(customers[],MATCH('orders (2)'!C28,customers[Customer ID],0),3)</f>
        <v>fferbera@businesswire.com</v>
      </c>
      <c r="S28" t="str">
        <f t="shared" si="0"/>
        <v>Arabica</v>
      </c>
      <c r="T28" t="str">
        <f>VLOOKUP(orders[[#This Row],[Customer ID]],customers[],9,FALSE)</f>
        <v>No</v>
      </c>
      <c r="U28" t="str">
        <f t="shared" si="1"/>
        <v>Printemps</v>
      </c>
      <c r="V28" t="str">
        <f t="shared" si="2"/>
        <v>Dark</v>
      </c>
      <c r="W28" s="3">
        <f t="shared" si="3"/>
        <v>39.799999999999997</v>
      </c>
    </row>
    <row r="29" spans="1:23" x14ac:dyDescent="0.2">
      <c r="A29" t="s">
        <v>654</v>
      </c>
      <c r="B29" s="1">
        <v>43516</v>
      </c>
      <c r="C29" t="s">
        <v>655</v>
      </c>
      <c r="D29" t="s">
        <v>6146</v>
      </c>
      <c r="E29">
        <v>4</v>
      </c>
      <c r="F29" t="s">
        <v>656</v>
      </c>
      <c r="G29" t="s">
        <v>658</v>
      </c>
      <c r="H29" t="s">
        <v>659</v>
      </c>
      <c r="I29" t="s">
        <v>422</v>
      </c>
      <c r="J29" t="s">
        <v>317</v>
      </c>
      <c r="K29" t="s">
        <v>401</v>
      </c>
      <c r="L29" s="2">
        <v>1</v>
      </c>
      <c r="M29" s="3">
        <v>9.9499999999999993</v>
      </c>
      <c r="N29" s="3">
        <v>0.99499999999999988</v>
      </c>
      <c r="O29">
        <v>0.89549999999999985</v>
      </c>
      <c r="P29" t="str">
        <f>INDEX(products[],MATCH('orders (2)'!D29,products[Product ID],0),2)</f>
        <v>Ara</v>
      </c>
      <c r="Q29" t="str">
        <f>INDEX(products[],MATCH('orders (2)'!D29,products[Product ID],0),3)</f>
        <v>D</v>
      </c>
      <c r="R29" t="str">
        <f>INDEX(customers[],MATCH('orders (2)'!C29,customers[Customer ID],0),3)</f>
        <v>mcalcuttt@baidu.com</v>
      </c>
      <c r="S29" t="str">
        <f t="shared" si="0"/>
        <v>Arabica</v>
      </c>
      <c r="T29" t="str">
        <f>VLOOKUP(orders[[#This Row],[Customer ID]],customers[],9,FALSE)</f>
        <v>Yes</v>
      </c>
      <c r="U29" t="str">
        <f t="shared" si="1"/>
        <v>Hiver</v>
      </c>
      <c r="V29" t="str">
        <f t="shared" si="2"/>
        <v>Dark</v>
      </c>
      <c r="W29" s="3">
        <f t="shared" si="3"/>
        <v>39.799999999999997</v>
      </c>
    </row>
    <row r="30" spans="1:23" x14ac:dyDescent="0.2">
      <c r="A30" t="s">
        <v>552</v>
      </c>
      <c r="B30" s="1">
        <v>44132</v>
      </c>
      <c r="C30" t="s">
        <v>553</v>
      </c>
      <c r="D30" t="s">
        <v>6147</v>
      </c>
      <c r="E30">
        <v>5</v>
      </c>
      <c r="F30" t="s">
        <v>554</v>
      </c>
      <c r="G30" t="s">
        <v>556</v>
      </c>
      <c r="H30" t="s">
        <v>557</v>
      </c>
      <c r="I30" t="s">
        <v>97</v>
      </c>
      <c r="J30" t="s">
        <v>18</v>
      </c>
      <c r="K30">
        <v>95194</v>
      </c>
      <c r="L30" s="2">
        <v>2.5</v>
      </c>
      <c r="M30" s="3">
        <v>34.154999999999994</v>
      </c>
      <c r="N30" s="3">
        <v>1.3661999999999999</v>
      </c>
      <c r="O30">
        <v>3.7570499999999996</v>
      </c>
      <c r="P30" t="str">
        <f>INDEX(products[],MATCH('orders (2)'!D30,products[Product ID],0),2)</f>
        <v>Exc</v>
      </c>
      <c r="Q30" t="str">
        <f>INDEX(products[],MATCH('orders (2)'!D30,products[Product ID],0),3)</f>
        <v>L</v>
      </c>
      <c r="R30" t="str">
        <f>INDEX(customers[],MATCH('orders (2)'!C30,customers[Customer ID],0),3)</f>
        <v>dphizackerlyb@utexas.edu</v>
      </c>
      <c r="S30" t="str">
        <f t="shared" si="0"/>
        <v>Excercice</v>
      </c>
      <c r="T30" t="str">
        <f>VLOOKUP(orders[[#This Row],[Customer ID]],customers[],9,FALSE)</f>
        <v>Yes</v>
      </c>
      <c r="U30" t="str">
        <f t="shared" si="1"/>
        <v>Automne</v>
      </c>
      <c r="V30" t="str">
        <f t="shared" si="2"/>
        <v>Light</v>
      </c>
      <c r="W30" s="3">
        <f t="shared" si="3"/>
        <v>170.77499999999998</v>
      </c>
    </row>
    <row r="31" spans="1:23" x14ac:dyDescent="0.2">
      <c r="A31" t="s">
        <v>760</v>
      </c>
      <c r="B31" s="1">
        <v>44085</v>
      </c>
      <c r="C31" t="s">
        <v>761</v>
      </c>
      <c r="D31" t="s">
        <v>6167</v>
      </c>
      <c r="E31">
        <v>4</v>
      </c>
      <c r="F31" t="s">
        <v>762</v>
      </c>
      <c r="H31" t="s">
        <v>764</v>
      </c>
      <c r="I31" t="s">
        <v>127</v>
      </c>
      <c r="J31" t="s">
        <v>18</v>
      </c>
      <c r="K31">
        <v>23514</v>
      </c>
      <c r="L31" s="2">
        <v>2.5</v>
      </c>
      <c r="M31" s="3">
        <v>22.884999999999998</v>
      </c>
      <c r="N31" s="3">
        <v>0.91539999999999988</v>
      </c>
      <c r="O31">
        <v>2.0596499999999995</v>
      </c>
      <c r="P31" t="str">
        <f>INDEX(products[],MATCH('orders (2)'!D31,products[Product ID],0),2)</f>
        <v>Ara</v>
      </c>
      <c r="Q31" t="str">
        <f>INDEX(products[],MATCH('orders (2)'!D31,products[Product ID],0),3)</f>
        <v>D</v>
      </c>
      <c r="R31" t="str">
        <f>INDEX(customers[],MATCH('orders (2)'!C31,customers[Customer ID],0),3)</f>
        <v>rmcgilvary1c@tamu.edu</v>
      </c>
      <c r="S31" t="str">
        <f t="shared" si="0"/>
        <v>Arabica</v>
      </c>
      <c r="T31" t="str">
        <f>VLOOKUP(orders[[#This Row],[Customer ID]],customers[],9,FALSE)</f>
        <v>No</v>
      </c>
      <c r="U31" t="str">
        <f t="shared" si="1"/>
        <v xml:space="preserve">Automne </v>
      </c>
      <c r="V31" t="str">
        <f t="shared" si="2"/>
        <v>Dark</v>
      </c>
      <c r="W31" s="3">
        <f t="shared" si="3"/>
        <v>91.539999999999992</v>
      </c>
    </row>
    <row r="32" spans="1:23" x14ac:dyDescent="0.2">
      <c r="A32" t="s">
        <v>564</v>
      </c>
      <c r="B32" s="1">
        <v>43973</v>
      </c>
      <c r="C32" t="s">
        <v>565</v>
      </c>
      <c r="D32" t="s">
        <v>6148</v>
      </c>
      <c r="E32">
        <v>2</v>
      </c>
      <c r="F32" t="s">
        <v>566</v>
      </c>
      <c r="H32" t="s">
        <v>568</v>
      </c>
      <c r="I32" t="s">
        <v>268</v>
      </c>
      <c r="J32" t="s">
        <v>18</v>
      </c>
      <c r="K32">
        <v>41905</v>
      </c>
      <c r="L32" s="2">
        <v>2.5</v>
      </c>
      <c r="M32" s="3">
        <v>20.584999999999997</v>
      </c>
      <c r="N32" s="3">
        <v>0.82339999999999991</v>
      </c>
      <c r="O32">
        <v>1.2350999999999999</v>
      </c>
      <c r="P32" t="str">
        <f>INDEX(products[],MATCH('orders (2)'!D32,products[Product ID],0),2)</f>
        <v>Rob</v>
      </c>
      <c r="Q32" t="str">
        <f>INDEX(products[],MATCH('orders (2)'!D32,products[Product ID],0),3)</f>
        <v>D</v>
      </c>
      <c r="R32" t="str">
        <f>INDEX(customers[],MATCH('orders (2)'!C32,customers[Customer ID],0),3)</f>
        <v>tvanyutind@wix.com</v>
      </c>
      <c r="S32" t="str">
        <f t="shared" si="0"/>
        <v>Robesca</v>
      </c>
      <c r="T32" t="str">
        <f>VLOOKUP(orders[[#This Row],[Customer ID]],customers[],9,FALSE)</f>
        <v>No</v>
      </c>
      <c r="U32" t="str">
        <f t="shared" si="1"/>
        <v>Printemps</v>
      </c>
      <c r="V32" t="str">
        <f t="shared" si="2"/>
        <v>Dark</v>
      </c>
      <c r="W32" s="3">
        <f t="shared" si="3"/>
        <v>41.169999999999995</v>
      </c>
    </row>
    <row r="33" spans="1:23" x14ac:dyDescent="0.2">
      <c r="A33" t="s">
        <v>592</v>
      </c>
      <c r="B33" s="1">
        <v>43629</v>
      </c>
      <c r="C33" t="s">
        <v>593</v>
      </c>
      <c r="D33" t="s">
        <v>6148</v>
      </c>
      <c r="E33">
        <v>4</v>
      </c>
      <c r="F33" t="s">
        <v>594</v>
      </c>
      <c r="H33" t="s">
        <v>596</v>
      </c>
      <c r="I33" t="s">
        <v>473</v>
      </c>
      <c r="J33" t="s">
        <v>317</v>
      </c>
      <c r="K33" t="s">
        <v>415</v>
      </c>
      <c r="L33" s="2">
        <v>2.5</v>
      </c>
      <c r="M33" s="3">
        <v>20.584999999999997</v>
      </c>
      <c r="N33" s="3">
        <v>0.82339999999999991</v>
      </c>
      <c r="O33">
        <v>1.2350999999999999</v>
      </c>
      <c r="P33" t="str">
        <f>INDEX(products[],MATCH('orders (2)'!D33,products[Product ID],0),2)</f>
        <v>Rob</v>
      </c>
      <c r="Q33" t="str">
        <f>INDEX(products[],MATCH('orders (2)'!D33,products[Product ID],0),3)</f>
        <v>D</v>
      </c>
      <c r="R33" t="str">
        <f>INDEX(customers[],MATCH('orders (2)'!C33,customers[Customer ID],0),3)</f>
        <v>predfordi@ow.ly</v>
      </c>
      <c r="S33" t="str">
        <f t="shared" si="0"/>
        <v>Robesca</v>
      </c>
      <c r="T33" t="str">
        <f>VLOOKUP(orders[[#This Row],[Customer ID]],customers[],9,FALSE)</f>
        <v>Yes</v>
      </c>
      <c r="U33" t="str">
        <f t="shared" si="1"/>
        <v>Été</v>
      </c>
      <c r="V33" t="str">
        <f t="shared" si="2"/>
        <v>Dark</v>
      </c>
      <c r="W33" s="3">
        <f t="shared" si="3"/>
        <v>82.339999999999989</v>
      </c>
    </row>
    <row r="34" spans="1:23" x14ac:dyDescent="0.2">
      <c r="A34" t="s">
        <v>569</v>
      </c>
      <c r="B34" s="1">
        <v>44656</v>
      </c>
      <c r="C34" t="s">
        <v>570</v>
      </c>
      <c r="D34" t="s">
        <v>6149</v>
      </c>
      <c r="E34">
        <v>3</v>
      </c>
      <c r="F34" t="s">
        <v>571</v>
      </c>
      <c r="G34" t="s">
        <v>573</v>
      </c>
      <c r="H34" t="s">
        <v>574</v>
      </c>
      <c r="I34" t="s">
        <v>103</v>
      </c>
      <c r="J34" t="s">
        <v>18</v>
      </c>
      <c r="K34">
        <v>63131</v>
      </c>
      <c r="L34" s="2">
        <v>0.2</v>
      </c>
      <c r="M34" s="3">
        <v>3.8849999999999998</v>
      </c>
      <c r="N34" s="3">
        <v>1.9424999999999999</v>
      </c>
      <c r="O34">
        <v>0.50505</v>
      </c>
      <c r="P34" t="str">
        <f>INDEX(products[],MATCH('orders (2)'!D34,products[Product ID],0),2)</f>
        <v>Lib</v>
      </c>
      <c r="Q34" t="str">
        <f>INDEX(products[],MATCH('orders (2)'!D34,products[Product ID],0),3)</f>
        <v>D</v>
      </c>
      <c r="R34" t="str">
        <f>INDEX(customers[],MATCH('orders (2)'!C34,customers[Customer ID],0),3)</f>
        <v>ptrobee@wunderground.com</v>
      </c>
      <c r="S34" t="str">
        <f t="shared" si="0"/>
        <v>Liberta</v>
      </c>
      <c r="T34" t="str">
        <f>VLOOKUP(orders[[#This Row],[Customer ID]],customers[],9,FALSE)</f>
        <v>Yes</v>
      </c>
      <c r="U34" t="str">
        <f t="shared" si="1"/>
        <v>Printemps</v>
      </c>
      <c r="V34" t="str">
        <f t="shared" si="2"/>
        <v>Dark</v>
      </c>
      <c r="W34" s="3">
        <f t="shared" si="3"/>
        <v>11.654999999999999</v>
      </c>
    </row>
    <row r="35" spans="1:23" x14ac:dyDescent="0.2">
      <c r="A35" t="s">
        <v>575</v>
      </c>
      <c r="B35" s="1">
        <v>44719</v>
      </c>
      <c r="C35" t="s">
        <v>576</v>
      </c>
      <c r="D35" t="s">
        <v>6150</v>
      </c>
      <c r="E35">
        <v>5</v>
      </c>
      <c r="F35" t="s">
        <v>577</v>
      </c>
      <c r="H35" t="s">
        <v>579</v>
      </c>
      <c r="I35" t="s">
        <v>45</v>
      </c>
      <c r="J35" t="s">
        <v>18</v>
      </c>
      <c r="K35">
        <v>19172</v>
      </c>
      <c r="L35" s="2">
        <v>2.5</v>
      </c>
      <c r="M35" s="3">
        <v>22.884999999999998</v>
      </c>
      <c r="N35" s="3">
        <v>0.91539999999999988</v>
      </c>
      <c r="O35">
        <v>1.3730999999999998</v>
      </c>
      <c r="P35" t="str">
        <f>INDEX(products[],MATCH('orders (2)'!D35,products[Product ID],0),2)</f>
        <v>Rob</v>
      </c>
      <c r="Q35" t="str">
        <f>INDEX(products[],MATCH('orders (2)'!D35,products[Product ID],0),3)</f>
        <v>M</v>
      </c>
      <c r="R35" t="str">
        <f>INDEX(customers[],MATCH('orders (2)'!C35,customers[Customer ID],0),3)</f>
        <v>loscroftf@ebay.co.uk</v>
      </c>
      <c r="S35" t="str">
        <f t="shared" si="0"/>
        <v>Robesca</v>
      </c>
      <c r="T35" t="str">
        <f>VLOOKUP(orders[[#This Row],[Customer ID]],customers[],9,FALSE)</f>
        <v>No</v>
      </c>
      <c r="U35" t="str">
        <f t="shared" si="1"/>
        <v>Été</v>
      </c>
      <c r="V35" t="str">
        <f t="shared" si="2"/>
        <v>Medium</v>
      </c>
      <c r="W35" s="3">
        <f t="shared" si="3"/>
        <v>114.42499999999998</v>
      </c>
    </row>
    <row r="36" spans="1:23" x14ac:dyDescent="0.2">
      <c r="A36" t="s">
        <v>613</v>
      </c>
      <c r="B36" s="1">
        <v>44218</v>
      </c>
      <c r="C36" t="s">
        <v>614</v>
      </c>
      <c r="D36" t="s">
        <v>6150</v>
      </c>
      <c r="E36">
        <v>4</v>
      </c>
      <c r="F36" t="s">
        <v>615</v>
      </c>
      <c r="G36" t="s">
        <v>617</v>
      </c>
      <c r="H36" t="s">
        <v>618</v>
      </c>
      <c r="I36" t="s">
        <v>210</v>
      </c>
      <c r="J36" t="s">
        <v>18</v>
      </c>
      <c r="K36">
        <v>33982</v>
      </c>
      <c r="L36" s="2">
        <v>2.5</v>
      </c>
      <c r="M36" s="3">
        <v>22.884999999999998</v>
      </c>
      <c r="N36" s="3">
        <v>0.91539999999999988</v>
      </c>
      <c r="O36">
        <v>1.3730999999999998</v>
      </c>
      <c r="P36" t="str">
        <f>INDEX(products[],MATCH('orders (2)'!D36,products[Product ID],0),2)</f>
        <v>Rob</v>
      </c>
      <c r="Q36" t="str">
        <f>INDEX(products[],MATCH('orders (2)'!D36,products[Product ID],0),3)</f>
        <v>M</v>
      </c>
      <c r="R36" t="str">
        <f>INDEX(customers[],MATCH('orders (2)'!C36,customers[Customer ID],0),3)</f>
        <v>aantukm@kickstarter.com</v>
      </c>
      <c r="S36" t="str">
        <f t="shared" si="0"/>
        <v>Robesca</v>
      </c>
      <c r="T36" t="str">
        <f>VLOOKUP(orders[[#This Row],[Customer ID]],customers[],9,FALSE)</f>
        <v>Yes</v>
      </c>
      <c r="U36" t="str">
        <f t="shared" si="1"/>
        <v>Hiver</v>
      </c>
      <c r="V36" t="str">
        <f t="shared" si="2"/>
        <v>Medium</v>
      </c>
      <c r="W36" s="3">
        <f t="shared" si="3"/>
        <v>91.539999999999992</v>
      </c>
    </row>
    <row r="37" spans="1:23" x14ac:dyDescent="0.2">
      <c r="A37" t="s">
        <v>704</v>
      </c>
      <c r="B37" s="1">
        <v>43946</v>
      </c>
      <c r="C37" t="s">
        <v>705</v>
      </c>
      <c r="D37" t="s">
        <v>6150</v>
      </c>
      <c r="E37">
        <v>5</v>
      </c>
      <c r="F37" t="s">
        <v>706</v>
      </c>
      <c r="G37" t="s">
        <v>708</v>
      </c>
      <c r="H37" t="s">
        <v>709</v>
      </c>
      <c r="I37" t="s">
        <v>32</v>
      </c>
      <c r="J37" t="s">
        <v>18</v>
      </c>
      <c r="K37">
        <v>55458</v>
      </c>
      <c r="L37" s="2">
        <v>2.5</v>
      </c>
      <c r="M37" s="3">
        <v>22.884999999999998</v>
      </c>
      <c r="N37" s="3">
        <v>0.91539999999999988</v>
      </c>
      <c r="O37">
        <v>1.3730999999999998</v>
      </c>
      <c r="P37" t="str">
        <f>INDEX(products[],MATCH('orders (2)'!D37,products[Product ID],0),2)</f>
        <v>Rob</v>
      </c>
      <c r="Q37" t="str">
        <f>INDEX(products[],MATCH('orders (2)'!D37,products[Product ID],0),3)</f>
        <v>M</v>
      </c>
      <c r="R37" t="str">
        <f>INDEX(customers[],MATCH('orders (2)'!C37,customers[Customer ID],0),3)</f>
        <v>dde12@unesco.org</v>
      </c>
      <c r="S37" t="str">
        <f t="shared" si="0"/>
        <v>Robesca</v>
      </c>
      <c r="T37" t="str">
        <f>VLOOKUP(orders[[#This Row],[Customer ID]],customers[],9,FALSE)</f>
        <v>No</v>
      </c>
      <c r="U37" t="str">
        <f t="shared" si="1"/>
        <v>Printemps</v>
      </c>
      <c r="V37" t="str">
        <f t="shared" si="2"/>
        <v>Medium</v>
      </c>
      <c r="W37" s="3">
        <f t="shared" si="3"/>
        <v>114.42499999999998</v>
      </c>
    </row>
    <row r="38" spans="1:23" x14ac:dyDescent="0.2">
      <c r="A38" t="s">
        <v>597</v>
      </c>
      <c r="B38" s="1">
        <v>44169</v>
      </c>
      <c r="C38" t="s">
        <v>598</v>
      </c>
      <c r="D38" t="s">
        <v>6152</v>
      </c>
      <c r="E38">
        <v>4</v>
      </c>
      <c r="F38" t="s">
        <v>599</v>
      </c>
      <c r="G38" t="s">
        <v>601</v>
      </c>
      <c r="H38" t="s">
        <v>602</v>
      </c>
      <c r="I38" t="s">
        <v>56</v>
      </c>
      <c r="J38" t="s">
        <v>18</v>
      </c>
      <c r="K38">
        <v>10060</v>
      </c>
      <c r="L38" s="2">
        <v>0.2</v>
      </c>
      <c r="M38" s="3">
        <v>3.645</v>
      </c>
      <c r="N38" s="3">
        <v>1.8225</v>
      </c>
      <c r="O38">
        <v>0.40095000000000003</v>
      </c>
      <c r="P38" t="str">
        <f>INDEX(products[],MATCH('orders (2)'!D38,products[Product ID],0),2)</f>
        <v>Exc</v>
      </c>
      <c r="Q38" t="str">
        <f>INDEX(products[],MATCH('orders (2)'!D38,products[Product ID],0),3)</f>
        <v>D</v>
      </c>
      <c r="R38" t="str">
        <f>INDEX(customers[],MATCH('orders (2)'!C38,customers[Customer ID],0),3)</f>
        <v>acorradinoj@harvard.edu</v>
      </c>
      <c r="S38" t="str">
        <f t="shared" si="0"/>
        <v>Excercice</v>
      </c>
      <c r="T38" t="str">
        <f>VLOOKUP(orders[[#This Row],[Customer ID]],customers[],9,FALSE)</f>
        <v>Yes</v>
      </c>
      <c r="U38" t="str">
        <f t="shared" si="1"/>
        <v>Hiver</v>
      </c>
      <c r="V38" t="str">
        <f t="shared" si="2"/>
        <v>Dark</v>
      </c>
      <c r="W38" s="3">
        <f t="shared" si="3"/>
        <v>14.58</v>
      </c>
    </row>
    <row r="39" spans="1:23" x14ac:dyDescent="0.2">
      <c r="A39" t="s">
        <v>719</v>
      </c>
      <c r="B39" s="1">
        <v>44749</v>
      </c>
      <c r="C39" t="s">
        <v>720</v>
      </c>
      <c r="D39" t="s">
        <v>6152</v>
      </c>
      <c r="E39">
        <v>2</v>
      </c>
      <c r="F39" t="s">
        <v>721</v>
      </c>
      <c r="G39" t="s">
        <v>723</v>
      </c>
      <c r="H39" t="s">
        <v>724</v>
      </c>
      <c r="I39" t="s">
        <v>70</v>
      </c>
      <c r="J39" t="s">
        <v>18</v>
      </c>
      <c r="K39">
        <v>6183</v>
      </c>
      <c r="L39" s="2">
        <v>0.2</v>
      </c>
      <c r="M39" s="3">
        <v>3.645</v>
      </c>
      <c r="N39" s="3">
        <v>1.8225</v>
      </c>
      <c r="O39">
        <v>0.40095000000000003</v>
      </c>
      <c r="P39" t="str">
        <f>INDEX(products[],MATCH('orders (2)'!D39,products[Product ID],0),2)</f>
        <v>Exc</v>
      </c>
      <c r="Q39" t="str">
        <f>INDEX(products[],MATCH('orders (2)'!D39,products[Product ID],0),3)</f>
        <v>D</v>
      </c>
      <c r="R39" t="str">
        <f>INDEX(customers[],MATCH('orders (2)'!C39,customers[Customer ID],0),3)</f>
        <v>lyeoland15@pbs.org</v>
      </c>
      <c r="S39" t="str">
        <f t="shared" si="0"/>
        <v>Excercice</v>
      </c>
      <c r="T39" t="str">
        <f>VLOOKUP(orders[[#This Row],[Customer ID]],customers[],9,FALSE)</f>
        <v>Yes</v>
      </c>
      <c r="U39" t="str">
        <f t="shared" si="1"/>
        <v>Été</v>
      </c>
      <c r="V39" t="str">
        <f t="shared" si="2"/>
        <v>Dark</v>
      </c>
      <c r="W39" s="3">
        <f t="shared" si="3"/>
        <v>7.29</v>
      </c>
    </row>
    <row r="40" spans="1:23" x14ac:dyDescent="0.2">
      <c r="A40" t="s">
        <v>725</v>
      </c>
      <c r="B40" s="1">
        <v>43607</v>
      </c>
      <c r="C40" t="s">
        <v>726</v>
      </c>
      <c r="D40" t="s">
        <v>6162</v>
      </c>
      <c r="E40">
        <v>3</v>
      </c>
      <c r="F40" t="s">
        <v>727</v>
      </c>
      <c r="G40" t="s">
        <v>729</v>
      </c>
      <c r="H40" t="s">
        <v>730</v>
      </c>
      <c r="I40" t="s">
        <v>731</v>
      </c>
      <c r="J40" t="s">
        <v>18</v>
      </c>
      <c r="K40">
        <v>84409</v>
      </c>
      <c r="L40" s="2">
        <v>0.2</v>
      </c>
      <c r="M40" s="3">
        <v>2.6849999999999996</v>
      </c>
      <c r="N40" s="3">
        <v>1.3424999999999998</v>
      </c>
      <c r="O40">
        <v>0.16109999999999997</v>
      </c>
      <c r="P40" t="str">
        <f>INDEX(products[],MATCH('orders (2)'!D40,products[Product ID],0),2)</f>
        <v>Rob</v>
      </c>
      <c r="Q40" t="str">
        <f>INDEX(products[],MATCH('orders (2)'!D40,products[Product ID],0),3)</f>
        <v>D</v>
      </c>
      <c r="R40" t="str">
        <f>INDEX(customers[],MATCH('orders (2)'!C40,customers[Customer ID],0),3)</f>
        <v>atolworthy16@toplist.cz</v>
      </c>
      <c r="S40" t="str">
        <f t="shared" si="0"/>
        <v>Robesca</v>
      </c>
      <c r="T40" t="str">
        <f>VLOOKUP(orders[[#This Row],[Customer ID]],customers[],9,FALSE)</f>
        <v>Yes</v>
      </c>
      <c r="U40" t="str">
        <f t="shared" si="1"/>
        <v>Printemps</v>
      </c>
      <c r="V40" t="str">
        <f t="shared" si="2"/>
        <v>Dark</v>
      </c>
      <c r="W40" s="3">
        <f t="shared" si="3"/>
        <v>8.0549999999999997</v>
      </c>
    </row>
    <row r="41" spans="1:23" x14ac:dyDescent="0.2">
      <c r="A41" t="s">
        <v>631</v>
      </c>
      <c r="B41" s="1">
        <v>44128</v>
      </c>
      <c r="C41" t="s">
        <v>632</v>
      </c>
      <c r="D41" t="s">
        <v>6155</v>
      </c>
      <c r="E41">
        <v>3</v>
      </c>
      <c r="F41" t="s">
        <v>633</v>
      </c>
      <c r="G41" t="s">
        <v>634</v>
      </c>
      <c r="H41" t="s">
        <v>635</v>
      </c>
      <c r="I41" t="s">
        <v>210</v>
      </c>
      <c r="J41" t="s">
        <v>18</v>
      </c>
      <c r="K41">
        <v>33982</v>
      </c>
      <c r="L41" s="2">
        <v>0.2</v>
      </c>
      <c r="M41" s="3">
        <v>4.125</v>
      </c>
      <c r="N41" s="3">
        <v>2.0625</v>
      </c>
      <c r="O41">
        <v>0.45374999999999999</v>
      </c>
      <c r="P41" t="str">
        <f>INDEX(products[],MATCH('orders (2)'!D41,products[Product ID],0),2)</f>
        <v>Exc</v>
      </c>
      <c r="Q41" t="str">
        <f>INDEX(products[],MATCH('orders (2)'!D41,products[Product ID],0),3)</f>
        <v>M</v>
      </c>
      <c r="R41">
        <f>INDEX(customers[],MATCH('orders (2)'!C41,customers[Customer ID],0),3)</f>
        <v>0</v>
      </c>
      <c r="S41" t="str">
        <f t="shared" si="0"/>
        <v>Excercice</v>
      </c>
      <c r="T41" t="str">
        <f>VLOOKUP(orders[[#This Row],[Customer ID]],customers[],9,FALSE)</f>
        <v>Yes</v>
      </c>
      <c r="U41" t="str">
        <f t="shared" si="1"/>
        <v>Automne</v>
      </c>
      <c r="V41" t="str">
        <f t="shared" si="2"/>
        <v>Medium</v>
      </c>
      <c r="W41" s="3">
        <f t="shared" si="3"/>
        <v>12.375</v>
      </c>
    </row>
    <row r="42" spans="1:23" x14ac:dyDescent="0.2">
      <c r="A42" t="s">
        <v>680</v>
      </c>
      <c r="B42" s="1">
        <v>44011</v>
      </c>
      <c r="C42" t="s">
        <v>681</v>
      </c>
      <c r="D42" t="s">
        <v>6160</v>
      </c>
      <c r="E42">
        <v>6</v>
      </c>
      <c r="F42" t="s">
        <v>682</v>
      </c>
      <c r="G42" t="s">
        <v>684</v>
      </c>
      <c r="H42" t="s">
        <v>685</v>
      </c>
      <c r="I42" t="s">
        <v>80</v>
      </c>
      <c r="J42" t="s">
        <v>27</v>
      </c>
      <c r="K42" t="s">
        <v>257</v>
      </c>
      <c r="L42" s="2">
        <v>0.5</v>
      </c>
      <c r="M42" s="3">
        <v>9.51</v>
      </c>
      <c r="N42" s="3">
        <v>1.9019999999999999</v>
      </c>
      <c r="O42">
        <v>1.2363</v>
      </c>
      <c r="P42" t="str">
        <f>INDEX(products[],MATCH('orders (2)'!D42,products[Product ID],0),2)</f>
        <v>Lib</v>
      </c>
      <c r="Q42" t="str">
        <f>INDEX(products[],MATCH('orders (2)'!D42,products[Product ID],0),3)</f>
        <v>L</v>
      </c>
      <c r="R42" t="str">
        <f>INDEX(customers[],MATCH('orders (2)'!C42,customers[Customer ID],0),3)</f>
        <v>uwelberryy@ebay.co.uk</v>
      </c>
      <c r="S42" t="str">
        <f t="shared" si="0"/>
        <v>Liberta</v>
      </c>
      <c r="T42" t="str">
        <f>VLOOKUP(orders[[#This Row],[Customer ID]],customers[],9,FALSE)</f>
        <v>Yes</v>
      </c>
      <c r="U42" t="str">
        <f t="shared" si="1"/>
        <v>Été</v>
      </c>
      <c r="V42" t="str">
        <f t="shared" si="2"/>
        <v>Light</v>
      </c>
      <c r="W42" s="3">
        <f t="shared" si="3"/>
        <v>57.06</v>
      </c>
    </row>
    <row r="43" spans="1:23" x14ac:dyDescent="0.2">
      <c r="A43" t="s">
        <v>698</v>
      </c>
      <c r="B43" s="1">
        <v>43580</v>
      </c>
      <c r="C43" t="s">
        <v>699</v>
      </c>
      <c r="D43" t="s">
        <v>6160</v>
      </c>
      <c r="E43">
        <v>3</v>
      </c>
      <c r="F43" t="s">
        <v>700</v>
      </c>
      <c r="G43" t="s">
        <v>702</v>
      </c>
      <c r="H43" t="s">
        <v>703</v>
      </c>
      <c r="I43" t="s">
        <v>41</v>
      </c>
      <c r="J43" t="s">
        <v>18</v>
      </c>
      <c r="K43">
        <v>80291</v>
      </c>
      <c r="L43" s="2">
        <v>0.5</v>
      </c>
      <c r="M43" s="3">
        <v>9.51</v>
      </c>
      <c r="N43" s="3">
        <v>1.9019999999999999</v>
      </c>
      <c r="O43">
        <v>1.2363</v>
      </c>
      <c r="P43" t="str">
        <f>INDEX(products[],MATCH('orders (2)'!D43,products[Product ID],0),2)</f>
        <v>Lib</v>
      </c>
      <c r="Q43" t="str">
        <f>INDEX(products[],MATCH('orders (2)'!D43,products[Product ID],0),3)</f>
        <v>L</v>
      </c>
      <c r="R43" t="str">
        <f>INDEX(customers[],MATCH('orders (2)'!C43,customers[Customer ID],0),3)</f>
        <v>sstrase11@booking.com</v>
      </c>
      <c r="S43" t="str">
        <f t="shared" si="0"/>
        <v>Liberta</v>
      </c>
      <c r="T43" t="str">
        <f>VLOOKUP(orders[[#This Row],[Customer ID]],customers[],9,FALSE)</f>
        <v>No</v>
      </c>
      <c r="U43" t="str">
        <f t="shared" si="1"/>
        <v>Printemps</v>
      </c>
      <c r="V43" t="str">
        <f t="shared" si="2"/>
        <v>Light</v>
      </c>
      <c r="W43" s="3">
        <f t="shared" si="3"/>
        <v>28.53</v>
      </c>
    </row>
    <row r="44" spans="1:23" x14ac:dyDescent="0.2">
      <c r="A44" t="s">
        <v>732</v>
      </c>
      <c r="B44" s="1">
        <v>44473</v>
      </c>
      <c r="C44" t="s">
        <v>733</v>
      </c>
      <c r="D44" t="s">
        <v>6163</v>
      </c>
      <c r="E44">
        <v>2</v>
      </c>
      <c r="F44" t="s">
        <v>734</v>
      </c>
      <c r="G44" t="s">
        <v>735</v>
      </c>
      <c r="H44" t="s">
        <v>736</v>
      </c>
      <c r="I44" t="s">
        <v>240</v>
      </c>
      <c r="J44" t="s">
        <v>18</v>
      </c>
      <c r="K44">
        <v>2216</v>
      </c>
      <c r="L44" s="2">
        <v>2.5</v>
      </c>
      <c r="M44" s="3">
        <v>36.454999999999998</v>
      </c>
      <c r="N44" s="3">
        <v>1.4581999999999999</v>
      </c>
      <c r="O44">
        <v>4.7391499999999995</v>
      </c>
      <c r="P44" t="str">
        <f>INDEX(products[],MATCH('orders (2)'!D44,products[Product ID],0),2)</f>
        <v>Lib</v>
      </c>
      <c r="Q44" t="str">
        <f>INDEX(products[],MATCH('orders (2)'!D44,products[Product ID],0),3)</f>
        <v>L</v>
      </c>
      <c r="R44">
        <f>INDEX(customers[],MATCH('orders (2)'!C44,customers[Customer ID],0),3)</f>
        <v>0</v>
      </c>
      <c r="S44" t="str">
        <f t="shared" si="0"/>
        <v>Liberta</v>
      </c>
      <c r="T44" t="str">
        <f>VLOOKUP(orders[[#This Row],[Customer ID]],customers[],9,FALSE)</f>
        <v>No</v>
      </c>
      <c r="U44" t="str">
        <f t="shared" si="1"/>
        <v>Automne</v>
      </c>
      <c r="V44" t="str">
        <f t="shared" si="2"/>
        <v>Light</v>
      </c>
      <c r="W44" s="3">
        <f t="shared" si="3"/>
        <v>72.91</v>
      </c>
    </row>
    <row r="45" spans="1:23" x14ac:dyDescent="0.2">
      <c r="A45" t="s">
        <v>660</v>
      </c>
      <c r="B45" s="1">
        <v>44464</v>
      </c>
      <c r="C45" t="s">
        <v>661</v>
      </c>
      <c r="D45" t="s">
        <v>6158</v>
      </c>
      <c r="E45">
        <v>5</v>
      </c>
      <c r="F45" t="s">
        <v>662</v>
      </c>
      <c r="G45" t="s">
        <v>663</v>
      </c>
      <c r="H45" t="s">
        <v>664</v>
      </c>
      <c r="I45" t="s">
        <v>132</v>
      </c>
      <c r="J45" t="s">
        <v>18</v>
      </c>
      <c r="K45">
        <v>80044</v>
      </c>
      <c r="L45" s="2">
        <v>0.2</v>
      </c>
      <c r="M45" s="3">
        <v>4.3650000000000002</v>
      </c>
      <c r="N45" s="3">
        <v>2.1825000000000001</v>
      </c>
      <c r="O45">
        <v>0.56745000000000001</v>
      </c>
      <c r="P45" t="str">
        <f>INDEX(products[],MATCH('orders (2)'!D45,products[Product ID],0),2)</f>
        <v>Lib</v>
      </c>
      <c r="Q45" t="str">
        <f>INDEX(products[],MATCH('orders (2)'!D45,products[Product ID],0),3)</f>
        <v>M</v>
      </c>
      <c r="R45">
        <f>INDEX(customers[],MATCH('orders (2)'!C45,customers[Customer ID],0),3)</f>
        <v>0</v>
      </c>
      <c r="S45" t="str">
        <f t="shared" si="0"/>
        <v>Liberta</v>
      </c>
      <c r="T45" t="str">
        <f>VLOOKUP(orders[[#This Row],[Customer ID]],customers[],9,FALSE)</f>
        <v>No</v>
      </c>
      <c r="U45" t="str">
        <f t="shared" si="1"/>
        <v xml:space="preserve">Automne </v>
      </c>
      <c r="V45" t="str">
        <f t="shared" si="2"/>
        <v>Medium</v>
      </c>
      <c r="W45" s="3">
        <f t="shared" si="3"/>
        <v>21.825000000000003</v>
      </c>
    </row>
    <row r="46" spans="1:23" x14ac:dyDescent="0.2">
      <c r="A46" t="s">
        <v>692</v>
      </c>
      <c r="B46" s="1">
        <v>44233</v>
      </c>
      <c r="C46" t="s">
        <v>693</v>
      </c>
      <c r="D46" t="s">
        <v>6158</v>
      </c>
      <c r="E46">
        <v>2</v>
      </c>
      <c r="F46" t="s">
        <v>694</v>
      </c>
      <c r="G46" t="s">
        <v>696</v>
      </c>
      <c r="H46" t="s">
        <v>697</v>
      </c>
      <c r="I46" t="s">
        <v>87</v>
      </c>
      <c r="J46" t="s">
        <v>18</v>
      </c>
      <c r="K46">
        <v>72204</v>
      </c>
      <c r="L46" s="2">
        <v>0.2</v>
      </c>
      <c r="M46" s="3">
        <v>4.3650000000000002</v>
      </c>
      <c r="N46" s="3">
        <v>2.1825000000000001</v>
      </c>
      <c r="O46">
        <v>0.56745000000000001</v>
      </c>
      <c r="P46" t="str">
        <f>INDEX(products[],MATCH('orders (2)'!D46,products[Product ID],0),2)</f>
        <v>Lib</v>
      </c>
      <c r="Q46" t="str">
        <f>INDEX(products[],MATCH('orders (2)'!D46,products[Product ID],0),3)</f>
        <v>M</v>
      </c>
      <c r="R46" t="str">
        <f>INDEX(customers[],MATCH('orders (2)'!C46,customers[Customer ID],0),3)</f>
        <v>zponting10@altervista.org</v>
      </c>
      <c r="S46" t="str">
        <f t="shared" si="0"/>
        <v>Liberta</v>
      </c>
      <c r="T46" t="str">
        <f>VLOOKUP(orders[[#This Row],[Customer ID]],customers[],9,FALSE)</f>
        <v>No</v>
      </c>
      <c r="U46" t="str">
        <f t="shared" si="1"/>
        <v>Hiver</v>
      </c>
      <c r="V46" t="str">
        <f t="shared" si="2"/>
        <v>Medium</v>
      </c>
      <c r="W46" s="3">
        <f t="shared" si="3"/>
        <v>8.73</v>
      </c>
    </row>
    <row r="47" spans="1:23" x14ac:dyDescent="0.2">
      <c r="A47" t="s">
        <v>660</v>
      </c>
      <c r="B47" s="1">
        <v>44464</v>
      </c>
      <c r="C47" t="s">
        <v>661</v>
      </c>
      <c r="D47" t="s">
        <v>6159</v>
      </c>
      <c r="E47">
        <v>6</v>
      </c>
      <c r="F47" t="s">
        <v>662</v>
      </c>
      <c r="G47" t="s">
        <v>663</v>
      </c>
      <c r="H47" t="s">
        <v>664</v>
      </c>
      <c r="I47" t="s">
        <v>132</v>
      </c>
      <c r="J47" t="s">
        <v>18</v>
      </c>
      <c r="K47">
        <v>80044</v>
      </c>
      <c r="L47" s="2">
        <v>0.5</v>
      </c>
      <c r="M47" s="3">
        <v>8.73</v>
      </c>
      <c r="N47" s="3">
        <v>1.746</v>
      </c>
      <c r="O47">
        <v>1.1349</v>
      </c>
      <c r="P47" t="str">
        <f>INDEX(products[],MATCH('orders (2)'!D47,products[Product ID],0),2)</f>
        <v>Lib</v>
      </c>
      <c r="Q47" t="str">
        <f>INDEX(products[],MATCH('orders (2)'!D47,products[Product ID],0),3)</f>
        <v>M</v>
      </c>
      <c r="R47">
        <f>INDEX(customers[],MATCH('orders (2)'!C47,customers[Customer ID],0),3)</f>
        <v>0</v>
      </c>
      <c r="S47" t="str">
        <f t="shared" si="0"/>
        <v>Liberta</v>
      </c>
      <c r="T47" t="str">
        <f>VLOOKUP(orders[[#This Row],[Customer ID]],customers[],9,FALSE)</f>
        <v>No</v>
      </c>
      <c r="U47" t="str">
        <f t="shared" si="1"/>
        <v xml:space="preserve">Automne </v>
      </c>
      <c r="V47" t="str">
        <f t="shared" si="2"/>
        <v>Medium</v>
      </c>
      <c r="W47" s="3">
        <f t="shared" si="3"/>
        <v>52.38</v>
      </c>
    </row>
    <row r="48" spans="1:23" x14ac:dyDescent="0.2">
      <c r="A48" t="s">
        <v>714</v>
      </c>
      <c r="B48" s="1">
        <v>44305</v>
      </c>
      <c r="C48" t="s">
        <v>715</v>
      </c>
      <c r="D48" t="s">
        <v>6161</v>
      </c>
      <c r="E48">
        <v>3</v>
      </c>
      <c r="F48" t="s">
        <v>716</v>
      </c>
      <c r="G48" t="s">
        <v>717</v>
      </c>
      <c r="H48" t="s">
        <v>718</v>
      </c>
      <c r="I48" t="s">
        <v>68</v>
      </c>
      <c r="J48" t="s">
        <v>18</v>
      </c>
      <c r="K48">
        <v>70116</v>
      </c>
      <c r="L48" s="2">
        <v>1</v>
      </c>
      <c r="M48" s="3">
        <v>14.55</v>
      </c>
      <c r="N48" s="3">
        <v>1.4550000000000001</v>
      </c>
      <c r="O48">
        <v>1.8915000000000002</v>
      </c>
      <c r="P48" t="str">
        <f>INDEX(products[],MATCH('orders (2)'!D48,products[Product ID],0),2)</f>
        <v>Lib</v>
      </c>
      <c r="Q48" t="str">
        <f>INDEX(products[],MATCH('orders (2)'!D48,products[Product ID],0),3)</f>
        <v>M</v>
      </c>
      <c r="R48">
        <f>INDEX(customers[],MATCH('orders (2)'!C48,customers[Customer ID],0),3)</f>
        <v>0</v>
      </c>
      <c r="S48" t="str">
        <f t="shared" si="0"/>
        <v>Liberta</v>
      </c>
      <c r="T48" t="str">
        <f>VLOOKUP(orders[[#This Row],[Customer ID]],customers[],9,FALSE)</f>
        <v>No</v>
      </c>
      <c r="U48" t="str">
        <f t="shared" si="1"/>
        <v>Printemps</v>
      </c>
      <c r="V48" t="str">
        <f t="shared" si="2"/>
        <v>Medium</v>
      </c>
      <c r="W48" s="3">
        <f t="shared" si="3"/>
        <v>43.650000000000006</v>
      </c>
    </row>
    <row r="49" spans="1:23" x14ac:dyDescent="0.2">
      <c r="A49" t="s">
        <v>743</v>
      </c>
      <c r="B49" s="1">
        <v>44592</v>
      </c>
      <c r="C49" t="s">
        <v>744</v>
      </c>
      <c r="D49" t="s">
        <v>6164</v>
      </c>
      <c r="E49">
        <v>6</v>
      </c>
      <c r="F49" t="s">
        <v>745</v>
      </c>
      <c r="G49" t="s">
        <v>747</v>
      </c>
      <c r="H49" t="s">
        <v>748</v>
      </c>
      <c r="I49" t="s">
        <v>93</v>
      </c>
      <c r="J49" t="s">
        <v>18</v>
      </c>
      <c r="K49">
        <v>10469</v>
      </c>
      <c r="L49" s="2">
        <v>2.5</v>
      </c>
      <c r="M49" s="3">
        <v>29.784999999999997</v>
      </c>
      <c r="N49" s="3">
        <v>1.1913999999999998</v>
      </c>
      <c r="O49">
        <v>3.8720499999999998</v>
      </c>
      <c r="P49" t="str">
        <f>INDEX(products[],MATCH('orders (2)'!D49,products[Product ID],0),2)</f>
        <v>Lib</v>
      </c>
      <c r="Q49" t="str">
        <f>INDEX(products[],MATCH('orders (2)'!D49,products[Product ID],0),3)</f>
        <v>D</v>
      </c>
      <c r="R49" t="str">
        <f>INDEX(customers[],MATCH('orders (2)'!C49,customers[Customer ID],0),3)</f>
        <v>pkingsbury19@comcast.net</v>
      </c>
      <c r="S49" t="str">
        <f t="shared" si="0"/>
        <v>Liberta</v>
      </c>
      <c r="T49" t="str">
        <f>VLOOKUP(orders[[#This Row],[Customer ID]],customers[],9,FALSE)</f>
        <v>No</v>
      </c>
      <c r="U49" t="str">
        <f t="shared" si="1"/>
        <v>Hiver</v>
      </c>
      <c r="V49" t="str">
        <f t="shared" si="2"/>
        <v>Dark</v>
      </c>
      <c r="W49" s="3">
        <f t="shared" si="3"/>
        <v>178.70999999999998</v>
      </c>
    </row>
    <row r="50" spans="1:23" x14ac:dyDescent="0.2">
      <c r="A50" t="s">
        <v>749</v>
      </c>
      <c r="B50" s="1">
        <v>43776</v>
      </c>
      <c r="C50" t="s">
        <v>750</v>
      </c>
      <c r="D50" t="s">
        <v>6165</v>
      </c>
      <c r="E50">
        <v>2</v>
      </c>
      <c r="F50" t="s">
        <v>751</v>
      </c>
      <c r="G50" t="s">
        <v>752</v>
      </c>
      <c r="H50" t="s">
        <v>753</v>
      </c>
      <c r="I50" t="s">
        <v>143</v>
      </c>
      <c r="J50" t="s">
        <v>18</v>
      </c>
      <c r="K50">
        <v>35205</v>
      </c>
      <c r="L50" s="2">
        <v>2.5</v>
      </c>
      <c r="M50" s="3">
        <v>31.624999999999996</v>
      </c>
      <c r="N50" s="3">
        <v>1.2649999999999999</v>
      </c>
      <c r="O50">
        <v>3.4787499999999998</v>
      </c>
      <c r="P50" t="str">
        <f>INDEX(products[],MATCH('orders (2)'!D50,products[Product ID],0),2)</f>
        <v>Exc</v>
      </c>
      <c r="Q50" t="str">
        <f>INDEX(products[],MATCH('orders (2)'!D50,products[Product ID],0),3)</f>
        <v>M</v>
      </c>
      <c r="R50">
        <f>INDEX(customers[],MATCH('orders (2)'!C50,customers[Customer ID],0),3)</f>
        <v>0</v>
      </c>
      <c r="S50" t="str">
        <f t="shared" si="0"/>
        <v>Excercice</v>
      </c>
      <c r="T50" t="str">
        <f>VLOOKUP(orders[[#This Row],[Customer ID]],customers[],9,FALSE)</f>
        <v>Yes</v>
      </c>
      <c r="U50" t="str">
        <f t="shared" si="1"/>
        <v>Automne</v>
      </c>
      <c r="V50" t="str">
        <f t="shared" si="2"/>
        <v>Medium</v>
      </c>
      <c r="W50" s="3">
        <f t="shared" si="3"/>
        <v>63.249999999999993</v>
      </c>
    </row>
    <row r="51" spans="1:23" x14ac:dyDescent="0.2">
      <c r="A51" t="s">
        <v>765</v>
      </c>
      <c r="B51" s="1">
        <v>44790</v>
      </c>
      <c r="C51" t="s">
        <v>766</v>
      </c>
      <c r="D51" t="s">
        <v>6139</v>
      </c>
      <c r="E51">
        <v>3</v>
      </c>
      <c r="F51" t="s">
        <v>767</v>
      </c>
      <c r="G51" t="s">
        <v>769</v>
      </c>
      <c r="H51" t="s">
        <v>770</v>
      </c>
      <c r="I51" t="s">
        <v>46</v>
      </c>
      <c r="J51" t="s">
        <v>18</v>
      </c>
      <c r="K51">
        <v>20409</v>
      </c>
      <c r="L51" s="2">
        <v>1</v>
      </c>
      <c r="M51" s="3">
        <v>12.95</v>
      </c>
      <c r="N51" s="3">
        <v>1.2949999999999999</v>
      </c>
      <c r="O51">
        <v>1.1655</v>
      </c>
      <c r="P51" t="str">
        <f>INDEX(products[],MATCH('orders (2)'!D51,products[Product ID],0),2)</f>
        <v>Ara</v>
      </c>
      <c r="Q51" t="str">
        <f>INDEX(products[],MATCH('orders (2)'!D51,products[Product ID],0),3)</f>
        <v>L</v>
      </c>
      <c r="R51" t="str">
        <f>INDEX(customers[],MATCH('orders (2)'!C51,customers[Customer ID],0),3)</f>
        <v>ipikett1d@xinhuanet.com</v>
      </c>
      <c r="S51" t="str">
        <f t="shared" si="0"/>
        <v>Arabica</v>
      </c>
      <c r="T51" t="str">
        <f>VLOOKUP(orders[[#This Row],[Customer ID]],customers[],9,FALSE)</f>
        <v>No</v>
      </c>
      <c r="U51" t="str">
        <f t="shared" si="1"/>
        <v>Été</v>
      </c>
      <c r="V51" t="str">
        <f t="shared" si="2"/>
        <v>Light</v>
      </c>
      <c r="W51" s="3">
        <f t="shared" si="3"/>
        <v>38.849999999999994</v>
      </c>
    </row>
    <row r="52" spans="1:23" x14ac:dyDescent="0.2">
      <c r="A52" t="s">
        <v>771</v>
      </c>
      <c r="B52" s="1">
        <v>44792</v>
      </c>
      <c r="C52" t="s">
        <v>772</v>
      </c>
      <c r="D52" t="s">
        <v>6168</v>
      </c>
      <c r="E52">
        <v>2</v>
      </c>
      <c r="F52" t="s">
        <v>773</v>
      </c>
      <c r="G52" t="s">
        <v>775</v>
      </c>
      <c r="H52" t="s">
        <v>776</v>
      </c>
      <c r="I52" t="s">
        <v>270</v>
      </c>
      <c r="J52" t="s">
        <v>18</v>
      </c>
      <c r="K52">
        <v>33355</v>
      </c>
      <c r="L52" s="2">
        <v>0.5</v>
      </c>
      <c r="M52" s="3">
        <v>7.77</v>
      </c>
      <c r="N52" s="3">
        <v>1.5539999999999998</v>
      </c>
      <c r="O52">
        <v>1.0101</v>
      </c>
      <c r="P52" t="str">
        <f>INDEX(products[],MATCH('orders (2)'!D52,products[Product ID],0),2)</f>
        <v>Lib</v>
      </c>
      <c r="Q52" t="str">
        <f>INDEX(products[],MATCH('orders (2)'!D52,products[Product ID],0),3)</f>
        <v>D</v>
      </c>
      <c r="R52" t="str">
        <f>INDEX(customers[],MATCH('orders (2)'!C52,customers[Customer ID],0),3)</f>
        <v>ibouldon1e@gizmodo.com</v>
      </c>
      <c r="S52" t="str">
        <f t="shared" si="0"/>
        <v>Liberta</v>
      </c>
      <c r="T52" t="str">
        <f>VLOOKUP(orders[[#This Row],[Customer ID]],customers[],9,FALSE)</f>
        <v>No</v>
      </c>
      <c r="U52" t="str">
        <f t="shared" si="1"/>
        <v>Été</v>
      </c>
      <c r="V52" t="str">
        <f t="shared" si="2"/>
        <v>Dark</v>
      </c>
      <c r="W52" s="3">
        <f t="shared" si="3"/>
        <v>15.54</v>
      </c>
    </row>
    <row r="53" spans="1:23" x14ac:dyDescent="0.2">
      <c r="A53" t="s">
        <v>777</v>
      </c>
      <c r="B53" s="1">
        <v>43600</v>
      </c>
      <c r="C53" t="s">
        <v>778</v>
      </c>
      <c r="D53" t="s">
        <v>6163</v>
      </c>
      <c r="E53">
        <v>4</v>
      </c>
      <c r="F53" t="s">
        <v>779</v>
      </c>
      <c r="G53" t="s">
        <v>781</v>
      </c>
      <c r="H53" t="s">
        <v>782</v>
      </c>
      <c r="I53" t="s">
        <v>328</v>
      </c>
      <c r="J53" t="s">
        <v>317</v>
      </c>
      <c r="K53" t="s">
        <v>329</v>
      </c>
      <c r="L53" s="2">
        <v>2.5</v>
      </c>
      <c r="M53" s="3">
        <v>36.454999999999998</v>
      </c>
      <c r="N53" s="3">
        <v>1.4581999999999999</v>
      </c>
      <c r="O53">
        <v>4.7391499999999995</v>
      </c>
      <c r="P53" t="str">
        <f>INDEX(products[],MATCH('orders (2)'!D53,products[Product ID],0),2)</f>
        <v>Lib</v>
      </c>
      <c r="Q53" t="str">
        <f>INDEX(products[],MATCH('orders (2)'!D53,products[Product ID],0),3)</f>
        <v>L</v>
      </c>
      <c r="R53" t="str">
        <f>INDEX(customers[],MATCH('orders (2)'!C53,customers[Customer ID],0),3)</f>
        <v>kflanders1f@over-blog.com</v>
      </c>
      <c r="S53" t="str">
        <f t="shared" si="0"/>
        <v>Liberta</v>
      </c>
      <c r="T53" t="str">
        <f>VLOOKUP(orders[[#This Row],[Customer ID]],customers[],9,FALSE)</f>
        <v>Yes</v>
      </c>
      <c r="U53" t="str">
        <f t="shared" si="1"/>
        <v>Printemps</v>
      </c>
      <c r="V53" t="str">
        <f t="shared" si="2"/>
        <v>Light</v>
      </c>
      <c r="W53" s="3">
        <f t="shared" si="3"/>
        <v>145.82</v>
      </c>
    </row>
    <row r="54" spans="1:23" x14ac:dyDescent="0.2">
      <c r="A54" t="s">
        <v>783</v>
      </c>
      <c r="B54" s="1">
        <v>43719</v>
      </c>
      <c r="C54" t="s">
        <v>784</v>
      </c>
      <c r="D54" t="s">
        <v>6145</v>
      </c>
      <c r="E54">
        <v>5</v>
      </c>
      <c r="F54" t="s">
        <v>785</v>
      </c>
      <c r="H54" t="s">
        <v>787</v>
      </c>
      <c r="I54" t="s">
        <v>247</v>
      </c>
      <c r="J54" t="s">
        <v>27</v>
      </c>
      <c r="K54" t="s">
        <v>248</v>
      </c>
      <c r="L54" s="2">
        <v>0.5</v>
      </c>
      <c r="M54" s="3">
        <v>5.97</v>
      </c>
      <c r="N54" s="3">
        <v>1.194</v>
      </c>
      <c r="O54">
        <v>0.35819999999999996</v>
      </c>
      <c r="P54" t="str">
        <f>INDEX(products[],MATCH('orders (2)'!D54,products[Product ID],0),2)</f>
        <v>Rob</v>
      </c>
      <c r="Q54" t="str">
        <f>INDEX(products[],MATCH('orders (2)'!D54,products[Product ID],0),3)</f>
        <v>M</v>
      </c>
      <c r="R54" t="str">
        <f>INDEX(customers[],MATCH('orders (2)'!C54,customers[Customer ID],0),3)</f>
        <v>hmattioli1g@webmd.com</v>
      </c>
      <c r="S54" t="str">
        <f t="shared" si="0"/>
        <v>Robesca</v>
      </c>
      <c r="T54" t="str">
        <f>VLOOKUP(orders[[#This Row],[Customer ID]],customers[],9,FALSE)</f>
        <v>No</v>
      </c>
      <c r="U54" t="str">
        <f t="shared" si="1"/>
        <v xml:space="preserve">Automne </v>
      </c>
      <c r="V54" t="str">
        <f t="shared" si="2"/>
        <v>Medium</v>
      </c>
      <c r="W54" s="3">
        <f t="shared" si="3"/>
        <v>29.849999999999998</v>
      </c>
    </row>
    <row r="55" spans="1:23" x14ac:dyDescent="0.2">
      <c r="A55" t="s">
        <v>783</v>
      </c>
      <c r="B55" s="1">
        <v>43719</v>
      </c>
      <c r="C55" t="s">
        <v>784</v>
      </c>
      <c r="D55" t="s">
        <v>6163</v>
      </c>
      <c r="E55">
        <v>2</v>
      </c>
      <c r="F55" t="s">
        <v>785</v>
      </c>
      <c r="H55" t="s">
        <v>787</v>
      </c>
      <c r="I55" t="s">
        <v>247</v>
      </c>
      <c r="J55" t="s">
        <v>27</v>
      </c>
      <c r="K55" t="s">
        <v>248</v>
      </c>
      <c r="L55" s="2">
        <v>2.5</v>
      </c>
      <c r="M55" s="3">
        <v>36.454999999999998</v>
      </c>
      <c r="N55" s="3">
        <v>1.4581999999999999</v>
      </c>
      <c r="O55">
        <v>4.7391499999999995</v>
      </c>
      <c r="P55" t="str">
        <f>INDEX(products[],MATCH('orders (2)'!D55,products[Product ID],0),2)</f>
        <v>Lib</v>
      </c>
      <c r="Q55" t="str">
        <f>INDEX(products[],MATCH('orders (2)'!D55,products[Product ID],0),3)</f>
        <v>L</v>
      </c>
      <c r="R55" t="str">
        <f>INDEX(customers[],MATCH('orders (2)'!C55,customers[Customer ID],0),3)</f>
        <v>hmattioli1g@webmd.com</v>
      </c>
      <c r="S55" t="str">
        <f t="shared" si="0"/>
        <v>Liberta</v>
      </c>
      <c r="T55" t="str">
        <f>VLOOKUP(orders[[#This Row],[Customer ID]],customers[],9,FALSE)</f>
        <v>No</v>
      </c>
      <c r="U55" t="str">
        <f t="shared" si="1"/>
        <v xml:space="preserve">Automne </v>
      </c>
      <c r="V55" t="str">
        <f t="shared" si="2"/>
        <v>Light</v>
      </c>
      <c r="W55" s="3">
        <f t="shared" si="3"/>
        <v>72.91</v>
      </c>
    </row>
    <row r="56" spans="1:23" x14ac:dyDescent="0.2">
      <c r="A56" t="s">
        <v>793</v>
      </c>
      <c r="B56" s="1">
        <v>44271</v>
      </c>
      <c r="C56" t="s">
        <v>794</v>
      </c>
      <c r="D56" t="s">
        <v>6161</v>
      </c>
      <c r="E56">
        <v>5</v>
      </c>
      <c r="F56" t="s">
        <v>795</v>
      </c>
      <c r="G56" t="s">
        <v>797</v>
      </c>
      <c r="H56" t="s">
        <v>798</v>
      </c>
      <c r="I56" t="s">
        <v>259</v>
      </c>
      <c r="J56" t="s">
        <v>18</v>
      </c>
      <c r="K56">
        <v>43666</v>
      </c>
      <c r="L56" s="2">
        <v>1</v>
      </c>
      <c r="M56" s="3">
        <v>14.55</v>
      </c>
      <c r="N56" s="3">
        <v>1.4550000000000001</v>
      </c>
      <c r="O56">
        <v>1.8915000000000002</v>
      </c>
      <c r="P56" t="str">
        <f>INDEX(products[],MATCH('orders (2)'!D56,products[Product ID],0),2)</f>
        <v>Lib</v>
      </c>
      <c r="Q56" t="str">
        <f>INDEX(products[],MATCH('orders (2)'!D56,products[Product ID],0),3)</f>
        <v>M</v>
      </c>
      <c r="R56" t="str">
        <f>INDEX(customers[],MATCH('orders (2)'!C56,customers[Customer ID],0),3)</f>
        <v>agillard1i@issuu.com</v>
      </c>
      <c r="S56" t="str">
        <f t="shared" si="0"/>
        <v>Liberta</v>
      </c>
      <c r="T56" t="str">
        <f>VLOOKUP(orders[[#This Row],[Customer ID]],customers[],9,FALSE)</f>
        <v>No</v>
      </c>
      <c r="U56" t="str">
        <f t="shared" si="1"/>
        <v>Printemps</v>
      </c>
      <c r="V56" t="str">
        <f t="shared" si="2"/>
        <v>Medium</v>
      </c>
      <c r="W56" s="3">
        <f t="shared" si="3"/>
        <v>72.75</v>
      </c>
    </row>
    <row r="57" spans="1:23" x14ac:dyDescent="0.2">
      <c r="A57" t="s">
        <v>799</v>
      </c>
      <c r="B57" s="1">
        <v>44168</v>
      </c>
      <c r="C57" t="s">
        <v>800</v>
      </c>
      <c r="D57" t="s">
        <v>6169</v>
      </c>
      <c r="E57">
        <v>3</v>
      </c>
      <c r="F57" t="s">
        <v>801</v>
      </c>
      <c r="G57" t="s">
        <v>802</v>
      </c>
      <c r="H57" t="s">
        <v>803</v>
      </c>
      <c r="I57" t="s">
        <v>134</v>
      </c>
      <c r="J57" t="s">
        <v>18</v>
      </c>
      <c r="K57">
        <v>8650</v>
      </c>
      <c r="L57" s="2">
        <v>1</v>
      </c>
      <c r="M57" s="3">
        <v>15.85</v>
      </c>
      <c r="N57" s="3">
        <v>1.585</v>
      </c>
      <c r="O57">
        <v>2.0605000000000002</v>
      </c>
      <c r="P57" t="str">
        <f>INDEX(products[],MATCH('orders (2)'!D57,products[Product ID],0),2)</f>
        <v>Lib</v>
      </c>
      <c r="Q57" t="str">
        <f>INDEX(products[],MATCH('orders (2)'!D57,products[Product ID],0),3)</f>
        <v>L</v>
      </c>
      <c r="R57">
        <f>INDEX(customers[],MATCH('orders (2)'!C57,customers[Customer ID],0),3)</f>
        <v>0</v>
      </c>
      <c r="S57" t="str">
        <f t="shared" si="0"/>
        <v>Liberta</v>
      </c>
      <c r="T57" t="str">
        <f>VLOOKUP(orders[[#This Row],[Customer ID]],customers[],9,FALSE)</f>
        <v>No</v>
      </c>
      <c r="U57" t="str">
        <f t="shared" si="1"/>
        <v>Hiver</v>
      </c>
      <c r="V57" t="str">
        <f t="shared" si="2"/>
        <v>Light</v>
      </c>
      <c r="W57" s="3">
        <f t="shared" si="3"/>
        <v>47.55</v>
      </c>
    </row>
    <row r="58" spans="1:23" x14ac:dyDescent="0.2">
      <c r="A58" t="s">
        <v>804</v>
      </c>
      <c r="B58" s="1">
        <v>43857</v>
      </c>
      <c r="C58" t="s">
        <v>805</v>
      </c>
      <c r="D58" t="s">
        <v>6152</v>
      </c>
      <c r="E58">
        <v>3</v>
      </c>
      <c r="F58" t="s">
        <v>806</v>
      </c>
      <c r="G58" t="s">
        <v>808</v>
      </c>
      <c r="H58" t="s">
        <v>809</v>
      </c>
      <c r="I58" t="s">
        <v>136</v>
      </c>
      <c r="J58" t="s">
        <v>18</v>
      </c>
      <c r="K58">
        <v>33686</v>
      </c>
      <c r="L58" s="2">
        <v>0.2</v>
      </c>
      <c r="M58" s="3">
        <v>3.645</v>
      </c>
      <c r="N58" s="3">
        <v>1.8225</v>
      </c>
      <c r="O58">
        <v>0.40095000000000003</v>
      </c>
      <c r="P58" t="str">
        <f>INDEX(products[],MATCH('orders (2)'!D58,products[Product ID],0),2)</f>
        <v>Exc</v>
      </c>
      <c r="Q58" t="str">
        <f>INDEX(products[],MATCH('orders (2)'!D58,products[Product ID],0),3)</f>
        <v>D</v>
      </c>
      <c r="R58" t="str">
        <f>INDEX(customers[],MATCH('orders (2)'!C58,customers[Customer ID],0),3)</f>
        <v>tgrizard1k@odnoklassniki.ru</v>
      </c>
      <c r="S58" t="str">
        <f t="shared" si="0"/>
        <v>Excercice</v>
      </c>
      <c r="T58" t="str">
        <f>VLOOKUP(orders[[#This Row],[Customer ID]],customers[],9,FALSE)</f>
        <v>Yes</v>
      </c>
      <c r="U58" t="str">
        <f t="shared" si="1"/>
        <v>Hiver</v>
      </c>
      <c r="V58" t="str">
        <f t="shared" si="2"/>
        <v>Dark</v>
      </c>
      <c r="W58" s="3">
        <f t="shared" si="3"/>
        <v>10.935</v>
      </c>
    </row>
    <row r="59" spans="1:23" x14ac:dyDescent="0.2">
      <c r="A59" t="s">
        <v>810</v>
      </c>
      <c r="B59" s="1">
        <v>44759</v>
      </c>
      <c r="C59" t="s">
        <v>811</v>
      </c>
      <c r="D59" t="s">
        <v>6170</v>
      </c>
      <c r="E59">
        <v>4</v>
      </c>
      <c r="F59" t="s">
        <v>812</v>
      </c>
      <c r="G59" t="s">
        <v>814</v>
      </c>
      <c r="H59" t="s">
        <v>815</v>
      </c>
      <c r="I59" t="s">
        <v>249</v>
      </c>
      <c r="J59" t="s">
        <v>18</v>
      </c>
      <c r="K59">
        <v>32590</v>
      </c>
      <c r="L59" s="2">
        <v>1</v>
      </c>
      <c r="M59" s="3">
        <v>14.85</v>
      </c>
      <c r="N59" s="3">
        <v>1.4849999999999999</v>
      </c>
      <c r="O59">
        <v>1.6335</v>
      </c>
      <c r="P59" t="str">
        <f>INDEX(products[],MATCH('orders (2)'!D59,products[Product ID],0),2)</f>
        <v>Exc</v>
      </c>
      <c r="Q59" t="str">
        <f>INDEX(products[],MATCH('orders (2)'!D59,products[Product ID],0),3)</f>
        <v>L</v>
      </c>
      <c r="R59" t="str">
        <f>INDEX(customers[],MATCH('orders (2)'!C59,customers[Customer ID],0),3)</f>
        <v>rrelton1l@stanford.edu</v>
      </c>
      <c r="S59" t="str">
        <f t="shared" si="0"/>
        <v>Excercice</v>
      </c>
      <c r="T59" t="str">
        <f>VLOOKUP(orders[[#This Row],[Customer ID]],customers[],9,FALSE)</f>
        <v>No</v>
      </c>
      <c r="U59" t="str">
        <f t="shared" si="1"/>
        <v>Été</v>
      </c>
      <c r="V59" t="str">
        <f t="shared" si="2"/>
        <v>Light</v>
      </c>
      <c r="W59" s="3">
        <f t="shared" si="3"/>
        <v>59.4</v>
      </c>
    </row>
    <row r="60" spans="1:23" x14ac:dyDescent="0.2">
      <c r="A60" t="s">
        <v>816</v>
      </c>
      <c r="B60" s="1">
        <v>44624</v>
      </c>
      <c r="C60" t="s">
        <v>817</v>
      </c>
      <c r="D60" t="s">
        <v>6164</v>
      </c>
      <c r="E60">
        <v>3</v>
      </c>
      <c r="F60" t="s">
        <v>818</v>
      </c>
      <c r="G60" t="s">
        <v>819</v>
      </c>
      <c r="H60" t="s">
        <v>820</v>
      </c>
      <c r="I60" t="s">
        <v>233</v>
      </c>
      <c r="J60" t="s">
        <v>18</v>
      </c>
      <c r="K60">
        <v>33543</v>
      </c>
      <c r="L60" s="2">
        <v>2.5</v>
      </c>
      <c r="M60" s="3">
        <v>29.784999999999997</v>
      </c>
      <c r="N60" s="3">
        <v>1.1913999999999998</v>
      </c>
      <c r="O60">
        <v>3.8720499999999998</v>
      </c>
      <c r="P60" t="str">
        <f>INDEX(products[],MATCH('orders (2)'!D60,products[Product ID],0),2)</f>
        <v>Lib</v>
      </c>
      <c r="Q60" t="str">
        <f>INDEX(products[],MATCH('orders (2)'!D60,products[Product ID],0),3)</f>
        <v>D</v>
      </c>
      <c r="R60">
        <f>INDEX(customers[],MATCH('orders (2)'!C60,customers[Customer ID],0),3)</f>
        <v>0</v>
      </c>
      <c r="S60" t="str">
        <f t="shared" si="0"/>
        <v>Liberta</v>
      </c>
      <c r="T60" t="str">
        <f>VLOOKUP(orders[[#This Row],[Customer ID]],customers[],9,FALSE)</f>
        <v>Yes</v>
      </c>
      <c r="U60" t="str">
        <f t="shared" si="1"/>
        <v>Printemps</v>
      </c>
      <c r="V60" t="str">
        <f t="shared" si="2"/>
        <v>Dark</v>
      </c>
      <c r="W60" s="3">
        <f t="shared" si="3"/>
        <v>89.35499999999999</v>
      </c>
    </row>
    <row r="61" spans="1:23" x14ac:dyDescent="0.2">
      <c r="A61" t="s">
        <v>821</v>
      </c>
      <c r="B61" s="1">
        <v>44537</v>
      </c>
      <c r="C61" t="s">
        <v>822</v>
      </c>
      <c r="D61" t="s">
        <v>6159</v>
      </c>
      <c r="E61">
        <v>3</v>
      </c>
      <c r="F61" t="s">
        <v>823</v>
      </c>
      <c r="H61" t="s">
        <v>825</v>
      </c>
      <c r="I61" t="s">
        <v>172</v>
      </c>
      <c r="J61" t="s">
        <v>18</v>
      </c>
      <c r="K61">
        <v>55123</v>
      </c>
      <c r="L61" s="2">
        <v>0.5</v>
      </c>
      <c r="M61" s="3">
        <v>8.73</v>
      </c>
      <c r="N61" s="3">
        <v>1.746</v>
      </c>
      <c r="O61">
        <v>1.1349</v>
      </c>
      <c r="P61" t="str">
        <f>INDEX(products[],MATCH('orders (2)'!D61,products[Product ID],0),2)</f>
        <v>Lib</v>
      </c>
      <c r="Q61" t="str">
        <f>INDEX(products[],MATCH('orders (2)'!D61,products[Product ID],0),3)</f>
        <v>M</v>
      </c>
      <c r="R61" t="str">
        <f>INDEX(customers[],MATCH('orders (2)'!C61,customers[Customer ID],0),3)</f>
        <v>sgilroy1n@eepurl.com</v>
      </c>
      <c r="S61" t="str">
        <f t="shared" si="0"/>
        <v>Liberta</v>
      </c>
      <c r="T61" t="str">
        <f>VLOOKUP(orders[[#This Row],[Customer ID]],customers[],9,FALSE)</f>
        <v>Yes</v>
      </c>
      <c r="U61" t="str">
        <f t="shared" si="1"/>
        <v>Hiver</v>
      </c>
      <c r="V61" t="str">
        <f t="shared" si="2"/>
        <v>Medium</v>
      </c>
      <c r="W61" s="3">
        <f t="shared" si="3"/>
        <v>26.19</v>
      </c>
    </row>
    <row r="62" spans="1:23" x14ac:dyDescent="0.2">
      <c r="A62" t="s">
        <v>826</v>
      </c>
      <c r="B62" s="1">
        <v>44252</v>
      </c>
      <c r="C62" t="s">
        <v>827</v>
      </c>
      <c r="D62" t="s">
        <v>6167</v>
      </c>
      <c r="E62">
        <v>5</v>
      </c>
      <c r="F62" t="s">
        <v>828</v>
      </c>
      <c r="G62" t="s">
        <v>830</v>
      </c>
      <c r="H62" t="s">
        <v>831</v>
      </c>
      <c r="I62" t="s">
        <v>65</v>
      </c>
      <c r="J62" t="s">
        <v>18</v>
      </c>
      <c r="K62">
        <v>46862</v>
      </c>
      <c r="L62" s="2">
        <v>2.5</v>
      </c>
      <c r="M62" s="3">
        <v>22.884999999999998</v>
      </c>
      <c r="N62" s="3">
        <v>0.91539999999999988</v>
      </c>
      <c r="O62">
        <v>2.0596499999999995</v>
      </c>
      <c r="P62" t="str">
        <f>INDEX(products[],MATCH('orders (2)'!D62,products[Product ID],0),2)</f>
        <v>Ara</v>
      </c>
      <c r="Q62" t="str">
        <f>INDEX(products[],MATCH('orders (2)'!D62,products[Product ID],0),3)</f>
        <v>D</v>
      </c>
      <c r="R62" t="str">
        <f>INDEX(customers[],MATCH('orders (2)'!C62,customers[Customer ID],0),3)</f>
        <v>ccottingham1o@wikipedia.org</v>
      </c>
      <c r="S62" t="str">
        <f t="shared" si="0"/>
        <v>Arabica</v>
      </c>
      <c r="T62" t="str">
        <f>VLOOKUP(orders[[#This Row],[Customer ID]],customers[],9,FALSE)</f>
        <v>No</v>
      </c>
      <c r="U62" t="str">
        <f t="shared" si="1"/>
        <v>Hiver</v>
      </c>
      <c r="V62" t="str">
        <f t="shared" si="2"/>
        <v>Dark</v>
      </c>
      <c r="W62" s="3">
        <f t="shared" si="3"/>
        <v>114.42499999999998</v>
      </c>
    </row>
    <row r="63" spans="1:23" x14ac:dyDescent="0.2">
      <c r="A63" t="s">
        <v>832</v>
      </c>
      <c r="B63" s="1">
        <v>43521</v>
      </c>
      <c r="C63" t="s">
        <v>833</v>
      </c>
      <c r="D63" t="s">
        <v>6171</v>
      </c>
      <c r="E63">
        <v>5</v>
      </c>
      <c r="F63" t="s">
        <v>834</v>
      </c>
      <c r="G63" t="s">
        <v>835</v>
      </c>
      <c r="H63" t="s">
        <v>836</v>
      </c>
      <c r="I63" t="s">
        <v>150</v>
      </c>
      <c r="J63" t="s">
        <v>27</v>
      </c>
      <c r="K63" t="s">
        <v>151</v>
      </c>
      <c r="L63" s="2">
        <v>0.5</v>
      </c>
      <c r="M63" s="3">
        <v>5.3699999999999992</v>
      </c>
      <c r="N63" s="3">
        <v>1.0739999999999998</v>
      </c>
      <c r="O63">
        <v>0.32219999999999993</v>
      </c>
      <c r="P63" t="str">
        <f>INDEX(products[],MATCH('orders (2)'!D63,products[Product ID],0),2)</f>
        <v>Rob</v>
      </c>
      <c r="Q63" t="str">
        <f>INDEX(products[],MATCH('orders (2)'!D63,products[Product ID],0),3)</f>
        <v>D</v>
      </c>
      <c r="R63">
        <f>INDEX(customers[],MATCH('orders (2)'!C63,customers[Customer ID],0),3)</f>
        <v>0</v>
      </c>
      <c r="S63" t="str">
        <f t="shared" si="0"/>
        <v>Robesca</v>
      </c>
      <c r="T63" t="str">
        <f>VLOOKUP(orders[[#This Row],[Customer ID]],customers[],9,FALSE)</f>
        <v>Yes</v>
      </c>
      <c r="U63" t="str">
        <f t="shared" si="1"/>
        <v>Hiver</v>
      </c>
      <c r="V63" t="str">
        <f t="shared" si="2"/>
        <v>Dark</v>
      </c>
      <c r="W63" s="3">
        <f t="shared" si="3"/>
        <v>26.849999999999994</v>
      </c>
    </row>
    <row r="64" spans="1:23" x14ac:dyDescent="0.2">
      <c r="A64" t="s">
        <v>837</v>
      </c>
      <c r="B64" s="1">
        <v>43505</v>
      </c>
      <c r="C64" t="s">
        <v>838</v>
      </c>
      <c r="D64" t="s">
        <v>6144</v>
      </c>
      <c r="E64">
        <v>5</v>
      </c>
      <c r="F64" t="s">
        <v>839</v>
      </c>
      <c r="G64" t="s">
        <v>840</v>
      </c>
      <c r="H64" t="s">
        <v>841</v>
      </c>
      <c r="I64" t="s">
        <v>266</v>
      </c>
      <c r="J64" t="s">
        <v>18</v>
      </c>
      <c r="K64">
        <v>34114</v>
      </c>
      <c r="L64" s="2">
        <v>0.2</v>
      </c>
      <c r="M64" s="3">
        <v>4.7549999999999999</v>
      </c>
      <c r="N64" s="3">
        <v>2.3774999999999999</v>
      </c>
      <c r="O64">
        <v>0.61814999999999998</v>
      </c>
      <c r="P64" t="str">
        <f>INDEX(products[],MATCH('orders (2)'!D64,products[Product ID],0),2)</f>
        <v>Lib</v>
      </c>
      <c r="Q64" t="str">
        <f>INDEX(products[],MATCH('orders (2)'!D64,products[Product ID],0),3)</f>
        <v>L</v>
      </c>
      <c r="R64">
        <f>INDEX(customers[],MATCH('orders (2)'!C64,customers[Customer ID],0),3)</f>
        <v>0</v>
      </c>
      <c r="S64" t="str">
        <f t="shared" si="0"/>
        <v>Liberta</v>
      </c>
      <c r="T64" t="str">
        <f>VLOOKUP(orders[[#This Row],[Customer ID]],customers[],9,FALSE)</f>
        <v>Yes</v>
      </c>
      <c r="U64" t="str">
        <f t="shared" si="1"/>
        <v>Hiver</v>
      </c>
      <c r="V64" t="str">
        <f t="shared" si="2"/>
        <v>Light</v>
      </c>
      <c r="W64" s="3">
        <f t="shared" si="3"/>
        <v>23.774999999999999</v>
      </c>
    </row>
    <row r="65" spans="1:23" x14ac:dyDescent="0.2">
      <c r="A65" t="s">
        <v>842</v>
      </c>
      <c r="B65" s="1">
        <v>43868</v>
      </c>
      <c r="C65" t="s">
        <v>843</v>
      </c>
      <c r="D65" t="s">
        <v>6156</v>
      </c>
      <c r="E65">
        <v>1</v>
      </c>
      <c r="F65" t="s">
        <v>844</v>
      </c>
      <c r="G65" t="s">
        <v>846</v>
      </c>
      <c r="H65" t="s">
        <v>847</v>
      </c>
      <c r="I65" t="s">
        <v>55</v>
      </c>
      <c r="J65" t="s">
        <v>18</v>
      </c>
      <c r="K65">
        <v>60681</v>
      </c>
      <c r="L65" s="2">
        <v>0.5</v>
      </c>
      <c r="M65" s="3">
        <v>6.75</v>
      </c>
      <c r="N65" s="3">
        <v>1.35</v>
      </c>
      <c r="O65">
        <v>0.60749999999999993</v>
      </c>
      <c r="P65" t="str">
        <f>INDEX(products[],MATCH('orders (2)'!D65,products[Product ID],0),2)</f>
        <v>Ara</v>
      </c>
      <c r="Q65" t="str">
        <f>INDEX(products[],MATCH('orders (2)'!D65,products[Product ID],0),3)</f>
        <v>M</v>
      </c>
      <c r="R65" t="str">
        <f>INDEX(customers[],MATCH('orders (2)'!C65,customers[Customer ID],0),3)</f>
        <v>adykes1r@eventbrite.com</v>
      </c>
      <c r="S65" t="str">
        <f t="shared" si="0"/>
        <v>Arabica</v>
      </c>
      <c r="T65" t="str">
        <f>VLOOKUP(orders[[#This Row],[Customer ID]],customers[],9,FALSE)</f>
        <v>No</v>
      </c>
      <c r="U65" t="str">
        <f t="shared" si="1"/>
        <v>Hiver</v>
      </c>
      <c r="V65" t="str">
        <f t="shared" si="2"/>
        <v>Medium</v>
      </c>
      <c r="W65" s="3">
        <f t="shared" si="3"/>
        <v>6.75</v>
      </c>
    </row>
    <row r="66" spans="1:23" x14ac:dyDescent="0.2">
      <c r="A66" t="s">
        <v>848</v>
      </c>
      <c r="B66" s="1">
        <v>43913</v>
      </c>
      <c r="C66" t="s">
        <v>849</v>
      </c>
      <c r="D66" t="s">
        <v>6145</v>
      </c>
      <c r="E66">
        <v>6</v>
      </c>
      <c r="F66" t="s">
        <v>850</v>
      </c>
      <c r="G66" t="s">
        <v>851</v>
      </c>
      <c r="H66" t="s">
        <v>852</v>
      </c>
      <c r="I66" t="s">
        <v>198</v>
      </c>
      <c r="J66" t="s">
        <v>18</v>
      </c>
      <c r="K66">
        <v>7104</v>
      </c>
      <c r="L66" s="2">
        <v>0.5</v>
      </c>
      <c r="M66" s="3">
        <v>5.97</v>
      </c>
      <c r="N66" s="3">
        <v>1.194</v>
      </c>
      <c r="O66">
        <v>0.35819999999999996</v>
      </c>
      <c r="P66" t="str">
        <f>INDEX(products[],MATCH('orders (2)'!D66,products[Product ID],0),2)</f>
        <v>Rob</v>
      </c>
      <c r="Q66" t="str">
        <f>INDEX(products[],MATCH('orders (2)'!D66,products[Product ID],0),3)</f>
        <v>M</v>
      </c>
      <c r="R66">
        <f>INDEX(customers[],MATCH('orders (2)'!C66,customers[Customer ID],0),3)</f>
        <v>0</v>
      </c>
      <c r="S66" t="str">
        <f t="shared" ref="S66:S129" si="4">_xlfn.IFS(P66="Rob","Robesca",P66="Ara","Arabica",P66="Exc","Excercice",P66="Lib","Liberta")</f>
        <v>Robesca</v>
      </c>
      <c r="T66" t="str">
        <f>VLOOKUP(orders[[#This Row],[Customer ID]],customers[],9,FALSE)</f>
        <v>Yes</v>
      </c>
      <c r="U66" t="str">
        <f t="shared" ref="U66:U129" si="5">_xlfn.IFS(MONTH(B66)=7,"Été",MONTH(B66)=8,"Été",MONTH(B66)=6,"Été",MONTH(B66)=9,"Automne ",MONTH(B66)=10,"Automne",MONTH(B66)=11,"Automne",MONTH(B66)=5,"Printemps",MONTH(B66)=4,"Printemps",MONTH(B66)=3,"Printemps",MONTH(B66)=1,"Hiver",MONTH(B66)=2,"Hiver",MONTH(B66)=12,"Hiver")</f>
        <v>Printemps</v>
      </c>
      <c r="V66" t="str">
        <f t="shared" ref="V66:V129" si="6">_xlfn.IFS(Q66="M","Medium",Q66="L","Light",Q66="D","Dark")</f>
        <v>Medium</v>
      </c>
      <c r="W66" s="3">
        <f t="shared" ref="W66:W129" si="7">E66*M66</f>
        <v>35.82</v>
      </c>
    </row>
    <row r="67" spans="1:23" x14ac:dyDescent="0.2">
      <c r="A67" t="s">
        <v>853</v>
      </c>
      <c r="B67" s="1">
        <v>44626</v>
      </c>
      <c r="C67" t="s">
        <v>854</v>
      </c>
      <c r="D67" t="s">
        <v>6148</v>
      </c>
      <c r="E67">
        <v>4</v>
      </c>
      <c r="F67" t="s">
        <v>855</v>
      </c>
      <c r="G67" t="s">
        <v>857</v>
      </c>
      <c r="H67" t="s">
        <v>858</v>
      </c>
      <c r="I67" t="s">
        <v>363</v>
      </c>
      <c r="J67" t="s">
        <v>18</v>
      </c>
      <c r="K67">
        <v>22184</v>
      </c>
      <c r="L67" s="2">
        <v>2.5</v>
      </c>
      <c r="M67" s="3">
        <v>20.584999999999997</v>
      </c>
      <c r="N67" s="3">
        <v>0.82339999999999991</v>
      </c>
      <c r="O67">
        <v>1.2350999999999999</v>
      </c>
      <c r="P67" t="str">
        <f>INDEX(products[],MATCH('orders (2)'!D67,products[Product ID],0),2)</f>
        <v>Rob</v>
      </c>
      <c r="Q67" t="str">
        <f>INDEX(products[],MATCH('orders (2)'!D67,products[Product ID],0),3)</f>
        <v>D</v>
      </c>
      <c r="R67" t="str">
        <f>INDEX(customers[],MATCH('orders (2)'!C67,customers[Customer ID],0),3)</f>
        <v>acockrem1t@engadget.com</v>
      </c>
      <c r="S67" t="str">
        <f t="shared" si="4"/>
        <v>Robesca</v>
      </c>
      <c r="T67" t="str">
        <f>VLOOKUP(orders[[#This Row],[Customer ID]],customers[],9,FALSE)</f>
        <v>Yes</v>
      </c>
      <c r="U67" t="str">
        <f t="shared" si="5"/>
        <v>Printemps</v>
      </c>
      <c r="V67" t="str">
        <f t="shared" si="6"/>
        <v>Dark</v>
      </c>
      <c r="W67" s="3">
        <f t="shared" si="7"/>
        <v>82.339999999999989</v>
      </c>
    </row>
    <row r="68" spans="1:23" x14ac:dyDescent="0.2">
      <c r="A68" t="s">
        <v>859</v>
      </c>
      <c r="B68" s="1">
        <v>44666</v>
      </c>
      <c r="C68" t="s">
        <v>860</v>
      </c>
      <c r="D68" t="s">
        <v>6172</v>
      </c>
      <c r="E68">
        <v>1</v>
      </c>
      <c r="F68" t="s">
        <v>861</v>
      </c>
      <c r="G68" t="s">
        <v>863</v>
      </c>
      <c r="H68" t="s">
        <v>864</v>
      </c>
      <c r="I68" t="s">
        <v>105</v>
      </c>
      <c r="J68" t="s">
        <v>18</v>
      </c>
      <c r="K68">
        <v>76178</v>
      </c>
      <c r="L68" s="2">
        <v>0.5</v>
      </c>
      <c r="M68" s="3">
        <v>7.169999999999999</v>
      </c>
      <c r="N68" s="3">
        <v>1.4339999999999997</v>
      </c>
      <c r="O68">
        <v>0.43019999999999992</v>
      </c>
      <c r="P68" t="str">
        <f>INDEX(products[],MATCH('orders (2)'!D68,products[Product ID],0),2)</f>
        <v>Rob</v>
      </c>
      <c r="Q68" t="str">
        <f>INDEX(products[],MATCH('orders (2)'!D68,products[Product ID],0),3)</f>
        <v>L</v>
      </c>
      <c r="R68" t="str">
        <f>INDEX(customers[],MATCH('orders (2)'!C68,customers[Customer ID],0),3)</f>
        <v>bumpleby1u@soundcloud.com</v>
      </c>
      <c r="S68" t="str">
        <f t="shared" si="4"/>
        <v>Robesca</v>
      </c>
      <c r="T68" t="str">
        <f>VLOOKUP(orders[[#This Row],[Customer ID]],customers[],9,FALSE)</f>
        <v>Yes</v>
      </c>
      <c r="U68" t="str">
        <f t="shared" si="5"/>
        <v>Printemps</v>
      </c>
      <c r="V68" t="str">
        <f t="shared" si="6"/>
        <v>Light</v>
      </c>
      <c r="W68" s="3">
        <f t="shared" si="7"/>
        <v>7.169999999999999</v>
      </c>
    </row>
    <row r="69" spans="1:23" x14ac:dyDescent="0.2">
      <c r="A69" t="s">
        <v>865</v>
      </c>
      <c r="B69" s="1">
        <v>44519</v>
      </c>
      <c r="C69" t="s">
        <v>866</v>
      </c>
      <c r="D69" t="s">
        <v>6144</v>
      </c>
      <c r="E69">
        <v>2</v>
      </c>
      <c r="F69" t="s">
        <v>867</v>
      </c>
      <c r="G69" t="s">
        <v>869</v>
      </c>
      <c r="H69" t="s">
        <v>870</v>
      </c>
      <c r="I69" t="s">
        <v>117</v>
      </c>
      <c r="J69" t="s">
        <v>18</v>
      </c>
      <c r="K69">
        <v>91505</v>
      </c>
      <c r="L69" s="2">
        <v>0.2</v>
      </c>
      <c r="M69" s="3">
        <v>4.7549999999999999</v>
      </c>
      <c r="N69" s="3">
        <v>2.3774999999999999</v>
      </c>
      <c r="O69">
        <v>0.61814999999999998</v>
      </c>
      <c r="P69" t="str">
        <f>INDEX(products[],MATCH('orders (2)'!D69,products[Product ID],0),2)</f>
        <v>Lib</v>
      </c>
      <c r="Q69" t="str">
        <f>INDEX(products[],MATCH('orders (2)'!D69,products[Product ID],0),3)</f>
        <v>L</v>
      </c>
      <c r="R69" t="str">
        <f>INDEX(customers[],MATCH('orders (2)'!C69,customers[Customer ID],0),3)</f>
        <v>nsaleway1v@dedecms.com</v>
      </c>
      <c r="S69" t="str">
        <f t="shared" si="4"/>
        <v>Liberta</v>
      </c>
      <c r="T69" t="str">
        <f>VLOOKUP(orders[[#This Row],[Customer ID]],customers[],9,FALSE)</f>
        <v>No</v>
      </c>
      <c r="U69" t="str">
        <f t="shared" si="5"/>
        <v>Automne</v>
      </c>
      <c r="V69" t="str">
        <f t="shared" si="6"/>
        <v>Light</v>
      </c>
      <c r="W69" s="3">
        <f t="shared" si="7"/>
        <v>9.51</v>
      </c>
    </row>
    <row r="70" spans="1:23" x14ac:dyDescent="0.2">
      <c r="A70" t="s">
        <v>871</v>
      </c>
      <c r="B70" s="1">
        <v>43754</v>
      </c>
      <c r="C70" t="s">
        <v>872</v>
      </c>
      <c r="D70" t="s">
        <v>6173</v>
      </c>
      <c r="E70">
        <v>1</v>
      </c>
      <c r="F70" t="s">
        <v>873</v>
      </c>
      <c r="G70" t="s">
        <v>875</v>
      </c>
      <c r="H70" t="s">
        <v>876</v>
      </c>
      <c r="I70" t="s">
        <v>267</v>
      </c>
      <c r="J70" t="s">
        <v>18</v>
      </c>
      <c r="K70">
        <v>37665</v>
      </c>
      <c r="L70" s="2">
        <v>0.2</v>
      </c>
      <c r="M70" s="3">
        <v>2.9849999999999999</v>
      </c>
      <c r="N70" s="3">
        <v>1.4924999999999999</v>
      </c>
      <c r="O70">
        <v>0.17909999999999998</v>
      </c>
      <c r="P70" t="str">
        <f>INDEX(products[],MATCH('orders (2)'!D70,products[Product ID],0),2)</f>
        <v>Rob</v>
      </c>
      <c r="Q70" t="str">
        <f>INDEX(products[],MATCH('orders (2)'!D70,products[Product ID],0),3)</f>
        <v>M</v>
      </c>
      <c r="R70" t="str">
        <f>INDEX(customers[],MATCH('orders (2)'!C70,customers[Customer ID],0),3)</f>
        <v>hgoulter1w@abc.net.au</v>
      </c>
      <c r="S70" t="str">
        <f t="shared" si="4"/>
        <v>Robesca</v>
      </c>
      <c r="T70" t="str">
        <f>VLOOKUP(orders[[#This Row],[Customer ID]],customers[],9,FALSE)</f>
        <v>No</v>
      </c>
      <c r="U70" t="str">
        <f t="shared" si="5"/>
        <v>Automne</v>
      </c>
      <c r="V70" t="str">
        <f t="shared" si="6"/>
        <v>Medium</v>
      </c>
      <c r="W70" s="3">
        <f t="shared" si="7"/>
        <v>2.9849999999999999</v>
      </c>
    </row>
    <row r="71" spans="1:23" x14ac:dyDescent="0.2">
      <c r="A71" t="s">
        <v>877</v>
      </c>
      <c r="B71" s="1">
        <v>43795</v>
      </c>
      <c r="C71" t="s">
        <v>878</v>
      </c>
      <c r="D71" t="s">
        <v>6137</v>
      </c>
      <c r="E71">
        <v>6</v>
      </c>
      <c r="F71" t="s">
        <v>879</v>
      </c>
      <c r="G71" t="s">
        <v>881</v>
      </c>
      <c r="H71" t="s">
        <v>882</v>
      </c>
      <c r="I71" t="s">
        <v>283</v>
      </c>
      <c r="J71" t="s">
        <v>27</v>
      </c>
      <c r="K71" t="s">
        <v>883</v>
      </c>
      <c r="L71" s="2">
        <v>1</v>
      </c>
      <c r="M71" s="3">
        <v>9.9499999999999993</v>
      </c>
      <c r="N71" s="3">
        <v>0.99499999999999988</v>
      </c>
      <c r="O71">
        <v>0.59699999999999998</v>
      </c>
      <c r="P71" t="str">
        <f>INDEX(products[],MATCH('orders (2)'!D71,products[Product ID],0),2)</f>
        <v>Rob</v>
      </c>
      <c r="Q71" t="str">
        <f>INDEX(products[],MATCH('orders (2)'!D71,products[Product ID],0),3)</f>
        <v>M</v>
      </c>
      <c r="R71" t="str">
        <f>INDEX(customers[],MATCH('orders (2)'!C71,customers[Customer ID],0),3)</f>
        <v>grizzello1x@symantec.com</v>
      </c>
      <c r="S71" t="str">
        <f t="shared" si="4"/>
        <v>Robesca</v>
      </c>
      <c r="T71" t="str">
        <f>VLOOKUP(orders[[#This Row],[Customer ID]],customers[],9,FALSE)</f>
        <v>Yes</v>
      </c>
      <c r="U71" t="str">
        <f t="shared" si="5"/>
        <v>Automne</v>
      </c>
      <c r="V71" t="str">
        <f t="shared" si="6"/>
        <v>Medium</v>
      </c>
      <c r="W71" s="3">
        <f t="shared" si="7"/>
        <v>59.699999999999996</v>
      </c>
    </row>
    <row r="72" spans="1:23" x14ac:dyDescent="0.2">
      <c r="A72" t="s">
        <v>884</v>
      </c>
      <c r="B72" s="1">
        <v>43646</v>
      </c>
      <c r="C72" t="s">
        <v>885</v>
      </c>
      <c r="D72" t="s">
        <v>6147</v>
      </c>
      <c r="E72">
        <v>4</v>
      </c>
      <c r="F72" t="s">
        <v>886</v>
      </c>
      <c r="G72" t="s">
        <v>888</v>
      </c>
      <c r="H72" t="s">
        <v>889</v>
      </c>
      <c r="I72" t="s">
        <v>38</v>
      </c>
      <c r="J72" t="s">
        <v>18</v>
      </c>
      <c r="K72">
        <v>43231</v>
      </c>
      <c r="L72" s="2">
        <v>2.5</v>
      </c>
      <c r="M72" s="3">
        <v>34.154999999999994</v>
      </c>
      <c r="N72" s="3">
        <v>1.3661999999999999</v>
      </c>
      <c r="O72">
        <v>3.7570499999999996</v>
      </c>
      <c r="P72" t="str">
        <f>INDEX(products[],MATCH('orders (2)'!D72,products[Product ID],0),2)</f>
        <v>Exc</v>
      </c>
      <c r="Q72" t="str">
        <f>INDEX(products[],MATCH('orders (2)'!D72,products[Product ID],0),3)</f>
        <v>L</v>
      </c>
      <c r="R72" t="str">
        <f>INDEX(customers[],MATCH('orders (2)'!C72,customers[Customer ID],0),3)</f>
        <v>slist1y@mapquest.com</v>
      </c>
      <c r="S72" t="str">
        <f t="shared" si="4"/>
        <v>Excercice</v>
      </c>
      <c r="T72" t="str">
        <f>VLOOKUP(orders[[#This Row],[Customer ID]],customers[],9,FALSE)</f>
        <v>No</v>
      </c>
      <c r="U72" t="str">
        <f t="shared" si="5"/>
        <v>Été</v>
      </c>
      <c r="V72" t="str">
        <f t="shared" si="6"/>
        <v>Light</v>
      </c>
      <c r="W72" s="3">
        <f t="shared" si="7"/>
        <v>136.61999999999998</v>
      </c>
    </row>
    <row r="73" spans="1:23" x14ac:dyDescent="0.2">
      <c r="A73" t="s">
        <v>890</v>
      </c>
      <c r="B73" s="1">
        <v>44200</v>
      </c>
      <c r="C73" t="s">
        <v>891</v>
      </c>
      <c r="D73" t="s">
        <v>6144</v>
      </c>
      <c r="E73">
        <v>2</v>
      </c>
      <c r="F73" t="s">
        <v>892</v>
      </c>
      <c r="G73" t="s">
        <v>894</v>
      </c>
      <c r="H73" t="s">
        <v>895</v>
      </c>
      <c r="I73" t="s">
        <v>407</v>
      </c>
      <c r="J73" t="s">
        <v>317</v>
      </c>
      <c r="K73" t="s">
        <v>342</v>
      </c>
      <c r="L73" s="2">
        <v>0.2</v>
      </c>
      <c r="M73" s="3">
        <v>4.7549999999999999</v>
      </c>
      <c r="N73" s="3">
        <v>2.3774999999999999</v>
      </c>
      <c r="O73">
        <v>0.61814999999999998</v>
      </c>
      <c r="P73" t="str">
        <f>INDEX(products[],MATCH('orders (2)'!D73,products[Product ID],0),2)</f>
        <v>Lib</v>
      </c>
      <c r="Q73" t="str">
        <f>INDEX(products[],MATCH('orders (2)'!D73,products[Product ID],0),3)</f>
        <v>L</v>
      </c>
      <c r="R73" t="str">
        <f>INDEX(customers[],MATCH('orders (2)'!C73,customers[Customer ID],0),3)</f>
        <v>sedmondson1z@theguardian.com</v>
      </c>
      <c r="S73" t="str">
        <f t="shared" si="4"/>
        <v>Liberta</v>
      </c>
      <c r="T73" t="str">
        <f>VLOOKUP(orders[[#This Row],[Customer ID]],customers[],9,FALSE)</f>
        <v>No</v>
      </c>
      <c r="U73" t="str">
        <f t="shared" si="5"/>
        <v>Hiver</v>
      </c>
      <c r="V73" t="str">
        <f t="shared" si="6"/>
        <v>Light</v>
      </c>
      <c r="W73" s="3">
        <f t="shared" si="7"/>
        <v>9.51</v>
      </c>
    </row>
    <row r="74" spans="1:23" x14ac:dyDescent="0.2">
      <c r="A74" t="s">
        <v>896</v>
      </c>
      <c r="B74" s="1">
        <v>44131</v>
      </c>
      <c r="C74" t="s">
        <v>897</v>
      </c>
      <c r="D74" t="s">
        <v>6174</v>
      </c>
      <c r="E74">
        <v>3</v>
      </c>
      <c r="F74" t="s">
        <v>898</v>
      </c>
      <c r="G74" t="s">
        <v>899</v>
      </c>
      <c r="H74" t="s">
        <v>900</v>
      </c>
      <c r="I74" t="s">
        <v>68</v>
      </c>
      <c r="J74" t="s">
        <v>18</v>
      </c>
      <c r="K74">
        <v>70183</v>
      </c>
      <c r="L74" s="2">
        <v>2.5</v>
      </c>
      <c r="M74" s="3">
        <v>25.874999999999996</v>
      </c>
      <c r="N74" s="3">
        <v>1.0349999999999999</v>
      </c>
      <c r="O74">
        <v>2.3287499999999994</v>
      </c>
      <c r="P74" t="str">
        <f>INDEX(products[],MATCH('orders (2)'!D74,products[Product ID],0),2)</f>
        <v>Ara</v>
      </c>
      <c r="Q74" t="str">
        <f>INDEX(products[],MATCH('orders (2)'!D74,products[Product ID],0),3)</f>
        <v>M</v>
      </c>
      <c r="R74">
        <f>INDEX(customers[],MATCH('orders (2)'!C74,customers[Customer ID],0),3)</f>
        <v>0</v>
      </c>
      <c r="S74" t="str">
        <f t="shared" si="4"/>
        <v>Arabica</v>
      </c>
      <c r="T74" t="str">
        <f>VLOOKUP(orders[[#This Row],[Customer ID]],customers[],9,FALSE)</f>
        <v>No</v>
      </c>
      <c r="U74" t="str">
        <f t="shared" si="5"/>
        <v>Automne</v>
      </c>
      <c r="V74" t="str">
        <f t="shared" si="6"/>
        <v>Medium</v>
      </c>
      <c r="W74" s="3">
        <f t="shared" si="7"/>
        <v>77.624999999999986</v>
      </c>
    </row>
    <row r="75" spans="1:23" x14ac:dyDescent="0.2">
      <c r="A75" t="s">
        <v>901</v>
      </c>
      <c r="B75" s="1">
        <v>44362</v>
      </c>
      <c r="C75" t="s">
        <v>902</v>
      </c>
      <c r="D75" t="s">
        <v>6158</v>
      </c>
      <c r="E75">
        <v>5</v>
      </c>
      <c r="F75" t="s">
        <v>903</v>
      </c>
      <c r="G75" t="s">
        <v>904</v>
      </c>
      <c r="H75" t="s">
        <v>905</v>
      </c>
      <c r="I75" t="s">
        <v>34</v>
      </c>
      <c r="J75" t="s">
        <v>18</v>
      </c>
      <c r="K75">
        <v>28230</v>
      </c>
      <c r="L75" s="2">
        <v>0.2</v>
      </c>
      <c r="M75" s="3">
        <v>4.3650000000000002</v>
      </c>
      <c r="N75" s="3">
        <v>2.1825000000000001</v>
      </c>
      <c r="O75">
        <v>0.56745000000000001</v>
      </c>
      <c r="P75" t="str">
        <f>INDEX(products[],MATCH('orders (2)'!D75,products[Product ID],0),2)</f>
        <v>Lib</v>
      </c>
      <c r="Q75" t="str">
        <f>INDEX(products[],MATCH('orders (2)'!D75,products[Product ID],0),3)</f>
        <v>M</v>
      </c>
      <c r="R75">
        <f>INDEX(customers[],MATCH('orders (2)'!C75,customers[Customer ID],0),3)</f>
        <v>0</v>
      </c>
      <c r="S75" t="str">
        <f t="shared" si="4"/>
        <v>Liberta</v>
      </c>
      <c r="T75" t="str">
        <f>VLOOKUP(orders[[#This Row],[Customer ID]],customers[],9,FALSE)</f>
        <v>Yes</v>
      </c>
      <c r="U75" t="str">
        <f t="shared" si="5"/>
        <v>Été</v>
      </c>
      <c r="V75" t="str">
        <f t="shared" si="6"/>
        <v>Medium</v>
      </c>
      <c r="W75" s="3">
        <f t="shared" si="7"/>
        <v>21.825000000000003</v>
      </c>
    </row>
    <row r="76" spans="1:23" x14ac:dyDescent="0.2">
      <c r="A76" t="s">
        <v>906</v>
      </c>
      <c r="B76" s="1">
        <v>44396</v>
      </c>
      <c r="C76" t="s">
        <v>907</v>
      </c>
      <c r="D76" t="s">
        <v>6175</v>
      </c>
      <c r="E76">
        <v>2</v>
      </c>
      <c r="F76" t="s">
        <v>908</v>
      </c>
      <c r="G76" t="s">
        <v>910</v>
      </c>
      <c r="H76" t="s">
        <v>911</v>
      </c>
      <c r="I76" t="s">
        <v>82</v>
      </c>
      <c r="J76" t="s">
        <v>18</v>
      </c>
      <c r="K76">
        <v>1114</v>
      </c>
      <c r="L76" s="2">
        <v>0.5</v>
      </c>
      <c r="M76" s="3">
        <v>8.91</v>
      </c>
      <c r="N76" s="3">
        <v>1.782</v>
      </c>
      <c r="O76">
        <v>0.98009999999999997</v>
      </c>
      <c r="P76" t="str">
        <f>INDEX(products[],MATCH('orders (2)'!D76,products[Product ID],0),2)</f>
        <v>Exc</v>
      </c>
      <c r="Q76" t="str">
        <f>INDEX(products[],MATCH('orders (2)'!D76,products[Product ID],0),3)</f>
        <v>L</v>
      </c>
      <c r="R76" t="str">
        <f>INDEX(customers[],MATCH('orders (2)'!C76,customers[Customer ID],0),3)</f>
        <v>jrangall22@newsvine.com</v>
      </c>
      <c r="S76" t="str">
        <f t="shared" si="4"/>
        <v>Excercice</v>
      </c>
      <c r="T76" t="str">
        <f>VLOOKUP(orders[[#This Row],[Customer ID]],customers[],9,FALSE)</f>
        <v>Yes</v>
      </c>
      <c r="U76" t="str">
        <f t="shared" si="5"/>
        <v>Été</v>
      </c>
      <c r="V76" t="str">
        <f t="shared" si="6"/>
        <v>Light</v>
      </c>
      <c r="W76" s="3">
        <f t="shared" si="7"/>
        <v>17.82</v>
      </c>
    </row>
    <row r="77" spans="1:23" x14ac:dyDescent="0.2">
      <c r="A77" t="s">
        <v>912</v>
      </c>
      <c r="B77" s="1">
        <v>44400</v>
      </c>
      <c r="C77" t="s">
        <v>913</v>
      </c>
      <c r="D77" t="s">
        <v>6176</v>
      </c>
      <c r="E77">
        <v>6</v>
      </c>
      <c r="F77" t="s">
        <v>914</v>
      </c>
      <c r="G77" t="s">
        <v>916</v>
      </c>
      <c r="H77" t="s">
        <v>917</v>
      </c>
      <c r="I77" t="s">
        <v>326</v>
      </c>
      <c r="J77" t="s">
        <v>317</v>
      </c>
      <c r="K77" t="s">
        <v>320</v>
      </c>
      <c r="L77" s="2">
        <v>1</v>
      </c>
      <c r="M77" s="3">
        <v>8.9499999999999993</v>
      </c>
      <c r="N77" s="3">
        <v>0.89499999999999991</v>
      </c>
      <c r="O77">
        <v>0.53699999999999992</v>
      </c>
      <c r="P77" t="str">
        <f>INDEX(products[],MATCH('orders (2)'!D77,products[Product ID],0),2)</f>
        <v>Rob</v>
      </c>
      <c r="Q77" t="str">
        <f>INDEX(products[],MATCH('orders (2)'!D77,products[Product ID],0),3)</f>
        <v>D</v>
      </c>
      <c r="R77" t="str">
        <f>INDEX(customers[],MATCH('orders (2)'!C77,customers[Customer ID],0),3)</f>
        <v>kboorn23@ezinearticles.com</v>
      </c>
      <c r="S77" t="str">
        <f t="shared" si="4"/>
        <v>Robesca</v>
      </c>
      <c r="T77" t="str">
        <f>VLOOKUP(orders[[#This Row],[Customer ID]],customers[],9,FALSE)</f>
        <v>Yes</v>
      </c>
      <c r="U77" t="str">
        <f t="shared" si="5"/>
        <v>Été</v>
      </c>
      <c r="V77" t="str">
        <f t="shared" si="6"/>
        <v>Dark</v>
      </c>
      <c r="W77" s="3">
        <f t="shared" si="7"/>
        <v>53.699999999999996</v>
      </c>
    </row>
    <row r="78" spans="1:23" x14ac:dyDescent="0.2">
      <c r="A78" t="s">
        <v>918</v>
      </c>
      <c r="B78" s="1">
        <v>43855</v>
      </c>
      <c r="C78" t="s">
        <v>919</v>
      </c>
      <c r="D78" t="s">
        <v>6177</v>
      </c>
      <c r="E78">
        <v>1</v>
      </c>
      <c r="F78" t="s">
        <v>920</v>
      </c>
      <c r="G78" t="s">
        <v>921</v>
      </c>
      <c r="H78" t="s">
        <v>922</v>
      </c>
      <c r="I78" t="s">
        <v>481</v>
      </c>
      <c r="J78" t="s">
        <v>317</v>
      </c>
      <c r="K78" t="s">
        <v>358</v>
      </c>
      <c r="L78" s="2">
        <v>0.2</v>
      </c>
      <c r="M78" s="3">
        <v>3.5849999999999995</v>
      </c>
      <c r="N78" s="3">
        <v>1.7924999999999998</v>
      </c>
      <c r="O78">
        <v>0.21509999999999996</v>
      </c>
      <c r="P78" t="str">
        <f>INDEX(products[],MATCH('orders (2)'!D78,products[Product ID],0),2)</f>
        <v>Rob</v>
      </c>
      <c r="Q78" t="str">
        <f>INDEX(products[],MATCH('orders (2)'!D78,products[Product ID],0),3)</f>
        <v>L</v>
      </c>
      <c r="R78">
        <f>INDEX(customers[],MATCH('orders (2)'!C78,customers[Customer ID],0),3)</f>
        <v>0</v>
      </c>
      <c r="S78" t="str">
        <f t="shared" si="4"/>
        <v>Robesca</v>
      </c>
      <c r="T78" t="str">
        <f>VLOOKUP(orders[[#This Row],[Customer ID]],customers[],9,FALSE)</f>
        <v>Yes</v>
      </c>
      <c r="U78" t="str">
        <f t="shared" si="5"/>
        <v>Hiver</v>
      </c>
      <c r="V78" t="str">
        <f t="shared" si="6"/>
        <v>Light</v>
      </c>
      <c r="W78" s="3">
        <f t="shared" si="7"/>
        <v>3.5849999999999995</v>
      </c>
    </row>
    <row r="79" spans="1:23" x14ac:dyDescent="0.2">
      <c r="A79" t="s">
        <v>923</v>
      </c>
      <c r="B79" s="1">
        <v>43594</v>
      </c>
      <c r="C79" t="s">
        <v>924</v>
      </c>
      <c r="D79" t="s">
        <v>6152</v>
      </c>
      <c r="E79">
        <v>2</v>
      </c>
      <c r="F79" t="s">
        <v>925</v>
      </c>
      <c r="G79" t="s">
        <v>927</v>
      </c>
      <c r="H79" t="s">
        <v>928</v>
      </c>
      <c r="I79" t="s">
        <v>211</v>
      </c>
      <c r="J79" t="s">
        <v>18</v>
      </c>
      <c r="K79">
        <v>79705</v>
      </c>
      <c r="L79" s="2">
        <v>0.2</v>
      </c>
      <c r="M79" s="3">
        <v>3.645</v>
      </c>
      <c r="N79" s="3">
        <v>1.8225</v>
      </c>
      <c r="O79">
        <v>0.40095000000000003</v>
      </c>
      <c r="P79" t="str">
        <f>INDEX(products[],MATCH('orders (2)'!D79,products[Product ID],0),2)</f>
        <v>Exc</v>
      </c>
      <c r="Q79" t="str">
        <f>INDEX(products[],MATCH('orders (2)'!D79,products[Product ID],0),3)</f>
        <v>D</v>
      </c>
      <c r="R79" t="str">
        <f>INDEX(customers[],MATCH('orders (2)'!C79,customers[Customer ID],0),3)</f>
        <v>celgey25@webs.com</v>
      </c>
      <c r="S79" t="str">
        <f t="shared" si="4"/>
        <v>Excercice</v>
      </c>
      <c r="T79" t="str">
        <f>VLOOKUP(orders[[#This Row],[Customer ID]],customers[],9,FALSE)</f>
        <v>No</v>
      </c>
      <c r="U79" t="str">
        <f t="shared" si="5"/>
        <v>Printemps</v>
      </c>
      <c r="V79" t="str">
        <f t="shared" si="6"/>
        <v>Dark</v>
      </c>
      <c r="W79" s="3">
        <f t="shared" si="7"/>
        <v>7.29</v>
      </c>
    </row>
    <row r="80" spans="1:23" x14ac:dyDescent="0.2">
      <c r="A80" t="s">
        <v>929</v>
      </c>
      <c r="B80" s="1">
        <v>43920</v>
      </c>
      <c r="C80" t="s">
        <v>930</v>
      </c>
      <c r="D80" t="s">
        <v>6156</v>
      </c>
      <c r="E80">
        <v>6</v>
      </c>
      <c r="F80" t="s">
        <v>931</v>
      </c>
      <c r="G80" t="s">
        <v>933</v>
      </c>
      <c r="H80" t="s">
        <v>934</v>
      </c>
      <c r="I80" t="s">
        <v>51</v>
      </c>
      <c r="J80" t="s">
        <v>18</v>
      </c>
      <c r="K80">
        <v>75323</v>
      </c>
      <c r="L80" s="2">
        <v>0.5</v>
      </c>
      <c r="M80" s="3">
        <v>6.75</v>
      </c>
      <c r="N80" s="3">
        <v>1.35</v>
      </c>
      <c r="O80">
        <v>0.60749999999999993</v>
      </c>
      <c r="P80" t="str">
        <f>INDEX(products[],MATCH('orders (2)'!D80,products[Product ID],0),2)</f>
        <v>Ara</v>
      </c>
      <c r="Q80" t="str">
        <f>INDEX(products[],MATCH('orders (2)'!D80,products[Product ID],0),3)</f>
        <v>M</v>
      </c>
      <c r="R80" t="str">
        <f>INDEX(customers[],MATCH('orders (2)'!C80,customers[Customer ID],0),3)</f>
        <v>lmizzi26@rakuten.co.jp</v>
      </c>
      <c r="S80" t="str">
        <f t="shared" si="4"/>
        <v>Arabica</v>
      </c>
      <c r="T80" t="str">
        <f>VLOOKUP(orders[[#This Row],[Customer ID]],customers[],9,FALSE)</f>
        <v>Yes</v>
      </c>
      <c r="U80" t="str">
        <f t="shared" si="5"/>
        <v>Printemps</v>
      </c>
      <c r="V80" t="str">
        <f t="shared" si="6"/>
        <v>Medium</v>
      </c>
      <c r="W80" s="3">
        <f t="shared" si="7"/>
        <v>40.5</v>
      </c>
    </row>
    <row r="81" spans="1:23" x14ac:dyDescent="0.2">
      <c r="A81" t="s">
        <v>935</v>
      </c>
      <c r="B81" s="1">
        <v>44633</v>
      </c>
      <c r="C81" t="s">
        <v>936</v>
      </c>
      <c r="D81" t="s">
        <v>6178</v>
      </c>
      <c r="E81">
        <v>4</v>
      </c>
      <c r="F81" t="s">
        <v>937</v>
      </c>
      <c r="G81" t="s">
        <v>939</v>
      </c>
      <c r="H81" t="s">
        <v>940</v>
      </c>
      <c r="I81" t="s">
        <v>287</v>
      </c>
      <c r="J81" t="s">
        <v>18</v>
      </c>
      <c r="K81">
        <v>20189</v>
      </c>
      <c r="L81" s="2">
        <v>1</v>
      </c>
      <c r="M81" s="3">
        <v>11.95</v>
      </c>
      <c r="N81" s="3">
        <v>1.1949999999999998</v>
      </c>
      <c r="O81">
        <v>0.71699999999999997</v>
      </c>
      <c r="P81" t="str">
        <f>INDEX(products[],MATCH('orders (2)'!D81,products[Product ID],0),2)</f>
        <v>Rob</v>
      </c>
      <c r="Q81" t="str">
        <f>INDEX(products[],MATCH('orders (2)'!D81,products[Product ID],0),3)</f>
        <v>L</v>
      </c>
      <c r="R81" t="str">
        <f>INDEX(customers[],MATCH('orders (2)'!C81,customers[Customer ID],0),3)</f>
        <v>cgiacomazzo27@jigsy.com</v>
      </c>
      <c r="S81" t="str">
        <f t="shared" si="4"/>
        <v>Robesca</v>
      </c>
      <c r="T81" t="str">
        <f>VLOOKUP(orders[[#This Row],[Customer ID]],customers[],9,FALSE)</f>
        <v>No</v>
      </c>
      <c r="U81" t="str">
        <f t="shared" si="5"/>
        <v>Printemps</v>
      </c>
      <c r="V81" t="str">
        <f t="shared" si="6"/>
        <v>Light</v>
      </c>
      <c r="W81" s="3">
        <f t="shared" si="7"/>
        <v>47.8</v>
      </c>
    </row>
    <row r="82" spans="1:23" x14ac:dyDescent="0.2">
      <c r="A82" t="s">
        <v>941</v>
      </c>
      <c r="B82" s="1">
        <v>43572</v>
      </c>
      <c r="C82" t="s">
        <v>942</v>
      </c>
      <c r="D82" t="s">
        <v>6179</v>
      </c>
      <c r="E82">
        <v>5</v>
      </c>
      <c r="F82" t="s">
        <v>943</v>
      </c>
      <c r="G82" t="s">
        <v>945</v>
      </c>
      <c r="H82" t="s">
        <v>946</v>
      </c>
      <c r="I82" t="s">
        <v>148</v>
      </c>
      <c r="J82" t="s">
        <v>18</v>
      </c>
      <c r="K82">
        <v>94627</v>
      </c>
      <c r="L82" s="2">
        <v>0.5</v>
      </c>
      <c r="M82" s="3">
        <v>7.77</v>
      </c>
      <c r="N82" s="3">
        <v>1.5539999999999998</v>
      </c>
      <c r="O82">
        <v>0.69929999999999992</v>
      </c>
      <c r="P82" t="str">
        <f>INDEX(products[],MATCH('orders (2)'!D82,products[Product ID],0),2)</f>
        <v>Ara</v>
      </c>
      <c r="Q82" t="str">
        <f>INDEX(products[],MATCH('orders (2)'!D82,products[Product ID],0),3)</f>
        <v>L</v>
      </c>
      <c r="R82" t="str">
        <f>INDEX(customers[],MATCH('orders (2)'!C82,customers[Customer ID],0),3)</f>
        <v>aarnow28@arizona.edu</v>
      </c>
      <c r="S82" t="str">
        <f t="shared" si="4"/>
        <v>Arabica</v>
      </c>
      <c r="T82" t="str">
        <f>VLOOKUP(orders[[#This Row],[Customer ID]],customers[],9,FALSE)</f>
        <v>Yes</v>
      </c>
      <c r="U82" t="str">
        <f t="shared" si="5"/>
        <v>Printemps</v>
      </c>
      <c r="V82" t="str">
        <f t="shared" si="6"/>
        <v>Light</v>
      </c>
      <c r="W82" s="3">
        <f t="shared" si="7"/>
        <v>38.849999999999994</v>
      </c>
    </row>
    <row r="83" spans="1:23" x14ac:dyDescent="0.2">
      <c r="A83" t="s">
        <v>947</v>
      </c>
      <c r="B83" s="1">
        <v>43763</v>
      </c>
      <c r="C83" t="s">
        <v>948</v>
      </c>
      <c r="D83" t="s">
        <v>6163</v>
      </c>
      <c r="E83">
        <v>3</v>
      </c>
      <c r="F83" t="s">
        <v>949</v>
      </c>
      <c r="G83" t="s">
        <v>951</v>
      </c>
      <c r="H83" t="s">
        <v>952</v>
      </c>
      <c r="I83" t="s">
        <v>77</v>
      </c>
      <c r="J83" t="s">
        <v>18</v>
      </c>
      <c r="K83">
        <v>80930</v>
      </c>
      <c r="L83" s="2">
        <v>2.5</v>
      </c>
      <c r="M83" s="3">
        <v>36.454999999999998</v>
      </c>
      <c r="N83" s="3">
        <v>1.4581999999999999</v>
      </c>
      <c r="O83">
        <v>4.7391499999999995</v>
      </c>
      <c r="P83" t="str">
        <f>INDEX(products[],MATCH('orders (2)'!D83,products[Product ID],0),2)</f>
        <v>Lib</v>
      </c>
      <c r="Q83" t="str">
        <f>INDEX(products[],MATCH('orders (2)'!D83,products[Product ID],0),3)</f>
        <v>L</v>
      </c>
      <c r="R83" t="str">
        <f>INDEX(customers[],MATCH('orders (2)'!C83,customers[Customer ID],0),3)</f>
        <v>syann29@senate.gov</v>
      </c>
      <c r="S83" t="str">
        <f t="shared" si="4"/>
        <v>Liberta</v>
      </c>
      <c r="T83" t="str">
        <f>VLOOKUP(orders[[#This Row],[Customer ID]],customers[],9,FALSE)</f>
        <v>Yes</v>
      </c>
      <c r="U83" t="str">
        <f t="shared" si="5"/>
        <v>Automne</v>
      </c>
      <c r="V83" t="str">
        <f t="shared" si="6"/>
        <v>Light</v>
      </c>
      <c r="W83" s="3">
        <f t="shared" si="7"/>
        <v>109.36499999999999</v>
      </c>
    </row>
    <row r="84" spans="1:23" x14ac:dyDescent="0.2">
      <c r="A84" t="s">
        <v>953</v>
      </c>
      <c r="B84" s="1">
        <v>43721</v>
      </c>
      <c r="C84" t="s">
        <v>954</v>
      </c>
      <c r="D84" t="s">
        <v>6180</v>
      </c>
      <c r="E84">
        <v>3</v>
      </c>
      <c r="F84" t="s">
        <v>955</v>
      </c>
      <c r="G84" t="s">
        <v>957</v>
      </c>
      <c r="H84" t="s">
        <v>958</v>
      </c>
      <c r="I84" t="s">
        <v>455</v>
      </c>
      <c r="J84" t="s">
        <v>317</v>
      </c>
      <c r="K84" t="s">
        <v>456</v>
      </c>
      <c r="L84" s="2">
        <v>2.5</v>
      </c>
      <c r="M84" s="3">
        <v>33.464999999999996</v>
      </c>
      <c r="N84" s="3">
        <v>1.3385999999999998</v>
      </c>
      <c r="O84">
        <v>4.3504499999999995</v>
      </c>
      <c r="P84" t="str">
        <f>INDEX(products[],MATCH('orders (2)'!D84,products[Product ID],0),2)</f>
        <v>Lib</v>
      </c>
      <c r="Q84" t="str">
        <f>INDEX(products[],MATCH('orders (2)'!D84,products[Product ID],0),3)</f>
        <v>M</v>
      </c>
      <c r="R84" t="str">
        <f>INDEX(customers[],MATCH('orders (2)'!C84,customers[Customer ID],0),3)</f>
        <v>bnaulls2a@tiny.cc</v>
      </c>
      <c r="S84" t="str">
        <f t="shared" si="4"/>
        <v>Liberta</v>
      </c>
      <c r="T84" t="str">
        <f>VLOOKUP(orders[[#This Row],[Customer ID]],customers[],9,FALSE)</f>
        <v>Yes</v>
      </c>
      <c r="U84" t="str">
        <f t="shared" si="5"/>
        <v xml:space="preserve">Automne </v>
      </c>
      <c r="V84" t="str">
        <f t="shared" si="6"/>
        <v>Medium</v>
      </c>
      <c r="W84" s="3">
        <f t="shared" si="7"/>
        <v>100.39499999999998</v>
      </c>
    </row>
    <row r="85" spans="1:23" x14ac:dyDescent="0.2">
      <c r="A85" t="s">
        <v>959</v>
      </c>
      <c r="B85" s="1">
        <v>43933</v>
      </c>
      <c r="C85" t="s">
        <v>960</v>
      </c>
      <c r="D85" t="s">
        <v>6148</v>
      </c>
      <c r="E85">
        <v>4</v>
      </c>
      <c r="F85" t="s">
        <v>961</v>
      </c>
      <c r="G85" t="s">
        <v>962</v>
      </c>
      <c r="H85" t="s">
        <v>963</v>
      </c>
      <c r="I85" t="s">
        <v>119</v>
      </c>
      <c r="J85" t="s">
        <v>18</v>
      </c>
      <c r="K85">
        <v>14205</v>
      </c>
      <c r="L85" s="2">
        <v>2.5</v>
      </c>
      <c r="M85" s="3">
        <v>20.584999999999997</v>
      </c>
      <c r="N85" s="3">
        <v>0.82339999999999991</v>
      </c>
      <c r="O85">
        <v>1.2350999999999999</v>
      </c>
      <c r="P85" t="str">
        <f>INDEX(products[],MATCH('orders (2)'!D85,products[Product ID],0),2)</f>
        <v>Rob</v>
      </c>
      <c r="Q85" t="str">
        <f>INDEX(products[],MATCH('orders (2)'!D85,products[Product ID],0),3)</f>
        <v>D</v>
      </c>
      <c r="R85">
        <f>INDEX(customers[],MATCH('orders (2)'!C85,customers[Customer ID],0),3)</f>
        <v>0</v>
      </c>
      <c r="S85" t="str">
        <f t="shared" si="4"/>
        <v>Robesca</v>
      </c>
      <c r="T85" t="str">
        <f>VLOOKUP(orders[[#This Row],[Customer ID]],customers[],9,FALSE)</f>
        <v>Yes</v>
      </c>
      <c r="U85" t="str">
        <f t="shared" si="5"/>
        <v>Printemps</v>
      </c>
      <c r="V85" t="str">
        <f t="shared" si="6"/>
        <v>Dark</v>
      </c>
      <c r="W85" s="3">
        <f t="shared" si="7"/>
        <v>82.339999999999989</v>
      </c>
    </row>
    <row r="86" spans="1:23" x14ac:dyDescent="0.2">
      <c r="A86" t="s">
        <v>964</v>
      </c>
      <c r="B86" s="1">
        <v>43783</v>
      </c>
      <c r="C86" t="s">
        <v>965</v>
      </c>
      <c r="D86" t="s">
        <v>6160</v>
      </c>
      <c r="E86">
        <v>1</v>
      </c>
      <c r="F86" t="s">
        <v>966</v>
      </c>
      <c r="G86" t="s">
        <v>968</v>
      </c>
      <c r="H86" t="s">
        <v>969</v>
      </c>
      <c r="I86" t="s">
        <v>29</v>
      </c>
      <c r="J86" t="s">
        <v>18</v>
      </c>
      <c r="K86">
        <v>93715</v>
      </c>
      <c r="L86" s="2">
        <v>0.5</v>
      </c>
      <c r="M86" s="3">
        <v>9.51</v>
      </c>
      <c r="N86" s="3">
        <v>1.9019999999999999</v>
      </c>
      <c r="O86">
        <v>1.2363</v>
      </c>
      <c r="P86" t="str">
        <f>INDEX(products[],MATCH('orders (2)'!D86,products[Product ID],0),2)</f>
        <v>Lib</v>
      </c>
      <c r="Q86" t="str">
        <f>INDEX(products[],MATCH('orders (2)'!D86,products[Product ID],0),3)</f>
        <v>L</v>
      </c>
      <c r="R86" t="str">
        <f>INDEX(customers[],MATCH('orders (2)'!C86,customers[Customer ID],0),3)</f>
        <v>zsherewood2c@apache.org</v>
      </c>
      <c r="S86" t="str">
        <f t="shared" si="4"/>
        <v>Liberta</v>
      </c>
      <c r="T86" t="str">
        <f>VLOOKUP(orders[[#This Row],[Customer ID]],customers[],9,FALSE)</f>
        <v>No</v>
      </c>
      <c r="U86" t="str">
        <f t="shared" si="5"/>
        <v>Automne</v>
      </c>
      <c r="V86" t="str">
        <f t="shared" si="6"/>
        <v>Light</v>
      </c>
      <c r="W86" s="3">
        <f t="shared" si="7"/>
        <v>9.51</v>
      </c>
    </row>
    <row r="87" spans="1:23" x14ac:dyDescent="0.2">
      <c r="A87" t="s">
        <v>970</v>
      </c>
      <c r="B87" s="1">
        <v>43664</v>
      </c>
      <c r="C87" t="s">
        <v>971</v>
      </c>
      <c r="D87" t="s">
        <v>6181</v>
      </c>
      <c r="E87">
        <v>3</v>
      </c>
      <c r="F87" t="s">
        <v>972</v>
      </c>
      <c r="H87" t="s">
        <v>974</v>
      </c>
      <c r="I87" t="s">
        <v>105</v>
      </c>
      <c r="J87" t="s">
        <v>18</v>
      </c>
      <c r="K87">
        <v>76121</v>
      </c>
      <c r="L87" s="2">
        <v>2.5</v>
      </c>
      <c r="M87" s="3">
        <v>29.784999999999997</v>
      </c>
      <c r="N87" s="3">
        <v>1.1913999999999998</v>
      </c>
      <c r="O87">
        <v>2.6806499999999995</v>
      </c>
      <c r="P87" t="str">
        <f>INDEX(products[],MATCH('orders (2)'!D87,products[Product ID],0),2)</f>
        <v>Ara</v>
      </c>
      <c r="Q87" t="str">
        <f>INDEX(products[],MATCH('orders (2)'!D87,products[Product ID],0),3)</f>
        <v>L</v>
      </c>
      <c r="R87" t="str">
        <f>INDEX(customers[],MATCH('orders (2)'!C87,customers[Customer ID],0),3)</f>
        <v>jdufaire2d@fc2.com</v>
      </c>
      <c r="S87" t="str">
        <f t="shared" si="4"/>
        <v>Arabica</v>
      </c>
      <c r="T87" t="str">
        <f>VLOOKUP(orders[[#This Row],[Customer ID]],customers[],9,FALSE)</f>
        <v>No</v>
      </c>
      <c r="U87" t="str">
        <f t="shared" si="5"/>
        <v>Été</v>
      </c>
      <c r="V87" t="str">
        <f t="shared" si="6"/>
        <v>Light</v>
      </c>
      <c r="W87" s="3">
        <f t="shared" si="7"/>
        <v>89.35499999999999</v>
      </c>
    </row>
    <row r="88" spans="1:23" x14ac:dyDescent="0.2">
      <c r="A88" t="s">
        <v>970</v>
      </c>
      <c r="B88" s="1">
        <v>43664</v>
      </c>
      <c r="C88" t="s">
        <v>971</v>
      </c>
      <c r="D88" t="s">
        <v>6153</v>
      </c>
      <c r="E88">
        <v>4</v>
      </c>
      <c r="F88" t="s">
        <v>972</v>
      </c>
      <c r="H88" t="s">
        <v>974</v>
      </c>
      <c r="I88" t="s">
        <v>105</v>
      </c>
      <c r="J88" t="s">
        <v>18</v>
      </c>
      <c r="K88">
        <v>76121</v>
      </c>
      <c r="L88" s="2">
        <v>0.2</v>
      </c>
      <c r="M88" s="3">
        <v>2.9849999999999999</v>
      </c>
      <c r="N88" s="3">
        <v>1.4924999999999999</v>
      </c>
      <c r="O88">
        <v>0.26865</v>
      </c>
      <c r="P88" t="str">
        <f>INDEX(products[],MATCH('orders (2)'!D88,products[Product ID],0),2)</f>
        <v>Ara</v>
      </c>
      <c r="Q88" t="str">
        <f>INDEX(products[],MATCH('orders (2)'!D88,products[Product ID],0),3)</f>
        <v>D</v>
      </c>
      <c r="R88" t="str">
        <f>INDEX(customers[],MATCH('orders (2)'!C88,customers[Customer ID],0),3)</f>
        <v>jdufaire2d@fc2.com</v>
      </c>
      <c r="S88" t="str">
        <f t="shared" si="4"/>
        <v>Arabica</v>
      </c>
      <c r="T88" t="str">
        <f>VLOOKUP(orders[[#This Row],[Customer ID]],customers[],9,FALSE)</f>
        <v>No</v>
      </c>
      <c r="U88" t="str">
        <f t="shared" si="5"/>
        <v>Été</v>
      </c>
      <c r="V88" t="str">
        <f t="shared" si="6"/>
        <v>Dark</v>
      </c>
      <c r="W88" s="3">
        <f t="shared" si="7"/>
        <v>11.94</v>
      </c>
    </row>
    <row r="89" spans="1:23" x14ac:dyDescent="0.2">
      <c r="A89" t="s">
        <v>1248</v>
      </c>
      <c r="B89" s="1">
        <v>44232</v>
      </c>
      <c r="C89" t="s">
        <v>975</v>
      </c>
      <c r="D89" t="s">
        <v>6179</v>
      </c>
      <c r="E89">
        <v>5</v>
      </c>
      <c r="F89" t="s">
        <v>976</v>
      </c>
      <c r="H89" t="s">
        <v>978</v>
      </c>
      <c r="I89" t="s">
        <v>76</v>
      </c>
      <c r="J89" t="s">
        <v>18</v>
      </c>
      <c r="K89">
        <v>73179</v>
      </c>
      <c r="L89" s="2">
        <v>0.5</v>
      </c>
      <c r="M89" s="3">
        <v>7.77</v>
      </c>
      <c r="N89" s="3">
        <v>1.5539999999999998</v>
      </c>
      <c r="O89">
        <v>0.69929999999999992</v>
      </c>
      <c r="P89" t="str">
        <f>INDEX(products[],MATCH('orders (2)'!D89,products[Product ID],0),2)</f>
        <v>Ara</v>
      </c>
      <c r="Q89" t="str">
        <f>INDEX(products[],MATCH('orders (2)'!D89,products[Product ID],0),3)</f>
        <v>L</v>
      </c>
      <c r="R89" t="str">
        <f>INDEX(customers[],MATCH('orders (2)'!C89,customers[Customer ID],0),3)</f>
        <v>bmcamish2e@tripadvisor.com</v>
      </c>
      <c r="S89" t="str">
        <f t="shared" si="4"/>
        <v>Arabica</v>
      </c>
      <c r="T89" t="str">
        <f>VLOOKUP(orders[[#This Row],[Customer ID]],customers[],9,FALSE)</f>
        <v>Yes</v>
      </c>
      <c r="U89" t="str">
        <f t="shared" si="5"/>
        <v>Hiver</v>
      </c>
      <c r="V89" t="str">
        <f t="shared" si="6"/>
        <v>Light</v>
      </c>
      <c r="W89" s="3">
        <f t="shared" si="7"/>
        <v>38.849999999999994</v>
      </c>
    </row>
    <row r="90" spans="1:23" x14ac:dyDescent="0.2">
      <c r="A90" t="s">
        <v>979</v>
      </c>
      <c r="B90" s="1">
        <v>44289</v>
      </c>
      <c r="C90" t="s">
        <v>980</v>
      </c>
      <c r="D90" t="s">
        <v>6154</v>
      </c>
      <c r="E90">
        <v>3</v>
      </c>
      <c r="F90" t="s">
        <v>981</v>
      </c>
      <c r="H90" t="s">
        <v>983</v>
      </c>
      <c r="I90" t="s">
        <v>288</v>
      </c>
      <c r="J90" t="s">
        <v>18</v>
      </c>
      <c r="K90">
        <v>77705</v>
      </c>
      <c r="L90" s="2">
        <v>1</v>
      </c>
      <c r="M90" s="3">
        <v>11.25</v>
      </c>
      <c r="N90" s="3">
        <v>1.125</v>
      </c>
      <c r="O90">
        <v>1.0125</v>
      </c>
      <c r="P90" t="str">
        <f>INDEX(products[],MATCH('orders (2)'!D90,products[Product ID],0),2)</f>
        <v>Ara</v>
      </c>
      <c r="Q90" t="str">
        <f>INDEX(products[],MATCH('orders (2)'!D90,products[Product ID],0),3)</f>
        <v>M</v>
      </c>
      <c r="R90" t="str">
        <f>INDEX(customers[],MATCH('orders (2)'!C90,customers[Customer ID],0),3)</f>
        <v>bkeaveney2f@netlog.com</v>
      </c>
      <c r="S90" t="str">
        <f t="shared" si="4"/>
        <v>Arabica</v>
      </c>
      <c r="T90" t="str">
        <f>VLOOKUP(orders[[#This Row],[Customer ID]],customers[],9,FALSE)</f>
        <v>No</v>
      </c>
      <c r="U90" t="str">
        <f t="shared" si="5"/>
        <v>Printemps</v>
      </c>
      <c r="V90" t="str">
        <f t="shared" si="6"/>
        <v>Medium</v>
      </c>
      <c r="W90" s="3">
        <f t="shared" si="7"/>
        <v>33.75</v>
      </c>
    </row>
    <row r="91" spans="1:23" x14ac:dyDescent="0.2">
      <c r="A91" t="s">
        <v>984</v>
      </c>
      <c r="B91" s="1">
        <v>44284</v>
      </c>
      <c r="C91" t="s">
        <v>985</v>
      </c>
      <c r="D91" t="s">
        <v>6178</v>
      </c>
      <c r="E91">
        <v>3</v>
      </c>
      <c r="F91" t="s">
        <v>986</v>
      </c>
      <c r="H91" t="s">
        <v>988</v>
      </c>
      <c r="I91" t="s">
        <v>121</v>
      </c>
      <c r="J91" t="s">
        <v>18</v>
      </c>
      <c r="K91">
        <v>89519</v>
      </c>
      <c r="L91" s="2">
        <v>1</v>
      </c>
      <c r="M91" s="3">
        <v>11.95</v>
      </c>
      <c r="N91" s="3">
        <v>1.1949999999999998</v>
      </c>
      <c r="O91">
        <v>0.71699999999999997</v>
      </c>
      <c r="P91" t="str">
        <f>INDEX(products[],MATCH('orders (2)'!D91,products[Product ID],0),2)</f>
        <v>Rob</v>
      </c>
      <c r="Q91" t="str">
        <f>INDEX(products[],MATCH('orders (2)'!D91,products[Product ID],0),3)</f>
        <v>L</v>
      </c>
      <c r="R91" t="str">
        <f>INDEX(customers[],MATCH('orders (2)'!C91,customers[Customer ID],0),3)</f>
        <v>egrise2g@cargocollective.com</v>
      </c>
      <c r="S91" t="str">
        <f t="shared" si="4"/>
        <v>Robesca</v>
      </c>
      <c r="T91" t="str">
        <f>VLOOKUP(orders[[#This Row],[Customer ID]],customers[],9,FALSE)</f>
        <v>No</v>
      </c>
      <c r="U91" t="str">
        <f t="shared" si="5"/>
        <v>Printemps</v>
      </c>
      <c r="V91" t="str">
        <f t="shared" si="6"/>
        <v>Light</v>
      </c>
      <c r="W91" s="3">
        <f t="shared" si="7"/>
        <v>35.849999999999994</v>
      </c>
    </row>
    <row r="92" spans="1:23" x14ac:dyDescent="0.2">
      <c r="A92" t="s">
        <v>989</v>
      </c>
      <c r="B92" s="1">
        <v>44545</v>
      </c>
      <c r="C92" t="s">
        <v>990</v>
      </c>
      <c r="D92" t="s">
        <v>6139</v>
      </c>
      <c r="E92">
        <v>6</v>
      </c>
      <c r="F92" t="s">
        <v>991</v>
      </c>
      <c r="G92" t="s">
        <v>993</v>
      </c>
      <c r="H92" t="s">
        <v>994</v>
      </c>
      <c r="I92" t="s">
        <v>115</v>
      </c>
      <c r="J92" t="s">
        <v>18</v>
      </c>
      <c r="K92">
        <v>64136</v>
      </c>
      <c r="L92" s="2">
        <v>1</v>
      </c>
      <c r="M92" s="3">
        <v>12.95</v>
      </c>
      <c r="N92" s="3">
        <v>1.2949999999999999</v>
      </c>
      <c r="O92">
        <v>1.1655</v>
      </c>
      <c r="P92" t="str">
        <f>INDEX(products[],MATCH('orders (2)'!D92,products[Product ID],0),2)</f>
        <v>Ara</v>
      </c>
      <c r="Q92" t="str">
        <f>INDEX(products[],MATCH('orders (2)'!D92,products[Product ID],0),3)</f>
        <v>L</v>
      </c>
      <c r="R92" t="str">
        <f>INDEX(customers[],MATCH('orders (2)'!C92,customers[Customer ID],0),3)</f>
        <v>tgottelier2h@vistaprint.com</v>
      </c>
      <c r="S92" t="str">
        <f t="shared" si="4"/>
        <v>Arabica</v>
      </c>
      <c r="T92" t="str">
        <f>VLOOKUP(orders[[#This Row],[Customer ID]],customers[],9,FALSE)</f>
        <v>No</v>
      </c>
      <c r="U92" t="str">
        <f t="shared" si="5"/>
        <v>Hiver</v>
      </c>
      <c r="V92" t="str">
        <f t="shared" si="6"/>
        <v>Light</v>
      </c>
      <c r="W92" s="3">
        <f t="shared" si="7"/>
        <v>77.699999999999989</v>
      </c>
    </row>
    <row r="93" spans="1:23" x14ac:dyDescent="0.2">
      <c r="A93" t="s">
        <v>995</v>
      </c>
      <c r="B93" s="1">
        <v>43971</v>
      </c>
      <c r="C93" t="s">
        <v>996</v>
      </c>
      <c r="D93" t="s">
        <v>6139</v>
      </c>
      <c r="E93">
        <v>4</v>
      </c>
      <c r="F93" t="s">
        <v>997</v>
      </c>
      <c r="G93" t="s">
        <v>998</v>
      </c>
      <c r="H93" t="s">
        <v>999</v>
      </c>
      <c r="I93" t="s">
        <v>328</v>
      </c>
      <c r="J93" t="s">
        <v>317</v>
      </c>
      <c r="K93" t="s">
        <v>329</v>
      </c>
      <c r="L93" s="2">
        <v>1</v>
      </c>
      <c r="M93" s="3">
        <v>12.95</v>
      </c>
      <c r="N93" s="3">
        <v>1.2949999999999999</v>
      </c>
      <c r="O93">
        <v>1.1655</v>
      </c>
      <c r="P93" t="str">
        <f>INDEX(products[],MATCH('orders (2)'!D93,products[Product ID],0),2)</f>
        <v>Ara</v>
      </c>
      <c r="Q93" t="str">
        <f>INDEX(products[],MATCH('orders (2)'!D93,products[Product ID],0),3)</f>
        <v>L</v>
      </c>
      <c r="R93">
        <f>INDEX(customers[],MATCH('orders (2)'!C93,customers[Customer ID],0),3)</f>
        <v>0</v>
      </c>
      <c r="S93" t="str">
        <f t="shared" si="4"/>
        <v>Arabica</v>
      </c>
      <c r="T93" t="str">
        <f>VLOOKUP(orders[[#This Row],[Customer ID]],customers[],9,FALSE)</f>
        <v>Yes</v>
      </c>
      <c r="U93" t="str">
        <f t="shared" si="5"/>
        <v>Printemps</v>
      </c>
      <c r="V93" t="str">
        <f t="shared" si="6"/>
        <v>Light</v>
      </c>
      <c r="W93" s="3">
        <f t="shared" si="7"/>
        <v>51.8</v>
      </c>
    </row>
    <row r="94" spans="1:23" x14ac:dyDescent="0.2">
      <c r="A94" t="s">
        <v>1000</v>
      </c>
      <c r="B94" s="1">
        <v>44137</v>
      </c>
      <c r="C94" t="s">
        <v>1001</v>
      </c>
      <c r="D94" t="s">
        <v>6174</v>
      </c>
      <c r="E94">
        <v>4</v>
      </c>
      <c r="F94" t="s">
        <v>1002</v>
      </c>
      <c r="G94" t="s">
        <v>1004</v>
      </c>
      <c r="H94" t="s">
        <v>1005</v>
      </c>
      <c r="I94" t="s">
        <v>152</v>
      </c>
      <c r="J94" t="s">
        <v>18</v>
      </c>
      <c r="K94">
        <v>92878</v>
      </c>
      <c r="L94" s="2">
        <v>2.5</v>
      </c>
      <c r="M94" s="3">
        <v>25.874999999999996</v>
      </c>
      <c r="N94" s="3">
        <v>1.0349999999999999</v>
      </c>
      <c r="O94">
        <v>2.3287499999999994</v>
      </c>
      <c r="P94" t="str">
        <f>INDEX(products[],MATCH('orders (2)'!D94,products[Product ID],0),2)</f>
        <v>Ara</v>
      </c>
      <c r="Q94" t="str">
        <f>INDEX(products[],MATCH('orders (2)'!D94,products[Product ID],0),3)</f>
        <v>M</v>
      </c>
      <c r="R94" t="str">
        <f>INDEX(customers[],MATCH('orders (2)'!C94,customers[Customer ID],0),3)</f>
        <v>agreenhead2j@dailymail.co.uk</v>
      </c>
      <c r="S94" t="str">
        <f t="shared" si="4"/>
        <v>Arabica</v>
      </c>
      <c r="T94" t="str">
        <f>VLOOKUP(orders[[#This Row],[Customer ID]],customers[],9,FALSE)</f>
        <v>No</v>
      </c>
      <c r="U94" t="str">
        <f t="shared" si="5"/>
        <v>Automne</v>
      </c>
      <c r="V94" t="str">
        <f t="shared" si="6"/>
        <v>Medium</v>
      </c>
      <c r="W94" s="3">
        <f t="shared" si="7"/>
        <v>103.49999999999999</v>
      </c>
    </row>
    <row r="95" spans="1:23" x14ac:dyDescent="0.2">
      <c r="A95" t="s">
        <v>1006</v>
      </c>
      <c r="B95" s="1">
        <v>44037</v>
      </c>
      <c r="C95" t="s">
        <v>1007</v>
      </c>
      <c r="D95" t="s">
        <v>6170</v>
      </c>
      <c r="E95">
        <v>3</v>
      </c>
      <c r="F95" t="s">
        <v>1008</v>
      </c>
      <c r="G95" t="s">
        <v>1009</v>
      </c>
      <c r="H95" t="s">
        <v>1010</v>
      </c>
      <c r="I95" t="s">
        <v>122</v>
      </c>
      <c r="J95" t="s">
        <v>18</v>
      </c>
      <c r="K95">
        <v>78759</v>
      </c>
      <c r="L95" s="2">
        <v>1</v>
      </c>
      <c r="M95" s="3">
        <v>14.85</v>
      </c>
      <c r="N95" s="3">
        <v>1.4849999999999999</v>
      </c>
      <c r="O95">
        <v>1.6335</v>
      </c>
      <c r="P95" t="str">
        <f>INDEX(products[],MATCH('orders (2)'!D95,products[Product ID],0),2)</f>
        <v>Exc</v>
      </c>
      <c r="Q95" t="str">
        <f>INDEX(products[],MATCH('orders (2)'!D95,products[Product ID],0),3)</f>
        <v>L</v>
      </c>
      <c r="R95">
        <f>INDEX(customers[],MATCH('orders (2)'!C95,customers[Customer ID],0),3)</f>
        <v>0</v>
      </c>
      <c r="S95" t="str">
        <f t="shared" si="4"/>
        <v>Excercice</v>
      </c>
      <c r="T95" t="str">
        <f>VLOOKUP(orders[[#This Row],[Customer ID]],customers[],9,FALSE)</f>
        <v>Yes</v>
      </c>
      <c r="U95" t="str">
        <f t="shared" si="5"/>
        <v>Été</v>
      </c>
      <c r="V95" t="str">
        <f t="shared" si="6"/>
        <v>Light</v>
      </c>
      <c r="W95" s="3">
        <f t="shared" si="7"/>
        <v>44.55</v>
      </c>
    </row>
    <row r="96" spans="1:23" x14ac:dyDescent="0.2">
      <c r="A96" t="s">
        <v>1011</v>
      </c>
      <c r="B96" s="1">
        <v>43538</v>
      </c>
      <c r="C96" t="s">
        <v>1012</v>
      </c>
      <c r="D96" t="s">
        <v>6175</v>
      </c>
      <c r="E96">
        <v>4</v>
      </c>
      <c r="F96" t="s">
        <v>1013</v>
      </c>
      <c r="G96" t="s">
        <v>1015</v>
      </c>
      <c r="H96" t="s">
        <v>1016</v>
      </c>
      <c r="I96" t="s">
        <v>112</v>
      </c>
      <c r="J96" t="s">
        <v>27</v>
      </c>
      <c r="K96" t="s">
        <v>113</v>
      </c>
      <c r="L96" s="2">
        <v>0.5</v>
      </c>
      <c r="M96" s="3">
        <v>8.91</v>
      </c>
      <c r="N96" s="3">
        <v>1.782</v>
      </c>
      <c r="O96">
        <v>0.98009999999999997</v>
      </c>
      <c r="P96" t="str">
        <f>INDEX(products[],MATCH('orders (2)'!D96,products[Product ID],0),2)</f>
        <v>Exc</v>
      </c>
      <c r="Q96" t="str">
        <f>INDEX(products[],MATCH('orders (2)'!D96,products[Product ID],0),3)</f>
        <v>L</v>
      </c>
      <c r="R96" t="str">
        <f>INDEX(customers[],MATCH('orders (2)'!C96,customers[Customer ID],0),3)</f>
        <v>elangcaster2l@spotify.com</v>
      </c>
      <c r="S96" t="str">
        <f t="shared" si="4"/>
        <v>Excercice</v>
      </c>
      <c r="T96" t="str">
        <f>VLOOKUP(orders[[#This Row],[Customer ID]],customers[],9,FALSE)</f>
        <v>Yes</v>
      </c>
      <c r="U96" t="str">
        <f t="shared" si="5"/>
        <v>Printemps</v>
      </c>
      <c r="V96" t="str">
        <f t="shared" si="6"/>
        <v>Light</v>
      </c>
      <c r="W96" s="3">
        <f t="shared" si="7"/>
        <v>35.64</v>
      </c>
    </row>
    <row r="97" spans="1:23" x14ac:dyDescent="0.2">
      <c r="A97" t="s">
        <v>1017</v>
      </c>
      <c r="B97" s="1">
        <v>44014</v>
      </c>
      <c r="C97" t="s">
        <v>1018</v>
      </c>
      <c r="D97" t="s">
        <v>6153</v>
      </c>
      <c r="E97">
        <v>6</v>
      </c>
      <c r="F97" t="s">
        <v>1019</v>
      </c>
      <c r="H97" t="s">
        <v>1020</v>
      </c>
      <c r="I97" t="s">
        <v>386</v>
      </c>
      <c r="J97" t="s">
        <v>317</v>
      </c>
      <c r="K97" t="s">
        <v>387</v>
      </c>
      <c r="L97" s="2">
        <v>0.2</v>
      </c>
      <c r="M97" s="3">
        <v>2.9849999999999999</v>
      </c>
      <c r="N97" s="3">
        <v>1.4924999999999999</v>
      </c>
      <c r="O97">
        <v>0.26865</v>
      </c>
      <c r="P97" t="str">
        <f>INDEX(products[],MATCH('orders (2)'!D97,products[Product ID],0),2)</f>
        <v>Ara</v>
      </c>
      <c r="Q97" t="str">
        <f>INDEX(products[],MATCH('orders (2)'!D97,products[Product ID],0),3)</f>
        <v>D</v>
      </c>
      <c r="R97">
        <f>INDEX(customers[],MATCH('orders (2)'!C97,customers[Customer ID],0),3)</f>
        <v>0</v>
      </c>
      <c r="S97" t="str">
        <f t="shared" si="4"/>
        <v>Arabica</v>
      </c>
      <c r="T97" t="str">
        <f>VLOOKUP(orders[[#This Row],[Customer ID]],customers[],9,FALSE)</f>
        <v>Yes</v>
      </c>
      <c r="U97" t="str">
        <f t="shared" si="5"/>
        <v>Été</v>
      </c>
      <c r="V97" t="str">
        <f t="shared" si="6"/>
        <v>Dark</v>
      </c>
      <c r="W97" s="3">
        <f t="shared" si="7"/>
        <v>17.91</v>
      </c>
    </row>
    <row r="98" spans="1:23" x14ac:dyDescent="0.2">
      <c r="A98" t="s">
        <v>1021</v>
      </c>
      <c r="B98" s="1">
        <v>43816</v>
      </c>
      <c r="C98" t="s">
        <v>1022</v>
      </c>
      <c r="D98" t="s">
        <v>6174</v>
      </c>
      <c r="E98">
        <v>6</v>
      </c>
      <c r="F98" t="s">
        <v>1023</v>
      </c>
      <c r="H98" t="s">
        <v>1025</v>
      </c>
      <c r="I98" t="s">
        <v>29</v>
      </c>
      <c r="J98" t="s">
        <v>18</v>
      </c>
      <c r="K98">
        <v>93762</v>
      </c>
      <c r="L98" s="2">
        <v>2.5</v>
      </c>
      <c r="M98" s="3">
        <v>25.874999999999996</v>
      </c>
      <c r="N98" s="3">
        <v>1.0349999999999999</v>
      </c>
      <c r="O98">
        <v>2.3287499999999994</v>
      </c>
      <c r="P98" t="str">
        <f>INDEX(products[],MATCH('orders (2)'!D98,products[Product ID],0),2)</f>
        <v>Ara</v>
      </c>
      <c r="Q98" t="str">
        <f>INDEX(products[],MATCH('orders (2)'!D98,products[Product ID],0),3)</f>
        <v>M</v>
      </c>
      <c r="R98" t="str">
        <f>INDEX(customers[],MATCH('orders (2)'!C98,customers[Customer ID],0),3)</f>
        <v>nmagauran2n@51.la</v>
      </c>
      <c r="S98" t="str">
        <f t="shared" si="4"/>
        <v>Arabica</v>
      </c>
      <c r="T98" t="str">
        <f>VLOOKUP(orders[[#This Row],[Customer ID]],customers[],9,FALSE)</f>
        <v>No</v>
      </c>
      <c r="U98" t="str">
        <f t="shared" si="5"/>
        <v>Hiver</v>
      </c>
      <c r="V98" t="str">
        <f t="shared" si="6"/>
        <v>Medium</v>
      </c>
      <c r="W98" s="3">
        <f t="shared" si="7"/>
        <v>155.24999999999997</v>
      </c>
    </row>
    <row r="99" spans="1:23" x14ac:dyDescent="0.2">
      <c r="A99" t="s">
        <v>1026</v>
      </c>
      <c r="B99" s="1">
        <v>44171</v>
      </c>
      <c r="C99" t="s">
        <v>1027</v>
      </c>
      <c r="D99" t="s">
        <v>6153</v>
      </c>
      <c r="E99">
        <v>2</v>
      </c>
      <c r="F99" t="s">
        <v>1028</v>
      </c>
      <c r="H99" t="s">
        <v>1030</v>
      </c>
      <c r="I99" t="s">
        <v>103</v>
      </c>
      <c r="J99" t="s">
        <v>18</v>
      </c>
      <c r="K99">
        <v>63150</v>
      </c>
      <c r="L99" s="2">
        <v>0.2</v>
      </c>
      <c r="M99" s="3">
        <v>2.9849999999999999</v>
      </c>
      <c r="N99" s="3">
        <v>1.4924999999999999</v>
      </c>
      <c r="O99">
        <v>0.26865</v>
      </c>
      <c r="P99" t="str">
        <f>INDEX(products[],MATCH('orders (2)'!D99,products[Product ID],0),2)</f>
        <v>Ara</v>
      </c>
      <c r="Q99" t="str">
        <f>INDEX(products[],MATCH('orders (2)'!D99,products[Product ID],0),3)</f>
        <v>D</v>
      </c>
      <c r="R99" t="str">
        <f>INDEX(customers[],MATCH('orders (2)'!C99,customers[Customer ID],0),3)</f>
        <v>vkirdsch2o@google.fr</v>
      </c>
      <c r="S99" t="str">
        <f t="shared" si="4"/>
        <v>Arabica</v>
      </c>
      <c r="T99" t="str">
        <f>VLOOKUP(orders[[#This Row],[Customer ID]],customers[],9,FALSE)</f>
        <v>No</v>
      </c>
      <c r="U99" t="str">
        <f t="shared" si="5"/>
        <v>Hiver</v>
      </c>
      <c r="V99" t="str">
        <f t="shared" si="6"/>
        <v>Dark</v>
      </c>
      <c r="W99" s="3">
        <f t="shared" si="7"/>
        <v>5.97</v>
      </c>
    </row>
    <row r="100" spans="1:23" x14ac:dyDescent="0.2">
      <c r="A100" t="s">
        <v>1031</v>
      </c>
      <c r="B100" s="1">
        <v>44259</v>
      </c>
      <c r="C100" t="s">
        <v>1032</v>
      </c>
      <c r="D100" t="s">
        <v>6156</v>
      </c>
      <c r="E100">
        <v>2</v>
      </c>
      <c r="F100" t="s">
        <v>1033</v>
      </c>
      <c r="G100" t="s">
        <v>1035</v>
      </c>
      <c r="H100" t="s">
        <v>1036</v>
      </c>
      <c r="I100" t="s">
        <v>29</v>
      </c>
      <c r="J100" t="s">
        <v>18</v>
      </c>
      <c r="K100">
        <v>93726</v>
      </c>
      <c r="L100" s="2">
        <v>0.5</v>
      </c>
      <c r="M100" s="3">
        <v>6.75</v>
      </c>
      <c r="N100" s="3">
        <v>1.35</v>
      </c>
      <c r="O100">
        <v>0.60749999999999993</v>
      </c>
      <c r="P100" t="str">
        <f>INDEX(products[],MATCH('orders (2)'!D100,products[Product ID],0),2)</f>
        <v>Ara</v>
      </c>
      <c r="Q100" t="str">
        <f>INDEX(products[],MATCH('orders (2)'!D100,products[Product ID],0),3)</f>
        <v>M</v>
      </c>
      <c r="R100" t="str">
        <f>INDEX(customers[],MATCH('orders (2)'!C100,customers[Customer ID],0),3)</f>
        <v>iwhapple2p@com.com</v>
      </c>
      <c r="S100" t="str">
        <f t="shared" si="4"/>
        <v>Arabica</v>
      </c>
      <c r="T100" t="str">
        <f>VLOOKUP(orders[[#This Row],[Customer ID]],customers[],9,FALSE)</f>
        <v>No</v>
      </c>
      <c r="U100" t="str">
        <f t="shared" si="5"/>
        <v>Printemps</v>
      </c>
      <c r="V100" t="str">
        <f t="shared" si="6"/>
        <v>Medium</v>
      </c>
      <c r="W100" s="3">
        <f t="shared" si="7"/>
        <v>13.5</v>
      </c>
    </row>
    <row r="101" spans="1:23" x14ac:dyDescent="0.2">
      <c r="A101" t="s">
        <v>1037</v>
      </c>
      <c r="B101" s="1">
        <v>44394</v>
      </c>
      <c r="C101" t="s">
        <v>1038</v>
      </c>
      <c r="D101" t="s">
        <v>6153</v>
      </c>
      <c r="E101">
        <v>1</v>
      </c>
      <c r="F101" t="s">
        <v>1039</v>
      </c>
      <c r="G101" t="s">
        <v>1040</v>
      </c>
      <c r="H101" t="s">
        <v>1041</v>
      </c>
      <c r="I101" t="s">
        <v>383</v>
      </c>
      <c r="J101" t="s">
        <v>317</v>
      </c>
      <c r="K101" t="s">
        <v>368</v>
      </c>
      <c r="L101" s="2">
        <v>0.2</v>
      </c>
      <c r="M101" s="3">
        <v>2.9849999999999999</v>
      </c>
      <c r="N101" s="3">
        <v>1.4924999999999999</v>
      </c>
      <c r="O101">
        <v>0.26865</v>
      </c>
      <c r="P101" t="str">
        <f>INDEX(products[],MATCH('orders (2)'!D101,products[Product ID],0),2)</f>
        <v>Ara</v>
      </c>
      <c r="Q101" t="str">
        <f>INDEX(products[],MATCH('orders (2)'!D101,products[Product ID],0),3)</f>
        <v>D</v>
      </c>
      <c r="R101">
        <f>INDEX(customers[],MATCH('orders (2)'!C101,customers[Customer ID],0),3)</f>
        <v>0</v>
      </c>
      <c r="S101" t="str">
        <f t="shared" si="4"/>
        <v>Arabica</v>
      </c>
      <c r="T101" t="str">
        <f>VLOOKUP(orders[[#This Row],[Customer ID]],customers[],9,FALSE)</f>
        <v>No</v>
      </c>
      <c r="U101" t="str">
        <f t="shared" si="5"/>
        <v>Été</v>
      </c>
      <c r="V101" t="str">
        <f t="shared" si="6"/>
        <v>Dark</v>
      </c>
      <c r="W101" s="3">
        <f t="shared" si="7"/>
        <v>2.9849999999999999</v>
      </c>
    </row>
    <row r="102" spans="1:23" x14ac:dyDescent="0.2">
      <c r="A102" t="s">
        <v>1042</v>
      </c>
      <c r="B102" s="1">
        <v>44139</v>
      </c>
      <c r="C102" t="s">
        <v>1043</v>
      </c>
      <c r="D102" t="s">
        <v>6158</v>
      </c>
      <c r="E102">
        <v>3</v>
      </c>
      <c r="F102" t="s">
        <v>1044</v>
      </c>
      <c r="G102" t="s">
        <v>1045</v>
      </c>
      <c r="H102" t="s">
        <v>1046</v>
      </c>
      <c r="I102" t="s">
        <v>38</v>
      </c>
      <c r="J102" t="s">
        <v>18</v>
      </c>
      <c r="K102">
        <v>43210</v>
      </c>
      <c r="L102" s="2">
        <v>0.2</v>
      </c>
      <c r="M102" s="3">
        <v>4.3650000000000002</v>
      </c>
      <c r="N102" s="3">
        <v>2.1825000000000001</v>
      </c>
      <c r="O102">
        <v>0.56745000000000001</v>
      </c>
      <c r="P102" t="str">
        <f>INDEX(products[],MATCH('orders (2)'!D102,products[Product ID],0),2)</f>
        <v>Lib</v>
      </c>
      <c r="Q102" t="str">
        <f>INDEX(products[],MATCH('orders (2)'!D102,products[Product ID],0),3)</f>
        <v>M</v>
      </c>
      <c r="R102">
        <f>INDEX(customers[],MATCH('orders (2)'!C102,customers[Customer ID],0),3)</f>
        <v>0</v>
      </c>
      <c r="S102" t="str">
        <f t="shared" si="4"/>
        <v>Liberta</v>
      </c>
      <c r="T102" t="str">
        <f>VLOOKUP(orders[[#This Row],[Customer ID]],customers[],9,FALSE)</f>
        <v>Yes</v>
      </c>
      <c r="U102" t="str">
        <f t="shared" si="5"/>
        <v>Automne</v>
      </c>
      <c r="V102" t="str">
        <f t="shared" si="6"/>
        <v>Medium</v>
      </c>
      <c r="W102" s="3">
        <f t="shared" si="7"/>
        <v>13.095000000000001</v>
      </c>
    </row>
    <row r="103" spans="1:23" x14ac:dyDescent="0.2">
      <c r="A103" t="s">
        <v>1047</v>
      </c>
      <c r="B103" s="1">
        <v>44291</v>
      </c>
      <c r="C103" t="s">
        <v>1048</v>
      </c>
      <c r="D103" t="s">
        <v>6166</v>
      </c>
      <c r="E103">
        <v>2</v>
      </c>
      <c r="F103" t="s">
        <v>1049</v>
      </c>
      <c r="G103" t="s">
        <v>1050</v>
      </c>
      <c r="H103" t="s">
        <v>1051</v>
      </c>
      <c r="I103" t="s">
        <v>290</v>
      </c>
      <c r="J103" t="s">
        <v>18</v>
      </c>
      <c r="K103">
        <v>95205</v>
      </c>
      <c r="L103" s="2">
        <v>0.2</v>
      </c>
      <c r="M103" s="3">
        <v>3.8849999999999998</v>
      </c>
      <c r="N103" s="3">
        <v>1.9424999999999999</v>
      </c>
      <c r="O103">
        <v>0.34964999999999996</v>
      </c>
      <c r="P103" t="str">
        <f>INDEX(products[],MATCH('orders (2)'!D103,products[Product ID],0),2)</f>
        <v>Ara</v>
      </c>
      <c r="Q103" t="str">
        <f>INDEX(products[],MATCH('orders (2)'!D103,products[Product ID],0),3)</f>
        <v>L</v>
      </c>
      <c r="R103">
        <f>INDEX(customers[],MATCH('orders (2)'!C103,customers[Customer ID],0),3)</f>
        <v>0</v>
      </c>
      <c r="S103" t="str">
        <f t="shared" si="4"/>
        <v>Arabica</v>
      </c>
      <c r="T103" t="str">
        <f>VLOOKUP(orders[[#This Row],[Customer ID]],customers[],9,FALSE)</f>
        <v>Yes</v>
      </c>
      <c r="U103" t="str">
        <f t="shared" si="5"/>
        <v>Printemps</v>
      </c>
      <c r="V103" t="str">
        <f t="shared" si="6"/>
        <v>Light</v>
      </c>
      <c r="W103" s="3">
        <f t="shared" si="7"/>
        <v>7.77</v>
      </c>
    </row>
    <row r="104" spans="1:23" x14ac:dyDescent="0.2">
      <c r="A104" t="s">
        <v>1052</v>
      </c>
      <c r="B104" s="1">
        <v>43891</v>
      </c>
      <c r="C104" t="s">
        <v>1053</v>
      </c>
      <c r="D104" t="s">
        <v>6164</v>
      </c>
      <c r="E104">
        <v>5</v>
      </c>
      <c r="F104" t="s">
        <v>1054</v>
      </c>
      <c r="G104" t="s">
        <v>1056</v>
      </c>
      <c r="H104" t="s">
        <v>1057</v>
      </c>
      <c r="I104" t="s">
        <v>436</v>
      </c>
      <c r="J104" t="s">
        <v>317</v>
      </c>
      <c r="K104" t="s">
        <v>437</v>
      </c>
      <c r="L104" s="2">
        <v>2.5</v>
      </c>
      <c r="M104" s="3">
        <v>29.784999999999997</v>
      </c>
      <c r="N104" s="3">
        <v>1.1913999999999998</v>
      </c>
      <c r="O104">
        <v>3.8720499999999998</v>
      </c>
      <c r="P104" t="str">
        <f>INDEX(products[],MATCH('orders (2)'!D104,products[Product ID],0),2)</f>
        <v>Lib</v>
      </c>
      <c r="Q104" t="str">
        <f>INDEX(products[],MATCH('orders (2)'!D104,products[Product ID],0),3)</f>
        <v>D</v>
      </c>
      <c r="R104" t="str">
        <f>INDEX(customers[],MATCH('orders (2)'!C104,customers[Customer ID],0),3)</f>
        <v>nyoules2t@reference.com</v>
      </c>
      <c r="S104" t="str">
        <f t="shared" si="4"/>
        <v>Liberta</v>
      </c>
      <c r="T104" t="str">
        <f>VLOOKUP(orders[[#This Row],[Customer ID]],customers[],9,FALSE)</f>
        <v>Yes</v>
      </c>
      <c r="U104" t="str">
        <f t="shared" si="5"/>
        <v>Printemps</v>
      </c>
      <c r="V104" t="str">
        <f t="shared" si="6"/>
        <v>Dark</v>
      </c>
      <c r="W104" s="3">
        <f t="shared" si="7"/>
        <v>148.92499999999998</v>
      </c>
    </row>
    <row r="105" spans="1:23" x14ac:dyDescent="0.2">
      <c r="A105" t="s">
        <v>1058</v>
      </c>
      <c r="B105" s="1">
        <v>44488</v>
      </c>
      <c r="C105" t="s">
        <v>1059</v>
      </c>
      <c r="D105" t="s">
        <v>6142</v>
      </c>
      <c r="E105">
        <v>3</v>
      </c>
      <c r="F105" t="s">
        <v>1060</v>
      </c>
      <c r="G105" t="s">
        <v>1062</v>
      </c>
      <c r="H105" t="s">
        <v>1063</v>
      </c>
      <c r="I105" t="s">
        <v>416</v>
      </c>
      <c r="J105" t="s">
        <v>317</v>
      </c>
      <c r="K105" t="s">
        <v>368</v>
      </c>
      <c r="L105" s="2">
        <v>1</v>
      </c>
      <c r="M105" s="3">
        <v>12.95</v>
      </c>
      <c r="N105" s="3">
        <v>1.2949999999999999</v>
      </c>
      <c r="O105">
        <v>1.6835</v>
      </c>
      <c r="P105" t="str">
        <f>INDEX(products[],MATCH('orders (2)'!D105,products[Product ID],0),2)</f>
        <v>Lib</v>
      </c>
      <c r="Q105" t="str">
        <f>INDEX(products[],MATCH('orders (2)'!D105,products[Product ID],0),3)</f>
        <v>D</v>
      </c>
      <c r="R105" t="str">
        <f>INDEX(customers[],MATCH('orders (2)'!C105,customers[Customer ID],0),3)</f>
        <v>daizikovitz2u@answers.com</v>
      </c>
      <c r="S105" t="str">
        <f t="shared" si="4"/>
        <v>Liberta</v>
      </c>
      <c r="T105" t="str">
        <f>VLOOKUP(orders[[#This Row],[Customer ID]],customers[],9,FALSE)</f>
        <v>Yes</v>
      </c>
      <c r="U105" t="str">
        <f t="shared" si="5"/>
        <v>Automne</v>
      </c>
      <c r="V105" t="str">
        <f t="shared" si="6"/>
        <v>Dark</v>
      </c>
      <c r="W105" s="3">
        <f t="shared" si="7"/>
        <v>38.849999999999994</v>
      </c>
    </row>
    <row r="106" spans="1:23" x14ac:dyDescent="0.2">
      <c r="A106" t="s">
        <v>1064</v>
      </c>
      <c r="B106" s="1">
        <v>44750</v>
      </c>
      <c r="C106" t="s">
        <v>1065</v>
      </c>
      <c r="D106" t="s">
        <v>6173</v>
      </c>
      <c r="E106">
        <v>4</v>
      </c>
      <c r="F106" t="s">
        <v>1066</v>
      </c>
      <c r="G106" t="s">
        <v>1068</v>
      </c>
      <c r="H106" t="s">
        <v>1069</v>
      </c>
      <c r="I106" t="s">
        <v>218</v>
      </c>
      <c r="J106" t="s">
        <v>18</v>
      </c>
      <c r="K106">
        <v>14652</v>
      </c>
      <c r="L106" s="2">
        <v>0.2</v>
      </c>
      <c r="M106" s="3">
        <v>2.9849999999999999</v>
      </c>
      <c r="N106" s="3">
        <v>1.4924999999999999</v>
      </c>
      <c r="O106">
        <v>0.17909999999999998</v>
      </c>
      <c r="P106" t="str">
        <f>INDEX(products[],MATCH('orders (2)'!D106,products[Product ID],0),2)</f>
        <v>Rob</v>
      </c>
      <c r="Q106" t="str">
        <f>INDEX(products[],MATCH('orders (2)'!D106,products[Product ID],0),3)</f>
        <v>M</v>
      </c>
      <c r="R106" t="str">
        <f>INDEX(customers[],MATCH('orders (2)'!C106,customers[Customer ID],0),3)</f>
        <v>brevel2v@fastcompany.com</v>
      </c>
      <c r="S106" t="str">
        <f t="shared" si="4"/>
        <v>Robesca</v>
      </c>
      <c r="T106" t="str">
        <f>VLOOKUP(orders[[#This Row],[Customer ID]],customers[],9,FALSE)</f>
        <v>No</v>
      </c>
      <c r="U106" t="str">
        <f t="shared" si="5"/>
        <v>Été</v>
      </c>
      <c r="V106" t="str">
        <f t="shared" si="6"/>
        <v>Medium</v>
      </c>
      <c r="W106" s="3">
        <f t="shared" si="7"/>
        <v>11.94</v>
      </c>
    </row>
    <row r="107" spans="1:23" x14ac:dyDescent="0.2">
      <c r="A107" t="s">
        <v>1070</v>
      </c>
      <c r="B107" s="1">
        <v>43694</v>
      </c>
      <c r="C107" t="s">
        <v>1071</v>
      </c>
      <c r="D107" t="s">
        <v>6161</v>
      </c>
      <c r="E107">
        <v>6</v>
      </c>
      <c r="F107" t="s">
        <v>1072</v>
      </c>
      <c r="G107" t="s">
        <v>1074</v>
      </c>
      <c r="H107" t="s">
        <v>1075</v>
      </c>
      <c r="I107" t="s">
        <v>141</v>
      </c>
      <c r="J107" t="s">
        <v>18</v>
      </c>
      <c r="K107">
        <v>35487</v>
      </c>
      <c r="L107" s="2">
        <v>1</v>
      </c>
      <c r="M107" s="3">
        <v>14.55</v>
      </c>
      <c r="N107" s="3">
        <v>1.4550000000000001</v>
      </c>
      <c r="O107">
        <v>1.8915000000000002</v>
      </c>
      <c r="P107" t="str">
        <f>INDEX(products[],MATCH('orders (2)'!D107,products[Product ID],0),2)</f>
        <v>Lib</v>
      </c>
      <c r="Q107" t="str">
        <f>INDEX(products[],MATCH('orders (2)'!D107,products[Product ID],0),3)</f>
        <v>M</v>
      </c>
      <c r="R107" t="str">
        <f>INDEX(customers[],MATCH('orders (2)'!C107,customers[Customer ID],0),3)</f>
        <v>epriddis2w@nationalgeographic.com</v>
      </c>
      <c r="S107" t="str">
        <f t="shared" si="4"/>
        <v>Liberta</v>
      </c>
      <c r="T107" t="str">
        <f>VLOOKUP(orders[[#This Row],[Customer ID]],customers[],9,FALSE)</f>
        <v>No</v>
      </c>
      <c r="U107" t="str">
        <f t="shared" si="5"/>
        <v>Été</v>
      </c>
      <c r="V107" t="str">
        <f t="shared" si="6"/>
        <v>Medium</v>
      </c>
      <c r="W107" s="3">
        <f t="shared" si="7"/>
        <v>87.300000000000011</v>
      </c>
    </row>
    <row r="108" spans="1:23" x14ac:dyDescent="0.2">
      <c r="A108" t="s">
        <v>1076</v>
      </c>
      <c r="B108" s="1">
        <v>43982</v>
      </c>
      <c r="C108" t="s">
        <v>1077</v>
      </c>
      <c r="D108" t="s">
        <v>6156</v>
      </c>
      <c r="E108">
        <v>6</v>
      </c>
      <c r="F108" t="s">
        <v>1078</v>
      </c>
      <c r="G108" t="s">
        <v>1080</v>
      </c>
      <c r="H108" t="s">
        <v>1081</v>
      </c>
      <c r="I108" t="s">
        <v>62</v>
      </c>
      <c r="J108" t="s">
        <v>18</v>
      </c>
      <c r="K108">
        <v>77260</v>
      </c>
      <c r="L108" s="2">
        <v>0.5</v>
      </c>
      <c r="M108" s="3">
        <v>6.75</v>
      </c>
      <c r="N108" s="3">
        <v>1.35</v>
      </c>
      <c r="O108">
        <v>0.60749999999999993</v>
      </c>
      <c r="P108" t="str">
        <f>INDEX(products[],MATCH('orders (2)'!D108,products[Product ID],0),2)</f>
        <v>Ara</v>
      </c>
      <c r="Q108" t="str">
        <f>INDEX(products[],MATCH('orders (2)'!D108,products[Product ID],0),3)</f>
        <v>M</v>
      </c>
      <c r="R108" t="str">
        <f>INDEX(customers[],MATCH('orders (2)'!C108,customers[Customer ID],0),3)</f>
        <v>qveel2x@jugem.jp</v>
      </c>
      <c r="S108" t="str">
        <f t="shared" si="4"/>
        <v>Arabica</v>
      </c>
      <c r="T108" t="str">
        <f>VLOOKUP(orders[[#This Row],[Customer ID]],customers[],9,FALSE)</f>
        <v>Yes</v>
      </c>
      <c r="U108" t="str">
        <f t="shared" si="5"/>
        <v>Printemps</v>
      </c>
      <c r="V108" t="str">
        <f t="shared" si="6"/>
        <v>Medium</v>
      </c>
      <c r="W108" s="3">
        <f t="shared" si="7"/>
        <v>40.5</v>
      </c>
    </row>
    <row r="109" spans="1:23" x14ac:dyDescent="0.2">
      <c r="A109" t="s">
        <v>1082</v>
      </c>
      <c r="B109" s="1">
        <v>43956</v>
      </c>
      <c r="C109" t="s">
        <v>1083</v>
      </c>
      <c r="D109" t="s">
        <v>6182</v>
      </c>
      <c r="E109">
        <v>2</v>
      </c>
      <c r="F109" t="s">
        <v>1084</v>
      </c>
      <c r="G109" t="s">
        <v>1086</v>
      </c>
      <c r="H109" t="s">
        <v>1087</v>
      </c>
      <c r="I109" t="s">
        <v>49</v>
      </c>
      <c r="J109" t="s">
        <v>18</v>
      </c>
      <c r="K109">
        <v>88514</v>
      </c>
      <c r="L109" s="2">
        <v>1</v>
      </c>
      <c r="M109" s="3">
        <v>12.15</v>
      </c>
      <c r="N109" s="3">
        <v>1.2150000000000001</v>
      </c>
      <c r="O109">
        <v>1.3365</v>
      </c>
      <c r="P109" t="str">
        <f>INDEX(products[],MATCH('orders (2)'!D109,products[Product ID],0),2)</f>
        <v>Exc</v>
      </c>
      <c r="Q109" t="str">
        <f>INDEX(products[],MATCH('orders (2)'!D109,products[Product ID],0),3)</f>
        <v>D</v>
      </c>
      <c r="R109" t="str">
        <f>INDEX(customers[],MATCH('orders (2)'!C109,customers[Customer ID],0),3)</f>
        <v>lconyers2y@twitter.com</v>
      </c>
      <c r="S109" t="str">
        <f t="shared" si="4"/>
        <v>Excercice</v>
      </c>
      <c r="T109" t="str">
        <f>VLOOKUP(orders[[#This Row],[Customer ID]],customers[],9,FALSE)</f>
        <v>No</v>
      </c>
      <c r="U109" t="str">
        <f t="shared" si="5"/>
        <v>Printemps</v>
      </c>
      <c r="V109" t="str">
        <f t="shared" si="6"/>
        <v>Dark</v>
      </c>
      <c r="W109" s="3">
        <f t="shared" si="7"/>
        <v>24.3</v>
      </c>
    </row>
    <row r="110" spans="1:23" x14ac:dyDescent="0.2">
      <c r="A110" t="s">
        <v>1088</v>
      </c>
      <c r="B110" s="1">
        <v>43569</v>
      </c>
      <c r="C110" t="s">
        <v>1089</v>
      </c>
      <c r="D110" t="s">
        <v>6145</v>
      </c>
      <c r="E110">
        <v>3</v>
      </c>
      <c r="F110" t="s">
        <v>1090</v>
      </c>
      <c r="G110" t="s">
        <v>1092</v>
      </c>
      <c r="H110" t="s">
        <v>1093</v>
      </c>
      <c r="I110" t="s">
        <v>77</v>
      </c>
      <c r="J110" t="s">
        <v>18</v>
      </c>
      <c r="K110">
        <v>80935</v>
      </c>
      <c r="L110" s="2">
        <v>0.5</v>
      </c>
      <c r="M110" s="3">
        <v>5.97</v>
      </c>
      <c r="N110" s="3">
        <v>1.194</v>
      </c>
      <c r="O110">
        <v>0.35819999999999996</v>
      </c>
      <c r="P110" t="str">
        <f>INDEX(products[],MATCH('orders (2)'!D110,products[Product ID],0),2)</f>
        <v>Rob</v>
      </c>
      <c r="Q110" t="str">
        <f>INDEX(products[],MATCH('orders (2)'!D110,products[Product ID],0),3)</f>
        <v>M</v>
      </c>
      <c r="R110" t="str">
        <f>INDEX(customers[],MATCH('orders (2)'!C110,customers[Customer ID],0),3)</f>
        <v>pwye2z@dagondesign.com</v>
      </c>
      <c r="S110" t="str">
        <f t="shared" si="4"/>
        <v>Robesca</v>
      </c>
      <c r="T110" t="str">
        <f>VLOOKUP(orders[[#This Row],[Customer ID]],customers[],9,FALSE)</f>
        <v>Yes</v>
      </c>
      <c r="U110" t="str">
        <f t="shared" si="5"/>
        <v>Printemps</v>
      </c>
      <c r="V110" t="str">
        <f t="shared" si="6"/>
        <v>Medium</v>
      </c>
      <c r="W110" s="3">
        <f t="shared" si="7"/>
        <v>17.91</v>
      </c>
    </row>
    <row r="111" spans="1:23" x14ac:dyDescent="0.2">
      <c r="A111" t="s">
        <v>1094</v>
      </c>
      <c r="B111" s="1">
        <v>44041</v>
      </c>
      <c r="C111" t="s">
        <v>1095</v>
      </c>
      <c r="D111" t="s">
        <v>6156</v>
      </c>
      <c r="E111">
        <v>4</v>
      </c>
      <c r="F111" t="s">
        <v>1096</v>
      </c>
      <c r="G111" t="s">
        <v>1097</v>
      </c>
      <c r="H111" t="s">
        <v>1098</v>
      </c>
      <c r="I111" t="s">
        <v>65</v>
      </c>
      <c r="J111" t="s">
        <v>18</v>
      </c>
      <c r="K111">
        <v>46862</v>
      </c>
      <c r="L111" s="2">
        <v>0.5</v>
      </c>
      <c r="M111" s="3">
        <v>6.75</v>
      </c>
      <c r="N111" s="3">
        <v>1.35</v>
      </c>
      <c r="O111">
        <v>0.60749999999999993</v>
      </c>
      <c r="P111" t="str">
        <f>INDEX(products[],MATCH('orders (2)'!D111,products[Product ID],0),2)</f>
        <v>Ara</v>
      </c>
      <c r="Q111" t="str">
        <f>INDEX(products[],MATCH('orders (2)'!D111,products[Product ID],0),3)</f>
        <v>M</v>
      </c>
      <c r="R111">
        <f>INDEX(customers[],MATCH('orders (2)'!C111,customers[Customer ID],0),3)</f>
        <v>0</v>
      </c>
      <c r="S111" t="str">
        <f t="shared" si="4"/>
        <v>Arabica</v>
      </c>
      <c r="T111" t="str">
        <f>VLOOKUP(orders[[#This Row],[Customer ID]],customers[],9,FALSE)</f>
        <v>No</v>
      </c>
      <c r="U111" t="str">
        <f t="shared" si="5"/>
        <v>Été</v>
      </c>
      <c r="V111" t="str">
        <f t="shared" si="6"/>
        <v>Medium</v>
      </c>
      <c r="W111" s="3">
        <f t="shared" si="7"/>
        <v>27</v>
      </c>
    </row>
    <row r="112" spans="1:23" x14ac:dyDescent="0.2">
      <c r="A112" t="s">
        <v>1099</v>
      </c>
      <c r="B112" s="1">
        <v>43811</v>
      </c>
      <c r="C112" t="s">
        <v>1100</v>
      </c>
      <c r="D112" t="s">
        <v>6168</v>
      </c>
      <c r="E112">
        <v>1</v>
      </c>
      <c r="F112" t="s">
        <v>1101</v>
      </c>
      <c r="G112" t="s">
        <v>1103</v>
      </c>
      <c r="H112" t="s">
        <v>1104</v>
      </c>
      <c r="I112" t="s">
        <v>234</v>
      </c>
      <c r="J112" t="s">
        <v>18</v>
      </c>
      <c r="K112">
        <v>11054</v>
      </c>
      <c r="L112" s="2">
        <v>0.5</v>
      </c>
      <c r="M112" s="3">
        <v>7.77</v>
      </c>
      <c r="N112" s="3">
        <v>1.5539999999999998</v>
      </c>
      <c r="O112">
        <v>1.0101</v>
      </c>
      <c r="P112" t="str">
        <f>INDEX(products[],MATCH('orders (2)'!D112,products[Product ID],0),2)</f>
        <v>Lib</v>
      </c>
      <c r="Q112" t="str">
        <f>INDEX(products[],MATCH('orders (2)'!D112,products[Product ID],0),3)</f>
        <v>D</v>
      </c>
      <c r="R112" t="str">
        <f>INDEX(customers[],MATCH('orders (2)'!C112,customers[Customer ID],0),3)</f>
        <v>tsheryn31@mtv.com</v>
      </c>
      <c r="S112" t="str">
        <f t="shared" si="4"/>
        <v>Liberta</v>
      </c>
      <c r="T112" t="str">
        <f>VLOOKUP(orders[[#This Row],[Customer ID]],customers[],9,FALSE)</f>
        <v>Yes</v>
      </c>
      <c r="U112" t="str">
        <f t="shared" si="5"/>
        <v>Hiver</v>
      </c>
      <c r="V112" t="str">
        <f t="shared" si="6"/>
        <v>Dark</v>
      </c>
      <c r="W112" s="3">
        <f t="shared" si="7"/>
        <v>7.77</v>
      </c>
    </row>
    <row r="113" spans="1:23" x14ac:dyDescent="0.2">
      <c r="A113" t="s">
        <v>1105</v>
      </c>
      <c r="B113" s="1">
        <v>44727</v>
      </c>
      <c r="C113" t="s">
        <v>1106</v>
      </c>
      <c r="D113" t="s">
        <v>6183</v>
      </c>
      <c r="E113">
        <v>3</v>
      </c>
      <c r="F113" t="s">
        <v>1107</v>
      </c>
      <c r="G113" t="s">
        <v>1109</v>
      </c>
      <c r="H113" t="s">
        <v>1110</v>
      </c>
      <c r="I113" t="s">
        <v>82</v>
      </c>
      <c r="J113" t="s">
        <v>18</v>
      </c>
      <c r="K113">
        <v>1105</v>
      </c>
      <c r="L113" s="2">
        <v>0.2</v>
      </c>
      <c r="M113" s="3">
        <v>4.4550000000000001</v>
      </c>
      <c r="N113" s="3">
        <v>2.2275</v>
      </c>
      <c r="O113">
        <v>0.49004999999999999</v>
      </c>
      <c r="P113" t="str">
        <f>INDEX(products[],MATCH('orders (2)'!D113,products[Product ID],0),2)</f>
        <v>Exc</v>
      </c>
      <c r="Q113" t="str">
        <f>INDEX(products[],MATCH('orders (2)'!D113,products[Product ID],0),3)</f>
        <v>L</v>
      </c>
      <c r="R113" t="str">
        <f>INDEX(customers[],MATCH('orders (2)'!C113,customers[Customer ID],0),3)</f>
        <v>mredgrave32@cargocollective.com</v>
      </c>
      <c r="S113" t="str">
        <f t="shared" si="4"/>
        <v>Excercice</v>
      </c>
      <c r="T113" t="str">
        <f>VLOOKUP(orders[[#This Row],[Customer ID]],customers[],9,FALSE)</f>
        <v>Yes</v>
      </c>
      <c r="U113" t="str">
        <f t="shared" si="5"/>
        <v>Été</v>
      </c>
      <c r="V113" t="str">
        <f t="shared" si="6"/>
        <v>Light</v>
      </c>
      <c r="W113" s="3">
        <f t="shared" si="7"/>
        <v>13.365</v>
      </c>
    </row>
    <row r="114" spans="1:23" x14ac:dyDescent="0.2">
      <c r="A114" t="s">
        <v>1111</v>
      </c>
      <c r="B114" s="1">
        <v>43642</v>
      </c>
      <c r="C114" t="s">
        <v>1112</v>
      </c>
      <c r="D114" t="s">
        <v>6171</v>
      </c>
      <c r="E114">
        <v>5</v>
      </c>
      <c r="F114" t="s">
        <v>1113</v>
      </c>
      <c r="H114" t="s">
        <v>1115</v>
      </c>
      <c r="I114" t="s">
        <v>249</v>
      </c>
      <c r="J114" t="s">
        <v>18</v>
      </c>
      <c r="K114">
        <v>32575</v>
      </c>
      <c r="L114" s="2">
        <v>0.5</v>
      </c>
      <c r="M114" s="3">
        <v>5.3699999999999992</v>
      </c>
      <c r="N114" s="3">
        <v>1.0739999999999998</v>
      </c>
      <c r="O114">
        <v>0.32219999999999993</v>
      </c>
      <c r="P114" t="str">
        <f>INDEX(products[],MATCH('orders (2)'!D114,products[Product ID],0),2)</f>
        <v>Rob</v>
      </c>
      <c r="Q114" t="str">
        <f>INDEX(products[],MATCH('orders (2)'!D114,products[Product ID],0),3)</f>
        <v>D</v>
      </c>
      <c r="R114" t="str">
        <f>INDEX(customers[],MATCH('orders (2)'!C114,customers[Customer ID],0),3)</f>
        <v>bfominov33@yale.edu</v>
      </c>
      <c r="S114" t="str">
        <f t="shared" si="4"/>
        <v>Robesca</v>
      </c>
      <c r="T114" t="str">
        <f>VLOOKUP(orders[[#This Row],[Customer ID]],customers[],9,FALSE)</f>
        <v>No</v>
      </c>
      <c r="U114" t="str">
        <f t="shared" si="5"/>
        <v>Été</v>
      </c>
      <c r="V114" t="str">
        <f t="shared" si="6"/>
        <v>Dark</v>
      </c>
      <c r="W114" s="3">
        <f t="shared" si="7"/>
        <v>26.849999999999994</v>
      </c>
    </row>
    <row r="115" spans="1:23" x14ac:dyDescent="0.2">
      <c r="A115" t="s">
        <v>1116</v>
      </c>
      <c r="B115" s="1">
        <v>44481</v>
      </c>
      <c r="C115" t="s">
        <v>1117</v>
      </c>
      <c r="D115" t="s">
        <v>6154</v>
      </c>
      <c r="E115">
        <v>1</v>
      </c>
      <c r="F115" t="s">
        <v>1118</v>
      </c>
      <c r="G115" t="s">
        <v>1120</v>
      </c>
      <c r="H115" t="s">
        <v>1121</v>
      </c>
      <c r="I115" t="s">
        <v>37</v>
      </c>
      <c r="J115" t="s">
        <v>18</v>
      </c>
      <c r="K115">
        <v>23242</v>
      </c>
      <c r="L115" s="2">
        <v>1</v>
      </c>
      <c r="M115" s="3">
        <v>11.25</v>
      </c>
      <c r="N115" s="3">
        <v>1.125</v>
      </c>
      <c r="O115">
        <v>1.0125</v>
      </c>
      <c r="P115" t="str">
        <f>INDEX(products[],MATCH('orders (2)'!D115,products[Product ID],0),2)</f>
        <v>Ara</v>
      </c>
      <c r="Q115" t="str">
        <f>INDEX(products[],MATCH('orders (2)'!D115,products[Product ID],0),3)</f>
        <v>M</v>
      </c>
      <c r="R115" t="str">
        <f>INDEX(customers[],MATCH('orders (2)'!C115,customers[Customer ID],0),3)</f>
        <v>scritchlow34@un.org</v>
      </c>
      <c r="S115" t="str">
        <f t="shared" si="4"/>
        <v>Arabica</v>
      </c>
      <c r="T115" t="str">
        <f>VLOOKUP(orders[[#This Row],[Customer ID]],customers[],9,FALSE)</f>
        <v>No</v>
      </c>
      <c r="U115" t="str">
        <f t="shared" si="5"/>
        <v>Automne</v>
      </c>
      <c r="V115" t="str">
        <f t="shared" si="6"/>
        <v>Medium</v>
      </c>
      <c r="W115" s="3">
        <f t="shared" si="7"/>
        <v>11.25</v>
      </c>
    </row>
    <row r="116" spans="1:23" x14ac:dyDescent="0.2">
      <c r="A116" t="s">
        <v>1122</v>
      </c>
      <c r="B116" s="1">
        <v>43556</v>
      </c>
      <c r="C116" t="s">
        <v>1123</v>
      </c>
      <c r="D116" t="s">
        <v>6161</v>
      </c>
      <c r="E116">
        <v>1</v>
      </c>
      <c r="F116" t="s">
        <v>1124</v>
      </c>
      <c r="G116" t="s">
        <v>1126</v>
      </c>
      <c r="H116" t="s">
        <v>1127</v>
      </c>
      <c r="I116" t="s">
        <v>431</v>
      </c>
      <c r="J116" t="s">
        <v>317</v>
      </c>
      <c r="K116" t="s">
        <v>419</v>
      </c>
      <c r="L116" s="2">
        <v>1</v>
      </c>
      <c r="M116" s="3">
        <v>14.55</v>
      </c>
      <c r="N116" s="3">
        <v>1.4550000000000001</v>
      </c>
      <c r="O116">
        <v>1.8915000000000002</v>
      </c>
      <c r="P116" t="str">
        <f>INDEX(products[],MATCH('orders (2)'!D116,products[Product ID],0),2)</f>
        <v>Lib</v>
      </c>
      <c r="Q116" t="str">
        <f>INDEX(products[],MATCH('orders (2)'!D116,products[Product ID],0),3)</f>
        <v>M</v>
      </c>
      <c r="R116" t="str">
        <f>INDEX(customers[],MATCH('orders (2)'!C116,customers[Customer ID],0),3)</f>
        <v>msteptow35@earthlink.net</v>
      </c>
      <c r="S116" t="str">
        <f t="shared" si="4"/>
        <v>Liberta</v>
      </c>
      <c r="T116" t="str">
        <f>VLOOKUP(orders[[#This Row],[Customer ID]],customers[],9,FALSE)</f>
        <v>No</v>
      </c>
      <c r="U116" t="str">
        <f t="shared" si="5"/>
        <v>Printemps</v>
      </c>
      <c r="V116" t="str">
        <f t="shared" si="6"/>
        <v>Medium</v>
      </c>
      <c r="W116" s="3">
        <f t="shared" si="7"/>
        <v>14.55</v>
      </c>
    </row>
    <row r="117" spans="1:23" x14ac:dyDescent="0.2">
      <c r="A117" t="s">
        <v>1128</v>
      </c>
      <c r="B117" s="1">
        <v>44265</v>
      </c>
      <c r="C117" t="s">
        <v>1129</v>
      </c>
      <c r="D117" t="s">
        <v>6177</v>
      </c>
      <c r="E117">
        <v>4</v>
      </c>
      <c r="F117" t="s">
        <v>1130</v>
      </c>
      <c r="G117" t="s">
        <v>1131</v>
      </c>
      <c r="H117" t="s">
        <v>1132</v>
      </c>
      <c r="I117" t="s">
        <v>25</v>
      </c>
      <c r="J117" t="s">
        <v>18</v>
      </c>
      <c r="K117">
        <v>25705</v>
      </c>
      <c r="L117" s="2">
        <v>0.2</v>
      </c>
      <c r="M117" s="3">
        <v>3.5849999999999995</v>
      </c>
      <c r="N117" s="3">
        <v>1.7924999999999998</v>
      </c>
      <c r="O117">
        <v>0.21509999999999996</v>
      </c>
      <c r="P117" t="str">
        <f>INDEX(products[],MATCH('orders (2)'!D117,products[Product ID],0),2)</f>
        <v>Rob</v>
      </c>
      <c r="Q117" t="str">
        <f>INDEX(products[],MATCH('orders (2)'!D117,products[Product ID],0),3)</f>
        <v>L</v>
      </c>
      <c r="R117">
        <f>INDEX(customers[],MATCH('orders (2)'!C117,customers[Customer ID],0),3)</f>
        <v>0</v>
      </c>
      <c r="S117" t="str">
        <f t="shared" si="4"/>
        <v>Robesca</v>
      </c>
      <c r="T117" t="str">
        <f>VLOOKUP(orders[[#This Row],[Customer ID]],customers[],9,FALSE)</f>
        <v>No</v>
      </c>
      <c r="U117" t="str">
        <f t="shared" si="5"/>
        <v>Printemps</v>
      </c>
      <c r="V117" t="str">
        <f t="shared" si="6"/>
        <v>Light</v>
      </c>
      <c r="W117" s="3">
        <f t="shared" si="7"/>
        <v>14.339999999999998</v>
      </c>
    </row>
    <row r="118" spans="1:23" x14ac:dyDescent="0.2">
      <c r="A118" t="s">
        <v>1133</v>
      </c>
      <c r="B118" s="1">
        <v>43693</v>
      </c>
      <c r="C118" t="s">
        <v>1134</v>
      </c>
      <c r="D118" t="s">
        <v>6169</v>
      </c>
      <c r="E118">
        <v>1</v>
      </c>
      <c r="F118" t="s">
        <v>1135</v>
      </c>
      <c r="G118" t="s">
        <v>1137</v>
      </c>
      <c r="H118" t="s">
        <v>1138</v>
      </c>
      <c r="I118" t="s">
        <v>143</v>
      </c>
      <c r="J118" t="s">
        <v>27</v>
      </c>
      <c r="K118" t="s">
        <v>144</v>
      </c>
      <c r="L118" s="2">
        <v>1</v>
      </c>
      <c r="M118" s="3">
        <v>15.85</v>
      </c>
      <c r="N118" s="3">
        <v>1.585</v>
      </c>
      <c r="O118">
        <v>2.0605000000000002</v>
      </c>
      <c r="P118" t="str">
        <f>INDEX(products[],MATCH('orders (2)'!D118,products[Product ID],0),2)</f>
        <v>Lib</v>
      </c>
      <c r="Q118" t="str">
        <f>INDEX(products[],MATCH('orders (2)'!D118,products[Product ID],0),3)</f>
        <v>L</v>
      </c>
      <c r="R118" t="str">
        <f>INDEX(customers[],MATCH('orders (2)'!C118,customers[Customer ID],0),3)</f>
        <v>imulliner37@pinterest.com</v>
      </c>
      <c r="S118" t="str">
        <f t="shared" si="4"/>
        <v>Liberta</v>
      </c>
      <c r="T118" t="str">
        <f>VLOOKUP(orders[[#This Row],[Customer ID]],customers[],9,FALSE)</f>
        <v>No</v>
      </c>
      <c r="U118" t="str">
        <f t="shared" si="5"/>
        <v>Été</v>
      </c>
      <c r="V118" t="str">
        <f t="shared" si="6"/>
        <v>Light</v>
      </c>
      <c r="W118" s="3">
        <f t="shared" si="7"/>
        <v>15.85</v>
      </c>
    </row>
    <row r="119" spans="1:23" x14ac:dyDescent="0.2">
      <c r="A119" t="s">
        <v>1139</v>
      </c>
      <c r="B119" s="1">
        <v>44054</v>
      </c>
      <c r="C119" t="s">
        <v>1140</v>
      </c>
      <c r="D119" t="s">
        <v>6144</v>
      </c>
      <c r="E119">
        <v>4</v>
      </c>
      <c r="F119" t="s">
        <v>1141</v>
      </c>
      <c r="G119" t="s">
        <v>1143</v>
      </c>
      <c r="H119" t="s">
        <v>1144</v>
      </c>
      <c r="I119" t="s">
        <v>410</v>
      </c>
      <c r="J119" t="s">
        <v>317</v>
      </c>
      <c r="K119" t="s">
        <v>411</v>
      </c>
      <c r="L119" s="2">
        <v>0.2</v>
      </c>
      <c r="M119" s="3">
        <v>4.7549999999999999</v>
      </c>
      <c r="N119" s="3">
        <v>2.3774999999999999</v>
      </c>
      <c r="O119">
        <v>0.61814999999999998</v>
      </c>
      <c r="P119" t="str">
        <f>INDEX(products[],MATCH('orders (2)'!D119,products[Product ID],0),2)</f>
        <v>Lib</v>
      </c>
      <c r="Q119" t="str">
        <f>INDEX(products[],MATCH('orders (2)'!D119,products[Product ID],0),3)</f>
        <v>L</v>
      </c>
      <c r="R119" t="str">
        <f>INDEX(customers[],MATCH('orders (2)'!C119,customers[Customer ID],0),3)</f>
        <v>gstandley38@dion.ne.jp</v>
      </c>
      <c r="S119" t="str">
        <f t="shared" si="4"/>
        <v>Liberta</v>
      </c>
      <c r="T119" t="str">
        <f>VLOOKUP(orders[[#This Row],[Customer ID]],customers[],9,FALSE)</f>
        <v>Yes</v>
      </c>
      <c r="U119" t="str">
        <f t="shared" si="5"/>
        <v>Été</v>
      </c>
      <c r="V119" t="str">
        <f t="shared" si="6"/>
        <v>Light</v>
      </c>
      <c r="W119" s="3">
        <f t="shared" si="7"/>
        <v>19.02</v>
      </c>
    </row>
    <row r="120" spans="1:23" x14ac:dyDescent="0.2">
      <c r="A120" t="s">
        <v>1145</v>
      </c>
      <c r="B120" s="1">
        <v>44656</v>
      </c>
      <c r="C120" t="s">
        <v>1146</v>
      </c>
      <c r="D120" t="s">
        <v>6160</v>
      </c>
      <c r="E120">
        <v>4</v>
      </c>
      <c r="F120" t="s">
        <v>1147</v>
      </c>
      <c r="G120" t="s">
        <v>1149</v>
      </c>
      <c r="H120" t="s">
        <v>1150</v>
      </c>
      <c r="I120" t="s">
        <v>202</v>
      </c>
      <c r="J120" t="s">
        <v>18</v>
      </c>
      <c r="K120">
        <v>45432</v>
      </c>
      <c r="L120" s="2">
        <v>0.5</v>
      </c>
      <c r="M120" s="3">
        <v>9.51</v>
      </c>
      <c r="N120" s="3">
        <v>1.9019999999999999</v>
      </c>
      <c r="O120">
        <v>1.2363</v>
      </c>
      <c r="P120" t="str">
        <f>INDEX(products[],MATCH('orders (2)'!D120,products[Product ID],0),2)</f>
        <v>Lib</v>
      </c>
      <c r="Q120" t="str">
        <f>INDEX(products[],MATCH('orders (2)'!D120,products[Product ID],0),3)</f>
        <v>L</v>
      </c>
      <c r="R120" t="str">
        <f>INDEX(customers[],MATCH('orders (2)'!C120,customers[Customer ID],0),3)</f>
        <v>bdrage39@youku.com</v>
      </c>
      <c r="S120" t="str">
        <f t="shared" si="4"/>
        <v>Liberta</v>
      </c>
      <c r="T120" t="str">
        <f>VLOOKUP(orders[[#This Row],[Customer ID]],customers[],9,FALSE)</f>
        <v>No</v>
      </c>
      <c r="U120" t="str">
        <f t="shared" si="5"/>
        <v>Printemps</v>
      </c>
      <c r="V120" t="str">
        <f t="shared" si="6"/>
        <v>Light</v>
      </c>
      <c r="W120" s="3">
        <f t="shared" si="7"/>
        <v>38.04</v>
      </c>
    </row>
    <row r="121" spans="1:23" x14ac:dyDescent="0.2">
      <c r="A121" t="s">
        <v>1151</v>
      </c>
      <c r="B121" s="1">
        <v>43760</v>
      </c>
      <c r="C121" t="s">
        <v>1152</v>
      </c>
      <c r="D121" t="s">
        <v>6143</v>
      </c>
      <c r="E121">
        <v>3</v>
      </c>
      <c r="F121" t="s">
        <v>1153</v>
      </c>
      <c r="G121" t="s">
        <v>1155</v>
      </c>
      <c r="H121" t="s">
        <v>1156</v>
      </c>
      <c r="I121" t="s">
        <v>71</v>
      </c>
      <c r="J121" t="s">
        <v>18</v>
      </c>
      <c r="K121">
        <v>99507</v>
      </c>
      <c r="L121" s="2">
        <v>0.5</v>
      </c>
      <c r="M121" s="3">
        <v>7.29</v>
      </c>
      <c r="N121" s="3">
        <v>1.458</v>
      </c>
      <c r="O121">
        <v>0.80190000000000006</v>
      </c>
      <c r="P121" t="str">
        <f>INDEX(products[],MATCH('orders (2)'!D121,products[Product ID],0),2)</f>
        <v>Exc</v>
      </c>
      <c r="Q121" t="str">
        <f>INDEX(products[],MATCH('orders (2)'!D121,products[Product ID],0),3)</f>
        <v>D</v>
      </c>
      <c r="R121" t="str">
        <f>INDEX(customers[],MATCH('orders (2)'!C121,customers[Customer ID],0),3)</f>
        <v>myallop3a@fema.gov</v>
      </c>
      <c r="S121" t="str">
        <f t="shared" si="4"/>
        <v>Excercice</v>
      </c>
      <c r="T121" t="str">
        <f>VLOOKUP(orders[[#This Row],[Customer ID]],customers[],9,FALSE)</f>
        <v>Yes</v>
      </c>
      <c r="U121" t="str">
        <f t="shared" si="5"/>
        <v>Automne</v>
      </c>
      <c r="V121" t="str">
        <f t="shared" si="6"/>
        <v>Dark</v>
      </c>
      <c r="W121" s="3">
        <f t="shared" si="7"/>
        <v>21.87</v>
      </c>
    </row>
    <row r="122" spans="1:23" x14ac:dyDescent="0.2">
      <c r="A122" t="s">
        <v>1157</v>
      </c>
      <c r="B122" s="1">
        <v>44471</v>
      </c>
      <c r="C122" t="s">
        <v>1158</v>
      </c>
      <c r="D122" t="s">
        <v>6155</v>
      </c>
      <c r="E122">
        <v>1</v>
      </c>
      <c r="F122" t="s">
        <v>1159</v>
      </c>
      <c r="G122" t="s">
        <v>1161</v>
      </c>
      <c r="H122" t="s">
        <v>1162</v>
      </c>
      <c r="I122" t="s">
        <v>129</v>
      </c>
      <c r="J122" t="s">
        <v>18</v>
      </c>
      <c r="K122">
        <v>37215</v>
      </c>
      <c r="L122" s="2">
        <v>0.2</v>
      </c>
      <c r="M122" s="3">
        <v>4.125</v>
      </c>
      <c r="N122" s="3">
        <v>2.0625</v>
      </c>
      <c r="O122">
        <v>0.45374999999999999</v>
      </c>
      <c r="P122" t="str">
        <f>INDEX(products[],MATCH('orders (2)'!D122,products[Product ID],0),2)</f>
        <v>Exc</v>
      </c>
      <c r="Q122" t="str">
        <f>INDEX(products[],MATCH('orders (2)'!D122,products[Product ID],0),3)</f>
        <v>M</v>
      </c>
      <c r="R122" t="str">
        <f>INDEX(customers[],MATCH('orders (2)'!C122,customers[Customer ID],0),3)</f>
        <v>cswitsur3b@chronoengine.com</v>
      </c>
      <c r="S122" t="str">
        <f t="shared" si="4"/>
        <v>Excercice</v>
      </c>
      <c r="T122" t="str">
        <f>VLOOKUP(orders[[#This Row],[Customer ID]],customers[],9,FALSE)</f>
        <v>No</v>
      </c>
      <c r="U122" t="str">
        <f t="shared" si="5"/>
        <v>Automne</v>
      </c>
      <c r="V122" t="str">
        <f t="shared" si="6"/>
        <v>Medium</v>
      </c>
      <c r="W122" s="3">
        <f t="shared" si="7"/>
        <v>4.125</v>
      </c>
    </row>
    <row r="123" spans="1:23" x14ac:dyDescent="0.2">
      <c r="A123" t="s">
        <v>1157</v>
      </c>
      <c r="B123" s="1">
        <v>44471</v>
      </c>
      <c r="C123" t="s">
        <v>1158</v>
      </c>
      <c r="D123" t="s">
        <v>6166</v>
      </c>
      <c r="E123">
        <v>1</v>
      </c>
      <c r="F123" t="s">
        <v>1159</v>
      </c>
      <c r="G123" t="s">
        <v>1161</v>
      </c>
      <c r="H123" t="s">
        <v>1162</v>
      </c>
      <c r="I123" t="s">
        <v>129</v>
      </c>
      <c r="J123" t="s">
        <v>18</v>
      </c>
      <c r="K123">
        <v>37215</v>
      </c>
      <c r="L123" s="2">
        <v>0.2</v>
      </c>
      <c r="M123" s="3">
        <v>3.8849999999999998</v>
      </c>
      <c r="N123" s="3">
        <v>1.9424999999999999</v>
      </c>
      <c r="O123">
        <v>0.34964999999999996</v>
      </c>
      <c r="P123" t="str">
        <f>INDEX(products[],MATCH('orders (2)'!D123,products[Product ID],0),2)</f>
        <v>Ara</v>
      </c>
      <c r="Q123" t="str">
        <f>INDEX(products[],MATCH('orders (2)'!D123,products[Product ID],0),3)</f>
        <v>L</v>
      </c>
      <c r="R123" t="str">
        <f>INDEX(customers[],MATCH('orders (2)'!C123,customers[Customer ID],0),3)</f>
        <v>cswitsur3b@chronoengine.com</v>
      </c>
      <c r="S123" t="str">
        <f t="shared" si="4"/>
        <v>Arabica</v>
      </c>
      <c r="T123" t="str">
        <f>VLOOKUP(orders[[#This Row],[Customer ID]],customers[],9,FALSE)</f>
        <v>No</v>
      </c>
      <c r="U123" t="str">
        <f t="shared" si="5"/>
        <v>Automne</v>
      </c>
      <c r="V123" t="str">
        <f t="shared" si="6"/>
        <v>Light</v>
      </c>
      <c r="W123" s="3">
        <f t="shared" si="7"/>
        <v>3.8849999999999998</v>
      </c>
    </row>
    <row r="124" spans="1:23" x14ac:dyDescent="0.2">
      <c r="A124" t="s">
        <v>1157</v>
      </c>
      <c r="B124" s="1">
        <v>44471</v>
      </c>
      <c r="C124" t="s">
        <v>1158</v>
      </c>
      <c r="D124" t="s">
        <v>6140</v>
      </c>
      <c r="E124">
        <v>5</v>
      </c>
      <c r="F124" t="s">
        <v>1159</v>
      </c>
      <c r="G124" t="s">
        <v>1161</v>
      </c>
      <c r="H124" t="s">
        <v>1162</v>
      </c>
      <c r="I124" t="s">
        <v>129</v>
      </c>
      <c r="J124" t="s">
        <v>18</v>
      </c>
      <c r="K124">
        <v>37215</v>
      </c>
      <c r="L124" s="2">
        <v>1</v>
      </c>
      <c r="M124" s="3">
        <v>13.75</v>
      </c>
      <c r="N124" s="3">
        <v>1.375</v>
      </c>
      <c r="O124">
        <v>1.5125</v>
      </c>
      <c r="P124" t="str">
        <f>INDEX(products[],MATCH('orders (2)'!D124,products[Product ID],0),2)</f>
        <v>Exc</v>
      </c>
      <c r="Q124" t="str">
        <f>INDEX(products[],MATCH('orders (2)'!D124,products[Product ID],0),3)</f>
        <v>M</v>
      </c>
      <c r="R124" t="str">
        <f>INDEX(customers[],MATCH('orders (2)'!C124,customers[Customer ID],0),3)</f>
        <v>cswitsur3b@chronoengine.com</v>
      </c>
      <c r="S124" t="str">
        <f t="shared" si="4"/>
        <v>Excercice</v>
      </c>
      <c r="T124" t="str">
        <f>VLOOKUP(orders[[#This Row],[Customer ID]],customers[],9,FALSE)</f>
        <v>No</v>
      </c>
      <c r="U124" t="str">
        <f t="shared" si="5"/>
        <v>Automne</v>
      </c>
      <c r="V124" t="str">
        <f t="shared" si="6"/>
        <v>Medium</v>
      </c>
      <c r="W124" s="3">
        <f t="shared" si="7"/>
        <v>68.75</v>
      </c>
    </row>
    <row r="125" spans="1:23" x14ac:dyDescent="0.2">
      <c r="A125" t="s">
        <v>1173</v>
      </c>
      <c r="B125" s="1">
        <v>44268</v>
      </c>
      <c r="C125" t="s">
        <v>1174</v>
      </c>
      <c r="D125" t="s">
        <v>6157</v>
      </c>
      <c r="E125">
        <v>4</v>
      </c>
      <c r="F125" t="s">
        <v>1175</v>
      </c>
      <c r="G125" t="s">
        <v>1177</v>
      </c>
      <c r="H125" t="s">
        <v>1178</v>
      </c>
      <c r="I125" t="s">
        <v>41</v>
      </c>
      <c r="J125" t="s">
        <v>18</v>
      </c>
      <c r="K125">
        <v>80217</v>
      </c>
      <c r="L125" s="2">
        <v>0.5</v>
      </c>
      <c r="M125" s="3">
        <v>5.97</v>
      </c>
      <c r="N125" s="3">
        <v>1.194</v>
      </c>
      <c r="O125">
        <v>0.5373</v>
      </c>
      <c r="P125" t="str">
        <f>INDEX(products[],MATCH('orders (2)'!D125,products[Product ID],0),2)</f>
        <v>Ara</v>
      </c>
      <c r="Q125" t="str">
        <f>INDEX(products[],MATCH('orders (2)'!D125,products[Product ID],0),3)</f>
        <v>D</v>
      </c>
      <c r="R125" t="str">
        <f>INDEX(customers[],MATCH('orders (2)'!C125,customers[Customer ID],0),3)</f>
        <v>mludwell3e@blogger.com</v>
      </c>
      <c r="S125" t="str">
        <f t="shared" si="4"/>
        <v>Arabica</v>
      </c>
      <c r="T125" t="str">
        <f>VLOOKUP(orders[[#This Row],[Customer ID]],customers[],9,FALSE)</f>
        <v>Yes</v>
      </c>
      <c r="U125" t="str">
        <f t="shared" si="5"/>
        <v>Printemps</v>
      </c>
      <c r="V125" t="str">
        <f t="shared" si="6"/>
        <v>Dark</v>
      </c>
      <c r="W125" s="3">
        <f t="shared" si="7"/>
        <v>23.88</v>
      </c>
    </row>
    <row r="126" spans="1:23" x14ac:dyDescent="0.2">
      <c r="A126" t="s">
        <v>1179</v>
      </c>
      <c r="B126" s="1">
        <v>44724</v>
      </c>
      <c r="C126" t="s">
        <v>1180</v>
      </c>
      <c r="D126" t="s">
        <v>6163</v>
      </c>
      <c r="E126">
        <v>4</v>
      </c>
      <c r="F126" t="s">
        <v>1181</v>
      </c>
      <c r="G126" t="s">
        <v>1183</v>
      </c>
      <c r="H126" t="s">
        <v>1184</v>
      </c>
      <c r="I126" t="s">
        <v>164</v>
      </c>
      <c r="J126" t="s">
        <v>18</v>
      </c>
      <c r="K126">
        <v>6912</v>
      </c>
      <c r="L126" s="2">
        <v>2.5</v>
      </c>
      <c r="M126" s="3">
        <v>36.454999999999998</v>
      </c>
      <c r="N126" s="3">
        <v>1.4581999999999999</v>
      </c>
      <c r="O126">
        <v>4.7391499999999995</v>
      </c>
      <c r="P126" t="str">
        <f>INDEX(products[],MATCH('orders (2)'!D126,products[Product ID],0),2)</f>
        <v>Lib</v>
      </c>
      <c r="Q126" t="str">
        <f>INDEX(products[],MATCH('orders (2)'!D126,products[Product ID],0),3)</f>
        <v>L</v>
      </c>
      <c r="R126" t="str">
        <f>INDEX(customers[],MATCH('orders (2)'!C126,customers[Customer ID],0),3)</f>
        <v>dbeauchamp3f@usda.gov</v>
      </c>
      <c r="S126" t="str">
        <f t="shared" si="4"/>
        <v>Liberta</v>
      </c>
      <c r="T126" t="str">
        <f>VLOOKUP(orders[[#This Row],[Customer ID]],customers[],9,FALSE)</f>
        <v>No</v>
      </c>
      <c r="U126" t="str">
        <f t="shared" si="5"/>
        <v>Été</v>
      </c>
      <c r="V126" t="str">
        <f t="shared" si="6"/>
        <v>Light</v>
      </c>
      <c r="W126" s="3">
        <f t="shared" si="7"/>
        <v>145.82</v>
      </c>
    </row>
    <row r="127" spans="1:23" x14ac:dyDescent="0.2">
      <c r="A127" t="s">
        <v>1185</v>
      </c>
      <c r="B127" s="1">
        <v>43582</v>
      </c>
      <c r="C127" t="s">
        <v>1186</v>
      </c>
      <c r="D127" t="s">
        <v>6158</v>
      </c>
      <c r="E127">
        <v>5</v>
      </c>
      <c r="F127" t="s">
        <v>1187</v>
      </c>
      <c r="G127" t="s">
        <v>1189</v>
      </c>
      <c r="H127" t="s">
        <v>1190</v>
      </c>
      <c r="I127" t="s">
        <v>310</v>
      </c>
      <c r="J127" t="s">
        <v>18</v>
      </c>
      <c r="K127">
        <v>23605</v>
      </c>
      <c r="L127" s="2">
        <v>0.2</v>
      </c>
      <c r="M127" s="3">
        <v>4.3650000000000002</v>
      </c>
      <c r="N127" s="3">
        <v>2.1825000000000001</v>
      </c>
      <c r="O127">
        <v>0.56745000000000001</v>
      </c>
      <c r="P127" t="str">
        <f>INDEX(products[],MATCH('orders (2)'!D127,products[Product ID],0),2)</f>
        <v>Lib</v>
      </c>
      <c r="Q127" t="str">
        <f>INDEX(products[],MATCH('orders (2)'!D127,products[Product ID],0),3)</f>
        <v>M</v>
      </c>
      <c r="R127" t="str">
        <f>INDEX(customers[],MATCH('orders (2)'!C127,customers[Customer ID],0),3)</f>
        <v>srodliff3g@ted.com</v>
      </c>
      <c r="S127" t="str">
        <f t="shared" si="4"/>
        <v>Liberta</v>
      </c>
      <c r="T127" t="str">
        <f>VLOOKUP(orders[[#This Row],[Customer ID]],customers[],9,FALSE)</f>
        <v>Yes</v>
      </c>
      <c r="U127" t="str">
        <f t="shared" si="5"/>
        <v>Printemps</v>
      </c>
      <c r="V127" t="str">
        <f t="shared" si="6"/>
        <v>Medium</v>
      </c>
      <c r="W127" s="3">
        <f t="shared" si="7"/>
        <v>21.825000000000003</v>
      </c>
    </row>
    <row r="128" spans="1:23" x14ac:dyDescent="0.2">
      <c r="A128" t="s">
        <v>1191</v>
      </c>
      <c r="B128" s="1">
        <v>43608</v>
      </c>
      <c r="C128" t="s">
        <v>1192</v>
      </c>
      <c r="D128" t="s">
        <v>6159</v>
      </c>
      <c r="E128">
        <v>3</v>
      </c>
      <c r="F128" t="s">
        <v>1193</v>
      </c>
      <c r="G128" t="s">
        <v>1195</v>
      </c>
      <c r="H128" t="s">
        <v>1196</v>
      </c>
      <c r="I128" t="s">
        <v>446</v>
      </c>
      <c r="J128" t="s">
        <v>317</v>
      </c>
      <c r="K128" t="s">
        <v>409</v>
      </c>
      <c r="L128" s="2">
        <v>0.5</v>
      </c>
      <c r="M128" s="3">
        <v>8.73</v>
      </c>
      <c r="N128" s="3">
        <v>1.746</v>
      </c>
      <c r="O128">
        <v>1.1349</v>
      </c>
      <c r="P128" t="str">
        <f>INDEX(products[],MATCH('orders (2)'!D128,products[Product ID],0),2)</f>
        <v>Lib</v>
      </c>
      <c r="Q128" t="str">
        <f>INDEX(products[],MATCH('orders (2)'!D128,products[Product ID],0),3)</f>
        <v>M</v>
      </c>
      <c r="R128" t="str">
        <f>INDEX(customers[],MATCH('orders (2)'!C128,customers[Customer ID],0),3)</f>
        <v>swoodham3h@businesswire.com</v>
      </c>
      <c r="S128" t="str">
        <f t="shared" si="4"/>
        <v>Liberta</v>
      </c>
      <c r="T128" t="str">
        <f>VLOOKUP(orders[[#This Row],[Customer ID]],customers[],9,FALSE)</f>
        <v>Yes</v>
      </c>
      <c r="U128" t="str">
        <f t="shared" si="5"/>
        <v>Printemps</v>
      </c>
      <c r="V128" t="str">
        <f t="shared" si="6"/>
        <v>Medium</v>
      </c>
      <c r="W128" s="3">
        <f t="shared" si="7"/>
        <v>26.19</v>
      </c>
    </row>
    <row r="129" spans="1:23" x14ac:dyDescent="0.2">
      <c r="A129" t="s">
        <v>1197</v>
      </c>
      <c r="B129" s="1">
        <v>44026</v>
      </c>
      <c r="C129" t="s">
        <v>1198</v>
      </c>
      <c r="D129" t="s">
        <v>6154</v>
      </c>
      <c r="E129">
        <v>1</v>
      </c>
      <c r="F129" t="s">
        <v>1199</v>
      </c>
      <c r="G129" t="s">
        <v>1201</v>
      </c>
      <c r="H129" t="s">
        <v>1202</v>
      </c>
      <c r="I129" t="s">
        <v>71</v>
      </c>
      <c r="J129" t="s">
        <v>18</v>
      </c>
      <c r="K129">
        <v>99599</v>
      </c>
      <c r="L129" s="2">
        <v>1</v>
      </c>
      <c r="M129" s="3">
        <v>11.25</v>
      </c>
      <c r="N129" s="3">
        <v>1.125</v>
      </c>
      <c r="O129">
        <v>1.0125</v>
      </c>
      <c r="P129" t="str">
        <f>INDEX(products[],MATCH('orders (2)'!D129,products[Product ID],0),2)</f>
        <v>Ara</v>
      </c>
      <c r="Q129" t="str">
        <f>INDEX(products[],MATCH('orders (2)'!D129,products[Product ID],0),3)</f>
        <v>M</v>
      </c>
      <c r="R129" t="str">
        <f>INDEX(customers[],MATCH('orders (2)'!C129,customers[Customer ID],0),3)</f>
        <v>hsynnot3i@about.com</v>
      </c>
      <c r="S129" t="str">
        <f t="shared" si="4"/>
        <v>Arabica</v>
      </c>
      <c r="T129" t="str">
        <f>VLOOKUP(orders[[#This Row],[Customer ID]],customers[],9,FALSE)</f>
        <v>No</v>
      </c>
      <c r="U129" t="str">
        <f t="shared" si="5"/>
        <v>Été</v>
      </c>
      <c r="V129" t="str">
        <f t="shared" si="6"/>
        <v>Medium</v>
      </c>
      <c r="W129" s="3">
        <f t="shared" si="7"/>
        <v>11.25</v>
      </c>
    </row>
    <row r="130" spans="1:23" x14ac:dyDescent="0.2">
      <c r="A130" t="s">
        <v>1203</v>
      </c>
      <c r="B130" s="1">
        <v>44510</v>
      </c>
      <c r="C130" t="s">
        <v>1204</v>
      </c>
      <c r="D130" t="s">
        <v>6142</v>
      </c>
      <c r="E130">
        <v>6</v>
      </c>
      <c r="F130" t="s">
        <v>1205</v>
      </c>
      <c r="G130" t="s">
        <v>1207</v>
      </c>
      <c r="H130" t="s">
        <v>1208</v>
      </c>
      <c r="I130" t="s">
        <v>288</v>
      </c>
      <c r="J130" t="s">
        <v>317</v>
      </c>
      <c r="K130" t="s">
        <v>443</v>
      </c>
      <c r="L130" s="2">
        <v>1</v>
      </c>
      <c r="M130" s="3">
        <v>12.95</v>
      </c>
      <c r="N130" s="3">
        <v>1.2949999999999999</v>
      </c>
      <c r="O130">
        <v>1.6835</v>
      </c>
      <c r="P130" t="str">
        <f>INDEX(products[],MATCH('orders (2)'!D130,products[Product ID],0),2)</f>
        <v>Lib</v>
      </c>
      <c r="Q130" t="str">
        <f>INDEX(products[],MATCH('orders (2)'!D130,products[Product ID],0),3)</f>
        <v>D</v>
      </c>
      <c r="R130" t="str">
        <f>INDEX(customers[],MATCH('orders (2)'!C130,customers[Customer ID],0),3)</f>
        <v>rlepere3j@shop-pro.jp</v>
      </c>
      <c r="S130" t="str">
        <f t="shared" ref="S130:S193" si="8">_xlfn.IFS(P130="Rob","Robesca",P130="Ara","Arabica",P130="Exc","Excercice",P130="Lib","Liberta")</f>
        <v>Liberta</v>
      </c>
      <c r="T130" t="str">
        <f>VLOOKUP(orders[[#This Row],[Customer ID]],customers[],9,FALSE)</f>
        <v>No</v>
      </c>
      <c r="U130" t="str">
        <f t="shared" ref="U130:U193" si="9">_xlfn.IFS(MONTH(B130)=7,"Été",MONTH(B130)=8,"Été",MONTH(B130)=6,"Été",MONTH(B130)=9,"Automne ",MONTH(B130)=10,"Automne",MONTH(B130)=11,"Automne",MONTH(B130)=5,"Printemps",MONTH(B130)=4,"Printemps",MONTH(B130)=3,"Printemps",MONTH(B130)=1,"Hiver",MONTH(B130)=2,"Hiver",MONTH(B130)=12,"Hiver")</f>
        <v>Automne</v>
      </c>
      <c r="V130" t="str">
        <f t="shared" ref="V130:V193" si="10">_xlfn.IFS(Q130="M","Medium",Q130="L","Light",Q130="D","Dark")</f>
        <v>Dark</v>
      </c>
      <c r="W130" s="3">
        <f t="shared" ref="W130:W193" si="11">E130*M130</f>
        <v>77.699999999999989</v>
      </c>
    </row>
    <row r="131" spans="1:23" x14ac:dyDescent="0.2">
      <c r="A131" t="s">
        <v>1209</v>
      </c>
      <c r="B131" s="1">
        <v>44439</v>
      </c>
      <c r="C131" t="s">
        <v>1210</v>
      </c>
      <c r="D131" t="s">
        <v>6156</v>
      </c>
      <c r="E131">
        <v>1</v>
      </c>
      <c r="F131" t="s">
        <v>1211</v>
      </c>
      <c r="G131" t="s">
        <v>1213</v>
      </c>
      <c r="H131" t="s">
        <v>1214</v>
      </c>
      <c r="I131" t="s">
        <v>96</v>
      </c>
      <c r="J131" t="s">
        <v>18</v>
      </c>
      <c r="K131">
        <v>58122</v>
      </c>
      <c r="L131" s="2">
        <v>0.5</v>
      </c>
      <c r="M131" s="3">
        <v>6.75</v>
      </c>
      <c r="N131" s="3">
        <v>1.35</v>
      </c>
      <c r="O131">
        <v>0.60749999999999993</v>
      </c>
      <c r="P131" t="str">
        <f>INDEX(products[],MATCH('orders (2)'!D131,products[Product ID],0),2)</f>
        <v>Ara</v>
      </c>
      <c r="Q131" t="str">
        <f>INDEX(products[],MATCH('orders (2)'!D131,products[Product ID],0),3)</f>
        <v>M</v>
      </c>
      <c r="R131" t="str">
        <f>INDEX(customers[],MATCH('orders (2)'!C131,customers[Customer ID],0),3)</f>
        <v>twoofinden3k@businesswire.com</v>
      </c>
      <c r="S131" t="str">
        <f t="shared" si="8"/>
        <v>Arabica</v>
      </c>
      <c r="T131" t="str">
        <f>VLOOKUP(orders[[#This Row],[Customer ID]],customers[],9,FALSE)</f>
        <v>No</v>
      </c>
      <c r="U131" t="str">
        <f t="shared" si="9"/>
        <v>Été</v>
      </c>
      <c r="V131" t="str">
        <f t="shared" si="10"/>
        <v>Medium</v>
      </c>
      <c r="W131" s="3">
        <f t="shared" si="11"/>
        <v>6.75</v>
      </c>
    </row>
    <row r="132" spans="1:23" x14ac:dyDescent="0.2">
      <c r="A132" t="s">
        <v>1215</v>
      </c>
      <c r="B132" s="1">
        <v>43652</v>
      </c>
      <c r="C132" t="s">
        <v>1216</v>
      </c>
      <c r="D132" t="s">
        <v>6182</v>
      </c>
      <c r="E132">
        <v>1</v>
      </c>
      <c r="F132" t="s">
        <v>1217</v>
      </c>
      <c r="G132" t="s">
        <v>1219</v>
      </c>
      <c r="H132" t="s">
        <v>1220</v>
      </c>
      <c r="I132" t="s">
        <v>94</v>
      </c>
      <c r="J132" t="s">
        <v>18</v>
      </c>
      <c r="K132">
        <v>47737</v>
      </c>
      <c r="L132" s="2">
        <v>1</v>
      </c>
      <c r="M132" s="3">
        <v>12.15</v>
      </c>
      <c r="N132" s="3">
        <v>1.2150000000000001</v>
      </c>
      <c r="O132">
        <v>1.3365</v>
      </c>
      <c r="P132" t="str">
        <f>INDEX(products[],MATCH('orders (2)'!D132,products[Product ID],0),2)</f>
        <v>Exc</v>
      </c>
      <c r="Q132" t="str">
        <f>INDEX(products[],MATCH('orders (2)'!D132,products[Product ID],0),3)</f>
        <v>D</v>
      </c>
      <c r="R132" t="str">
        <f>INDEX(customers[],MATCH('orders (2)'!C132,customers[Customer ID],0),3)</f>
        <v>edacca3l@google.pl</v>
      </c>
      <c r="S132" t="str">
        <f t="shared" si="8"/>
        <v>Excercice</v>
      </c>
      <c r="T132" t="str">
        <f>VLOOKUP(orders[[#This Row],[Customer ID]],customers[],9,FALSE)</f>
        <v>Yes</v>
      </c>
      <c r="U132" t="str">
        <f t="shared" si="9"/>
        <v>Été</v>
      </c>
      <c r="V132" t="str">
        <f t="shared" si="10"/>
        <v>Dark</v>
      </c>
      <c r="W132" s="3">
        <f t="shared" si="11"/>
        <v>12.15</v>
      </c>
    </row>
    <row r="133" spans="1:23" x14ac:dyDescent="0.2">
      <c r="A133" t="s">
        <v>1221</v>
      </c>
      <c r="B133" s="1">
        <v>44624</v>
      </c>
      <c r="C133" t="s">
        <v>1222</v>
      </c>
      <c r="D133" t="s">
        <v>6181</v>
      </c>
      <c r="E133">
        <v>5</v>
      </c>
      <c r="F133" t="s">
        <v>1223</v>
      </c>
      <c r="G133" t="s">
        <v>1224</v>
      </c>
      <c r="H133" t="s">
        <v>1225</v>
      </c>
      <c r="I133" t="s">
        <v>431</v>
      </c>
      <c r="J133" t="s">
        <v>317</v>
      </c>
      <c r="K133" t="s">
        <v>419</v>
      </c>
      <c r="L133" s="2">
        <v>2.5</v>
      </c>
      <c r="M133" s="3">
        <v>29.784999999999997</v>
      </c>
      <c r="N133" s="3">
        <v>1.1913999999999998</v>
      </c>
      <c r="O133">
        <v>2.6806499999999995</v>
      </c>
      <c r="P133" t="str">
        <f>INDEX(products[],MATCH('orders (2)'!D133,products[Product ID],0),2)</f>
        <v>Ara</v>
      </c>
      <c r="Q133" t="str">
        <f>INDEX(products[],MATCH('orders (2)'!D133,products[Product ID],0),3)</f>
        <v>L</v>
      </c>
      <c r="R133">
        <f>INDEX(customers[],MATCH('orders (2)'!C133,customers[Customer ID],0),3)</f>
        <v>0</v>
      </c>
      <c r="S133" t="str">
        <f t="shared" si="8"/>
        <v>Arabica</v>
      </c>
      <c r="T133" t="str">
        <f>VLOOKUP(orders[[#This Row],[Customer ID]],customers[],9,FALSE)</f>
        <v>Yes</v>
      </c>
      <c r="U133" t="str">
        <f t="shared" si="9"/>
        <v>Printemps</v>
      </c>
      <c r="V133" t="str">
        <f t="shared" si="10"/>
        <v>Light</v>
      </c>
      <c r="W133" s="3">
        <f t="shared" si="11"/>
        <v>148.92499999999998</v>
      </c>
    </row>
    <row r="134" spans="1:23" x14ac:dyDescent="0.2">
      <c r="A134" t="s">
        <v>1226</v>
      </c>
      <c r="B134" s="1">
        <v>44196</v>
      </c>
      <c r="C134" t="s">
        <v>1227</v>
      </c>
      <c r="D134" t="s">
        <v>6143</v>
      </c>
      <c r="E134">
        <v>2</v>
      </c>
      <c r="F134" t="s">
        <v>1228</v>
      </c>
      <c r="G134" t="s">
        <v>1230</v>
      </c>
      <c r="H134" t="s">
        <v>1231</v>
      </c>
      <c r="I134" t="s">
        <v>34</v>
      </c>
      <c r="J134" t="s">
        <v>18</v>
      </c>
      <c r="K134">
        <v>28210</v>
      </c>
      <c r="L134" s="2">
        <v>0.5</v>
      </c>
      <c r="M134" s="3">
        <v>7.29</v>
      </c>
      <c r="N134" s="3">
        <v>1.458</v>
      </c>
      <c r="O134">
        <v>0.80190000000000006</v>
      </c>
      <c r="P134" t="str">
        <f>INDEX(products[],MATCH('orders (2)'!D134,products[Product ID],0),2)</f>
        <v>Exc</v>
      </c>
      <c r="Q134" t="str">
        <f>INDEX(products[],MATCH('orders (2)'!D134,products[Product ID],0),3)</f>
        <v>D</v>
      </c>
      <c r="R134" t="str">
        <f>INDEX(customers[],MATCH('orders (2)'!C134,customers[Customer ID],0),3)</f>
        <v>bhindsberg3n@blogs.com</v>
      </c>
      <c r="S134" t="str">
        <f t="shared" si="8"/>
        <v>Excercice</v>
      </c>
      <c r="T134" t="str">
        <f>VLOOKUP(orders[[#This Row],[Customer ID]],customers[],9,FALSE)</f>
        <v>Yes</v>
      </c>
      <c r="U134" t="str">
        <f t="shared" si="9"/>
        <v>Hiver</v>
      </c>
      <c r="V134" t="str">
        <f t="shared" si="10"/>
        <v>Dark</v>
      </c>
      <c r="W134" s="3">
        <f t="shared" si="11"/>
        <v>14.58</v>
      </c>
    </row>
    <row r="135" spans="1:23" x14ac:dyDescent="0.2">
      <c r="A135" t="s">
        <v>1232</v>
      </c>
      <c r="B135" s="1">
        <v>44043</v>
      </c>
      <c r="C135" t="s">
        <v>1233</v>
      </c>
      <c r="D135" t="s">
        <v>6181</v>
      </c>
      <c r="E135">
        <v>5</v>
      </c>
      <c r="F135" t="s">
        <v>1234</v>
      </c>
      <c r="G135" t="s">
        <v>1236</v>
      </c>
      <c r="H135" t="s">
        <v>1237</v>
      </c>
      <c r="I135" t="s">
        <v>222</v>
      </c>
      <c r="J135" t="s">
        <v>18</v>
      </c>
      <c r="K135">
        <v>35815</v>
      </c>
      <c r="L135" s="2">
        <v>2.5</v>
      </c>
      <c r="M135" s="3">
        <v>29.784999999999997</v>
      </c>
      <c r="N135" s="3">
        <v>1.1913999999999998</v>
      </c>
      <c r="O135">
        <v>2.6806499999999995</v>
      </c>
      <c r="P135" t="str">
        <f>INDEX(products[],MATCH('orders (2)'!D135,products[Product ID],0),2)</f>
        <v>Ara</v>
      </c>
      <c r="Q135" t="str">
        <f>INDEX(products[],MATCH('orders (2)'!D135,products[Product ID],0),3)</f>
        <v>L</v>
      </c>
      <c r="R135" t="str">
        <f>INDEX(customers[],MATCH('orders (2)'!C135,customers[Customer ID],0),3)</f>
        <v>orobins3o@salon.com</v>
      </c>
      <c r="S135" t="str">
        <f t="shared" si="8"/>
        <v>Arabica</v>
      </c>
      <c r="T135" t="str">
        <f>VLOOKUP(orders[[#This Row],[Customer ID]],customers[],9,FALSE)</f>
        <v>Yes</v>
      </c>
      <c r="U135" t="str">
        <f t="shared" si="9"/>
        <v>Été</v>
      </c>
      <c r="V135" t="str">
        <f t="shared" si="10"/>
        <v>Light</v>
      </c>
      <c r="W135" s="3">
        <f t="shared" si="11"/>
        <v>148.92499999999998</v>
      </c>
    </row>
    <row r="136" spans="1:23" x14ac:dyDescent="0.2">
      <c r="A136" t="s">
        <v>1238</v>
      </c>
      <c r="B136" s="1">
        <v>44340</v>
      </c>
      <c r="C136" t="s">
        <v>1239</v>
      </c>
      <c r="D136" t="s">
        <v>6142</v>
      </c>
      <c r="E136">
        <v>1</v>
      </c>
      <c r="F136" t="s">
        <v>1240</v>
      </c>
      <c r="G136" t="s">
        <v>1242</v>
      </c>
      <c r="H136" t="s">
        <v>1243</v>
      </c>
      <c r="I136" t="s">
        <v>177</v>
      </c>
      <c r="J136" t="s">
        <v>18</v>
      </c>
      <c r="K136">
        <v>92725</v>
      </c>
      <c r="L136" s="2">
        <v>1</v>
      </c>
      <c r="M136" s="3">
        <v>12.95</v>
      </c>
      <c r="N136" s="3">
        <v>1.2949999999999999</v>
      </c>
      <c r="O136">
        <v>1.6835</v>
      </c>
      <c r="P136" t="str">
        <f>INDEX(products[],MATCH('orders (2)'!D136,products[Product ID],0),2)</f>
        <v>Lib</v>
      </c>
      <c r="Q136" t="str">
        <f>INDEX(products[],MATCH('orders (2)'!D136,products[Product ID],0),3)</f>
        <v>D</v>
      </c>
      <c r="R136" t="str">
        <f>INDEX(customers[],MATCH('orders (2)'!C136,customers[Customer ID],0),3)</f>
        <v>osyseland3p@independent.co.uk</v>
      </c>
      <c r="S136" t="str">
        <f t="shared" si="8"/>
        <v>Liberta</v>
      </c>
      <c r="T136" t="str">
        <f>VLOOKUP(orders[[#This Row],[Customer ID]],customers[],9,FALSE)</f>
        <v>No</v>
      </c>
      <c r="U136" t="str">
        <f t="shared" si="9"/>
        <v>Printemps</v>
      </c>
      <c r="V136" t="str">
        <f t="shared" si="10"/>
        <v>Dark</v>
      </c>
      <c r="W136" s="3">
        <f t="shared" si="11"/>
        <v>12.95</v>
      </c>
    </row>
    <row r="137" spans="1:23" x14ac:dyDescent="0.2">
      <c r="A137" t="s">
        <v>1244</v>
      </c>
      <c r="B137" s="1">
        <v>44758</v>
      </c>
      <c r="C137" t="s">
        <v>1245</v>
      </c>
      <c r="D137" t="s">
        <v>6165</v>
      </c>
      <c r="E137">
        <v>3</v>
      </c>
      <c r="F137" t="s">
        <v>1246</v>
      </c>
      <c r="H137" t="s">
        <v>1247</v>
      </c>
      <c r="I137" t="s">
        <v>46</v>
      </c>
      <c r="J137" t="s">
        <v>18</v>
      </c>
      <c r="K137">
        <v>20520</v>
      </c>
      <c r="L137" s="2">
        <v>2.5</v>
      </c>
      <c r="M137" s="3">
        <v>31.624999999999996</v>
      </c>
      <c r="N137" s="3">
        <v>1.2649999999999999</v>
      </c>
      <c r="O137">
        <v>3.4787499999999998</v>
      </c>
      <c r="P137" t="str">
        <f>INDEX(products[],MATCH('orders (2)'!D137,products[Product ID],0),2)</f>
        <v>Exc</v>
      </c>
      <c r="Q137" t="str">
        <f>INDEX(products[],MATCH('orders (2)'!D137,products[Product ID],0),3)</f>
        <v>M</v>
      </c>
      <c r="R137">
        <f>INDEX(customers[],MATCH('orders (2)'!C137,customers[Customer ID],0),3)</f>
        <v>0</v>
      </c>
      <c r="S137" t="str">
        <f t="shared" si="8"/>
        <v>Excercice</v>
      </c>
      <c r="T137" t="str">
        <f>VLOOKUP(orders[[#This Row],[Customer ID]],customers[],9,FALSE)</f>
        <v>Yes</v>
      </c>
      <c r="U137" t="str">
        <f t="shared" si="9"/>
        <v>Été</v>
      </c>
      <c r="V137" t="str">
        <f t="shared" si="10"/>
        <v>Medium</v>
      </c>
      <c r="W137" s="3">
        <f t="shared" si="11"/>
        <v>94.874999999999986</v>
      </c>
    </row>
    <row r="138" spans="1:23" x14ac:dyDescent="0.2">
      <c r="A138" t="s">
        <v>1254</v>
      </c>
      <c r="B138" s="1">
        <v>44406</v>
      </c>
      <c r="C138" t="s">
        <v>1255</v>
      </c>
      <c r="D138" t="s">
        <v>6153</v>
      </c>
      <c r="E138">
        <v>4</v>
      </c>
      <c r="F138" t="s">
        <v>1256</v>
      </c>
      <c r="G138" t="s">
        <v>1258</v>
      </c>
      <c r="H138" t="s">
        <v>1259</v>
      </c>
      <c r="I138" t="s">
        <v>103</v>
      </c>
      <c r="J138" t="s">
        <v>18</v>
      </c>
      <c r="K138">
        <v>63131</v>
      </c>
      <c r="L138" s="2">
        <v>0.2</v>
      </c>
      <c r="M138" s="3">
        <v>2.9849999999999999</v>
      </c>
      <c r="N138" s="3">
        <v>1.4924999999999999</v>
      </c>
      <c r="O138">
        <v>0.26865</v>
      </c>
      <c r="P138" t="str">
        <f>INDEX(products[],MATCH('orders (2)'!D138,products[Product ID],0),2)</f>
        <v>Ara</v>
      </c>
      <c r="Q138" t="str">
        <f>INDEX(products[],MATCH('orders (2)'!D138,products[Product ID],0),3)</f>
        <v>D</v>
      </c>
      <c r="R138" t="str">
        <f>INDEX(customers[],MATCH('orders (2)'!C138,customers[Customer ID],0),3)</f>
        <v>lkeenleyside3s@topsy.com</v>
      </c>
      <c r="S138" t="str">
        <f t="shared" si="8"/>
        <v>Arabica</v>
      </c>
      <c r="T138" t="str">
        <f>VLOOKUP(orders[[#This Row],[Customer ID]],customers[],9,FALSE)</f>
        <v>No</v>
      </c>
      <c r="U138" t="str">
        <f t="shared" si="9"/>
        <v>Été</v>
      </c>
      <c r="V138" t="str">
        <f t="shared" si="10"/>
        <v>Dark</v>
      </c>
      <c r="W138" s="3">
        <f t="shared" si="11"/>
        <v>11.94</v>
      </c>
    </row>
    <row r="139" spans="1:23" x14ac:dyDescent="0.2">
      <c r="A139" t="s">
        <v>1260</v>
      </c>
      <c r="B139" s="1">
        <v>44637</v>
      </c>
      <c r="C139" t="s">
        <v>1261</v>
      </c>
      <c r="D139" t="s">
        <v>6147</v>
      </c>
      <c r="E139">
        <v>3</v>
      </c>
      <c r="F139" t="s">
        <v>1262</v>
      </c>
      <c r="G139" t="s">
        <v>1263</v>
      </c>
      <c r="H139" t="s">
        <v>1264</v>
      </c>
      <c r="I139" t="s">
        <v>348</v>
      </c>
      <c r="J139" t="s">
        <v>317</v>
      </c>
      <c r="K139" t="s">
        <v>349</v>
      </c>
      <c r="L139" s="2">
        <v>2.5</v>
      </c>
      <c r="M139" s="3">
        <v>34.154999999999994</v>
      </c>
      <c r="N139" s="3">
        <v>1.3661999999999999</v>
      </c>
      <c r="O139">
        <v>3.7570499999999996</v>
      </c>
      <c r="P139" t="str">
        <f>INDEX(products[],MATCH('orders (2)'!D139,products[Product ID],0),2)</f>
        <v>Exc</v>
      </c>
      <c r="Q139" t="str">
        <f>INDEX(products[],MATCH('orders (2)'!D139,products[Product ID],0),3)</f>
        <v>L</v>
      </c>
      <c r="R139">
        <f>INDEX(customers[],MATCH('orders (2)'!C139,customers[Customer ID],0),3)</f>
        <v>0</v>
      </c>
      <c r="S139" t="str">
        <f t="shared" si="8"/>
        <v>Excercice</v>
      </c>
      <c r="T139" t="str">
        <f>VLOOKUP(orders[[#This Row],[Customer ID]],customers[],9,FALSE)</f>
        <v>No</v>
      </c>
      <c r="U139" t="str">
        <f t="shared" si="9"/>
        <v>Printemps</v>
      </c>
      <c r="V139" t="str">
        <f t="shared" si="10"/>
        <v>Light</v>
      </c>
      <c r="W139" s="3">
        <f t="shared" si="11"/>
        <v>102.46499999999997</v>
      </c>
    </row>
    <row r="140" spans="1:23" x14ac:dyDescent="0.2">
      <c r="A140" t="s">
        <v>1265</v>
      </c>
      <c r="B140" s="1">
        <v>44238</v>
      </c>
      <c r="C140" t="s">
        <v>1266</v>
      </c>
      <c r="D140" t="s">
        <v>6182</v>
      </c>
      <c r="E140">
        <v>4</v>
      </c>
      <c r="F140" t="s">
        <v>1267</v>
      </c>
      <c r="G140" t="s">
        <v>1268</v>
      </c>
      <c r="H140" t="s">
        <v>1269</v>
      </c>
      <c r="I140" t="s">
        <v>72</v>
      </c>
      <c r="J140" t="s">
        <v>18</v>
      </c>
      <c r="K140">
        <v>96805</v>
      </c>
      <c r="L140" s="2">
        <v>1</v>
      </c>
      <c r="M140" s="3">
        <v>12.15</v>
      </c>
      <c r="N140" s="3">
        <v>1.2150000000000001</v>
      </c>
      <c r="O140">
        <v>1.3365</v>
      </c>
      <c r="P140" t="str">
        <f>INDEX(products[],MATCH('orders (2)'!D140,products[Product ID],0),2)</f>
        <v>Exc</v>
      </c>
      <c r="Q140" t="str">
        <f>INDEX(products[],MATCH('orders (2)'!D140,products[Product ID],0),3)</f>
        <v>D</v>
      </c>
      <c r="R140">
        <f>INDEX(customers[],MATCH('orders (2)'!C140,customers[Customer ID],0),3)</f>
        <v>0</v>
      </c>
      <c r="S140" t="str">
        <f t="shared" si="8"/>
        <v>Excercice</v>
      </c>
      <c r="T140" t="str">
        <f>VLOOKUP(orders[[#This Row],[Customer ID]],customers[],9,FALSE)</f>
        <v>No</v>
      </c>
      <c r="U140" t="str">
        <f t="shared" si="9"/>
        <v>Hiver</v>
      </c>
      <c r="V140" t="str">
        <f t="shared" si="10"/>
        <v>Dark</v>
      </c>
      <c r="W140" s="3">
        <f t="shared" si="11"/>
        <v>48.6</v>
      </c>
    </row>
    <row r="141" spans="1:23" x14ac:dyDescent="0.2">
      <c r="A141" t="s">
        <v>1270</v>
      </c>
      <c r="B141" s="1">
        <v>43509</v>
      </c>
      <c r="C141" t="s">
        <v>1271</v>
      </c>
      <c r="D141" t="s">
        <v>6142</v>
      </c>
      <c r="E141">
        <v>6</v>
      </c>
      <c r="F141" t="s">
        <v>1272</v>
      </c>
      <c r="G141" t="s">
        <v>1273</v>
      </c>
      <c r="H141" t="s">
        <v>1274</v>
      </c>
      <c r="I141" t="s">
        <v>152</v>
      </c>
      <c r="J141" t="s">
        <v>18</v>
      </c>
      <c r="K141">
        <v>92878</v>
      </c>
      <c r="L141" s="2">
        <v>1</v>
      </c>
      <c r="M141" s="3">
        <v>12.95</v>
      </c>
      <c r="N141" s="3">
        <v>1.2949999999999999</v>
      </c>
      <c r="O141">
        <v>1.6835</v>
      </c>
      <c r="P141" t="str">
        <f>INDEX(products[],MATCH('orders (2)'!D141,products[Product ID],0),2)</f>
        <v>Lib</v>
      </c>
      <c r="Q141" t="str">
        <f>INDEX(products[],MATCH('orders (2)'!D141,products[Product ID],0),3)</f>
        <v>D</v>
      </c>
      <c r="R141">
        <f>INDEX(customers[],MATCH('orders (2)'!C141,customers[Customer ID],0),3)</f>
        <v>0</v>
      </c>
      <c r="S141" t="str">
        <f t="shared" si="8"/>
        <v>Liberta</v>
      </c>
      <c r="T141" t="str">
        <f>VLOOKUP(orders[[#This Row],[Customer ID]],customers[],9,FALSE)</f>
        <v>Yes</v>
      </c>
      <c r="U141" t="str">
        <f t="shared" si="9"/>
        <v>Hiver</v>
      </c>
      <c r="V141" t="str">
        <f t="shared" si="10"/>
        <v>Dark</v>
      </c>
      <c r="W141" s="3">
        <f t="shared" si="11"/>
        <v>77.699999999999989</v>
      </c>
    </row>
    <row r="142" spans="1:23" x14ac:dyDescent="0.2">
      <c r="A142" t="s">
        <v>1275</v>
      </c>
      <c r="B142" s="1">
        <v>44694</v>
      </c>
      <c r="C142" t="s">
        <v>1276</v>
      </c>
      <c r="D142" t="s">
        <v>6164</v>
      </c>
      <c r="E142">
        <v>1</v>
      </c>
      <c r="F142" t="s">
        <v>1277</v>
      </c>
      <c r="G142" t="s">
        <v>1279</v>
      </c>
      <c r="H142" t="s">
        <v>1280</v>
      </c>
      <c r="I142" t="s">
        <v>1281</v>
      </c>
      <c r="J142" t="s">
        <v>317</v>
      </c>
      <c r="K142" t="s">
        <v>443</v>
      </c>
      <c r="L142" s="2">
        <v>2.5</v>
      </c>
      <c r="M142" s="3">
        <v>29.784999999999997</v>
      </c>
      <c r="N142" s="3">
        <v>1.1913999999999998</v>
      </c>
      <c r="O142">
        <v>3.8720499999999998</v>
      </c>
      <c r="P142" t="str">
        <f>INDEX(products[],MATCH('orders (2)'!D142,products[Product ID],0),2)</f>
        <v>Lib</v>
      </c>
      <c r="Q142" t="str">
        <f>INDEX(products[],MATCH('orders (2)'!D142,products[Product ID],0),3)</f>
        <v>D</v>
      </c>
      <c r="R142" t="str">
        <f>INDEX(customers[],MATCH('orders (2)'!C142,customers[Customer ID],0),3)</f>
        <v>vkundt3w@bigcartel.com</v>
      </c>
      <c r="S142" t="str">
        <f t="shared" si="8"/>
        <v>Liberta</v>
      </c>
      <c r="T142" t="str">
        <f>VLOOKUP(orders[[#This Row],[Customer ID]],customers[],9,FALSE)</f>
        <v>Yes</v>
      </c>
      <c r="U142" t="str">
        <f t="shared" si="9"/>
        <v>Printemps</v>
      </c>
      <c r="V142" t="str">
        <f t="shared" si="10"/>
        <v>Dark</v>
      </c>
      <c r="W142" s="3">
        <f t="shared" si="11"/>
        <v>29.784999999999997</v>
      </c>
    </row>
    <row r="143" spans="1:23" x14ac:dyDescent="0.2">
      <c r="A143" t="s">
        <v>1282</v>
      </c>
      <c r="B143" s="1">
        <v>43970</v>
      </c>
      <c r="C143" t="s">
        <v>1283</v>
      </c>
      <c r="D143" t="s">
        <v>6166</v>
      </c>
      <c r="E143">
        <v>4</v>
      </c>
      <c r="F143" t="s">
        <v>1284</v>
      </c>
      <c r="G143" t="s">
        <v>1286</v>
      </c>
      <c r="H143" t="s">
        <v>1287</v>
      </c>
      <c r="I143" t="s">
        <v>46</v>
      </c>
      <c r="J143" t="s">
        <v>18</v>
      </c>
      <c r="K143">
        <v>20520</v>
      </c>
      <c r="L143" s="2">
        <v>0.2</v>
      </c>
      <c r="M143" s="3">
        <v>3.8849999999999998</v>
      </c>
      <c r="N143" s="3">
        <v>1.9424999999999999</v>
      </c>
      <c r="O143">
        <v>0.34964999999999996</v>
      </c>
      <c r="P143" t="str">
        <f>INDEX(products[],MATCH('orders (2)'!D143,products[Product ID],0),2)</f>
        <v>Ara</v>
      </c>
      <c r="Q143" t="str">
        <f>INDEX(products[],MATCH('orders (2)'!D143,products[Product ID],0),3)</f>
        <v>L</v>
      </c>
      <c r="R143" t="str">
        <f>INDEX(customers[],MATCH('orders (2)'!C143,customers[Customer ID],0),3)</f>
        <v>bbett3x@google.de</v>
      </c>
      <c r="S143" t="str">
        <f t="shared" si="8"/>
        <v>Arabica</v>
      </c>
      <c r="T143" t="str">
        <f>VLOOKUP(orders[[#This Row],[Customer ID]],customers[],9,FALSE)</f>
        <v>Yes</v>
      </c>
      <c r="U143" t="str">
        <f t="shared" si="9"/>
        <v>Printemps</v>
      </c>
      <c r="V143" t="str">
        <f t="shared" si="10"/>
        <v>Light</v>
      </c>
      <c r="W143" s="3">
        <f t="shared" si="11"/>
        <v>15.54</v>
      </c>
    </row>
    <row r="144" spans="1:23" x14ac:dyDescent="0.2">
      <c r="A144" t="s">
        <v>1288</v>
      </c>
      <c r="B144" s="1">
        <v>44678</v>
      </c>
      <c r="C144" t="s">
        <v>1289</v>
      </c>
      <c r="D144" t="s">
        <v>6147</v>
      </c>
      <c r="E144">
        <v>4</v>
      </c>
      <c r="F144" t="s">
        <v>1290</v>
      </c>
      <c r="H144" t="s">
        <v>1291</v>
      </c>
      <c r="I144" t="s">
        <v>319</v>
      </c>
      <c r="J144" t="s">
        <v>317</v>
      </c>
      <c r="K144" t="s">
        <v>320</v>
      </c>
      <c r="L144" s="2">
        <v>2.5</v>
      </c>
      <c r="M144" s="3">
        <v>34.154999999999994</v>
      </c>
      <c r="N144" s="3">
        <v>1.3661999999999999</v>
      </c>
      <c r="O144">
        <v>3.7570499999999996</v>
      </c>
      <c r="P144" t="str">
        <f>INDEX(products[],MATCH('orders (2)'!D144,products[Product ID],0),2)</f>
        <v>Exc</v>
      </c>
      <c r="Q144" t="str">
        <f>INDEX(products[],MATCH('orders (2)'!D144,products[Product ID],0),3)</f>
        <v>L</v>
      </c>
      <c r="R144">
        <f>INDEX(customers[],MATCH('orders (2)'!C144,customers[Customer ID],0),3)</f>
        <v>0</v>
      </c>
      <c r="S144" t="str">
        <f t="shared" si="8"/>
        <v>Excercice</v>
      </c>
      <c r="T144" t="str">
        <f>VLOOKUP(orders[[#This Row],[Customer ID]],customers[],9,FALSE)</f>
        <v>Yes</v>
      </c>
      <c r="U144" t="str">
        <f t="shared" si="9"/>
        <v>Printemps</v>
      </c>
      <c r="V144" t="str">
        <f t="shared" si="10"/>
        <v>Light</v>
      </c>
      <c r="W144" s="3">
        <f t="shared" si="11"/>
        <v>136.61999999999998</v>
      </c>
    </row>
    <row r="145" spans="1:23" x14ac:dyDescent="0.2">
      <c r="A145" t="s">
        <v>1292</v>
      </c>
      <c r="B145" s="1">
        <v>44083</v>
      </c>
      <c r="C145" t="s">
        <v>1293</v>
      </c>
      <c r="D145" t="s">
        <v>6159</v>
      </c>
      <c r="E145">
        <v>2</v>
      </c>
      <c r="F145" t="s">
        <v>1294</v>
      </c>
      <c r="G145" t="s">
        <v>1296</v>
      </c>
      <c r="H145" t="s">
        <v>1297</v>
      </c>
      <c r="I145" t="s">
        <v>62</v>
      </c>
      <c r="J145" t="s">
        <v>18</v>
      </c>
      <c r="K145">
        <v>77281</v>
      </c>
      <c r="L145" s="2">
        <v>0.5</v>
      </c>
      <c r="M145" s="3">
        <v>8.73</v>
      </c>
      <c r="N145" s="3">
        <v>1.746</v>
      </c>
      <c r="O145">
        <v>1.1349</v>
      </c>
      <c r="P145" t="str">
        <f>INDEX(products[],MATCH('orders (2)'!D145,products[Product ID],0),2)</f>
        <v>Lib</v>
      </c>
      <c r="Q145" t="str">
        <f>INDEX(products[],MATCH('orders (2)'!D145,products[Product ID],0),3)</f>
        <v>M</v>
      </c>
      <c r="R145" t="str">
        <f>INDEX(customers[],MATCH('orders (2)'!C145,customers[Customer ID],0),3)</f>
        <v>dstaite3z@scientificamerican.com</v>
      </c>
      <c r="S145" t="str">
        <f t="shared" si="8"/>
        <v>Liberta</v>
      </c>
      <c r="T145" t="str">
        <f>VLOOKUP(orders[[#This Row],[Customer ID]],customers[],9,FALSE)</f>
        <v>No</v>
      </c>
      <c r="U145" t="str">
        <f t="shared" si="9"/>
        <v xml:space="preserve">Automne </v>
      </c>
      <c r="V145" t="str">
        <f t="shared" si="10"/>
        <v>Medium</v>
      </c>
      <c r="W145" s="3">
        <f t="shared" si="11"/>
        <v>17.46</v>
      </c>
    </row>
    <row r="146" spans="1:23" x14ac:dyDescent="0.2">
      <c r="A146" t="s">
        <v>1298</v>
      </c>
      <c r="B146" s="1">
        <v>44265</v>
      </c>
      <c r="C146" t="s">
        <v>1299</v>
      </c>
      <c r="D146" t="s">
        <v>6147</v>
      </c>
      <c r="E146">
        <v>2</v>
      </c>
      <c r="F146" t="s">
        <v>1300</v>
      </c>
      <c r="G146" t="s">
        <v>1302</v>
      </c>
      <c r="H146" t="s">
        <v>1303</v>
      </c>
      <c r="I146" t="s">
        <v>160</v>
      </c>
      <c r="J146" t="s">
        <v>18</v>
      </c>
      <c r="K146">
        <v>92668</v>
      </c>
      <c r="L146" s="2">
        <v>2.5</v>
      </c>
      <c r="M146" s="3">
        <v>34.154999999999994</v>
      </c>
      <c r="N146" s="3">
        <v>1.3661999999999999</v>
      </c>
      <c r="O146">
        <v>3.7570499999999996</v>
      </c>
      <c r="P146" t="str">
        <f>INDEX(products[],MATCH('orders (2)'!D146,products[Product ID],0),2)</f>
        <v>Exc</v>
      </c>
      <c r="Q146" t="str">
        <f>INDEX(products[],MATCH('orders (2)'!D146,products[Product ID],0),3)</f>
        <v>L</v>
      </c>
      <c r="R146" t="str">
        <f>INDEX(customers[],MATCH('orders (2)'!C146,customers[Customer ID],0),3)</f>
        <v>wkeyse40@apple.com</v>
      </c>
      <c r="S146" t="str">
        <f t="shared" si="8"/>
        <v>Excercice</v>
      </c>
      <c r="T146" t="str">
        <f>VLOOKUP(orders[[#This Row],[Customer ID]],customers[],9,FALSE)</f>
        <v>Yes</v>
      </c>
      <c r="U146" t="str">
        <f t="shared" si="9"/>
        <v>Printemps</v>
      </c>
      <c r="V146" t="str">
        <f t="shared" si="10"/>
        <v>Light</v>
      </c>
      <c r="W146" s="3">
        <f t="shared" si="11"/>
        <v>68.309999999999988</v>
      </c>
    </row>
    <row r="147" spans="1:23" x14ac:dyDescent="0.2">
      <c r="A147" t="s">
        <v>1304</v>
      </c>
      <c r="B147" s="1">
        <v>43562</v>
      </c>
      <c r="C147" t="s">
        <v>1305</v>
      </c>
      <c r="D147" t="s">
        <v>6158</v>
      </c>
      <c r="E147">
        <v>4</v>
      </c>
      <c r="F147" t="s">
        <v>1306</v>
      </c>
      <c r="G147" t="s">
        <v>1308</v>
      </c>
      <c r="H147" t="s">
        <v>1309</v>
      </c>
      <c r="I147" t="s">
        <v>49</v>
      </c>
      <c r="J147" t="s">
        <v>18</v>
      </c>
      <c r="K147">
        <v>88553</v>
      </c>
      <c r="L147" s="2">
        <v>0.2</v>
      </c>
      <c r="M147" s="3">
        <v>4.3650000000000002</v>
      </c>
      <c r="N147" s="3">
        <v>2.1825000000000001</v>
      </c>
      <c r="O147">
        <v>0.56745000000000001</v>
      </c>
      <c r="P147" t="str">
        <f>INDEX(products[],MATCH('orders (2)'!D147,products[Product ID],0),2)</f>
        <v>Lib</v>
      </c>
      <c r="Q147" t="str">
        <f>INDEX(products[],MATCH('orders (2)'!D147,products[Product ID],0),3)</f>
        <v>M</v>
      </c>
      <c r="R147" t="str">
        <f>INDEX(customers[],MATCH('orders (2)'!C147,customers[Customer ID],0),3)</f>
        <v>oclausenthue41@marriott.com</v>
      </c>
      <c r="S147" t="str">
        <f t="shared" si="8"/>
        <v>Liberta</v>
      </c>
      <c r="T147" t="str">
        <f>VLOOKUP(orders[[#This Row],[Customer ID]],customers[],9,FALSE)</f>
        <v>No</v>
      </c>
      <c r="U147" t="str">
        <f t="shared" si="9"/>
        <v>Printemps</v>
      </c>
      <c r="V147" t="str">
        <f t="shared" si="10"/>
        <v>Medium</v>
      </c>
      <c r="W147" s="3">
        <f t="shared" si="11"/>
        <v>17.46</v>
      </c>
    </row>
    <row r="148" spans="1:23" x14ac:dyDescent="0.2">
      <c r="A148" t="s">
        <v>1310</v>
      </c>
      <c r="B148" s="1">
        <v>44024</v>
      </c>
      <c r="C148" t="s">
        <v>1311</v>
      </c>
      <c r="D148" t="s">
        <v>6161</v>
      </c>
      <c r="E148">
        <v>3</v>
      </c>
      <c r="F148" t="s">
        <v>1312</v>
      </c>
      <c r="G148" t="s">
        <v>1314</v>
      </c>
      <c r="H148" t="s">
        <v>1315</v>
      </c>
      <c r="I148" t="s">
        <v>351</v>
      </c>
      <c r="J148" t="s">
        <v>18</v>
      </c>
      <c r="K148">
        <v>89714</v>
      </c>
      <c r="L148" s="2">
        <v>1</v>
      </c>
      <c r="M148" s="3">
        <v>14.55</v>
      </c>
      <c r="N148" s="3">
        <v>1.4550000000000001</v>
      </c>
      <c r="O148">
        <v>1.8915000000000002</v>
      </c>
      <c r="P148" t="str">
        <f>INDEX(products[],MATCH('orders (2)'!D148,products[Product ID],0),2)</f>
        <v>Lib</v>
      </c>
      <c r="Q148" t="str">
        <f>INDEX(products[],MATCH('orders (2)'!D148,products[Product ID],0),3)</f>
        <v>M</v>
      </c>
      <c r="R148" t="str">
        <f>INDEX(customers[],MATCH('orders (2)'!C148,customers[Customer ID],0),3)</f>
        <v>lfrancisco42@fema.gov</v>
      </c>
      <c r="S148" t="str">
        <f t="shared" si="8"/>
        <v>Liberta</v>
      </c>
      <c r="T148" t="str">
        <f>VLOOKUP(orders[[#This Row],[Customer ID]],customers[],9,FALSE)</f>
        <v>No</v>
      </c>
      <c r="U148" t="str">
        <f t="shared" si="9"/>
        <v>Été</v>
      </c>
      <c r="V148" t="str">
        <f t="shared" si="10"/>
        <v>Medium</v>
      </c>
      <c r="W148" s="3">
        <f t="shared" si="11"/>
        <v>43.650000000000006</v>
      </c>
    </row>
    <row r="149" spans="1:23" x14ac:dyDescent="0.2">
      <c r="A149" t="s">
        <v>1310</v>
      </c>
      <c r="B149" s="1">
        <v>44024</v>
      </c>
      <c r="C149" t="s">
        <v>1311</v>
      </c>
      <c r="D149" t="s">
        <v>6140</v>
      </c>
      <c r="E149">
        <v>2</v>
      </c>
      <c r="F149" t="s">
        <v>1312</v>
      </c>
      <c r="G149" t="s">
        <v>1314</v>
      </c>
      <c r="H149" t="s">
        <v>1315</v>
      </c>
      <c r="I149" t="s">
        <v>351</v>
      </c>
      <c r="J149" t="s">
        <v>18</v>
      </c>
      <c r="K149">
        <v>89714</v>
      </c>
      <c r="L149" s="2">
        <v>1</v>
      </c>
      <c r="M149" s="3">
        <v>13.75</v>
      </c>
      <c r="N149" s="3">
        <v>1.375</v>
      </c>
      <c r="O149">
        <v>1.5125</v>
      </c>
      <c r="P149" t="str">
        <f>INDEX(products[],MATCH('orders (2)'!D149,products[Product ID],0),2)</f>
        <v>Exc</v>
      </c>
      <c r="Q149" t="str">
        <f>INDEX(products[],MATCH('orders (2)'!D149,products[Product ID],0),3)</f>
        <v>M</v>
      </c>
      <c r="R149" t="str">
        <f>INDEX(customers[],MATCH('orders (2)'!C149,customers[Customer ID],0),3)</f>
        <v>lfrancisco42@fema.gov</v>
      </c>
      <c r="S149" t="str">
        <f t="shared" si="8"/>
        <v>Excercice</v>
      </c>
      <c r="T149" t="str">
        <f>VLOOKUP(orders[[#This Row],[Customer ID]],customers[],9,FALSE)</f>
        <v>No</v>
      </c>
      <c r="U149" t="str">
        <f t="shared" si="9"/>
        <v>Été</v>
      </c>
      <c r="V149" t="str">
        <f t="shared" si="10"/>
        <v>Medium</v>
      </c>
      <c r="W149" s="3">
        <f t="shared" si="11"/>
        <v>27.5</v>
      </c>
    </row>
    <row r="150" spans="1:23" x14ac:dyDescent="0.2">
      <c r="A150" t="s">
        <v>1321</v>
      </c>
      <c r="B150" s="1">
        <v>44551</v>
      </c>
      <c r="C150" t="s">
        <v>1322</v>
      </c>
      <c r="D150" t="s">
        <v>6152</v>
      </c>
      <c r="E150">
        <v>5</v>
      </c>
      <c r="F150" t="s">
        <v>1323</v>
      </c>
      <c r="G150" t="s">
        <v>1325</v>
      </c>
      <c r="H150" t="s">
        <v>1326</v>
      </c>
      <c r="I150" t="s">
        <v>137</v>
      </c>
      <c r="J150" t="s">
        <v>18</v>
      </c>
      <c r="K150">
        <v>84605</v>
      </c>
      <c r="L150" s="2">
        <v>0.2</v>
      </c>
      <c r="M150" s="3">
        <v>3.645</v>
      </c>
      <c r="N150" s="3">
        <v>1.8225</v>
      </c>
      <c r="O150">
        <v>0.40095000000000003</v>
      </c>
      <c r="P150" t="str">
        <f>INDEX(products[],MATCH('orders (2)'!D150,products[Product ID],0),2)</f>
        <v>Exc</v>
      </c>
      <c r="Q150" t="str">
        <f>INDEX(products[],MATCH('orders (2)'!D150,products[Product ID],0),3)</f>
        <v>D</v>
      </c>
      <c r="R150" t="str">
        <f>INDEX(customers[],MATCH('orders (2)'!C150,customers[Customer ID],0),3)</f>
        <v>gskingle44@clickbank.net</v>
      </c>
      <c r="S150" t="str">
        <f t="shared" si="8"/>
        <v>Excercice</v>
      </c>
      <c r="T150" t="str">
        <f>VLOOKUP(orders[[#This Row],[Customer ID]],customers[],9,FALSE)</f>
        <v>Yes</v>
      </c>
      <c r="U150" t="str">
        <f t="shared" si="9"/>
        <v>Hiver</v>
      </c>
      <c r="V150" t="str">
        <f t="shared" si="10"/>
        <v>Dark</v>
      </c>
      <c r="W150" s="3">
        <f t="shared" si="11"/>
        <v>18.225000000000001</v>
      </c>
    </row>
    <row r="151" spans="1:23" x14ac:dyDescent="0.2">
      <c r="A151" t="s">
        <v>1327</v>
      </c>
      <c r="B151" s="1">
        <v>44108</v>
      </c>
      <c r="C151" t="s">
        <v>1328</v>
      </c>
      <c r="D151" t="s">
        <v>6174</v>
      </c>
      <c r="E151">
        <v>2</v>
      </c>
      <c r="F151" t="s">
        <v>1329</v>
      </c>
      <c r="G151" t="s">
        <v>1330</v>
      </c>
      <c r="H151" t="s">
        <v>1331</v>
      </c>
      <c r="I151" t="s">
        <v>196</v>
      </c>
      <c r="J151" t="s">
        <v>18</v>
      </c>
      <c r="K151">
        <v>33487</v>
      </c>
      <c r="L151" s="2">
        <v>2.5</v>
      </c>
      <c r="M151" s="3">
        <v>25.874999999999996</v>
      </c>
      <c r="N151" s="3">
        <v>1.0349999999999999</v>
      </c>
      <c r="O151">
        <v>2.3287499999999994</v>
      </c>
      <c r="P151" t="str">
        <f>INDEX(products[],MATCH('orders (2)'!D151,products[Product ID],0),2)</f>
        <v>Ara</v>
      </c>
      <c r="Q151" t="str">
        <f>INDEX(products[],MATCH('orders (2)'!D151,products[Product ID],0),3)</f>
        <v>M</v>
      </c>
      <c r="R151">
        <f>INDEX(customers[],MATCH('orders (2)'!C151,customers[Customer ID],0),3)</f>
        <v>0</v>
      </c>
      <c r="S151" t="str">
        <f t="shared" si="8"/>
        <v>Arabica</v>
      </c>
      <c r="T151" t="str">
        <f>VLOOKUP(orders[[#This Row],[Customer ID]],customers[],9,FALSE)</f>
        <v>Yes</v>
      </c>
      <c r="U151" t="str">
        <f t="shared" si="9"/>
        <v>Automne</v>
      </c>
      <c r="V151" t="str">
        <f t="shared" si="10"/>
        <v>Medium</v>
      </c>
      <c r="W151" s="3">
        <f t="shared" si="11"/>
        <v>51.749999999999993</v>
      </c>
    </row>
    <row r="152" spans="1:23" x14ac:dyDescent="0.2">
      <c r="A152" t="s">
        <v>1332</v>
      </c>
      <c r="B152" s="1">
        <v>44051</v>
      </c>
      <c r="C152" t="s">
        <v>1333</v>
      </c>
      <c r="D152" t="s">
        <v>6142</v>
      </c>
      <c r="E152">
        <v>1</v>
      </c>
      <c r="F152" t="s">
        <v>1334</v>
      </c>
      <c r="G152" t="s">
        <v>1336</v>
      </c>
      <c r="H152" t="s">
        <v>1337</v>
      </c>
      <c r="I152" t="s">
        <v>23</v>
      </c>
      <c r="J152" t="s">
        <v>18</v>
      </c>
      <c r="K152">
        <v>24040</v>
      </c>
      <c r="L152" s="2">
        <v>1</v>
      </c>
      <c r="M152" s="3">
        <v>12.95</v>
      </c>
      <c r="N152" s="3">
        <v>1.2949999999999999</v>
      </c>
      <c r="O152">
        <v>1.6835</v>
      </c>
      <c r="P152" t="str">
        <f>INDEX(products[],MATCH('orders (2)'!D152,products[Product ID],0),2)</f>
        <v>Lib</v>
      </c>
      <c r="Q152" t="str">
        <f>INDEX(products[],MATCH('orders (2)'!D152,products[Product ID],0),3)</f>
        <v>D</v>
      </c>
      <c r="R152" t="str">
        <f>INDEX(customers[],MATCH('orders (2)'!C152,customers[Customer ID],0),3)</f>
        <v>jbalsillie46@princeton.edu</v>
      </c>
      <c r="S152" t="str">
        <f t="shared" si="8"/>
        <v>Liberta</v>
      </c>
      <c r="T152" t="str">
        <f>VLOOKUP(orders[[#This Row],[Customer ID]],customers[],9,FALSE)</f>
        <v>Yes</v>
      </c>
      <c r="U152" t="str">
        <f t="shared" si="9"/>
        <v>Été</v>
      </c>
      <c r="V152" t="str">
        <f t="shared" si="10"/>
        <v>Dark</v>
      </c>
      <c r="W152" s="3">
        <f t="shared" si="11"/>
        <v>12.95</v>
      </c>
    </row>
    <row r="153" spans="1:23" x14ac:dyDescent="0.2">
      <c r="A153" t="s">
        <v>1338</v>
      </c>
      <c r="B153" s="1">
        <v>44115</v>
      </c>
      <c r="C153" t="s">
        <v>1339</v>
      </c>
      <c r="D153" t="s">
        <v>6154</v>
      </c>
      <c r="E153">
        <v>3</v>
      </c>
      <c r="F153" t="s">
        <v>1340</v>
      </c>
      <c r="G153" t="s">
        <v>1341</v>
      </c>
      <c r="H153" t="s">
        <v>1342</v>
      </c>
      <c r="I153" t="s">
        <v>168</v>
      </c>
      <c r="J153" t="s">
        <v>18</v>
      </c>
      <c r="K153">
        <v>50369</v>
      </c>
      <c r="L153" s="2">
        <v>1</v>
      </c>
      <c r="M153" s="3">
        <v>11.25</v>
      </c>
      <c r="N153" s="3">
        <v>1.125</v>
      </c>
      <c r="O153">
        <v>1.0125</v>
      </c>
      <c r="P153" t="str">
        <f>INDEX(products[],MATCH('orders (2)'!D153,products[Product ID],0),2)</f>
        <v>Ara</v>
      </c>
      <c r="Q153" t="str">
        <f>INDEX(products[],MATCH('orders (2)'!D153,products[Product ID],0),3)</f>
        <v>M</v>
      </c>
      <c r="R153">
        <f>INDEX(customers[],MATCH('orders (2)'!C153,customers[Customer ID],0),3)</f>
        <v>0</v>
      </c>
      <c r="S153" t="str">
        <f t="shared" si="8"/>
        <v>Arabica</v>
      </c>
      <c r="T153" t="str">
        <f>VLOOKUP(orders[[#This Row],[Customer ID]],customers[],9,FALSE)</f>
        <v>Yes</v>
      </c>
      <c r="U153" t="str">
        <f t="shared" si="9"/>
        <v>Automne</v>
      </c>
      <c r="V153" t="str">
        <f t="shared" si="10"/>
        <v>Medium</v>
      </c>
      <c r="W153" s="3">
        <f t="shared" si="11"/>
        <v>33.75</v>
      </c>
    </row>
    <row r="154" spans="1:23" x14ac:dyDescent="0.2">
      <c r="A154" t="s">
        <v>1343</v>
      </c>
      <c r="B154" s="1">
        <v>44510</v>
      </c>
      <c r="C154" t="s">
        <v>1344</v>
      </c>
      <c r="D154" t="s">
        <v>6150</v>
      </c>
      <c r="E154">
        <v>3</v>
      </c>
      <c r="F154" t="s">
        <v>1345</v>
      </c>
      <c r="G154" t="s">
        <v>1347</v>
      </c>
      <c r="H154" t="s">
        <v>1348</v>
      </c>
      <c r="I154" t="s">
        <v>72</v>
      </c>
      <c r="J154" t="s">
        <v>18</v>
      </c>
      <c r="K154">
        <v>96805</v>
      </c>
      <c r="L154" s="2">
        <v>2.5</v>
      </c>
      <c r="M154" s="3">
        <v>22.884999999999998</v>
      </c>
      <c r="N154" s="3">
        <v>0.91539999999999988</v>
      </c>
      <c r="O154">
        <v>1.3730999999999998</v>
      </c>
      <c r="P154" t="str">
        <f>INDEX(products[],MATCH('orders (2)'!D154,products[Product ID],0),2)</f>
        <v>Rob</v>
      </c>
      <c r="Q154" t="str">
        <f>INDEX(products[],MATCH('orders (2)'!D154,products[Product ID],0),3)</f>
        <v>M</v>
      </c>
      <c r="R154" t="str">
        <f>INDEX(customers[],MATCH('orders (2)'!C154,customers[Customer ID],0),3)</f>
        <v>bleffek48@ning.com</v>
      </c>
      <c r="S154" t="str">
        <f t="shared" si="8"/>
        <v>Robesca</v>
      </c>
      <c r="T154" t="str">
        <f>VLOOKUP(orders[[#This Row],[Customer ID]],customers[],9,FALSE)</f>
        <v>Yes</v>
      </c>
      <c r="U154" t="str">
        <f t="shared" si="9"/>
        <v>Automne</v>
      </c>
      <c r="V154" t="str">
        <f t="shared" si="10"/>
        <v>Medium</v>
      </c>
      <c r="W154" s="3">
        <f t="shared" si="11"/>
        <v>68.655000000000001</v>
      </c>
    </row>
    <row r="155" spans="1:23" x14ac:dyDescent="0.2">
      <c r="A155" t="s">
        <v>1349</v>
      </c>
      <c r="B155" s="1">
        <v>44367</v>
      </c>
      <c r="C155" t="s">
        <v>1350</v>
      </c>
      <c r="D155" t="s">
        <v>6162</v>
      </c>
      <c r="E155">
        <v>1</v>
      </c>
      <c r="F155" t="s">
        <v>1351</v>
      </c>
      <c r="G155" t="s">
        <v>1352</v>
      </c>
      <c r="H155" t="s">
        <v>1353</v>
      </c>
      <c r="I155" t="s">
        <v>270</v>
      </c>
      <c r="J155" t="s">
        <v>18</v>
      </c>
      <c r="K155">
        <v>33345</v>
      </c>
      <c r="L155" s="2">
        <v>0.2</v>
      </c>
      <c r="M155" s="3">
        <v>2.6849999999999996</v>
      </c>
      <c r="N155" s="3">
        <v>1.3424999999999998</v>
      </c>
      <c r="O155">
        <v>0.16109999999999997</v>
      </c>
      <c r="P155" t="str">
        <f>INDEX(products[],MATCH('orders (2)'!D155,products[Product ID],0),2)</f>
        <v>Rob</v>
      </c>
      <c r="Q155" t="str">
        <f>INDEX(products[],MATCH('orders (2)'!D155,products[Product ID],0),3)</f>
        <v>D</v>
      </c>
      <c r="R155">
        <f>INDEX(customers[],MATCH('orders (2)'!C155,customers[Customer ID],0),3)</f>
        <v>0</v>
      </c>
      <c r="S155" t="str">
        <f t="shared" si="8"/>
        <v>Robesca</v>
      </c>
      <c r="T155" t="str">
        <f>VLOOKUP(orders[[#This Row],[Customer ID]],customers[],9,FALSE)</f>
        <v>No</v>
      </c>
      <c r="U155" t="str">
        <f t="shared" si="9"/>
        <v>Été</v>
      </c>
      <c r="V155" t="str">
        <f t="shared" si="10"/>
        <v>Dark</v>
      </c>
      <c r="W155" s="3">
        <f t="shared" si="11"/>
        <v>2.6849999999999996</v>
      </c>
    </row>
    <row r="156" spans="1:23" x14ac:dyDescent="0.2">
      <c r="A156" t="s">
        <v>1354</v>
      </c>
      <c r="B156" s="1">
        <v>44473</v>
      </c>
      <c r="C156" t="s">
        <v>1355</v>
      </c>
      <c r="D156" t="s">
        <v>6167</v>
      </c>
      <c r="E156">
        <v>5</v>
      </c>
      <c r="F156" t="s">
        <v>1356</v>
      </c>
      <c r="G156" t="s">
        <v>1358</v>
      </c>
      <c r="H156" t="s">
        <v>1359</v>
      </c>
      <c r="I156" t="s">
        <v>45</v>
      </c>
      <c r="J156" t="s">
        <v>18</v>
      </c>
      <c r="K156">
        <v>19172</v>
      </c>
      <c r="L156" s="2">
        <v>2.5</v>
      </c>
      <c r="M156" s="3">
        <v>22.884999999999998</v>
      </c>
      <c r="N156" s="3">
        <v>0.91539999999999988</v>
      </c>
      <c r="O156">
        <v>2.0596499999999995</v>
      </c>
      <c r="P156" t="str">
        <f>INDEX(products[],MATCH('orders (2)'!D156,products[Product ID],0),2)</f>
        <v>Ara</v>
      </c>
      <c r="Q156" t="str">
        <f>INDEX(products[],MATCH('orders (2)'!D156,products[Product ID],0),3)</f>
        <v>D</v>
      </c>
      <c r="R156" t="str">
        <f>INDEX(customers[],MATCH('orders (2)'!C156,customers[Customer ID],0),3)</f>
        <v>jpray4a@youtube.com</v>
      </c>
      <c r="S156" t="str">
        <f t="shared" si="8"/>
        <v>Arabica</v>
      </c>
      <c r="T156" t="str">
        <f>VLOOKUP(orders[[#This Row],[Customer ID]],customers[],9,FALSE)</f>
        <v>No</v>
      </c>
      <c r="U156" t="str">
        <f t="shared" si="9"/>
        <v>Automne</v>
      </c>
      <c r="V156" t="str">
        <f t="shared" si="10"/>
        <v>Dark</v>
      </c>
      <c r="W156" s="3">
        <f t="shared" si="11"/>
        <v>114.42499999999998</v>
      </c>
    </row>
    <row r="157" spans="1:23" x14ac:dyDescent="0.2">
      <c r="A157" t="s">
        <v>1360</v>
      </c>
      <c r="B157" s="1">
        <v>43640</v>
      </c>
      <c r="C157" t="s">
        <v>1361</v>
      </c>
      <c r="D157" t="s">
        <v>6174</v>
      </c>
      <c r="E157">
        <v>6</v>
      </c>
      <c r="F157" t="s">
        <v>1362</v>
      </c>
      <c r="G157" t="s">
        <v>1364</v>
      </c>
      <c r="H157" t="s">
        <v>1365</v>
      </c>
      <c r="I157" t="s">
        <v>123</v>
      </c>
      <c r="J157" t="s">
        <v>18</v>
      </c>
      <c r="K157">
        <v>6854</v>
      </c>
      <c r="L157" s="2">
        <v>2.5</v>
      </c>
      <c r="M157" s="3">
        <v>25.874999999999996</v>
      </c>
      <c r="N157" s="3">
        <v>1.0349999999999999</v>
      </c>
      <c r="O157">
        <v>2.3287499999999994</v>
      </c>
      <c r="P157" t="str">
        <f>INDEX(products[],MATCH('orders (2)'!D157,products[Product ID],0),2)</f>
        <v>Ara</v>
      </c>
      <c r="Q157" t="str">
        <f>INDEX(products[],MATCH('orders (2)'!D157,products[Product ID],0),3)</f>
        <v>M</v>
      </c>
      <c r="R157" t="str">
        <f>INDEX(customers[],MATCH('orders (2)'!C157,customers[Customer ID],0),3)</f>
        <v>gholborn4b@ow.ly</v>
      </c>
      <c r="S157" t="str">
        <f t="shared" si="8"/>
        <v>Arabica</v>
      </c>
      <c r="T157" t="str">
        <f>VLOOKUP(orders[[#This Row],[Customer ID]],customers[],9,FALSE)</f>
        <v>Yes</v>
      </c>
      <c r="U157" t="str">
        <f t="shared" si="9"/>
        <v>Été</v>
      </c>
      <c r="V157" t="str">
        <f t="shared" si="10"/>
        <v>Medium</v>
      </c>
      <c r="W157" s="3">
        <f t="shared" si="11"/>
        <v>155.24999999999997</v>
      </c>
    </row>
    <row r="158" spans="1:23" x14ac:dyDescent="0.2">
      <c r="A158" t="s">
        <v>1366</v>
      </c>
      <c r="B158" s="1">
        <v>43764</v>
      </c>
      <c r="C158" t="s">
        <v>1367</v>
      </c>
      <c r="D158" t="s">
        <v>6174</v>
      </c>
      <c r="E158">
        <v>3</v>
      </c>
      <c r="F158" t="s">
        <v>1368</v>
      </c>
      <c r="G158" t="s">
        <v>1370</v>
      </c>
      <c r="H158" t="s">
        <v>1371</v>
      </c>
      <c r="I158" t="s">
        <v>58</v>
      </c>
      <c r="J158" t="s">
        <v>18</v>
      </c>
      <c r="K158">
        <v>76011</v>
      </c>
      <c r="L158" s="2">
        <v>2.5</v>
      </c>
      <c r="M158" s="3">
        <v>25.874999999999996</v>
      </c>
      <c r="N158" s="3">
        <v>1.0349999999999999</v>
      </c>
      <c r="O158">
        <v>2.3287499999999994</v>
      </c>
      <c r="P158" t="str">
        <f>INDEX(products[],MATCH('orders (2)'!D158,products[Product ID],0),2)</f>
        <v>Ara</v>
      </c>
      <c r="Q158" t="str">
        <f>INDEX(products[],MATCH('orders (2)'!D158,products[Product ID],0),3)</f>
        <v>M</v>
      </c>
      <c r="R158" t="str">
        <f>INDEX(customers[],MATCH('orders (2)'!C158,customers[Customer ID],0),3)</f>
        <v>fkeinrat4c@dailymail.co.uk</v>
      </c>
      <c r="S158" t="str">
        <f t="shared" si="8"/>
        <v>Arabica</v>
      </c>
      <c r="T158" t="str">
        <f>VLOOKUP(orders[[#This Row],[Customer ID]],customers[],9,FALSE)</f>
        <v>Yes</v>
      </c>
      <c r="U158" t="str">
        <f t="shared" si="9"/>
        <v>Automne</v>
      </c>
      <c r="V158" t="str">
        <f t="shared" si="10"/>
        <v>Medium</v>
      </c>
      <c r="W158" s="3">
        <f t="shared" si="11"/>
        <v>77.624999999999986</v>
      </c>
    </row>
    <row r="159" spans="1:23" x14ac:dyDescent="0.2">
      <c r="A159" t="s">
        <v>1372</v>
      </c>
      <c r="B159" s="1">
        <v>44374</v>
      </c>
      <c r="C159" t="s">
        <v>1373</v>
      </c>
      <c r="D159" t="s">
        <v>6148</v>
      </c>
      <c r="E159">
        <v>3</v>
      </c>
      <c r="F159" t="s">
        <v>1374</v>
      </c>
      <c r="G159" t="s">
        <v>1376</v>
      </c>
      <c r="H159" t="s">
        <v>1377</v>
      </c>
      <c r="I159" t="s">
        <v>359</v>
      </c>
      <c r="J159" t="s">
        <v>317</v>
      </c>
      <c r="K159" t="s">
        <v>360</v>
      </c>
      <c r="L159" s="2">
        <v>2.5</v>
      </c>
      <c r="M159" s="3">
        <v>20.584999999999997</v>
      </c>
      <c r="N159" s="3">
        <v>0.82339999999999991</v>
      </c>
      <c r="O159">
        <v>1.2350999999999999</v>
      </c>
      <c r="P159" t="str">
        <f>INDEX(products[],MATCH('orders (2)'!D159,products[Product ID],0),2)</f>
        <v>Rob</v>
      </c>
      <c r="Q159" t="str">
        <f>INDEX(products[],MATCH('orders (2)'!D159,products[Product ID],0),3)</f>
        <v>D</v>
      </c>
      <c r="R159" t="str">
        <f>INDEX(customers[],MATCH('orders (2)'!C159,customers[Customer ID],0),3)</f>
        <v>pyea4d@aol.com</v>
      </c>
      <c r="S159" t="str">
        <f t="shared" si="8"/>
        <v>Robesca</v>
      </c>
      <c r="T159" t="str">
        <f>VLOOKUP(orders[[#This Row],[Customer ID]],customers[],9,FALSE)</f>
        <v>No</v>
      </c>
      <c r="U159" t="str">
        <f t="shared" si="9"/>
        <v>Été</v>
      </c>
      <c r="V159" t="str">
        <f t="shared" si="10"/>
        <v>Dark</v>
      </c>
      <c r="W159" s="3">
        <f t="shared" si="11"/>
        <v>61.754999999999995</v>
      </c>
    </row>
    <row r="160" spans="1:23" x14ac:dyDescent="0.2">
      <c r="A160" t="s">
        <v>1378</v>
      </c>
      <c r="B160" s="1">
        <v>43714</v>
      </c>
      <c r="C160" t="s">
        <v>1379</v>
      </c>
      <c r="D160" t="s">
        <v>6148</v>
      </c>
      <c r="E160">
        <v>6</v>
      </c>
      <c r="F160" t="s">
        <v>1380</v>
      </c>
      <c r="G160" t="s">
        <v>1381</v>
      </c>
      <c r="H160" t="s">
        <v>1382</v>
      </c>
      <c r="I160" t="s">
        <v>64</v>
      </c>
      <c r="J160" t="s">
        <v>18</v>
      </c>
      <c r="K160">
        <v>37416</v>
      </c>
      <c r="L160" s="2">
        <v>2.5</v>
      </c>
      <c r="M160" s="3">
        <v>20.584999999999997</v>
      </c>
      <c r="N160" s="3">
        <v>0.82339999999999991</v>
      </c>
      <c r="O160">
        <v>1.2350999999999999</v>
      </c>
      <c r="P160" t="str">
        <f>INDEX(products[],MATCH('orders (2)'!D160,products[Product ID],0),2)</f>
        <v>Rob</v>
      </c>
      <c r="Q160" t="str">
        <f>INDEX(products[],MATCH('orders (2)'!D160,products[Product ID],0),3)</f>
        <v>D</v>
      </c>
      <c r="R160">
        <f>INDEX(customers[],MATCH('orders (2)'!C160,customers[Customer ID],0),3)</f>
        <v>0</v>
      </c>
      <c r="S160" t="str">
        <f t="shared" si="8"/>
        <v>Robesca</v>
      </c>
      <c r="T160" t="str">
        <f>VLOOKUP(orders[[#This Row],[Customer ID]],customers[],9,FALSE)</f>
        <v>Yes</v>
      </c>
      <c r="U160" t="str">
        <f t="shared" si="9"/>
        <v xml:space="preserve">Automne </v>
      </c>
      <c r="V160" t="str">
        <f t="shared" si="10"/>
        <v>Dark</v>
      </c>
      <c r="W160" s="3">
        <f t="shared" si="11"/>
        <v>123.50999999999999</v>
      </c>
    </row>
    <row r="161" spans="1:23" x14ac:dyDescent="0.2">
      <c r="A161" t="s">
        <v>1383</v>
      </c>
      <c r="B161" s="1">
        <v>44316</v>
      </c>
      <c r="C161" t="s">
        <v>1384</v>
      </c>
      <c r="D161" t="s">
        <v>6163</v>
      </c>
      <c r="E161">
        <v>6</v>
      </c>
      <c r="F161" t="s">
        <v>1385</v>
      </c>
      <c r="G161" t="s">
        <v>1386</v>
      </c>
      <c r="H161" t="s">
        <v>1387</v>
      </c>
      <c r="I161" t="s">
        <v>188</v>
      </c>
      <c r="J161" t="s">
        <v>18</v>
      </c>
      <c r="K161">
        <v>97296</v>
      </c>
      <c r="L161" s="2">
        <v>2.5</v>
      </c>
      <c r="M161" s="3">
        <v>36.454999999999998</v>
      </c>
      <c r="N161" s="3">
        <v>1.4581999999999999</v>
      </c>
      <c r="O161">
        <v>4.7391499999999995</v>
      </c>
      <c r="P161" t="str">
        <f>INDEX(products[],MATCH('orders (2)'!D161,products[Product ID],0),2)</f>
        <v>Lib</v>
      </c>
      <c r="Q161" t="str">
        <f>INDEX(products[],MATCH('orders (2)'!D161,products[Product ID],0),3)</f>
        <v>L</v>
      </c>
      <c r="R161">
        <f>INDEX(customers[],MATCH('orders (2)'!C161,customers[Customer ID],0),3)</f>
        <v>0</v>
      </c>
      <c r="S161" t="str">
        <f t="shared" si="8"/>
        <v>Liberta</v>
      </c>
      <c r="T161" t="str">
        <f>VLOOKUP(orders[[#This Row],[Customer ID]],customers[],9,FALSE)</f>
        <v>No</v>
      </c>
      <c r="U161" t="str">
        <f t="shared" si="9"/>
        <v>Printemps</v>
      </c>
      <c r="V161" t="str">
        <f t="shared" si="10"/>
        <v>Light</v>
      </c>
      <c r="W161" s="3">
        <f t="shared" si="11"/>
        <v>218.73</v>
      </c>
    </row>
    <row r="162" spans="1:23" x14ac:dyDescent="0.2">
      <c r="A162" t="s">
        <v>1388</v>
      </c>
      <c r="B162" s="1">
        <v>43837</v>
      </c>
      <c r="C162" t="s">
        <v>1389</v>
      </c>
      <c r="D162" t="s">
        <v>6138</v>
      </c>
      <c r="E162">
        <v>4</v>
      </c>
      <c r="F162" t="s">
        <v>1390</v>
      </c>
      <c r="G162" t="s">
        <v>1392</v>
      </c>
      <c r="H162" t="s">
        <v>1393</v>
      </c>
      <c r="I162" t="s">
        <v>76</v>
      </c>
      <c r="J162" t="s">
        <v>18</v>
      </c>
      <c r="K162">
        <v>73135</v>
      </c>
      <c r="L162" s="2">
        <v>0.5</v>
      </c>
      <c r="M162" s="3">
        <v>8.25</v>
      </c>
      <c r="N162" s="3">
        <v>1.65</v>
      </c>
      <c r="O162">
        <v>0.90749999999999997</v>
      </c>
      <c r="P162" t="str">
        <f>INDEX(products[],MATCH('orders (2)'!D162,products[Product ID],0),2)</f>
        <v>Exc</v>
      </c>
      <c r="Q162" t="str">
        <f>INDEX(products[],MATCH('orders (2)'!D162,products[Product ID],0),3)</f>
        <v>M</v>
      </c>
      <c r="R162" t="str">
        <f>INDEX(customers[],MATCH('orders (2)'!C162,customers[Customer ID],0),3)</f>
        <v>kswede4g@addthis.com</v>
      </c>
      <c r="S162" t="str">
        <f t="shared" si="8"/>
        <v>Excercice</v>
      </c>
      <c r="T162" t="str">
        <f>VLOOKUP(orders[[#This Row],[Customer ID]],customers[],9,FALSE)</f>
        <v>No</v>
      </c>
      <c r="U162" t="str">
        <f t="shared" si="9"/>
        <v>Hiver</v>
      </c>
      <c r="V162" t="str">
        <f t="shared" si="10"/>
        <v>Medium</v>
      </c>
      <c r="W162" s="3">
        <f t="shared" si="11"/>
        <v>33</v>
      </c>
    </row>
    <row r="163" spans="1:23" x14ac:dyDescent="0.2">
      <c r="A163" t="s">
        <v>1394</v>
      </c>
      <c r="B163" s="1">
        <v>44207</v>
      </c>
      <c r="C163" t="s">
        <v>1395</v>
      </c>
      <c r="D163" t="s">
        <v>6179</v>
      </c>
      <c r="E163">
        <v>3</v>
      </c>
      <c r="F163" t="s">
        <v>1396</v>
      </c>
      <c r="G163" t="s">
        <v>1398</v>
      </c>
      <c r="H163" t="s">
        <v>1399</v>
      </c>
      <c r="I163" t="s">
        <v>46</v>
      </c>
      <c r="J163" t="s">
        <v>18</v>
      </c>
      <c r="K163">
        <v>20520</v>
      </c>
      <c r="L163" s="2">
        <v>0.5</v>
      </c>
      <c r="M163" s="3">
        <v>7.77</v>
      </c>
      <c r="N163" s="3">
        <v>1.5539999999999998</v>
      </c>
      <c r="O163">
        <v>0.69929999999999992</v>
      </c>
      <c r="P163" t="str">
        <f>INDEX(products[],MATCH('orders (2)'!D163,products[Product ID],0),2)</f>
        <v>Ara</v>
      </c>
      <c r="Q163" t="str">
        <f>INDEX(products[],MATCH('orders (2)'!D163,products[Product ID],0),3)</f>
        <v>L</v>
      </c>
      <c r="R163" t="str">
        <f>INDEX(customers[],MATCH('orders (2)'!C163,customers[Customer ID],0),3)</f>
        <v>lrubrow4h@microsoft.com</v>
      </c>
      <c r="S163" t="str">
        <f t="shared" si="8"/>
        <v>Arabica</v>
      </c>
      <c r="T163" t="str">
        <f>VLOOKUP(orders[[#This Row],[Customer ID]],customers[],9,FALSE)</f>
        <v>No</v>
      </c>
      <c r="U163" t="str">
        <f t="shared" si="9"/>
        <v>Hiver</v>
      </c>
      <c r="V163" t="str">
        <f t="shared" si="10"/>
        <v>Light</v>
      </c>
      <c r="W163" s="3">
        <f t="shared" si="11"/>
        <v>23.31</v>
      </c>
    </row>
    <row r="164" spans="1:23" x14ac:dyDescent="0.2">
      <c r="A164" t="s">
        <v>1400</v>
      </c>
      <c r="B164" s="1">
        <v>44515</v>
      </c>
      <c r="C164" t="s">
        <v>1401</v>
      </c>
      <c r="D164" t="s">
        <v>6143</v>
      </c>
      <c r="E164">
        <v>3</v>
      </c>
      <c r="F164" t="s">
        <v>1402</v>
      </c>
      <c r="G164" t="s">
        <v>1404</v>
      </c>
      <c r="H164" t="s">
        <v>1405</v>
      </c>
      <c r="I164" t="s">
        <v>81</v>
      </c>
      <c r="J164" t="s">
        <v>18</v>
      </c>
      <c r="K164">
        <v>27415</v>
      </c>
      <c r="L164" s="2">
        <v>0.5</v>
      </c>
      <c r="M164" s="3">
        <v>7.29</v>
      </c>
      <c r="N164" s="3">
        <v>1.458</v>
      </c>
      <c r="O164">
        <v>0.80190000000000006</v>
      </c>
      <c r="P164" t="str">
        <f>INDEX(products[],MATCH('orders (2)'!D164,products[Product ID],0),2)</f>
        <v>Exc</v>
      </c>
      <c r="Q164" t="str">
        <f>INDEX(products[],MATCH('orders (2)'!D164,products[Product ID],0),3)</f>
        <v>D</v>
      </c>
      <c r="R164" t="str">
        <f>INDEX(customers[],MATCH('orders (2)'!C164,customers[Customer ID],0),3)</f>
        <v>dtift4i@netvibes.com</v>
      </c>
      <c r="S164" t="str">
        <f t="shared" si="8"/>
        <v>Excercice</v>
      </c>
      <c r="T164" t="str">
        <f>VLOOKUP(orders[[#This Row],[Customer ID]],customers[],9,FALSE)</f>
        <v>Yes</v>
      </c>
      <c r="U164" t="str">
        <f t="shared" si="9"/>
        <v>Automne</v>
      </c>
      <c r="V164" t="str">
        <f t="shared" si="10"/>
        <v>Dark</v>
      </c>
      <c r="W164" s="3">
        <f t="shared" si="11"/>
        <v>21.87</v>
      </c>
    </row>
    <row r="165" spans="1:23" x14ac:dyDescent="0.2">
      <c r="A165" t="s">
        <v>1406</v>
      </c>
      <c r="B165" s="1">
        <v>43619</v>
      </c>
      <c r="C165" t="s">
        <v>1407</v>
      </c>
      <c r="D165" t="s">
        <v>6162</v>
      </c>
      <c r="E165">
        <v>6</v>
      </c>
      <c r="F165" t="s">
        <v>1408</v>
      </c>
      <c r="G165" t="s">
        <v>1410</v>
      </c>
      <c r="H165" t="s">
        <v>1411</v>
      </c>
      <c r="I165" t="s">
        <v>163</v>
      </c>
      <c r="J165" t="s">
        <v>18</v>
      </c>
      <c r="K165">
        <v>22313</v>
      </c>
      <c r="L165" s="2">
        <v>0.2</v>
      </c>
      <c r="M165" s="3">
        <v>2.6849999999999996</v>
      </c>
      <c r="N165" s="3">
        <v>1.3424999999999998</v>
      </c>
      <c r="O165">
        <v>0.16109999999999997</v>
      </c>
      <c r="P165" t="str">
        <f>INDEX(products[],MATCH('orders (2)'!D165,products[Product ID],0),2)</f>
        <v>Rob</v>
      </c>
      <c r="Q165" t="str">
        <f>INDEX(products[],MATCH('orders (2)'!D165,products[Product ID],0),3)</f>
        <v>D</v>
      </c>
      <c r="R165" t="str">
        <f>INDEX(customers[],MATCH('orders (2)'!C165,customers[Customer ID],0),3)</f>
        <v>gschonfeld4j@oracle.com</v>
      </c>
      <c r="S165" t="str">
        <f t="shared" si="8"/>
        <v>Robesca</v>
      </c>
      <c r="T165" t="str">
        <f>VLOOKUP(orders[[#This Row],[Customer ID]],customers[],9,FALSE)</f>
        <v>No</v>
      </c>
      <c r="U165" t="str">
        <f t="shared" si="9"/>
        <v>Été</v>
      </c>
      <c r="V165" t="str">
        <f t="shared" si="10"/>
        <v>Dark</v>
      </c>
      <c r="W165" s="3">
        <f t="shared" si="11"/>
        <v>16.11</v>
      </c>
    </row>
    <row r="166" spans="1:23" x14ac:dyDescent="0.2">
      <c r="A166" t="s">
        <v>1412</v>
      </c>
      <c r="B166" s="1">
        <v>44182</v>
      </c>
      <c r="C166" t="s">
        <v>1413</v>
      </c>
      <c r="D166" t="s">
        <v>6143</v>
      </c>
      <c r="E166">
        <v>4</v>
      </c>
      <c r="F166" t="s">
        <v>1414</v>
      </c>
      <c r="G166" t="s">
        <v>1416</v>
      </c>
      <c r="H166" t="s">
        <v>1417</v>
      </c>
      <c r="I166" t="s">
        <v>1418</v>
      </c>
      <c r="J166" t="s">
        <v>317</v>
      </c>
      <c r="K166" t="s">
        <v>369</v>
      </c>
      <c r="L166" s="2">
        <v>0.5</v>
      </c>
      <c r="M166" s="3">
        <v>7.29</v>
      </c>
      <c r="N166" s="3">
        <v>1.458</v>
      </c>
      <c r="O166">
        <v>0.80190000000000006</v>
      </c>
      <c r="P166" t="str">
        <f>INDEX(products[],MATCH('orders (2)'!D166,products[Product ID],0),2)</f>
        <v>Exc</v>
      </c>
      <c r="Q166" t="str">
        <f>INDEX(products[],MATCH('orders (2)'!D166,products[Product ID],0),3)</f>
        <v>D</v>
      </c>
      <c r="R166" t="str">
        <f>INDEX(customers[],MATCH('orders (2)'!C166,customers[Customer ID],0),3)</f>
        <v>cfeye4k@google.co.jp</v>
      </c>
      <c r="S166" t="str">
        <f t="shared" si="8"/>
        <v>Excercice</v>
      </c>
      <c r="T166" t="str">
        <f>VLOOKUP(orders[[#This Row],[Customer ID]],customers[],9,FALSE)</f>
        <v>No</v>
      </c>
      <c r="U166" t="str">
        <f t="shared" si="9"/>
        <v>Hiver</v>
      </c>
      <c r="V166" t="str">
        <f t="shared" si="10"/>
        <v>Dark</v>
      </c>
      <c r="W166" s="3">
        <f t="shared" si="11"/>
        <v>29.16</v>
      </c>
    </row>
    <row r="167" spans="1:23" x14ac:dyDescent="0.2">
      <c r="A167" t="s">
        <v>1419</v>
      </c>
      <c r="B167" s="1">
        <v>44234</v>
      </c>
      <c r="C167" t="s">
        <v>1420</v>
      </c>
      <c r="D167" t="s">
        <v>6176</v>
      </c>
      <c r="E167">
        <v>6</v>
      </c>
      <c r="F167" t="s">
        <v>1421</v>
      </c>
      <c r="G167" t="s">
        <v>1422</v>
      </c>
      <c r="H167" t="s">
        <v>1423</v>
      </c>
      <c r="I167" t="s">
        <v>162</v>
      </c>
      <c r="J167" t="s">
        <v>18</v>
      </c>
      <c r="K167">
        <v>53405</v>
      </c>
      <c r="L167" s="2">
        <v>1</v>
      </c>
      <c r="M167" s="3">
        <v>8.9499999999999993</v>
      </c>
      <c r="N167" s="3">
        <v>0.89499999999999991</v>
      </c>
      <c r="O167">
        <v>0.53699999999999992</v>
      </c>
      <c r="P167" t="str">
        <f>INDEX(products[],MATCH('orders (2)'!D167,products[Product ID],0),2)</f>
        <v>Rob</v>
      </c>
      <c r="Q167" t="str">
        <f>INDEX(products[],MATCH('orders (2)'!D167,products[Product ID],0),3)</f>
        <v>D</v>
      </c>
      <c r="R167">
        <f>INDEX(customers[],MATCH('orders (2)'!C167,customers[Customer ID],0),3)</f>
        <v>0</v>
      </c>
      <c r="S167" t="str">
        <f t="shared" si="8"/>
        <v>Robesca</v>
      </c>
      <c r="T167" t="str">
        <f>VLOOKUP(orders[[#This Row],[Customer ID]],customers[],9,FALSE)</f>
        <v>Yes</v>
      </c>
      <c r="U167" t="str">
        <f t="shared" si="9"/>
        <v>Hiver</v>
      </c>
      <c r="V167" t="str">
        <f t="shared" si="10"/>
        <v>Dark</v>
      </c>
      <c r="W167" s="3">
        <f t="shared" si="11"/>
        <v>53.699999999999996</v>
      </c>
    </row>
    <row r="168" spans="1:23" x14ac:dyDescent="0.2">
      <c r="A168" t="s">
        <v>1424</v>
      </c>
      <c r="B168" s="1">
        <v>44270</v>
      </c>
      <c r="C168" t="s">
        <v>1425</v>
      </c>
      <c r="D168" t="s">
        <v>6171</v>
      </c>
      <c r="E168">
        <v>5</v>
      </c>
      <c r="F168" t="s">
        <v>1426</v>
      </c>
      <c r="G168" t="s">
        <v>1427</v>
      </c>
      <c r="H168" t="s">
        <v>1428</v>
      </c>
      <c r="I168" t="s">
        <v>208</v>
      </c>
      <c r="J168" t="s">
        <v>18</v>
      </c>
      <c r="K168">
        <v>34629</v>
      </c>
      <c r="L168" s="2">
        <v>0.5</v>
      </c>
      <c r="M168" s="3">
        <v>5.3699999999999992</v>
      </c>
      <c r="N168" s="3">
        <v>1.0739999999999998</v>
      </c>
      <c r="O168">
        <v>0.32219999999999993</v>
      </c>
      <c r="P168" t="str">
        <f>INDEX(products[],MATCH('orders (2)'!D168,products[Product ID],0),2)</f>
        <v>Rob</v>
      </c>
      <c r="Q168" t="str">
        <f>INDEX(products[],MATCH('orders (2)'!D168,products[Product ID],0),3)</f>
        <v>D</v>
      </c>
      <c r="R168">
        <f>INDEX(customers[],MATCH('orders (2)'!C168,customers[Customer ID],0),3)</f>
        <v>0</v>
      </c>
      <c r="S168" t="str">
        <f t="shared" si="8"/>
        <v>Robesca</v>
      </c>
      <c r="T168" t="str">
        <f>VLOOKUP(orders[[#This Row],[Customer ID]],customers[],9,FALSE)</f>
        <v>Yes</v>
      </c>
      <c r="U168" t="str">
        <f t="shared" si="9"/>
        <v>Printemps</v>
      </c>
      <c r="V168" t="str">
        <f t="shared" si="10"/>
        <v>Dark</v>
      </c>
      <c r="W168" s="3">
        <f t="shared" si="11"/>
        <v>26.849999999999994</v>
      </c>
    </row>
    <row r="169" spans="1:23" x14ac:dyDescent="0.2">
      <c r="A169" t="s">
        <v>1429</v>
      </c>
      <c r="B169" s="1">
        <v>44777</v>
      </c>
      <c r="C169" t="s">
        <v>1430</v>
      </c>
      <c r="D169" t="s">
        <v>6138</v>
      </c>
      <c r="E169">
        <v>5</v>
      </c>
      <c r="F169" t="s">
        <v>1431</v>
      </c>
      <c r="G169" t="s">
        <v>1433</v>
      </c>
      <c r="H169" t="s">
        <v>1434</v>
      </c>
      <c r="I169" t="s">
        <v>162</v>
      </c>
      <c r="J169" t="s">
        <v>18</v>
      </c>
      <c r="K169">
        <v>53405</v>
      </c>
      <c r="L169" s="2">
        <v>0.5</v>
      </c>
      <c r="M169" s="3">
        <v>8.25</v>
      </c>
      <c r="N169" s="3">
        <v>1.65</v>
      </c>
      <c r="O169">
        <v>0.90749999999999997</v>
      </c>
      <c r="P169" t="str">
        <f>INDEX(products[],MATCH('orders (2)'!D169,products[Product ID],0),2)</f>
        <v>Exc</v>
      </c>
      <c r="Q169" t="str">
        <f>INDEX(products[],MATCH('orders (2)'!D169,products[Product ID],0),3)</f>
        <v>M</v>
      </c>
      <c r="R169" t="str">
        <f>INDEX(customers[],MATCH('orders (2)'!C169,customers[Customer ID],0),3)</f>
        <v>tfero4n@comsenz.com</v>
      </c>
      <c r="S169" t="str">
        <f t="shared" si="8"/>
        <v>Excercice</v>
      </c>
      <c r="T169" t="str">
        <f>VLOOKUP(orders[[#This Row],[Customer ID]],customers[],9,FALSE)</f>
        <v>Yes</v>
      </c>
      <c r="U169" t="str">
        <f t="shared" si="9"/>
        <v>Été</v>
      </c>
      <c r="V169" t="str">
        <f t="shared" si="10"/>
        <v>Medium</v>
      </c>
      <c r="W169" s="3">
        <f t="shared" si="11"/>
        <v>41.25</v>
      </c>
    </row>
    <row r="170" spans="1:23" x14ac:dyDescent="0.2">
      <c r="A170" t="s">
        <v>1435</v>
      </c>
      <c r="B170" s="1">
        <v>43484</v>
      </c>
      <c r="C170" t="s">
        <v>1436</v>
      </c>
      <c r="D170" t="s">
        <v>6156</v>
      </c>
      <c r="E170">
        <v>6</v>
      </c>
      <c r="F170" t="s">
        <v>1437</v>
      </c>
      <c r="G170" t="s">
        <v>1438</v>
      </c>
      <c r="H170" t="s">
        <v>1439</v>
      </c>
      <c r="I170" t="s">
        <v>1418</v>
      </c>
      <c r="J170" t="s">
        <v>317</v>
      </c>
      <c r="K170" t="s">
        <v>369</v>
      </c>
      <c r="L170" s="2">
        <v>0.5</v>
      </c>
      <c r="M170" s="3">
        <v>6.75</v>
      </c>
      <c r="N170" s="3">
        <v>1.35</v>
      </c>
      <c r="O170">
        <v>0.60749999999999993</v>
      </c>
      <c r="P170" t="str">
        <f>INDEX(products[],MATCH('orders (2)'!D170,products[Product ID],0),2)</f>
        <v>Ara</v>
      </c>
      <c r="Q170" t="str">
        <f>INDEX(products[],MATCH('orders (2)'!D170,products[Product ID],0),3)</f>
        <v>M</v>
      </c>
      <c r="R170">
        <f>INDEX(customers[],MATCH('orders (2)'!C170,customers[Customer ID],0),3)</f>
        <v>0</v>
      </c>
      <c r="S170" t="str">
        <f t="shared" si="8"/>
        <v>Arabica</v>
      </c>
      <c r="T170" t="str">
        <f>VLOOKUP(orders[[#This Row],[Customer ID]],customers[],9,FALSE)</f>
        <v>No</v>
      </c>
      <c r="U170" t="str">
        <f t="shared" si="9"/>
        <v>Hiver</v>
      </c>
      <c r="V170" t="str">
        <f t="shared" si="10"/>
        <v>Medium</v>
      </c>
      <c r="W170" s="3">
        <f t="shared" si="11"/>
        <v>40.5</v>
      </c>
    </row>
    <row r="171" spans="1:23" x14ac:dyDescent="0.2">
      <c r="A171" t="s">
        <v>1440</v>
      </c>
      <c r="B171" s="1">
        <v>44643</v>
      </c>
      <c r="C171" t="s">
        <v>1441</v>
      </c>
      <c r="D171" t="s">
        <v>6176</v>
      </c>
      <c r="E171">
        <v>2</v>
      </c>
      <c r="F171" t="s">
        <v>1442</v>
      </c>
      <c r="G171" t="s">
        <v>1444</v>
      </c>
      <c r="H171" t="s">
        <v>1445</v>
      </c>
      <c r="I171" t="s">
        <v>1446</v>
      </c>
      <c r="J171" t="s">
        <v>317</v>
      </c>
      <c r="K171" t="s">
        <v>459</v>
      </c>
      <c r="L171" s="2">
        <v>1</v>
      </c>
      <c r="M171" s="3">
        <v>8.9499999999999993</v>
      </c>
      <c r="N171" s="3">
        <v>0.89499999999999991</v>
      </c>
      <c r="O171">
        <v>0.53699999999999992</v>
      </c>
      <c r="P171" t="str">
        <f>INDEX(products[],MATCH('orders (2)'!D171,products[Product ID],0),2)</f>
        <v>Rob</v>
      </c>
      <c r="Q171" t="str">
        <f>INDEX(products[],MATCH('orders (2)'!D171,products[Product ID],0),3)</f>
        <v>D</v>
      </c>
      <c r="R171" t="str">
        <f>INDEX(customers[],MATCH('orders (2)'!C171,customers[Customer ID],0),3)</f>
        <v>fdauney4p@sphinn.com</v>
      </c>
      <c r="S171" t="str">
        <f t="shared" si="8"/>
        <v>Robesca</v>
      </c>
      <c r="T171" t="str">
        <f>VLOOKUP(orders[[#This Row],[Customer ID]],customers[],9,FALSE)</f>
        <v>No</v>
      </c>
      <c r="U171" t="str">
        <f t="shared" si="9"/>
        <v>Printemps</v>
      </c>
      <c r="V171" t="str">
        <f t="shared" si="10"/>
        <v>Dark</v>
      </c>
      <c r="W171" s="3">
        <f t="shared" si="11"/>
        <v>17.899999999999999</v>
      </c>
    </row>
    <row r="172" spans="1:23" x14ac:dyDescent="0.2">
      <c r="A172" t="s">
        <v>1447</v>
      </c>
      <c r="B172" s="1">
        <v>44476</v>
      </c>
      <c r="C172" t="s">
        <v>1448</v>
      </c>
      <c r="D172" t="s">
        <v>6147</v>
      </c>
      <c r="E172">
        <v>2</v>
      </c>
      <c r="F172" t="s">
        <v>1449</v>
      </c>
      <c r="H172" t="s">
        <v>1451</v>
      </c>
      <c r="I172" t="s">
        <v>101</v>
      </c>
      <c r="J172" t="s">
        <v>27</v>
      </c>
      <c r="K172" t="s">
        <v>102</v>
      </c>
      <c r="L172" s="2">
        <v>2.5</v>
      </c>
      <c r="M172" s="3">
        <v>34.154999999999994</v>
      </c>
      <c r="N172" s="3">
        <v>1.3661999999999999</v>
      </c>
      <c r="O172">
        <v>3.7570499999999996</v>
      </c>
      <c r="P172" t="str">
        <f>INDEX(products[],MATCH('orders (2)'!D172,products[Product ID],0),2)</f>
        <v>Exc</v>
      </c>
      <c r="Q172" t="str">
        <f>INDEX(products[],MATCH('orders (2)'!D172,products[Product ID],0),3)</f>
        <v>L</v>
      </c>
      <c r="R172" t="str">
        <f>INDEX(customers[],MATCH('orders (2)'!C172,customers[Customer ID],0),3)</f>
        <v>searley4q@youku.com</v>
      </c>
      <c r="S172" t="str">
        <f t="shared" si="8"/>
        <v>Excercice</v>
      </c>
      <c r="T172" t="str">
        <f>VLOOKUP(orders[[#This Row],[Customer ID]],customers[],9,FALSE)</f>
        <v>No</v>
      </c>
      <c r="U172" t="str">
        <f t="shared" si="9"/>
        <v>Automne</v>
      </c>
      <c r="V172" t="str">
        <f t="shared" si="10"/>
        <v>Light</v>
      </c>
      <c r="W172" s="3">
        <f t="shared" si="11"/>
        <v>68.309999999999988</v>
      </c>
    </row>
    <row r="173" spans="1:23" x14ac:dyDescent="0.2">
      <c r="A173" t="s">
        <v>1452</v>
      </c>
      <c r="B173" s="1">
        <v>43544</v>
      </c>
      <c r="C173" t="s">
        <v>1453</v>
      </c>
      <c r="D173" t="s">
        <v>6165</v>
      </c>
      <c r="E173">
        <v>2</v>
      </c>
      <c r="F173" t="s">
        <v>1454</v>
      </c>
      <c r="G173" t="s">
        <v>1456</v>
      </c>
      <c r="H173" t="s">
        <v>1457</v>
      </c>
      <c r="I173" t="s">
        <v>136</v>
      </c>
      <c r="J173" t="s">
        <v>18</v>
      </c>
      <c r="K173">
        <v>33686</v>
      </c>
      <c r="L173" s="2">
        <v>2.5</v>
      </c>
      <c r="M173" s="3">
        <v>31.624999999999996</v>
      </c>
      <c r="N173" s="3">
        <v>1.2649999999999999</v>
      </c>
      <c r="O173">
        <v>3.4787499999999998</v>
      </c>
      <c r="P173" t="str">
        <f>INDEX(products[],MATCH('orders (2)'!D173,products[Product ID],0),2)</f>
        <v>Exc</v>
      </c>
      <c r="Q173" t="str">
        <f>INDEX(products[],MATCH('orders (2)'!D173,products[Product ID],0),3)</f>
        <v>M</v>
      </c>
      <c r="R173" t="str">
        <f>INDEX(customers[],MATCH('orders (2)'!C173,customers[Customer ID],0),3)</f>
        <v>mchamberlayne4r@bigcartel.com</v>
      </c>
      <c r="S173" t="str">
        <f t="shared" si="8"/>
        <v>Excercice</v>
      </c>
      <c r="T173" t="str">
        <f>VLOOKUP(orders[[#This Row],[Customer ID]],customers[],9,FALSE)</f>
        <v>Yes</v>
      </c>
      <c r="U173" t="str">
        <f t="shared" si="9"/>
        <v>Printemps</v>
      </c>
      <c r="V173" t="str">
        <f t="shared" si="10"/>
        <v>Medium</v>
      </c>
      <c r="W173" s="3">
        <f t="shared" si="11"/>
        <v>63.249999999999993</v>
      </c>
    </row>
    <row r="174" spans="1:23" x14ac:dyDescent="0.2">
      <c r="A174" t="s">
        <v>1458</v>
      </c>
      <c r="B174" s="1">
        <v>44545</v>
      </c>
      <c r="C174" t="s">
        <v>1459</v>
      </c>
      <c r="D174" t="s">
        <v>6143</v>
      </c>
      <c r="E174">
        <v>3</v>
      </c>
      <c r="F174" t="s">
        <v>1460</v>
      </c>
      <c r="H174" t="s">
        <v>1462</v>
      </c>
      <c r="I174" t="s">
        <v>439</v>
      </c>
      <c r="J174" t="s">
        <v>317</v>
      </c>
      <c r="K174" t="s">
        <v>368</v>
      </c>
      <c r="L174" s="2">
        <v>0.5</v>
      </c>
      <c r="M174" s="3">
        <v>7.29</v>
      </c>
      <c r="N174" s="3">
        <v>1.458</v>
      </c>
      <c r="O174">
        <v>0.80190000000000006</v>
      </c>
      <c r="P174" t="str">
        <f>INDEX(products[],MATCH('orders (2)'!D174,products[Product ID],0),2)</f>
        <v>Exc</v>
      </c>
      <c r="Q174" t="str">
        <f>INDEX(products[],MATCH('orders (2)'!D174,products[Product ID],0),3)</f>
        <v>D</v>
      </c>
      <c r="R174" t="str">
        <f>INDEX(customers[],MATCH('orders (2)'!C174,customers[Customer ID],0),3)</f>
        <v>bflaherty4s@moonfruit.com</v>
      </c>
      <c r="S174" t="str">
        <f t="shared" si="8"/>
        <v>Excercice</v>
      </c>
      <c r="T174" t="str">
        <f>VLOOKUP(orders[[#This Row],[Customer ID]],customers[],9,FALSE)</f>
        <v>No</v>
      </c>
      <c r="U174" t="str">
        <f t="shared" si="9"/>
        <v>Hiver</v>
      </c>
      <c r="V174" t="str">
        <f t="shared" si="10"/>
        <v>Dark</v>
      </c>
      <c r="W174" s="3">
        <f t="shared" si="11"/>
        <v>21.87</v>
      </c>
    </row>
    <row r="175" spans="1:23" x14ac:dyDescent="0.2">
      <c r="A175" t="s">
        <v>1463</v>
      </c>
      <c r="B175" s="1">
        <v>44720</v>
      </c>
      <c r="C175" t="s">
        <v>1464</v>
      </c>
      <c r="D175" t="s">
        <v>6150</v>
      </c>
      <c r="E175">
        <v>4</v>
      </c>
      <c r="F175" t="s">
        <v>1465</v>
      </c>
      <c r="G175" t="s">
        <v>1467</v>
      </c>
      <c r="H175" t="s">
        <v>1468</v>
      </c>
      <c r="I175" t="s">
        <v>186</v>
      </c>
      <c r="J175" t="s">
        <v>18</v>
      </c>
      <c r="K175">
        <v>36195</v>
      </c>
      <c r="L175" s="2">
        <v>2.5</v>
      </c>
      <c r="M175" s="3">
        <v>22.884999999999998</v>
      </c>
      <c r="N175" s="3">
        <v>0.91539999999999988</v>
      </c>
      <c r="O175">
        <v>1.3730999999999998</v>
      </c>
      <c r="P175" t="str">
        <f>INDEX(products[],MATCH('orders (2)'!D175,products[Product ID],0),2)</f>
        <v>Rob</v>
      </c>
      <c r="Q175" t="str">
        <f>INDEX(products[],MATCH('orders (2)'!D175,products[Product ID],0),3)</f>
        <v>M</v>
      </c>
      <c r="R175" t="str">
        <f>INDEX(customers[],MATCH('orders (2)'!C175,customers[Customer ID],0),3)</f>
        <v>ocolbeck4t@sina.com.cn</v>
      </c>
      <c r="S175" t="str">
        <f t="shared" si="8"/>
        <v>Robesca</v>
      </c>
      <c r="T175" t="str">
        <f>VLOOKUP(orders[[#This Row],[Customer ID]],customers[],9,FALSE)</f>
        <v>No</v>
      </c>
      <c r="U175" t="str">
        <f t="shared" si="9"/>
        <v>Été</v>
      </c>
      <c r="V175" t="str">
        <f t="shared" si="10"/>
        <v>Medium</v>
      </c>
      <c r="W175" s="3">
        <f t="shared" si="11"/>
        <v>91.539999999999992</v>
      </c>
    </row>
    <row r="176" spans="1:23" x14ac:dyDescent="0.2">
      <c r="A176" t="s">
        <v>1469</v>
      </c>
      <c r="B176" s="1">
        <v>43813</v>
      </c>
      <c r="C176" t="s">
        <v>1470</v>
      </c>
      <c r="D176" t="s">
        <v>6147</v>
      </c>
      <c r="E176">
        <v>6</v>
      </c>
      <c r="F176" t="s">
        <v>1471</v>
      </c>
      <c r="G176" t="s">
        <v>1472</v>
      </c>
      <c r="H176" t="s">
        <v>1473</v>
      </c>
      <c r="I176" t="s">
        <v>350</v>
      </c>
      <c r="J176" t="s">
        <v>18</v>
      </c>
      <c r="K176">
        <v>89436</v>
      </c>
      <c r="L176" s="2">
        <v>2.5</v>
      </c>
      <c r="M176" s="3">
        <v>34.154999999999994</v>
      </c>
      <c r="N176" s="3">
        <v>1.3661999999999999</v>
      </c>
      <c r="O176">
        <v>3.7570499999999996</v>
      </c>
      <c r="P176" t="str">
        <f>INDEX(products[],MATCH('orders (2)'!D176,products[Product ID],0),2)</f>
        <v>Exc</v>
      </c>
      <c r="Q176" t="str">
        <f>INDEX(products[],MATCH('orders (2)'!D176,products[Product ID],0),3)</f>
        <v>L</v>
      </c>
      <c r="R176">
        <f>INDEX(customers[],MATCH('orders (2)'!C176,customers[Customer ID],0),3)</f>
        <v>0</v>
      </c>
      <c r="S176" t="str">
        <f t="shared" si="8"/>
        <v>Excercice</v>
      </c>
      <c r="T176" t="str">
        <f>VLOOKUP(orders[[#This Row],[Customer ID]],customers[],9,FALSE)</f>
        <v>Yes</v>
      </c>
      <c r="U176" t="str">
        <f t="shared" si="9"/>
        <v>Hiver</v>
      </c>
      <c r="V176" t="str">
        <f t="shared" si="10"/>
        <v>Light</v>
      </c>
      <c r="W176" s="3">
        <f t="shared" si="11"/>
        <v>204.92999999999995</v>
      </c>
    </row>
    <row r="177" spans="1:23" x14ac:dyDescent="0.2">
      <c r="A177" t="s">
        <v>1474</v>
      </c>
      <c r="B177" s="1">
        <v>44296</v>
      </c>
      <c r="C177" t="s">
        <v>1475</v>
      </c>
      <c r="D177" t="s">
        <v>6165</v>
      </c>
      <c r="E177">
        <v>2</v>
      </c>
      <c r="F177" t="s">
        <v>1476</v>
      </c>
      <c r="G177" t="s">
        <v>1478</v>
      </c>
      <c r="H177" t="s">
        <v>1479</v>
      </c>
      <c r="I177" t="s">
        <v>166</v>
      </c>
      <c r="J177" t="s">
        <v>18</v>
      </c>
      <c r="K177">
        <v>31205</v>
      </c>
      <c r="L177" s="2">
        <v>2.5</v>
      </c>
      <c r="M177" s="3">
        <v>31.624999999999996</v>
      </c>
      <c r="N177" s="3">
        <v>1.2649999999999999</v>
      </c>
      <c r="O177">
        <v>3.4787499999999998</v>
      </c>
      <c r="P177" t="str">
        <f>INDEX(products[],MATCH('orders (2)'!D177,products[Product ID],0),2)</f>
        <v>Exc</v>
      </c>
      <c r="Q177" t="str">
        <f>INDEX(products[],MATCH('orders (2)'!D177,products[Product ID],0),3)</f>
        <v>M</v>
      </c>
      <c r="R177" t="str">
        <f>INDEX(customers[],MATCH('orders (2)'!C177,customers[Customer ID],0),3)</f>
        <v>ehobbing4v@nsw.gov.au</v>
      </c>
      <c r="S177" t="str">
        <f t="shared" si="8"/>
        <v>Excercice</v>
      </c>
      <c r="T177" t="str">
        <f>VLOOKUP(orders[[#This Row],[Customer ID]],customers[],9,FALSE)</f>
        <v>Yes</v>
      </c>
      <c r="U177" t="str">
        <f t="shared" si="9"/>
        <v>Printemps</v>
      </c>
      <c r="V177" t="str">
        <f t="shared" si="10"/>
        <v>Medium</v>
      </c>
      <c r="W177" s="3">
        <f t="shared" si="11"/>
        <v>63.249999999999993</v>
      </c>
    </row>
    <row r="178" spans="1:23" x14ac:dyDescent="0.2">
      <c r="A178" t="s">
        <v>1480</v>
      </c>
      <c r="B178" s="1">
        <v>43900</v>
      </c>
      <c r="C178" t="s">
        <v>1481</v>
      </c>
      <c r="D178" t="s">
        <v>6147</v>
      </c>
      <c r="E178">
        <v>1</v>
      </c>
      <c r="F178" t="s">
        <v>1482</v>
      </c>
      <c r="G178" t="s">
        <v>1484</v>
      </c>
      <c r="H178" t="s">
        <v>1485</v>
      </c>
      <c r="I178" t="s">
        <v>145</v>
      </c>
      <c r="J178" t="s">
        <v>18</v>
      </c>
      <c r="K178">
        <v>90605</v>
      </c>
      <c r="L178" s="2">
        <v>2.5</v>
      </c>
      <c r="M178" s="3">
        <v>34.154999999999994</v>
      </c>
      <c r="N178" s="3">
        <v>1.3661999999999999</v>
      </c>
      <c r="O178">
        <v>3.7570499999999996</v>
      </c>
      <c r="P178" t="str">
        <f>INDEX(products[],MATCH('orders (2)'!D178,products[Product ID],0),2)</f>
        <v>Exc</v>
      </c>
      <c r="Q178" t="str">
        <f>INDEX(products[],MATCH('orders (2)'!D178,products[Product ID],0),3)</f>
        <v>L</v>
      </c>
      <c r="R178" t="str">
        <f>INDEX(customers[],MATCH('orders (2)'!C178,customers[Customer ID],0),3)</f>
        <v>othynne4w@auda.org.au</v>
      </c>
      <c r="S178" t="str">
        <f t="shared" si="8"/>
        <v>Excercice</v>
      </c>
      <c r="T178" t="str">
        <f>VLOOKUP(orders[[#This Row],[Customer ID]],customers[],9,FALSE)</f>
        <v>Yes</v>
      </c>
      <c r="U178" t="str">
        <f t="shared" si="9"/>
        <v>Printemps</v>
      </c>
      <c r="V178" t="str">
        <f t="shared" si="10"/>
        <v>Light</v>
      </c>
      <c r="W178" s="3">
        <f t="shared" si="11"/>
        <v>34.154999999999994</v>
      </c>
    </row>
    <row r="179" spans="1:23" x14ac:dyDescent="0.2">
      <c r="A179" t="s">
        <v>1486</v>
      </c>
      <c r="B179" s="1">
        <v>44120</v>
      </c>
      <c r="C179" t="s">
        <v>1487</v>
      </c>
      <c r="D179" t="s">
        <v>6141</v>
      </c>
      <c r="E179">
        <v>4</v>
      </c>
      <c r="F179" t="s">
        <v>1488</v>
      </c>
      <c r="H179" t="s">
        <v>1490</v>
      </c>
      <c r="I179" t="s">
        <v>192</v>
      </c>
      <c r="J179" t="s">
        <v>18</v>
      </c>
      <c r="K179">
        <v>37605</v>
      </c>
      <c r="L179" s="2">
        <v>2.5</v>
      </c>
      <c r="M179" s="3">
        <v>27.484999999999996</v>
      </c>
      <c r="N179" s="3">
        <v>1.0993999999999999</v>
      </c>
      <c r="O179">
        <v>1.6490999999999998</v>
      </c>
      <c r="P179" t="str">
        <f>INDEX(products[],MATCH('orders (2)'!D179,products[Product ID],0),2)</f>
        <v>Rob</v>
      </c>
      <c r="Q179" t="str">
        <f>INDEX(products[],MATCH('orders (2)'!D179,products[Product ID],0),3)</f>
        <v>L</v>
      </c>
      <c r="R179" t="str">
        <f>INDEX(customers[],MATCH('orders (2)'!C179,customers[Customer ID],0),3)</f>
        <v>eheining4x@flickr.com</v>
      </c>
      <c r="S179" t="str">
        <f t="shared" si="8"/>
        <v>Robesca</v>
      </c>
      <c r="T179" t="str">
        <f>VLOOKUP(orders[[#This Row],[Customer ID]],customers[],9,FALSE)</f>
        <v>Yes</v>
      </c>
      <c r="U179" t="str">
        <f t="shared" si="9"/>
        <v>Automne</v>
      </c>
      <c r="V179" t="str">
        <f t="shared" si="10"/>
        <v>Light</v>
      </c>
      <c r="W179" s="3">
        <f t="shared" si="11"/>
        <v>109.93999999999998</v>
      </c>
    </row>
    <row r="180" spans="1:23" x14ac:dyDescent="0.2">
      <c r="A180" t="s">
        <v>1491</v>
      </c>
      <c r="B180" s="1">
        <v>43746</v>
      </c>
      <c r="C180" t="s">
        <v>1492</v>
      </c>
      <c r="D180" t="s">
        <v>6139</v>
      </c>
      <c r="E180">
        <v>2</v>
      </c>
      <c r="F180" t="s">
        <v>1493</v>
      </c>
      <c r="G180" t="s">
        <v>1495</v>
      </c>
      <c r="H180" t="s">
        <v>1496</v>
      </c>
      <c r="I180" t="s">
        <v>218</v>
      </c>
      <c r="J180" t="s">
        <v>18</v>
      </c>
      <c r="K180">
        <v>14614</v>
      </c>
      <c r="L180" s="2">
        <v>1</v>
      </c>
      <c r="M180" s="3">
        <v>12.95</v>
      </c>
      <c r="N180" s="3">
        <v>1.2949999999999999</v>
      </c>
      <c r="O180">
        <v>1.1655</v>
      </c>
      <c r="P180" t="str">
        <f>INDEX(products[],MATCH('orders (2)'!D180,products[Product ID],0),2)</f>
        <v>Ara</v>
      </c>
      <c r="Q180" t="str">
        <f>INDEX(products[],MATCH('orders (2)'!D180,products[Product ID],0),3)</f>
        <v>L</v>
      </c>
      <c r="R180" t="str">
        <f>INDEX(customers[],MATCH('orders (2)'!C180,customers[Customer ID],0),3)</f>
        <v>kmelloi4y@imdb.com</v>
      </c>
      <c r="S180" t="str">
        <f t="shared" si="8"/>
        <v>Arabica</v>
      </c>
      <c r="T180" t="str">
        <f>VLOOKUP(orders[[#This Row],[Customer ID]],customers[],9,FALSE)</f>
        <v>No</v>
      </c>
      <c r="U180" t="str">
        <f t="shared" si="9"/>
        <v>Automne</v>
      </c>
      <c r="V180" t="str">
        <f t="shared" si="10"/>
        <v>Light</v>
      </c>
      <c r="W180" s="3">
        <f t="shared" si="11"/>
        <v>25.9</v>
      </c>
    </row>
    <row r="181" spans="1:23" x14ac:dyDescent="0.2">
      <c r="A181" t="s">
        <v>1497</v>
      </c>
      <c r="B181" s="1">
        <v>43830</v>
      </c>
      <c r="C181" t="s">
        <v>1498</v>
      </c>
      <c r="D181" t="s">
        <v>6153</v>
      </c>
      <c r="E181">
        <v>1</v>
      </c>
      <c r="F181" t="s">
        <v>1499</v>
      </c>
      <c r="G181" t="s">
        <v>1500</v>
      </c>
      <c r="H181" t="s">
        <v>1501</v>
      </c>
      <c r="I181" t="s">
        <v>361</v>
      </c>
      <c r="J181" t="s">
        <v>317</v>
      </c>
      <c r="K181" t="s">
        <v>362</v>
      </c>
      <c r="L181" s="2">
        <v>0.2</v>
      </c>
      <c r="M181" s="3">
        <v>2.9849999999999999</v>
      </c>
      <c r="N181" s="3">
        <v>1.4924999999999999</v>
      </c>
      <c r="O181">
        <v>0.26865</v>
      </c>
      <c r="P181" t="str">
        <f>INDEX(products[],MATCH('orders (2)'!D181,products[Product ID],0),2)</f>
        <v>Ara</v>
      </c>
      <c r="Q181" t="str">
        <f>INDEX(products[],MATCH('orders (2)'!D181,products[Product ID],0),3)</f>
        <v>D</v>
      </c>
      <c r="R181">
        <f>INDEX(customers[],MATCH('orders (2)'!C181,customers[Customer ID],0),3)</f>
        <v>0</v>
      </c>
      <c r="S181" t="str">
        <f t="shared" si="8"/>
        <v>Arabica</v>
      </c>
      <c r="T181" t="str">
        <f>VLOOKUP(orders[[#This Row],[Customer ID]],customers[],9,FALSE)</f>
        <v>No</v>
      </c>
      <c r="U181" t="str">
        <f t="shared" si="9"/>
        <v>Hiver</v>
      </c>
      <c r="V181" t="str">
        <f t="shared" si="10"/>
        <v>Dark</v>
      </c>
      <c r="W181" s="3">
        <f t="shared" si="11"/>
        <v>2.9849999999999999</v>
      </c>
    </row>
    <row r="182" spans="1:23" x14ac:dyDescent="0.2">
      <c r="A182" t="s">
        <v>1502</v>
      </c>
      <c r="B182" s="1">
        <v>43910</v>
      </c>
      <c r="C182" t="s">
        <v>1503</v>
      </c>
      <c r="D182" t="s">
        <v>6183</v>
      </c>
      <c r="E182">
        <v>5</v>
      </c>
      <c r="F182" t="s">
        <v>1504</v>
      </c>
      <c r="G182" t="s">
        <v>1506</v>
      </c>
      <c r="H182" t="s">
        <v>1507</v>
      </c>
      <c r="I182" t="s">
        <v>138</v>
      </c>
      <c r="J182" t="s">
        <v>18</v>
      </c>
      <c r="K182">
        <v>11254</v>
      </c>
      <c r="L182" s="2">
        <v>0.2</v>
      </c>
      <c r="M182" s="3">
        <v>4.4550000000000001</v>
      </c>
      <c r="N182" s="3">
        <v>2.2275</v>
      </c>
      <c r="O182">
        <v>0.49004999999999999</v>
      </c>
      <c r="P182" t="str">
        <f>INDEX(products[],MATCH('orders (2)'!D182,products[Product ID],0),2)</f>
        <v>Exc</v>
      </c>
      <c r="Q182" t="str">
        <f>INDEX(products[],MATCH('orders (2)'!D182,products[Product ID],0),3)</f>
        <v>L</v>
      </c>
      <c r="R182" t="str">
        <f>INDEX(customers[],MATCH('orders (2)'!C182,customers[Customer ID],0),3)</f>
        <v>amussen50@51.la</v>
      </c>
      <c r="S182" t="str">
        <f t="shared" si="8"/>
        <v>Excercice</v>
      </c>
      <c r="T182" t="str">
        <f>VLOOKUP(orders[[#This Row],[Customer ID]],customers[],9,FALSE)</f>
        <v>No</v>
      </c>
      <c r="U182" t="str">
        <f t="shared" si="9"/>
        <v>Printemps</v>
      </c>
      <c r="V182" t="str">
        <f t="shared" si="10"/>
        <v>Light</v>
      </c>
      <c r="W182" s="3">
        <f t="shared" si="11"/>
        <v>22.274999999999999</v>
      </c>
    </row>
    <row r="183" spans="1:23" x14ac:dyDescent="0.2">
      <c r="A183" t="s">
        <v>1502</v>
      </c>
      <c r="B183" s="1">
        <v>43910</v>
      </c>
      <c r="C183" t="s">
        <v>1503</v>
      </c>
      <c r="D183" t="s">
        <v>6157</v>
      </c>
      <c r="E183">
        <v>5</v>
      </c>
      <c r="F183" t="s">
        <v>1504</v>
      </c>
      <c r="G183" t="s">
        <v>1506</v>
      </c>
      <c r="H183" t="s">
        <v>1507</v>
      </c>
      <c r="I183" t="s">
        <v>138</v>
      </c>
      <c r="J183" t="s">
        <v>18</v>
      </c>
      <c r="K183">
        <v>11254</v>
      </c>
      <c r="L183" s="2">
        <v>0.5</v>
      </c>
      <c r="M183" s="3">
        <v>5.97</v>
      </c>
      <c r="N183" s="3">
        <v>1.194</v>
      </c>
      <c r="O183">
        <v>0.5373</v>
      </c>
      <c r="P183" t="str">
        <f>INDEX(products[],MATCH('orders (2)'!D183,products[Product ID],0),2)</f>
        <v>Ara</v>
      </c>
      <c r="Q183" t="str">
        <f>INDEX(products[],MATCH('orders (2)'!D183,products[Product ID],0),3)</f>
        <v>D</v>
      </c>
      <c r="R183" t="str">
        <f>INDEX(customers[],MATCH('orders (2)'!C183,customers[Customer ID],0),3)</f>
        <v>amussen50@51.la</v>
      </c>
      <c r="S183" t="str">
        <f t="shared" si="8"/>
        <v>Arabica</v>
      </c>
      <c r="T183" t="str">
        <f>VLOOKUP(orders[[#This Row],[Customer ID]],customers[],9,FALSE)</f>
        <v>No</v>
      </c>
      <c r="U183" t="str">
        <f t="shared" si="9"/>
        <v>Printemps</v>
      </c>
      <c r="V183" t="str">
        <f t="shared" si="10"/>
        <v>Dark</v>
      </c>
      <c r="W183" s="3">
        <f t="shared" si="11"/>
        <v>29.849999999999998</v>
      </c>
    </row>
    <row r="184" spans="1:23" x14ac:dyDescent="0.2">
      <c r="A184" t="s">
        <v>1513</v>
      </c>
      <c r="B184" s="1">
        <v>44284</v>
      </c>
      <c r="C184" t="s">
        <v>1514</v>
      </c>
      <c r="D184" t="s">
        <v>6171</v>
      </c>
      <c r="E184">
        <v>6</v>
      </c>
      <c r="F184" t="s">
        <v>1515</v>
      </c>
      <c r="G184" t="s">
        <v>1517</v>
      </c>
      <c r="H184" t="s">
        <v>1518</v>
      </c>
      <c r="I184" t="s">
        <v>231</v>
      </c>
      <c r="J184" t="s">
        <v>18</v>
      </c>
      <c r="K184">
        <v>22908</v>
      </c>
      <c r="L184" s="2">
        <v>0.5</v>
      </c>
      <c r="M184" s="3">
        <v>5.3699999999999992</v>
      </c>
      <c r="N184" s="3">
        <v>1.0739999999999998</v>
      </c>
      <c r="O184">
        <v>0.32219999999999993</v>
      </c>
      <c r="P184" t="str">
        <f>INDEX(products[],MATCH('orders (2)'!D184,products[Product ID],0),2)</f>
        <v>Rob</v>
      </c>
      <c r="Q184" t="str">
        <f>INDEX(products[],MATCH('orders (2)'!D184,products[Product ID],0),3)</f>
        <v>D</v>
      </c>
      <c r="R184" t="str">
        <f>INDEX(customers[],MATCH('orders (2)'!C184,customers[Customer ID],0),3)</f>
        <v>amundford52@nbcnews.com</v>
      </c>
      <c r="S184" t="str">
        <f t="shared" si="8"/>
        <v>Robesca</v>
      </c>
      <c r="T184" t="str">
        <f>VLOOKUP(orders[[#This Row],[Customer ID]],customers[],9,FALSE)</f>
        <v>No</v>
      </c>
      <c r="U184" t="str">
        <f t="shared" si="9"/>
        <v>Printemps</v>
      </c>
      <c r="V184" t="str">
        <f t="shared" si="10"/>
        <v>Dark</v>
      </c>
      <c r="W184" s="3">
        <f t="shared" si="11"/>
        <v>32.22</v>
      </c>
    </row>
    <row r="185" spans="1:23" x14ac:dyDescent="0.2">
      <c r="A185" t="s">
        <v>1519</v>
      </c>
      <c r="B185" s="1">
        <v>44512</v>
      </c>
      <c r="C185" t="s">
        <v>1520</v>
      </c>
      <c r="D185" t="s">
        <v>6155</v>
      </c>
      <c r="E185">
        <v>2</v>
      </c>
      <c r="F185" t="s">
        <v>1521</v>
      </c>
      <c r="G185" t="s">
        <v>1523</v>
      </c>
      <c r="H185" t="s">
        <v>1524</v>
      </c>
      <c r="I185" t="s">
        <v>114</v>
      </c>
      <c r="J185" t="s">
        <v>18</v>
      </c>
      <c r="K185">
        <v>75044</v>
      </c>
      <c r="L185" s="2">
        <v>0.2</v>
      </c>
      <c r="M185" s="3">
        <v>4.125</v>
      </c>
      <c r="N185" s="3">
        <v>2.0625</v>
      </c>
      <c r="O185">
        <v>0.45374999999999999</v>
      </c>
      <c r="P185" t="str">
        <f>INDEX(products[],MATCH('orders (2)'!D185,products[Product ID],0),2)</f>
        <v>Exc</v>
      </c>
      <c r="Q185" t="str">
        <f>INDEX(products[],MATCH('orders (2)'!D185,products[Product ID],0),3)</f>
        <v>M</v>
      </c>
      <c r="R185" t="str">
        <f>INDEX(customers[],MATCH('orders (2)'!C185,customers[Customer ID],0),3)</f>
        <v>twalas53@google.ca</v>
      </c>
      <c r="S185" t="str">
        <f t="shared" si="8"/>
        <v>Excercice</v>
      </c>
      <c r="T185" t="str">
        <f>VLOOKUP(orders[[#This Row],[Customer ID]],customers[],9,FALSE)</f>
        <v>No</v>
      </c>
      <c r="U185" t="str">
        <f t="shared" si="9"/>
        <v>Automne</v>
      </c>
      <c r="V185" t="str">
        <f t="shared" si="10"/>
        <v>Medium</v>
      </c>
      <c r="W185" s="3">
        <f t="shared" si="11"/>
        <v>8.25</v>
      </c>
    </row>
    <row r="186" spans="1:23" x14ac:dyDescent="0.2">
      <c r="A186" t="s">
        <v>1525</v>
      </c>
      <c r="B186" s="1">
        <v>44397</v>
      </c>
      <c r="C186" t="s">
        <v>1526</v>
      </c>
      <c r="D186" t="s">
        <v>6179</v>
      </c>
      <c r="E186">
        <v>4</v>
      </c>
      <c r="F186" t="s">
        <v>1527</v>
      </c>
      <c r="G186" t="s">
        <v>1529</v>
      </c>
      <c r="H186" t="s">
        <v>1530</v>
      </c>
      <c r="I186" t="s">
        <v>32</v>
      </c>
      <c r="J186" t="s">
        <v>18</v>
      </c>
      <c r="K186">
        <v>55448</v>
      </c>
      <c r="L186" s="2">
        <v>0.5</v>
      </c>
      <c r="M186" s="3">
        <v>7.77</v>
      </c>
      <c r="N186" s="3">
        <v>1.5539999999999998</v>
      </c>
      <c r="O186">
        <v>0.69929999999999992</v>
      </c>
      <c r="P186" t="str">
        <f>INDEX(products[],MATCH('orders (2)'!D186,products[Product ID],0),2)</f>
        <v>Ara</v>
      </c>
      <c r="Q186" t="str">
        <f>INDEX(products[],MATCH('orders (2)'!D186,products[Product ID],0),3)</f>
        <v>L</v>
      </c>
      <c r="R186" t="str">
        <f>INDEX(customers[],MATCH('orders (2)'!C186,customers[Customer ID],0),3)</f>
        <v>iblazewicz54@thetimes.co.uk</v>
      </c>
      <c r="S186" t="str">
        <f t="shared" si="8"/>
        <v>Arabica</v>
      </c>
      <c r="T186" t="str">
        <f>VLOOKUP(orders[[#This Row],[Customer ID]],customers[],9,FALSE)</f>
        <v>No</v>
      </c>
      <c r="U186" t="str">
        <f t="shared" si="9"/>
        <v>Été</v>
      </c>
      <c r="V186" t="str">
        <f t="shared" si="10"/>
        <v>Light</v>
      </c>
      <c r="W186" s="3">
        <f t="shared" si="11"/>
        <v>31.08</v>
      </c>
    </row>
    <row r="187" spans="1:23" x14ac:dyDescent="0.2">
      <c r="A187" t="s">
        <v>1531</v>
      </c>
      <c r="B187" s="1">
        <v>43483</v>
      </c>
      <c r="C187" t="s">
        <v>1532</v>
      </c>
      <c r="D187" t="s">
        <v>6143</v>
      </c>
      <c r="E187">
        <v>5</v>
      </c>
      <c r="F187" t="s">
        <v>1533</v>
      </c>
      <c r="G187" t="s">
        <v>1535</v>
      </c>
      <c r="H187" t="s">
        <v>1536</v>
      </c>
      <c r="I187" t="s">
        <v>173</v>
      </c>
      <c r="J187" t="s">
        <v>18</v>
      </c>
      <c r="K187">
        <v>48919</v>
      </c>
      <c r="L187" s="2">
        <v>0.5</v>
      </c>
      <c r="M187" s="3">
        <v>7.29</v>
      </c>
      <c r="N187" s="3">
        <v>1.458</v>
      </c>
      <c r="O187">
        <v>0.80190000000000006</v>
      </c>
      <c r="P187" t="str">
        <f>INDEX(products[],MATCH('orders (2)'!D187,products[Product ID],0),2)</f>
        <v>Exc</v>
      </c>
      <c r="Q187" t="str">
        <f>INDEX(products[],MATCH('orders (2)'!D187,products[Product ID],0),3)</f>
        <v>D</v>
      </c>
      <c r="R187" t="str">
        <f>INDEX(customers[],MATCH('orders (2)'!C187,customers[Customer ID],0),3)</f>
        <v>arizzetti55@naver.com</v>
      </c>
      <c r="S187" t="str">
        <f t="shared" si="8"/>
        <v>Excercice</v>
      </c>
      <c r="T187" t="str">
        <f>VLOOKUP(orders[[#This Row],[Customer ID]],customers[],9,FALSE)</f>
        <v>Yes</v>
      </c>
      <c r="U187" t="str">
        <f t="shared" si="9"/>
        <v>Hiver</v>
      </c>
      <c r="V187" t="str">
        <f t="shared" si="10"/>
        <v>Dark</v>
      </c>
      <c r="W187" s="3">
        <f t="shared" si="11"/>
        <v>36.450000000000003</v>
      </c>
    </row>
    <row r="188" spans="1:23" x14ac:dyDescent="0.2">
      <c r="A188" t="s">
        <v>1537</v>
      </c>
      <c r="B188" s="1">
        <v>43684</v>
      </c>
      <c r="C188" t="s">
        <v>1538</v>
      </c>
      <c r="D188" t="s">
        <v>6150</v>
      </c>
      <c r="E188">
        <v>3</v>
      </c>
      <c r="F188" t="s">
        <v>1539</v>
      </c>
      <c r="G188" t="s">
        <v>1541</v>
      </c>
      <c r="H188" t="s">
        <v>1542</v>
      </c>
      <c r="I188" t="s">
        <v>140</v>
      </c>
      <c r="J188" t="s">
        <v>18</v>
      </c>
      <c r="K188">
        <v>58207</v>
      </c>
      <c r="L188" s="2">
        <v>2.5</v>
      </c>
      <c r="M188" s="3">
        <v>22.884999999999998</v>
      </c>
      <c r="N188" s="3">
        <v>0.91539999999999988</v>
      </c>
      <c r="O188">
        <v>1.3730999999999998</v>
      </c>
      <c r="P188" t="str">
        <f>INDEX(products[],MATCH('orders (2)'!D188,products[Product ID],0),2)</f>
        <v>Rob</v>
      </c>
      <c r="Q188" t="str">
        <f>INDEX(products[],MATCH('orders (2)'!D188,products[Product ID],0),3)</f>
        <v>M</v>
      </c>
      <c r="R188" t="str">
        <f>INDEX(customers[],MATCH('orders (2)'!C188,customers[Customer ID],0),3)</f>
        <v>mmeriet56@noaa.gov</v>
      </c>
      <c r="S188" t="str">
        <f t="shared" si="8"/>
        <v>Robesca</v>
      </c>
      <c r="T188" t="str">
        <f>VLOOKUP(orders[[#This Row],[Customer ID]],customers[],9,FALSE)</f>
        <v>No</v>
      </c>
      <c r="U188" t="str">
        <f t="shared" si="9"/>
        <v>Été</v>
      </c>
      <c r="V188" t="str">
        <f t="shared" si="10"/>
        <v>Medium</v>
      </c>
      <c r="W188" s="3">
        <f t="shared" si="11"/>
        <v>68.655000000000001</v>
      </c>
    </row>
    <row r="189" spans="1:23" x14ac:dyDescent="0.2">
      <c r="A189" t="s">
        <v>1543</v>
      </c>
      <c r="B189" s="1">
        <v>44633</v>
      </c>
      <c r="C189" t="s">
        <v>1544</v>
      </c>
      <c r="D189" t="s">
        <v>6159</v>
      </c>
      <c r="E189">
        <v>5</v>
      </c>
      <c r="F189" t="s">
        <v>1545</v>
      </c>
      <c r="H189" t="s">
        <v>1547</v>
      </c>
      <c r="I189" t="s">
        <v>71</v>
      </c>
      <c r="J189" t="s">
        <v>18</v>
      </c>
      <c r="K189">
        <v>99522</v>
      </c>
      <c r="L189" s="2">
        <v>0.5</v>
      </c>
      <c r="M189" s="3">
        <v>8.73</v>
      </c>
      <c r="N189" s="3">
        <v>1.746</v>
      </c>
      <c r="O189">
        <v>1.1349</v>
      </c>
      <c r="P189" t="str">
        <f>INDEX(products[],MATCH('orders (2)'!D189,products[Product ID],0),2)</f>
        <v>Lib</v>
      </c>
      <c r="Q189" t="str">
        <f>INDEX(products[],MATCH('orders (2)'!D189,products[Product ID],0),3)</f>
        <v>M</v>
      </c>
      <c r="R189" t="str">
        <f>INDEX(customers[],MATCH('orders (2)'!C189,customers[Customer ID],0),3)</f>
        <v>lpratt57@netvibes.com</v>
      </c>
      <c r="S189" t="str">
        <f t="shared" si="8"/>
        <v>Liberta</v>
      </c>
      <c r="T189" t="str">
        <f>VLOOKUP(orders[[#This Row],[Customer ID]],customers[],9,FALSE)</f>
        <v>Yes</v>
      </c>
      <c r="U189" t="str">
        <f t="shared" si="9"/>
        <v>Printemps</v>
      </c>
      <c r="V189" t="str">
        <f t="shared" si="10"/>
        <v>Medium</v>
      </c>
      <c r="W189" s="3">
        <f t="shared" si="11"/>
        <v>43.650000000000006</v>
      </c>
    </row>
    <row r="190" spans="1:23" x14ac:dyDescent="0.2">
      <c r="A190" t="s">
        <v>1548</v>
      </c>
      <c r="B190" s="1">
        <v>44698</v>
      </c>
      <c r="C190" t="s">
        <v>1549</v>
      </c>
      <c r="D190" t="s">
        <v>6183</v>
      </c>
      <c r="E190">
        <v>1</v>
      </c>
      <c r="F190" t="s">
        <v>1550</v>
      </c>
      <c r="G190" t="s">
        <v>1552</v>
      </c>
      <c r="H190" t="s">
        <v>1553</v>
      </c>
      <c r="I190" t="s">
        <v>76</v>
      </c>
      <c r="J190" t="s">
        <v>18</v>
      </c>
      <c r="K190">
        <v>73129</v>
      </c>
      <c r="L190" s="2">
        <v>0.2</v>
      </c>
      <c r="M190" s="3">
        <v>4.4550000000000001</v>
      </c>
      <c r="N190" s="3">
        <v>2.2275</v>
      </c>
      <c r="O190">
        <v>0.49004999999999999</v>
      </c>
      <c r="P190" t="str">
        <f>INDEX(products[],MATCH('orders (2)'!D190,products[Product ID],0),2)</f>
        <v>Exc</v>
      </c>
      <c r="Q190" t="str">
        <f>INDEX(products[],MATCH('orders (2)'!D190,products[Product ID],0),3)</f>
        <v>L</v>
      </c>
      <c r="R190" t="str">
        <f>INDEX(customers[],MATCH('orders (2)'!C190,customers[Customer ID],0),3)</f>
        <v>akitchingham58@com.com</v>
      </c>
      <c r="S190" t="str">
        <f t="shared" si="8"/>
        <v>Excercice</v>
      </c>
      <c r="T190" t="str">
        <f>VLOOKUP(orders[[#This Row],[Customer ID]],customers[],9,FALSE)</f>
        <v>Yes</v>
      </c>
      <c r="U190" t="str">
        <f t="shared" si="9"/>
        <v>Printemps</v>
      </c>
      <c r="V190" t="str">
        <f t="shared" si="10"/>
        <v>Light</v>
      </c>
      <c r="W190" s="3">
        <f t="shared" si="11"/>
        <v>4.4550000000000001</v>
      </c>
    </row>
    <row r="191" spans="1:23" x14ac:dyDescent="0.2">
      <c r="A191" t="s">
        <v>1554</v>
      </c>
      <c r="B191" s="1">
        <v>43813</v>
      </c>
      <c r="C191" t="s">
        <v>1555</v>
      </c>
      <c r="D191" t="s">
        <v>6161</v>
      </c>
      <c r="E191">
        <v>3</v>
      </c>
      <c r="F191" t="s">
        <v>1556</v>
      </c>
      <c r="G191" t="s">
        <v>1558</v>
      </c>
      <c r="H191" t="s">
        <v>1559</v>
      </c>
      <c r="I191" t="s">
        <v>89</v>
      </c>
      <c r="J191" t="s">
        <v>18</v>
      </c>
      <c r="K191">
        <v>74103</v>
      </c>
      <c r="L191" s="2">
        <v>1</v>
      </c>
      <c r="M191" s="3">
        <v>14.55</v>
      </c>
      <c r="N191" s="3">
        <v>1.4550000000000001</v>
      </c>
      <c r="O191">
        <v>1.8915000000000002</v>
      </c>
      <c r="P191" t="str">
        <f>INDEX(products[],MATCH('orders (2)'!D191,products[Product ID],0),2)</f>
        <v>Lib</v>
      </c>
      <c r="Q191" t="str">
        <f>INDEX(products[],MATCH('orders (2)'!D191,products[Product ID],0),3)</f>
        <v>M</v>
      </c>
      <c r="R191" t="str">
        <f>INDEX(customers[],MATCH('orders (2)'!C191,customers[Customer ID],0),3)</f>
        <v>bbartholin59@xinhuanet.com</v>
      </c>
      <c r="S191" t="str">
        <f t="shared" si="8"/>
        <v>Liberta</v>
      </c>
      <c r="T191" t="str">
        <f>VLOOKUP(orders[[#This Row],[Customer ID]],customers[],9,FALSE)</f>
        <v>Yes</v>
      </c>
      <c r="U191" t="str">
        <f t="shared" si="9"/>
        <v>Hiver</v>
      </c>
      <c r="V191" t="str">
        <f t="shared" si="10"/>
        <v>Medium</v>
      </c>
      <c r="W191" s="3">
        <f t="shared" si="11"/>
        <v>43.650000000000006</v>
      </c>
    </row>
    <row r="192" spans="1:23" x14ac:dyDescent="0.2">
      <c r="A192" t="s">
        <v>1560</v>
      </c>
      <c r="B192" s="1">
        <v>43845</v>
      </c>
      <c r="C192" t="s">
        <v>1561</v>
      </c>
      <c r="D192" t="s">
        <v>6180</v>
      </c>
      <c r="E192">
        <v>1</v>
      </c>
      <c r="F192" t="s">
        <v>1562</v>
      </c>
      <c r="G192" t="s">
        <v>1564</v>
      </c>
      <c r="H192" t="s">
        <v>1565</v>
      </c>
      <c r="I192" t="s">
        <v>40</v>
      </c>
      <c r="J192" t="s">
        <v>18</v>
      </c>
      <c r="K192">
        <v>48211</v>
      </c>
      <c r="L192" s="2">
        <v>2.5</v>
      </c>
      <c r="M192" s="3">
        <v>33.464999999999996</v>
      </c>
      <c r="N192" s="3">
        <v>1.3385999999999998</v>
      </c>
      <c r="O192">
        <v>4.3504499999999995</v>
      </c>
      <c r="P192" t="str">
        <f>INDEX(products[],MATCH('orders (2)'!D192,products[Product ID],0),2)</f>
        <v>Lib</v>
      </c>
      <c r="Q192" t="str">
        <f>INDEX(products[],MATCH('orders (2)'!D192,products[Product ID],0),3)</f>
        <v>M</v>
      </c>
      <c r="R192" t="str">
        <f>INDEX(customers[],MATCH('orders (2)'!C192,customers[Customer ID],0),3)</f>
        <v>mprinn5a@usa.gov</v>
      </c>
      <c r="S192" t="str">
        <f t="shared" si="8"/>
        <v>Liberta</v>
      </c>
      <c r="T192" t="str">
        <f>VLOOKUP(orders[[#This Row],[Customer ID]],customers[],9,FALSE)</f>
        <v>Yes</v>
      </c>
      <c r="U192" t="str">
        <f t="shared" si="9"/>
        <v>Hiver</v>
      </c>
      <c r="V192" t="str">
        <f t="shared" si="10"/>
        <v>Medium</v>
      </c>
      <c r="W192" s="3">
        <f t="shared" si="11"/>
        <v>33.464999999999996</v>
      </c>
    </row>
    <row r="193" spans="1:23" x14ac:dyDescent="0.2">
      <c r="A193" t="s">
        <v>1566</v>
      </c>
      <c r="B193" s="1">
        <v>43567</v>
      </c>
      <c r="C193" t="s">
        <v>1567</v>
      </c>
      <c r="D193" t="s">
        <v>6149</v>
      </c>
      <c r="E193">
        <v>5</v>
      </c>
      <c r="F193" t="s">
        <v>1568</v>
      </c>
      <c r="G193" t="s">
        <v>1570</v>
      </c>
      <c r="H193" t="s">
        <v>1571</v>
      </c>
      <c r="I193" t="s">
        <v>46</v>
      </c>
      <c r="J193" t="s">
        <v>18</v>
      </c>
      <c r="K193">
        <v>20436</v>
      </c>
      <c r="L193" s="2">
        <v>0.2</v>
      </c>
      <c r="M193" s="3">
        <v>3.8849999999999998</v>
      </c>
      <c r="N193" s="3">
        <v>1.9424999999999999</v>
      </c>
      <c r="O193">
        <v>0.50505</v>
      </c>
      <c r="P193" t="str">
        <f>INDEX(products[],MATCH('orders (2)'!D193,products[Product ID],0),2)</f>
        <v>Lib</v>
      </c>
      <c r="Q193" t="str">
        <f>INDEX(products[],MATCH('orders (2)'!D193,products[Product ID],0),3)</f>
        <v>D</v>
      </c>
      <c r="R193" t="str">
        <f>INDEX(customers[],MATCH('orders (2)'!C193,customers[Customer ID],0),3)</f>
        <v>abaudino5b@netvibes.com</v>
      </c>
      <c r="S193" t="str">
        <f t="shared" si="8"/>
        <v>Liberta</v>
      </c>
      <c r="T193" t="str">
        <f>VLOOKUP(orders[[#This Row],[Customer ID]],customers[],9,FALSE)</f>
        <v>Yes</v>
      </c>
      <c r="U193" t="str">
        <f t="shared" si="9"/>
        <v>Printemps</v>
      </c>
      <c r="V193" t="str">
        <f t="shared" si="10"/>
        <v>Dark</v>
      </c>
      <c r="W193" s="3">
        <f t="shared" si="11"/>
        <v>19.424999999999997</v>
      </c>
    </row>
    <row r="194" spans="1:23" x14ac:dyDescent="0.2">
      <c r="A194" t="s">
        <v>1572</v>
      </c>
      <c r="B194" s="1">
        <v>43919</v>
      </c>
      <c r="C194" t="s">
        <v>1573</v>
      </c>
      <c r="D194" t="s">
        <v>6182</v>
      </c>
      <c r="E194">
        <v>6</v>
      </c>
      <c r="F194" t="s">
        <v>1574</v>
      </c>
      <c r="G194" t="s">
        <v>1576</v>
      </c>
      <c r="H194" t="s">
        <v>1577</v>
      </c>
      <c r="I194" t="s">
        <v>322</v>
      </c>
      <c r="J194" t="s">
        <v>317</v>
      </c>
      <c r="K194" t="s">
        <v>323</v>
      </c>
      <c r="L194" s="2">
        <v>1</v>
      </c>
      <c r="M194" s="3">
        <v>12.15</v>
      </c>
      <c r="N194" s="3">
        <v>1.2150000000000001</v>
      </c>
      <c r="O194">
        <v>1.3365</v>
      </c>
      <c r="P194" t="str">
        <f>INDEX(products[],MATCH('orders (2)'!D194,products[Product ID],0),2)</f>
        <v>Exc</v>
      </c>
      <c r="Q194" t="str">
        <f>INDEX(products[],MATCH('orders (2)'!D194,products[Product ID],0),3)</f>
        <v>D</v>
      </c>
      <c r="R194" t="str">
        <f>INDEX(customers[],MATCH('orders (2)'!C194,customers[Customer ID],0),3)</f>
        <v>ppetrushanko5c@blinklist.com</v>
      </c>
      <c r="S194" t="str">
        <f t="shared" ref="S194:S257" si="12">_xlfn.IFS(P194="Rob","Robesca",P194="Ara","Arabica",P194="Exc","Excercice",P194="Lib","Liberta")</f>
        <v>Excercice</v>
      </c>
      <c r="T194" t="str">
        <f>VLOOKUP(orders[[#This Row],[Customer ID]],customers[],9,FALSE)</f>
        <v>Yes</v>
      </c>
      <c r="U194" t="str">
        <f t="shared" ref="U194:U257" si="13">_xlfn.IFS(MONTH(B194)=7,"Été",MONTH(B194)=8,"Été",MONTH(B194)=6,"Été",MONTH(B194)=9,"Automne ",MONTH(B194)=10,"Automne",MONTH(B194)=11,"Automne",MONTH(B194)=5,"Printemps",MONTH(B194)=4,"Printemps",MONTH(B194)=3,"Printemps",MONTH(B194)=1,"Hiver",MONTH(B194)=2,"Hiver",MONTH(B194)=12,"Hiver")</f>
        <v>Printemps</v>
      </c>
      <c r="V194" t="str">
        <f t="shared" ref="V194:V257" si="14">_xlfn.IFS(Q194="M","Medium",Q194="L","Light",Q194="D","Dark")</f>
        <v>Dark</v>
      </c>
      <c r="W194" s="3">
        <f t="shared" ref="W194:W257" si="15">E194*M194</f>
        <v>72.900000000000006</v>
      </c>
    </row>
    <row r="195" spans="1:23" x14ac:dyDescent="0.2">
      <c r="A195" t="s">
        <v>1578</v>
      </c>
      <c r="B195" s="1">
        <v>44644</v>
      </c>
      <c r="C195" t="s">
        <v>1579</v>
      </c>
      <c r="D195" t="s">
        <v>6170</v>
      </c>
      <c r="E195">
        <v>3</v>
      </c>
      <c r="F195" t="s">
        <v>1580</v>
      </c>
      <c r="G195" t="s">
        <v>1581</v>
      </c>
      <c r="H195" t="s">
        <v>1582</v>
      </c>
      <c r="I195" t="s">
        <v>187</v>
      </c>
      <c r="J195" t="s">
        <v>18</v>
      </c>
      <c r="K195">
        <v>85215</v>
      </c>
      <c r="L195" s="2">
        <v>1</v>
      </c>
      <c r="M195" s="3">
        <v>14.85</v>
      </c>
      <c r="N195" s="3">
        <v>1.4849999999999999</v>
      </c>
      <c r="O195">
        <v>1.6335</v>
      </c>
      <c r="P195" t="str">
        <f>INDEX(products[],MATCH('orders (2)'!D195,products[Product ID],0),2)</f>
        <v>Exc</v>
      </c>
      <c r="Q195" t="str">
        <f>INDEX(products[],MATCH('orders (2)'!D195,products[Product ID],0),3)</f>
        <v>L</v>
      </c>
      <c r="R195">
        <f>INDEX(customers[],MATCH('orders (2)'!C195,customers[Customer ID],0),3)</f>
        <v>0</v>
      </c>
      <c r="S195" t="str">
        <f t="shared" si="12"/>
        <v>Excercice</v>
      </c>
      <c r="T195" t="str">
        <f>VLOOKUP(orders[[#This Row],[Customer ID]],customers[],9,FALSE)</f>
        <v>No</v>
      </c>
      <c r="U195" t="str">
        <f t="shared" si="13"/>
        <v>Printemps</v>
      </c>
      <c r="V195" t="str">
        <f t="shared" si="14"/>
        <v>Light</v>
      </c>
      <c r="W195" s="3">
        <f t="shared" si="15"/>
        <v>44.55</v>
      </c>
    </row>
    <row r="196" spans="1:23" x14ac:dyDescent="0.2">
      <c r="A196" t="s">
        <v>1583</v>
      </c>
      <c r="B196" s="1">
        <v>44398</v>
      </c>
      <c r="C196" t="s">
        <v>1584</v>
      </c>
      <c r="D196" t="s">
        <v>6143</v>
      </c>
      <c r="E196">
        <v>5</v>
      </c>
      <c r="F196" t="s">
        <v>1585</v>
      </c>
      <c r="G196" t="s">
        <v>1587</v>
      </c>
      <c r="H196" t="s">
        <v>1588</v>
      </c>
      <c r="I196" t="s">
        <v>180</v>
      </c>
      <c r="J196" t="s">
        <v>18</v>
      </c>
      <c r="K196">
        <v>44485</v>
      </c>
      <c r="L196" s="2">
        <v>0.5</v>
      </c>
      <c r="M196" s="3">
        <v>7.29</v>
      </c>
      <c r="N196" s="3">
        <v>1.458</v>
      </c>
      <c r="O196">
        <v>0.80190000000000006</v>
      </c>
      <c r="P196" t="str">
        <f>INDEX(products[],MATCH('orders (2)'!D196,products[Product ID],0),2)</f>
        <v>Exc</v>
      </c>
      <c r="Q196" t="str">
        <f>INDEX(products[],MATCH('orders (2)'!D196,products[Product ID],0),3)</f>
        <v>D</v>
      </c>
      <c r="R196" t="str">
        <f>INDEX(customers[],MATCH('orders (2)'!C196,customers[Customer ID],0),3)</f>
        <v>elaird5e@bing.com</v>
      </c>
      <c r="S196" t="str">
        <f t="shared" si="12"/>
        <v>Excercice</v>
      </c>
      <c r="T196" t="str">
        <f>VLOOKUP(orders[[#This Row],[Customer ID]],customers[],9,FALSE)</f>
        <v>No</v>
      </c>
      <c r="U196" t="str">
        <f t="shared" si="13"/>
        <v>Été</v>
      </c>
      <c r="V196" t="str">
        <f t="shared" si="14"/>
        <v>Dark</v>
      </c>
      <c r="W196" s="3">
        <f t="shared" si="15"/>
        <v>36.450000000000003</v>
      </c>
    </row>
    <row r="197" spans="1:23" x14ac:dyDescent="0.2">
      <c r="A197" t="s">
        <v>1589</v>
      </c>
      <c r="B197" s="1">
        <v>43683</v>
      </c>
      <c r="C197" t="s">
        <v>1590</v>
      </c>
      <c r="D197" t="s">
        <v>6139</v>
      </c>
      <c r="E197">
        <v>3</v>
      </c>
      <c r="F197" t="s">
        <v>1591</v>
      </c>
      <c r="G197" t="s">
        <v>1593</v>
      </c>
      <c r="H197" t="s">
        <v>1594</v>
      </c>
      <c r="I197" t="s">
        <v>22</v>
      </c>
      <c r="J197" t="s">
        <v>18</v>
      </c>
      <c r="K197">
        <v>38150</v>
      </c>
      <c r="L197" s="2">
        <v>1</v>
      </c>
      <c r="M197" s="3">
        <v>12.95</v>
      </c>
      <c r="N197" s="3">
        <v>1.2949999999999999</v>
      </c>
      <c r="O197">
        <v>1.1655</v>
      </c>
      <c r="P197" t="str">
        <f>INDEX(products[],MATCH('orders (2)'!D197,products[Product ID],0),2)</f>
        <v>Ara</v>
      </c>
      <c r="Q197" t="str">
        <f>INDEX(products[],MATCH('orders (2)'!D197,products[Product ID],0),3)</f>
        <v>L</v>
      </c>
      <c r="R197" t="str">
        <f>INDEX(customers[],MATCH('orders (2)'!C197,customers[Customer ID],0),3)</f>
        <v>mhowsden5f@infoseek.co.jp</v>
      </c>
      <c r="S197" t="str">
        <f t="shared" si="12"/>
        <v>Arabica</v>
      </c>
      <c r="T197" t="str">
        <f>VLOOKUP(orders[[#This Row],[Customer ID]],customers[],9,FALSE)</f>
        <v>No</v>
      </c>
      <c r="U197" t="str">
        <f t="shared" si="13"/>
        <v>Été</v>
      </c>
      <c r="V197" t="str">
        <f t="shared" si="14"/>
        <v>Light</v>
      </c>
      <c r="W197" s="3">
        <f t="shared" si="15"/>
        <v>38.849999999999994</v>
      </c>
    </row>
    <row r="198" spans="1:23" x14ac:dyDescent="0.2">
      <c r="A198" t="s">
        <v>1595</v>
      </c>
      <c r="B198" s="1">
        <v>44339</v>
      </c>
      <c r="C198" t="s">
        <v>1596</v>
      </c>
      <c r="D198" t="s">
        <v>6175</v>
      </c>
      <c r="E198">
        <v>6</v>
      </c>
      <c r="F198" t="s">
        <v>1597</v>
      </c>
      <c r="H198" t="s">
        <v>1599</v>
      </c>
      <c r="I198" t="s">
        <v>46</v>
      </c>
      <c r="J198" t="s">
        <v>18</v>
      </c>
      <c r="K198">
        <v>20535</v>
      </c>
      <c r="L198" s="2">
        <v>0.5</v>
      </c>
      <c r="M198" s="3">
        <v>8.91</v>
      </c>
      <c r="N198" s="3">
        <v>1.782</v>
      </c>
      <c r="O198">
        <v>0.98009999999999997</v>
      </c>
      <c r="P198" t="str">
        <f>INDEX(products[],MATCH('orders (2)'!D198,products[Product ID],0),2)</f>
        <v>Exc</v>
      </c>
      <c r="Q198" t="str">
        <f>INDEX(products[],MATCH('orders (2)'!D198,products[Product ID],0),3)</f>
        <v>L</v>
      </c>
      <c r="R198" t="str">
        <f>INDEX(customers[],MATCH('orders (2)'!C198,customers[Customer ID],0),3)</f>
        <v>ncuttler5g@parallels.com</v>
      </c>
      <c r="S198" t="str">
        <f t="shared" si="12"/>
        <v>Excercice</v>
      </c>
      <c r="T198" t="str">
        <f>VLOOKUP(orders[[#This Row],[Customer ID]],customers[],9,FALSE)</f>
        <v>No</v>
      </c>
      <c r="U198" t="str">
        <f t="shared" si="13"/>
        <v>Printemps</v>
      </c>
      <c r="V198" t="str">
        <f t="shared" si="14"/>
        <v>Light</v>
      </c>
      <c r="W198" s="3">
        <f t="shared" si="15"/>
        <v>53.46</v>
      </c>
    </row>
    <row r="199" spans="1:23" x14ac:dyDescent="0.2">
      <c r="A199" t="s">
        <v>1595</v>
      </c>
      <c r="B199" s="1">
        <v>44339</v>
      </c>
      <c r="C199" t="s">
        <v>1596</v>
      </c>
      <c r="D199" t="s">
        <v>6164</v>
      </c>
      <c r="E199">
        <v>2</v>
      </c>
      <c r="F199" t="s">
        <v>1597</v>
      </c>
      <c r="H199" t="s">
        <v>1599</v>
      </c>
      <c r="I199" t="s">
        <v>46</v>
      </c>
      <c r="J199" t="s">
        <v>18</v>
      </c>
      <c r="K199">
        <v>20535</v>
      </c>
      <c r="L199" s="2">
        <v>2.5</v>
      </c>
      <c r="M199" s="3">
        <v>29.784999999999997</v>
      </c>
      <c r="N199" s="3">
        <v>1.1913999999999998</v>
      </c>
      <c r="O199">
        <v>3.8720499999999998</v>
      </c>
      <c r="P199" t="str">
        <f>INDEX(products[],MATCH('orders (2)'!D199,products[Product ID],0),2)</f>
        <v>Lib</v>
      </c>
      <c r="Q199" t="str">
        <f>INDEX(products[],MATCH('orders (2)'!D199,products[Product ID],0),3)</f>
        <v>D</v>
      </c>
      <c r="R199" t="str">
        <f>INDEX(customers[],MATCH('orders (2)'!C199,customers[Customer ID],0),3)</f>
        <v>ncuttler5g@parallels.com</v>
      </c>
      <c r="S199" t="str">
        <f t="shared" si="12"/>
        <v>Liberta</v>
      </c>
      <c r="T199" t="str">
        <f>VLOOKUP(orders[[#This Row],[Customer ID]],customers[],9,FALSE)</f>
        <v>No</v>
      </c>
      <c r="U199" t="str">
        <f t="shared" si="13"/>
        <v>Printemps</v>
      </c>
      <c r="V199" t="str">
        <f t="shared" si="14"/>
        <v>Dark</v>
      </c>
      <c r="W199" s="3">
        <f t="shared" si="15"/>
        <v>59.569999999999993</v>
      </c>
    </row>
    <row r="200" spans="1:23" x14ac:dyDescent="0.2">
      <c r="A200" t="s">
        <v>1595</v>
      </c>
      <c r="B200" s="1">
        <v>44339</v>
      </c>
      <c r="C200" t="s">
        <v>1596</v>
      </c>
      <c r="D200" t="s">
        <v>6164</v>
      </c>
      <c r="E200">
        <v>3</v>
      </c>
      <c r="F200" t="s">
        <v>1597</v>
      </c>
      <c r="H200" t="s">
        <v>1599</v>
      </c>
      <c r="I200" t="s">
        <v>46</v>
      </c>
      <c r="J200" t="s">
        <v>18</v>
      </c>
      <c r="K200">
        <v>20535</v>
      </c>
      <c r="L200" s="2">
        <v>2.5</v>
      </c>
      <c r="M200" s="3">
        <v>29.784999999999997</v>
      </c>
      <c r="N200" s="3">
        <v>1.1913999999999998</v>
      </c>
      <c r="O200">
        <v>3.8720499999999998</v>
      </c>
      <c r="P200" t="str">
        <f>INDEX(products[],MATCH('orders (2)'!D200,products[Product ID],0),2)</f>
        <v>Lib</v>
      </c>
      <c r="Q200" t="str">
        <f>INDEX(products[],MATCH('orders (2)'!D200,products[Product ID],0),3)</f>
        <v>D</v>
      </c>
      <c r="R200" t="str">
        <f>INDEX(customers[],MATCH('orders (2)'!C200,customers[Customer ID],0),3)</f>
        <v>ncuttler5g@parallels.com</v>
      </c>
      <c r="S200" t="str">
        <f t="shared" si="12"/>
        <v>Liberta</v>
      </c>
      <c r="T200" t="str">
        <f>VLOOKUP(orders[[#This Row],[Customer ID]],customers[],9,FALSE)</f>
        <v>No</v>
      </c>
      <c r="U200" t="str">
        <f t="shared" si="13"/>
        <v>Printemps</v>
      </c>
      <c r="V200" t="str">
        <f t="shared" si="14"/>
        <v>Dark</v>
      </c>
      <c r="W200" s="3">
        <f t="shared" si="15"/>
        <v>89.35499999999999</v>
      </c>
    </row>
    <row r="201" spans="1:23" x14ac:dyDescent="0.2">
      <c r="A201" t="s">
        <v>1595</v>
      </c>
      <c r="B201" s="1">
        <v>44339</v>
      </c>
      <c r="C201" t="s">
        <v>1596</v>
      </c>
      <c r="D201" t="s">
        <v>6160</v>
      </c>
      <c r="E201">
        <v>4</v>
      </c>
      <c r="F201" t="s">
        <v>1597</v>
      </c>
      <c r="H201" t="s">
        <v>1599</v>
      </c>
      <c r="I201" t="s">
        <v>46</v>
      </c>
      <c r="J201" t="s">
        <v>18</v>
      </c>
      <c r="K201">
        <v>20535</v>
      </c>
      <c r="L201" s="2">
        <v>0.5</v>
      </c>
      <c r="M201" s="3">
        <v>9.51</v>
      </c>
      <c r="N201" s="3">
        <v>1.9019999999999999</v>
      </c>
      <c r="O201">
        <v>1.2363</v>
      </c>
      <c r="P201" t="str">
        <f>INDEX(products[],MATCH('orders (2)'!D201,products[Product ID],0),2)</f>
        <v>Lib</v>
      </c>
      <c r="Q201" t="str">
        <f>INDEX(products[],MATCH('orders (2)'!D201,products[Product ID],0),3)</f>
        <v>L</v>
      </c>
      <c r="R201" t="str">
        <f>INDEX(customers[],MATCH('orders (2)'!C201,customers[Customer ID],0),3)</f>
        <v>ncuttler5g@parallels.com</v>
      </c>
      <c r="S201" t="str">
        <f t="shared" si="12"/>
        <v>Liberta</v>
      </c>
      <c r="T201" t="str">
        <f>VLOOKUP(orders[[#This Row],[Customer ID]],customers[],9,FALSE)</f>
        <v>No</v>
      </c>
      <c r="U201" t="str">
        <f t="shared" si="13"/>
        <v>Printemps</v>
      </c>
      <c r="V201" t="str">
        <f t="shared" si="14"/>
        <v>Light</v>
      </c>
      <c r="W201" s="3">
        <f t="shared" si="15"/>
        <v>38.04</v>
      </c>
    </row>
    <row r="202" spans="1:23" x14ac:dyDescent="0.2">
      <c r="A202" t="s">
        <v>1595</v>
      </c>
      <c r="B202" s="1">
        <v>44339</v>
      </c>
      <c r="C202" t="s">
        <v>1596</v>
      </c>
      <c r="D202" t="s">
        <v>6140</v>
      </c>
      <c r="E202">
        <v>3</v>
      </c>
      <c r="F202" t="s">
        <v>1597</v>
      </c>
      <c r="H202" t="s">
        <v>1599</v>
      </c>
      <c r="I202" t="s">
        <v>46</v>
      </c>
      <c r="J202" t="s">
        <v>18</v>
      </c>
      <c r="K202">
        <v>20535</v>
      </c>
      <c r="L202" s="2">
        <v>1</v>
      </c>
      <c r="M202" s="3">
        <v>13.75</v>
      </c>
      <c r="N202" s="3">
        <v>1.375</v>
      </c>
      <c r="O202">
        <v>1.5125</v>
      </c>
      <c r="P202" t="str">
        <f>INDEX(products[],MATCH('orders (2)'!D202,products[Product ID],0),2)</f>
        <v>Exc</v>
      </c>
      <c r="Q202" t="str">
        <f>INDEX(products[],MATCH('orders (2)'!D202,products[Product ID],0),3)</f>
        <v>M</v>
      </c>
      <c r="R202" t="str">
        <f>INDEX(customers[],MATCH('orders (2)'!C202,customers[Customer ID],0),3)</f>
        <v>ncuttler5g@parallels.com</v>
      </c>
      <c r="S202" t="str">
        <f t="shared" si="12"/>
        <v>Excercice</v>
      </c>
      <c r="T202" t="str">
        <f>VLOOKUP(orders[[#This Row],[Customer ID]],customers[],9,FALSE)</f>
        <v>No</v>
      </c>
      <c r="U202" t="str">
        <f t="shared" si="13"/>
        <v>Printemps</v>
      </c>
      <c r="V202" t="str">
        <f t="shared" si="14"/>
        <v>Medium</v>
      </c>
      <c r="W202" s="3">
        <f t="shared" si="15"/>
        <v>41.25</v>
      </c>
    </row>
    <row r="203" spans="1:23" x14ac:dyDescent="0.2">
      <c r="A203" t="s">
        <v>1620</v>
      </c>
      <c r="B203" s="1">
        <v>44294</v>
      </c>
      <c r="C203" t="s">
        <v>1621</v>
      </c>
      <c r="D203" t="s">
        <v>6160</v>
      </c>
      <c r="E203">
        <v>6</v>
      </c>
      <c r="F203" t="s">
        <v>1622</v>
      </c>
      <c r="G203" t="s">
        <v>1623</v>
      </c>
      <c r="H203" t="s">
        <v>1624</v>
      </c>
      <c r="I203" t="s">
        <v>731</v>
      </c>
      <c r="J203" t="s">
        <v>18</v>
      </c>
      <c r="K203">
        <v>84409</v>
      </c>
      <c r="L203" s="2">
        <v>0.5</v>
      </c>
      <c r="M203" s="3">
        <v>9.51</v>
      </c>
      <c r="N203" s="3">
        <v>1.9019999999999999</v>
      </c>
      <c r="O203">
        <v>1.2363</v>
      </c>
      <c r="P203" t="str">
        <f>INDEX(products[],MATCH('orders (2)'!D203,products[Product ID],0),2)</f>
        <v>Lib</v>
      </c>
      <c r="Q203" t="str">
        <f>INDEX(products[],MATCH('orders (2)'!D203,products[Product ID],0),3)</f>
        <v>L</v>
      </c>
      <c r="R203">
        <f>INDEX(customers[],MATCH('orders (2)'!C203,customers[Customer ID],0),3)</f>
        <v>0</v>
      </c>
      <c r="S203" t="str">
        <f t="shared" si="12"/>
        <v>Liberta</v>
      </c>
      <c r="T203" t="str">
        <f>VLOOKUP(orders[[#This Row],[Customer ID]],customers[],9,FALSE)</f>
        <v>No</v>
      </c>
      <c r="U203" t="str">
        <f t="shared" si="13"/>
        <v>Printemps</v>
      </c>
      <c r="V203" t="str">
        <f t="shared" si="14"/>
        <v>Light</v>
      </c>
      <c r="W203" s="3">
        <f t="shared" si="15"/>
        <v>57.06</v>
      </c>
    </row>
    <row r="204" spans="1:23" x14ac:dyDescent="0.2">
      <c r="A204" t="s">
        <v>1625</v>
      </c>
      <c r="B204" s="1">
        <v>44486</v>
      </c>
      <c r="C204" t="s">
        <v>1626</v>
      </c>
      <c r="D204" t="s">
        <v>6164</v>
      </c>
      <c r="E204">
        <v>6</v>
      </c>
      <c r="F204" t="s">
        <v>1627</v>
      </c>
      <c r="G204" t="s">
        <v>1629</v>
      </c>
      <c r="H204" t="s">
        <v>1630</v>
      </c>
      <c r="I204" t="s">
        <v>197</v>
      </c>
      <c r="J204" t="s">
        <v>18</v>
      </c>
      <c r="K204">
        <v>12205</v>
      </c>
      <c r="L204" s="2">
        <v>2.5</v>
      </c>
      <c r="M204" s="3">
        <v>29.784999999999997</v>
      </c>
      <c r="N204" s="3">
        <v>1.1913999999999998</v>
      </c>
      <c r="O204">
        <v>3.8720499999999998</v>
      </c>
      <c r="P204" t="str">
        <f>INDEX(products[],MATCH('orders (2)'!D204,products[Product ID],0),2)</f>
        <v>Lib</v>
      </c>
      <c r="Q204" t="str">
        <f>INDEX(products[],MATCH('orders (2)'!D204,products[Product ID],0),3)</f>
        <v>D</v>
      </c>
      <c r="R204" t="str">
        <f>INDEX(customers[],MATCH('orders (2)'!C204,customers[Customer ID],0),3)</f>
        <v>tfelip5m@typepad.com</v>
      </c>
      <c r="S204" t="str">
        <f t="shared" si="12"/>
        <v>Liberta</v>
      </c>
      <c r="T204" t="str">
        <f>VLOOKUP(orders[[#This Row],[Customer ID]],customers[],9,FALSE)</f>
        <v>Yes</v>
      </c>
      <c r="U204" t="str">
        <f t="shared" si="13"/>
        <v>Automne</v>
      </c>
      <c r="V204" t="str">
        <f t="shared" si="14"/>
        <v>Dark</v>
      </c>
      <c r="W204" s="3">
        <f t="shared" si="15"/>
        <v>178.70999999999998</v>
      </c>
    </row>
    <row r="205" spans="1:23" x14ac:dyDescent="0.2">
      <c r="A205" t="s">
        <v>1631</v>
      </c>
      <c r="B205" s="1">
        <v>44608</v>
      </c>
      <c r="C205" t="s">
        <v>1632</v>
      </c>
      <c r="D205" t="s">
        <v>6144</v>
      </c>
      <c r="E205">
        <v>1</v>
      </c>
      <c r="F205" t="s">
        <v>1633</v>
      </c>
      <c r="G205" t="s">
        <v>1635</v>
      </c>
      <c r="H205" t="s">
        <v>1636</v>
      </c>
      <c r="I205" t="s">
        <v>294</v>
      </c>
      <c r="J205" t="s">
        <v>18</v>
      </c>
      <c r="K205">
        <v>29305</v>
      </c>
      <c r="L205" s="2">
        <v>0.2</v>
      </c>
      <c r="M205" s="3">
        <v>4.7549999999999999</v>
      </c>
      <c r="N205" s="3">
        <v>2.3774999999999999</v>
      </c>
      <c r="O205">
        <v>0.61814999999999998</v>
      </c>
      <c r="P205" t="str">
        <f>INDEX(products[],MATCH('orders (2)'!D205,products[Product ID],0),2)</f>
        <v>Lib</v>
      </c>
      <c r="Q205" t="str">
        <f>INDEX(products[],MATCH('orders (2)'!D205,products[Product ID],0),3)</f>
        <v>L</v>
      </c>
      <c r="R205" t="str">
        <f>INDEX(customers[],MATCH('orders (2)'!C205,customers[Customer ID],0),3)</f>
        <v>vle5n@disqus.com</v>
      </c>
      <c r="S205" t="str">
        <f t="shared" si="12"/>
        <v>Liberta</v>
      </c>
      <c r="T205" t="str">
        <f>VLOOKUP(orders[[#This Row],[Customer ID]],customers[],9,FALSE)</f>
        <v>No</v>
      </c>
      <c r="U205" t="str">
        <f t="shared" si="13"/>
        <v>Hiver</v>
      </c>
      <c r="V205" t="str">
        <f t="shared" si="14"/>
        <v>Light</v>
      </c>
      <c r="W205" s="3">
        <f t="shared" si="15"/>
        <v>4.7549999999999999</v>
      </c>
    </row>
    <row r="206" spans="1:23" x14ac:dyDescent="0.2">
      <c r="A206" t="s">
        <v>1637</v>
      </c>
      <c r="B206" s="1">
        <v>44027</v>
      </c>
      <c r="C206" t="s">
        <v>1638</v>
      </c>
      <c r="D206" t="s">
        <v>6140</v>
      </c>
      <c r="E206">
        <v>6</v>
      </c>
      <c r="F206" t="s">
        <v>1639</v>
      </c>
      <c r="G206" t="s">
        <v>1640</v>
      </c>
      <c r="H206" t="s">
        <v>1641</v>
      </c>
      <c r="I206" t="s">
        <v>301</v>
      </c>
      <c r="J206" t="s">
        <v>18</v>
      </c>
      <c r="K206">
        <v>10310</v>
      </c>
      <c r="L206" s="2">
        <v>1</v>
      </c>
      <c r="M206" s="3">
        <v>13.75</v>
      </c>
      <c r="N206" s="3">
        <v>1.375</v>
      </c>
      <c r="O206">
        <v>1.5125</v>
      </c>
      <c r="P206" t="str">
        <f>INDEX(products[],MATCH('orders (2)'!D206,products[Product ID],0),2)</f>
        <v>Exc</v>
      </c>
      <c r="Q206" t="str">
        <f>INDEX(products[],MATCH('orders (2)'!D206,products[Product ID],0),3)</f>
        <v>M</v>
      </c>
      <c r="R206">
        <f>INDEX(customers[],MATCH('orders (2)'!C206,customers[Customer ID],0),3)</f>
        <v>0</v>
      </c>
      <c r="S206" t="str">
        <f t="shared" si="12"/>
        <v>Excercice</v>
      </c>
      <c r="T206" t="str">
        <f>VLOOKUP(orders[[#This Row],[Customer ID]],customers[],9,FALSE)</f>
        <v>No</v>
      </c>
      <c r="U206" t="str">
        <f t="shared" si="13"/>
        <v>Été</v>
      </c>
      <c r="V206" t="str">
        <f t="shared" si="14"/>
        <v>Medium</v>
      </c>
      <c r="W206" s="3">
        <f t="shared" si="15"/>
        <v>82.5</v>
      </c>
    </row>
    <row r="207" spans="1:23" x14ac:dyDescent="0.2">
      <c r="A207" t="s">
        <v>1642</v>
      </c>
      <c r="B207" s="1">
        <v>43883</v>
      </c>
      <c r="C207" t="s">
        <v>1643</v>
      </c>
      <c r="D207" t="s">
        <v>6162</v>
      </c>
      <c r="E207">
        <v>3</v>
      </c>
      <c r="F207" t="s">
        <v>1644</v>
      </c>
      <c r="G207" t="s">
        <v>1645</v>
      </c>
      <c r="H207" t="s">
        <v>1646</v>
      </c>
      <c r="I207" t="s">
        <v>46</v>
      </c>
      <c r="J207" t="s">
        <v>18</v>
      </c>
      <c r="K207">
        <v>20337</v>
      </c>
      <c r="L207" s="2">
        <v>0.2</v>
      </c>
      <c r="M207" s="3">
        <v>2.6849999999999996</v>
      </c>
      <c r="N207" s="3">
        <v>1.3424999999999998</v>
      </c>
      <c r="O207">
        <v>0.16109999999999997</v>
      </c>
      <c r="P207" t="str">
        <f>INDEX(products[],MATCH('orders (2)'!D207,products[Product ID],0),2)</f>
        <v>Rob</v>
      </c>
      <c r="Q207" t="str">
        <f>INDEX(products[],MATCH('orders (2)'!D207,products[Product ID],0),3)</f>
        <v>D</v>
      </c>
      <c r="R207">
        <f>INDEX(customers[],MATCH('orders (2)'!C207,customers[Customer ID],0),3)</f>
        <v>0</v>
      </c>
      <c r="S207" t="str">
        <f t="shared" si="12"/>
        <v>Robesca</v>
      </c>
      <c r="T207" t="str">
        <f>VLOOKUP(orders[[#This Row],[Customer ID]],customers[],9,FALSE)</f>
        <v>Yes</v>
      </c>
      <c r="U207" t="str">
        <f t="shared" si="13"/>
        <v>Hiver</v>
      </c>
      <c r="V207" t="str">
        <f t="shared" si="14"/>
        <v>Dark</v>
      </c>
      <c r="W207" s="3">
        <f t="shared" si="15"/>
        <v>8.0549999999999997</v>
      </c>
    </row>
    <row r="208" spans="1:23" x14ac:dyDescent="0.2">
      <c r="A208" t="s">
        <v>1647</v>
      </c>
      <c r="B208" s="1">
        <v>44211</v>
      </c>
      <c r="C208" t="s">
        <v>1648</v>
      </c>
      <c r="D208" t="s">
        <v>6154</v>
      </c>
      <c r="E208">
        <v>2</v>
      </c>
      <c r="F208" t="s">
        <v>1649</v>
      </c>
      <c r="H208" t="s">
        <v>1651</v>
      </c>
      <c r="I208" t="s">
        <v>34</v>
      </c>
      <c r="J208" t="s">
        <v>18</v>
      </c>
      <c r="K208">
        <v>28225</v>
      </c>
      <c r="L208" s="2">
        <v>1</v>
      </c>
      <c r="M208" s="3">
        <v>11.25</v>
      </c>
      <c r="N208" s="3">
        <v>1.125</v>
      </c>
      <c r="O208">
        <v>1.0125</v>
      </c>
      <c r="P208" t="str">
        <f>INDEX(products[],MATCH('orders (2)'!D208,products[Product ID],0),2)</f>
        <v>Ara</v>
      </c>
      <c r="Q208" t="str">
        <f>INDEX(products[],MATCH('orders (2)'!D208,products[Product ID],0),3)</f>
        <v>M</v>
      </c>
      <c r="R208" t="str">
        <f>INDEX(customers[],MATCH('orders (2)'!C208,customers[Customer ID],0),3)</f>
        <v>npoolman5q@howstuffworks.com</v>
      </c>
      <c r="S208" t="str">
        <f t="shared" si="12"/>
        <v>Arabica</v>
      </c>
      <c r="T208" t="str">
        <f>VLOOKUP(orders[[#This Row],[Customer ID]],customers[],9,FALSE)</f>
        <v>No</v>
      </c>
      <c r="U208" t="str">
        <f t="shared" si="13"/>
        <v>Hiver</v>
      </c>
      <c r="V208" t="str">
        <f t="shared" si="14"/>
        <v>Medium</v>
      </c>
      <c r="W208" s="3">
        <f t="shared" si="15"/>
        <v>22.5</v>
      </c>
    </row>
    <row r="209" spans="1:23" x14ac:dyDescent="0.2">
      <c r="A209" t="s">
        <v>1652</v>
      </c>
      <c r="B209" s="1">
        <v>44207</v>
      </c>
      <c r="C209" t="s">
        <v>1653</v>
      </c>
      <c r="D209" t="s">
        <v>6156</v>
      </c>
      <c r="E209">
        <v>6</v>
      </c>
      <c r="F209" t="s">
        <v>1654</v>
      </c>
      <c r="G209" t="s">
        <v>1656</v>
      </c>
      <c r="H209" t="s">
        <v>1657</v>
      </c>
      <c r="I209" t="s">
        <v>296</v>
      </c>
      <c r="J209" t="s">
        <v>18</v>
      </c>
      <c r="K209">
        <v>79491</v>
      </c>
      <c r="L209" s="2">
        <v>0.5</v>
      </c>
      <c r="M209" s="3">
        <v>6.75</v>
      </c>
      <c r="N209" s="3">
        <v>1.35</v>
      </c>
      <c r="O209">
        <v>0.60749999999999993</v>
      </c>
      <c r="P209" t="str">
        <f>INDEX(products[],MATCH('orders (2)'!D209,products[Product ID],0),2)</f>
        <v>Ara</v>
      </c>
      <c r="Q209" t="str">
        <f>INDEX(products[],MATCH('orders (2)'!D209,products[Product ID],0),3)</f>
        <v>M</v>
      </c>
      <c r="R209" t="str">
        <f>INDEX(customers[],MATCH('orders (2)'!C209,customers[Customer ID],0),3)</f>
        <v>oduny5r@constantcontact.com</v>
      </c>
      <c r="S209" t="str">
        <f t="shared" si="12"/>
        <v>Arabica</v>
      </c>
      <c r="T209" t="str">
        <f>VLOOKUP(orders[[#This Row],[Customer ID]],customers[],9,FALSE)</f>
        <v>Yes</v>
      </c>
      <c r="U209" t="str">
        <f t="shared" si="13"/>
        <v>Hiver</v>
      </c>
      <c r="V209" t="str">
        <f t="shared" si="14"/>
        <v>Medium</v>
      </c>
      <c r="W209" s="3">
        <f t="shared" si="15"/>
        <v>40.5</v>
      </c>
    </row>
    <row r="210" spans="1:23" x14ac:dyDescent="0.2">
      <c r="A210" t="s">
        <v>1658</v>
      </c>
      <c r="B210" s="1">
        <v>44659</v>
      </c>
      <c r="C210" t="s">
        <v>1659</v>
      </c>
      <c r="D210" t="s">
        <v>6143</v>
      </c>
      <c r="E210">
        <v>4</v>
      </c>
      <c r="F210" t="s">
        <v>1660</v>
      </c>
      <c r="G210" t="s">
        <v>1662</v>
      </c>
      <c r="H210" t="s">
        <v>1663</v>
      </c>
      <c r="I210" t="s">
        <v>450</v>
      </c>
      <c r="J210" t="s">
        <v>317</v>
      </c>
      <c r="K210" t="s">
        <v>451</v>
      </c>
      <c r="L210" s="2">
        <v>0.5</v>
      </c>
      <c r="M210" s="3">
        <v>7.29</v>
      </c>
      <c r="N210" s="3">
        <v>1.458</v>
      </c>
      <c r="O210">
        <v>0.80190000000000006</v>
      </c>
      <c r="P210" t="str">
        <f>INDEX(products[],MATCH('orders (2)'!D210,products[Product ID],0),2)</f>
        <v>Exc</v>
      </c>
      <c r="Q210" t="str">
        <f>INDEX(products[],MATCH('orders (2)'!D210,products[Product ID],0),3)</f>
        <v>D</v>
      </c>
      <c r="R210" t="str">
        <f>INDEX(customers[],MATCH('orders (2)'!C210,customers[Customer ID],0),3)</f>
        <v>chalfhide5s@google.ru</v>
      </c>
      <c r="S210" t="str">
        <f t="shared" si="12"/>
        <v>Excercice</v>
      </c>
      <c r="T210" t="str">
        <f>VLOOKUP(orders[[#This Row],[Customer ID]],customers[],9,FALSE)</f>
        <v>Yes</v>
      </c>
      <c r="U210" t="str">
        <f t="shared" si="13"/>
        <v>Printemps</v>
      </c>
      <c r="V210" t="str">
        <f t="shared" si="14"/>
        <v>Dark</v>
      </c>
      <c r="W210" s="3">
        <f t="shared" si="15"/>
        <v>29.16</v>
      </c>
    </row>
    <row r="211" spans="1:23" x14ac:dyDescent="0.2">
      <c r="A211" t="s">
        <v>1664</v>
      </c>
      <c r="B211" s="1">
        <v>44105</v>
      </c>
      <c r="C211" t="s">
        <v>1665</v>
      </c>
      <c r="D211" t="s">
        <v>6156</v>
      </c>
      <c r="E211">
        <v>1</v>
      </c>
      <c r="F211" t="s">
        <v>1666</v>
      </c>
      <c r="G211" t="s">
        <v>1668</v>
      </c>
      <c r="H211" t="s">
        <v>1669</v>
      </c>
      <c r="I211" t="s">
        <v>263</v>
      </c>
      <c r="J211" t="s">
        <v>27</v>
      </c>
      <c r="K211" t="s">
        <v>264</v>
      </c>
      <c r="L211" s="2">
        <v>0.5</v>
      </c>
      <c r="M211" s="3">
        <v>6.75</v>
      </c>
      <c r="N211" s="3">
        <v>1.35</v>
      </c>
      <c r="O211">
        <v>0.60749999999999993</v>
      </c>
      <c r="P211" t="str">
        <f>INDEX(products[],MATCH('orders (2)'!D211,products[Product ID],0),2)</f>
        <v>Ara</v>
      </c>
      <c r="Q211" t="str">
        <f>INDEX(products[],MATCH('orders (2)'!D211,products[Product ID],0),3)</f>
        <v>M</v>
      </c>
      <c r="R211" t="str">
        <f>INDEX(customers[],MATCH('orders (2)'!C211,customers[Customer ID],0),3)</f>
        <v>fmalecky5t@list-manage.com</v>
      </c>
      <c r="S211" t="str">
        <f t="shared" si="12"/>
        <v>Arabica</v>
      </c>
      <c r="T211" t="str">
        <f>VLOOKUP(orders[[#This Row],[Customer ID]],customers[],9,FALSE)</f>
        <v>No</v>
      </c>
      <c r="U211" t="str">
        <f t="shared" si="13"/>
        <v>Automne</v>
      </c>
      <c r="V211" t="str">
        <f t="shared" si="14"/>
        <v>Medium</v>
      </c>
      <c r="W211" s="3">
        <f t="shared" si="15"/>
        <v>6.75</v>
      </c>
    </row>
    <row r="212" spans="1:23" x14ac:dyDescent="0.2">
      <c r="A212" t="s">
        <v>1670</v>
      </c>
      <c r="B212" s="1">
        <v>43766</v>
      </c>
      <c r="C212" t="s">
        <v>1671</v>
      </c>
      <c r="D212" t="s">
        <v>6142</v>
      </c>
      <c r="E212">
        <v>4</v>
      </c>
      <c r="F212" t="s">
        <v>1672</v>
      </c>
      <c r="G212" t="s">
        <v>1674</v>
      </c>
      <c r="H212" t="s">
        <v>1675</v>
      </c>
      <c r="I212" t="s">
        <v>231</v>
      </c>
      <c r="J212" t="s">
        <v>18</v>
      </c>
      <c r="K212">
        <v>22908</v>
      </c>
      <c r="L212" s="2">
        <v>1</v>
      </c>
      <c r="M212" s="3">
        <v>12.95</v>
      </c>
      <c r="N212" s="3">
        <v>1.2949999999999999</v>
      </c>
      <c r="O212">
        <v>1.6835</v>
      </c>
      <c r="P212" t="str">
        <f>INDEX(products[],MATCH('orders (2)'!D212,products[Product ID],0),2)</f>
        <v>Lib</v>
      </c>
      <c r="Q212" t="str">
        <f>INDEX(products[],MATCH('orders (2)'!D212,products[Product ID],0),3)</f>
        <v>D</v>
      </c>
      <c r="R212" t="str">
        <f>INDEX(customers[],MATCH('orders (2)'!C212,customers[Customer ID],0),3)</f>
        <v>aattwater5u@wikia.com</v>
      </c>
      <c r="S212" t="str">
        <f t="shared" si="12"/>
        <v>Liberta</v>
      </c>
      <c r="T212" t="str">
        <f>VLOOKUP(orders[[#This Row],[Customer ID]],customers[],9,FALSE)</f>
        <v>Yes</v>
      </c>
      <c r="U212" t="str">
        <f t="shared" si="13"/>
        <v>Automne</v>
      </c>
      <c r="V212" t="str">
        <f t="shared" si="14"/>
        <v>Dark</v>
      </c>
      <c r="W212" s="3">
        <f t="shared" si="15"/>
        <v>51.8</v>
      </c>
    </row>
    <row r="213" spans="1:23" x14ac:dyDescent="0.2">
      <c r="A213" t="s">
        <v>2003</v>
      </c>
      <c r="B213" s="1">
        <v>43790</v>
      </c>
      <c r="C213" t="s">
        <v>1671</v>
      </c>
      <c r="D213" t="s">
        <v>6146</v>
      </c>
      <c r="E213">
        <v>2</v>
      </c>
      <c r="F213" t="s">
        <v>1672</v>
      </c>
      <c r="G213" t="s">
        <v>1674</v>
      </c>
      <c r="H213" t="s">
        <v>1675</v>
      </c>
      <c r="I213" t="s">
        <v>231</v>
      </c>
      <c r="J213" t="s">
        <v>18</v>
      </c>
      <c r="K213">
        <v>22908</v>
      </c>
      <c r="L213" s="2">
        <v>1</v>
      </c>
      <c r="M213" s="3">
        <v>9.9499999999999993</v>
      </c>
      <c r="N213" s="3">
        <v>0.99499999999999988</v>
      </c>
      <c r="O213">
        <v>0.89549999999999985</v>
      </c>
      <c r="P213" t="str">
        <f>INDEX(products[],MATCH('orders (2)'!D213,products[Product ID],0),2)</f>
        <v>Ara</v>
      </c>
      <c r="Q213" t="str">
        <f>INDEX(products[],MATCH('orders (2)'!D213,products[Product ID],0),3)</f>
        <v>D</v>
      </c>
      <c r="R213" t="str">
        <f>INDEX(customers[],MATCH('orders (2)'!C213,customers[Customer ID],0),3)</f>
        <v>aattwater5u@wikia.com</v>
      </c>
      <c r="S213" t="str">
        <f t="shared" si="12"/>
        <v>Arabica</v>
      </c>
      <c r="T213" t="str">
        <f>VLOOKUP(orders[[#This Row],[Customer ID]],customers[],9,FALSE)</f>
        <v>Yes</v>
      </c>
      <c r="U213" t="str">
        <f t="shared" si="13"/>
        <v>Automne</v>
      </c>
      <c r="V213" t="str">
        <f t="shared" si="14"/>
        <v>Dark</v>
      </c>
      <c r="W213" s="3">
        <f t="shared" si="15"/>
        <v>19.899999999999999</v>
      </c>
    </row>
    <row r="214" spans="1:23" x14ac:dyDescent="0.2">
      <c r="A214" t="s">
        <v>1676</v>
      </c>
      <c r="B214" s="1">
        <v>44283</v>
      </c>
      <c r="C214" t="s">
        <v>1677</v>
      </c>
      <c r="D214" t="s">
        <v>6175</v>
      </c>
      <c r="E214">
        <v>6</v>
      </c>
      <c r="F214" t="s">
        <v>1678</v>
      </c>
      <c r="H214" t="s">
        <v>1680</v>
      </c>
      <c r="I214" t="s">
        <v>56</v>
      </c>
      <c r="J214" t="s">
        <v>18</v>
      </c>
      <c r="K214">
        <v>10105</v>
      </c>
      <c r="L214" s="2">
        <v>0.5</v>
      </c>
      <c r="M214" s="3">
        <v>8.91</v>
      </c>
      <c r="N214" s="3">
        <v>1.782</v>
      </c>
      <c r="O214">
        <v>0.98009999999999997</v>
      </c>
      <c r="P214" t="str">
        <f>INDEX(products[],MATCH('orders (2)'!D214,products[Product ID],0),2)</f>
        <v>Exc</v>
      </c>
      <c r="Q214" t="str">
        <f>INDEX(products[],MATCH('orders (2)'!D214,products[Product ID],0),3)</f>
        <v>L</v>
      </c>
      <c r="R214" t="str">
        <f>INDEX(customers[],MATCH('orders (2)'!C214,customers[Customer ID],0),3)</f>
        <v>mwhellans5v@mapquest.com</v>
      </c>
      <c r="S214" t="str">
        <f t="shared" si="12"/>
        <v>Excercice</v>
      </c>
      <c r="T214" t="str">
        <f>VLOOKUP(orders[[#This Row],[Customer ID]],customers[],9,FALSE)</f>
        <v>No</v>
      </c>
      <c r="U214" t="str">
        <f t="shared" si="13"/>
        <v>Printemps</v>
      </c>
      <c r="V214" t="str">
        <f t="shared" si="14"/>
        <v>Light</v>
      </c>
      <c r="W214" s="3">
        <f t="shared" si="15"/>
        <v>53.46</v>
      </c>
    </row>
    <row r="215" spans="1:23" x14ac:dyDescent="0.2">
      <c r="A215" t="s">
        <v>1681</v>
      </c>
      <c r="B215" s="1">
        <v>43921</v>
      </c>
      <c r="C215" t="s">
        <v>1682</v>
      </c>
      <c r="D215" t="s">
        <v>6152</v>
      </c>
      <c r="E215">
        <v>4</v>
      </c>
      <c r="F215" t="s">
        <v>1683</v>
      </c>
      <c r="G215" t="s">
        <v>1685</v>
      </c>
      <c r="H215" t="s">
        <v>1686</v>
      </c>
      <c r="I215" t="s">
        <v>23</v>
      </c>
      <c r="J215" t="s">
        <v>18</v>
      </c>
      <c r="K215">
        <v>24009</v>
      </c>
      <c r="L215" s="2">
        <v>0.2</v>
      </c>
      <c r="M215" s="3">
        <v>3.645</v>
      </c>
      <c r="N215" s="3">
        <v>1.8225</v>
      </c>
      <c r="O215">
        <v>0.40095000000000003</v>
      </c>
      <c r="P215" t="str">
        <f>INDEX(products[],MATCH('orders (2)'!D215,products[Product ID],0),2)</f>
        <v>Exc</v>
      </c>
      <c r="Q215" t="str">
        <f>INDEX(products[],MATCH('orders (2)'!D215,products[Product ID],0),3)</f>
        <v>D</v>
      </c>
      <c r="R215" t="str">
        <f>INDEX(customers[],MATCH('orders (2)'!C215,customers[Customer ID],0),3)</f>
        <v>dcamilletti5w@businesswire.com</v>
      </c>
      <c r="S215" t="str">
        <f t="shared" si="12"/>
        <v>Excercice</v>
      </c>
      <c r="T215" t="str">
        <f>VLOOKUP(orders[[#This Row],[Customer ID]],customers[],9,FALSE)</f>
        <v>Yes</v>
      </c>
      <c r="U215" t="str">
        <f t="shared" si="13"/>
        <v>Printemps</v>
      </c>
      <c r="V215" t="str">
        <f t="shared" si="14"/>
        <v>Dark</v>
      </c>
      <c r="W215" s="3">
        <f t="shared" si="15"/>
        <v>14.58</v>
      </c>
    </row>
    <row r="216" spans="1:23" x14ac:dyDescent="0.2">
      <c r="A216" t="s">
        <v>1687</v>
      </c>
      <c r="B216" s="1">
        <v>44646</v>
      </c>
      <c r="C216" t="s">
        <v>1688</v>
      </c>
      <c r="D216" t="s">
        <v>6148</v>
      </c>
      <c r="E216">
        <v>1</v>
      </c>
      <c r="F216" t="s">
        <v>1689</v>
      </c>
      <c r="G216" t="s">
        <v>1691</v>
      </c>
      <c r="H216" t="s">
        <v>1692</v>
      </c>
      <c r="I216" t="s">
        <v>56</v>
      </c>
      <c r="J216" t="s">
        <v>18</v>
      </c>
      <c r="K216">
        <v>10009</v>
      </c>
      <c r="L216" s="2">
        <v>2.5</v>
      </c>
      <c r="M216" s="3">
        <v>20.584999999999997</v>
      </c>
      <c r="N216" s="3">
        <v>0.82339999999999991</v>
      </c>
      <c r="O216">
        <v>1.2350999999999999</v>
      </c>
      <c r="P216" t="str">
        <f>INDEX(products[],MATCH('orders (2)'!D216,products[Product ID],0),2)</f>
        <v>Rob</v>
      </c>
      <c r="Q216" t="str">
        <f>INDEX(products[],MATCH('orders (2)'!D216,products[Product ID],0),3)</f>
        <v>D</v>
      </c>
      <c r="R216" t="str">
        <f>INDEX(customers[],MATCH('orders (2)'!C216,customers[Customer ID],0),3)</f>
        <v>egalgey5x@wufoo.com</v>
      </c>
      <c r="S216" t="str">
        <f t="shared" si="12"/>
        <v>Robesca</v>
      </c>
      <c r="T216" t="str">
        <f>VLOOKUP(orders[[#This Row],[Customer ID]],customers[],9,FALSE)</f>
        <v>No</v>
      </c>
      <c r="U216" t="str">
        <f t="shared" si="13"/>
        <v>Printemps</v>
      </c>
      <c r="V216" t="str">
        <f t="shared" si="14"/>
        <v>Dark</v>
      </c>
      <c r="W216" s="3">
        <f t="shared" si="15"/>
        <v>20.584999999999997</v>
      </c>
    </row>
    <row r="217" spans="1:23" x14ac:dyDescent="0.2">
      <c r="A217" t="s">
        <v>1693</v>
      </c>
      <c r="B217" s="1">
        <v>43775</v>
      </c>
      <c r="C217" t="s">
        <v>1694</v>
      </c>
      <c r="D217" t="s">
        <v>6169</v>
      </c>
      <c r="E217">
        <v>2</v>
      </c>
      <c r="F217" t="s">
        <v>1695</v>
      </c>
      <c r="G217" t="s">
        <v>1697</v>
      </c>
      <c r="H217" t="s">
        <v>1698</v>
      </c>
      <c r="I217" t="s">
        <v>1699</v>
      </c>
      <c r="J217" t="s">
        <v>317</v>
      </c>
      <c r="K217" t="s">
        <v>347</v>
      </c>
      <c r="L217" s="2">
        <v>1</v>
      </c>
      <c r="M217" s="3">
        <v>15.85</v>
      </c>
      <c r="N217" s="3">
        <v>1.585</v>
      </c>
      <c r="O217">
        <v>2.0605000000000002</v>
      </c>
      <c r="P217" t="str">
        <f>INDEX(products[],MATCH('orders (2)'!D217,products[Product ID],0),2)</f>
        <v>Lib</v>
      </c>
      <c r="Q217" t="str">
        <f>INDEX(products[],MATCH('orders (2)'!D217,products[Product ID],0),3)</f>
        <v>L</v>
      </c>
      <c r="R217" t="str">
        <f>INDEX(customers[],MATCH('orders (2)'!C217,customers[Customer ID],0),3)</f>
        <v>mhame5y@newsvine.com</v>
      </c>
      <c r="S217" t="str">
        <f t="shared" si="12"/>
        <v>Liberta</v>
      </c>
      <c r="T217" t="str">
        <f>VLOOKUP(orders[[#This Row],[Customer ID]],customers[],9,FALSE)</f>
        <v>No</v>
      </c>
      <c r="U217" t="str">
        <f t="shared" si="13"/>
        <v>Automne</v>
      </c>
      <c r="V217" t="str">
        <f t="shared" si="14"/>
        <v>Light</v>
      </c>
      <c r="W217" s="3">
        <f t="shared" si="15"/>
        <v>31.7</v>
      </c>
    </row>
    <row r="218" spans="1:23" x14ac:dyDescent="0.2">
      <c r="A218" t="s">
        <v>1700</v>
      </c>
      <c r="B218" s="1">
        <v>43829</v>
      </c>
      <c r="C218" t="s">
        <v>1701</v>
      </c>
      <c r="D218" t="s">
        <v>6149</v>
      </c>
      <c r="E218">
        <v>6</v>
      </c>
      <c r="F218" t="s">
        <v>1702</v>
      </c>
      <c r="G218" t="s">
        <v>1704</v>
      </c>
      <c r="H218" t="s">
        <v>1705</v>
      </c>
      <c r="I218" t="s">
        <v>215</v>
      </c>
      <c r="J218" t="s">
        <v>18</v>
      </c>
      <c r="K218">
        <v>84120</v>
      </c>
      <c r="L218" s="2">
        <v>0.2</v>
      </c>
      <c r="M218" s="3">
        <v>3.8849999999999998</v>
      </c>
      <c r="N218" s="3">
        <v>1.9424999999999999</v>
      </c>
      <c r="O218">
        <v>0.50505</v>
      </c>
      <c r="P218" t="str">
        <f>INDEX(products[],MATCH('orders (2)'!D218,products[Product ID],0),2)</f>
        <v>Lib</v>
      </c>
      <c r="Q218" t="str">
        <f>INDEX(products[],MATCH('orders (2)'!D218,products[Product ID],0),3)</f>
        <v>D</v>
      </c>
      <c r="R218" t="str">
        <f>INDEX(customers[],MATCH('orders (2)'!C218,customers[Customer ID],0),3)</f>
        <v>igurnee5z@usnews.com</v>
      </c>
      <c r="S218" t="str">
        <f t="shared" si="12"/>
        <v>Liberta</v>
      </c>
      <c r="T218" t="str">
        <f>VLOOKUP(orders[[#This Row],[Customer ID]],customers[],9,FALSE)</f>
        <v>No</v>
      </c>
      <c r="U218" t="str">
        <f t="shared" si="13"/>
        <v>Hiver</v>
      </c>
      <c r="V218" t="str">
        <f t="shared" si="14"/>
        <v>Dark</v>
      </c>
      <c r="W218" s="3">
        <f t="shared" si="15"/>
        <v>23.31</v>
      </c>
    </row>
    <row r="219" spans="1:23" x14ac:dyDescent="0.2">
      <c r="A219" t="s">
        <v>1706</v>
      </c>
      <c r="B219" s="1">
        <v>44470</v>
      </c>
      <c r="C219" t="s">
        <v>1707</v>
      </c>
      <c r="D219" t="s">
        <v>6161</v>
      </c>
      <c r="E219">
        <v>4</v>
      </c>
      <c r="F219" t="s">
        <v>1708</v>
      </c>
      <c r="G219" t="s">
        <v>1710</v>
      </c>
      <c r="H219" t="s">
        <v>1711</v>
      </c>
      <c r="I219" t="s">
        <v>259</v>
      </c>
      <c r="J219" t="s">
        <v>18</v>
      </c>
      <c r="K219">
        <v>43635</v>
      </c>
      <c r="L219" s="2">
        <v>1</v>
      </c>
      <c r="M219" s="3">
        <v>14.55</v>
      </c>
      <c r="N219" s="3">
        <v>1.4550000000000001</v>
      </c>
      <c r="O219">
        <v>1.8915000000000002</v>
      </c>
      <c r="P219" t="str">
        <f>INDEX(products[],MATCH('orders (2)'!D219,products[Product ID],0),2)</f>
        <v>Lib</v>
      </c>
      <c r="Q219" t="str">
        <f>INDEX(products[],MATCH('orders (2)'!D219,products[Product ID],0),3)</f>
        <v>M</v>
      </c>
      <c r="R219" t="str">
        <f>INDEX(customers[],MATCH('orders (2)'!C219,customers[Customer ID],0),3)</f>
        <v>asnowding60@comsenz.com</v>
      </c>
      <c r="S219" t="str">
        <f t="shared" si="12"/>
        <v>Liberta</v>
      </c>
      <c r="T219" t="str">
        <f>VLOOKUP(orders[[#This Row],[Customer ID]],customers[],9,FALSE)</f>
        <v>Yes</v>
      </c>
      <c r="U219" t="str">
        <f t="shared" si="13"/>
        <v>Automne</v>
      </c>
      <c r="V219" t="str">
        <f t="shared" si="14"/>
        <v>Medium</v>
      </c>
      <c r="W219" s="3">
        <f t="shared" si="15"/>
        <v>58.2</v>
      </c>
    </row>
    <row r="220" spans="1:23" x14ac:dyDescent="0.2">
      <c r="A220" t="s">
        <v>1712</v>
      </c>
      <c r="B220" s="1">
        <v>44174</v>
      </c>
      <c r="C220" t="s">
        <v>1713</v>
      </c>
      <c r="D220" t="s">
        <v>6175</v>
      </c>
      <c r="E220">
        <v>4</v>
      </c>
      <c r="F220" t="s">
        <v>1714</v>
      </c>
      <c r="G220" t="s">
        <v>1716</v>
      </c>
      <c r="H220" t="s">
        <v>1717</v>
      </c>
      <c r="I220" t="s">
        <v>86</v>
      </c>
      <c r="J220" t="s">
        <v>18</v>
      </c>
      <c r="K220">
        <v>91131</v>
      </c>
      <c r="L220" s="2">
        <v>0.5</v>
      </c>
      <c r="M220" s="3">
        <v>8.91</v>
      </c>
      <c r="N220" s="3">
        <v>1.782</v>
      </c>
      <c r="O220">
        <v>0.98009999999999997</v>
      </c>
      <c r="P220" t="str">
        <f>INDEX(products[],MATCH('orders (2)'!D220,products[Product ID],0),2)</f>
        <v>Exc</v>
      </c>
      <c r="Q220" t="str">
        <f>INDEX(products[],MATCH('orders (2)'!D220,products[Product ID],0),3)</f>
        <v>L</v>
      </c>
      <c r="R220" t="str">
        <f>INDEX(customers[],MATCH('orders (2)'!C220,customers[Customer ID],0),3)</f>
        <v>gpoinsett61@berkeley.edu</v>
      </c>
      <c r="S220" t="str">
        <f t="shared" si="12"/>
        <v>Excercice</v>
      </c>
      <c r="T220" t="str">
        <f>VLOOKUP(orders[[#This Row],[Customer ID]],customers[],9,FALSE)</f>
        <v>No</v>
      </c>
      <c r="U220" t="str">
        <f t="shared" si="13"/>
        <v>Hiver</v>
      </c>
      <c r="V220" t="str">
        <f t="shared" si="14"/>
        <v>Light</v>
      </c>
      <c r="W220" s="3">
        <f t="shared" si="15"/>
        <v>35.64</v>
      </c>
    </row>
    <row r="221" spans="1:23" x14ac:dyDescent="0.2">
      <c r="A221" t="s">
        <v>1718</v>
      </c>
      <c r="B221" s="1">
        <v>44317</v>
      </c>
      <c r="C221" t="s">
        <v>1719</v>
      </c>
      <c r="D221" t="s">
        <v>6154</v>
      </c>
      <c r="E221">
        <v>5</v>
      </c>
      <c r="F221" t="s">
        <v>1720</v>
      </c>
      <c r="G221" t="s">
        <v>1722</v>
      </c>
      <c r="H221" t="s">
        <v>1723</v>
      </c>
      <c r="I221" t="s">
        <v>341</v>
      </c>
      <c r="J221" t="s">
        <v>317</v>
      </c>
      <c r="K221" t="s">
        <v>342</v>
      </c>
      <c r="L221" s="2">
        <v>1</v>
      </c>
      <c r="M221" s="3">
        <v>11.25</v>
      </c>
      <c r="N221" s="3">
        <v>1.125</v>
      </c>
      <c r="O221">
        <v>1.0125</v>
      </c>
      <c r="P221" t="str">
        <f>INDEX(products[],MATCH('orders (2)'!D221,products[Product ID],0),2)</f>
        <v>Ara</v>
      </c>
      <c r="Q221" t="str">
        <f>INDEX(products[],MATCH('orders (2)'!D221,products[Product ID],0),3)</f>
        <v>M</v>
      </c>
      <c r="R221" t="str">
        <f>INDEX(customers[],MATCH('orders (2)'!C221,customers[Customer ID],0),3)</f>
        <v>rfurman62@t.co</v>
      </c>
      <c r="S221" t="str">
        <f t="shared" si="12"/>
        <v>Arabica</v>
      </c>
      <c r="T221" t="str">
        <f>VLOOKUP(orders[[#This Row],[Customer ID]],customers[],9,FALSE)</f>
        <v>Yes</v>
      </c>
      <c r="U221" t="str">
        <f t="shared" si="13"/>
        <v>Printemps</v>
      </c>
      <c r="V221" t="str">
        <f t="shared" si="14"/>
        <v>Medium</v>
      </c>
      <c r="W221" s="3">
        <f t="shared" si="15"/>
        <v>56.25</v>
      </c>
    </row>
    <row r="222" spans="1:23" x14ac:dyDescent="0.2">
      <c r="A222" t="s">
        <v>1724</v>
      </c>
      <c r="B222" s="1">
        <v>44777</v>
      </c>
      <c r="C222" t="s">
        <v>1725</v>
      </c>
      <c r="D222" t="s">
        <v>6177</v>
      </c>
      <c r="E222">
        <v>3</v>
      </c>
      <c r="F222" t="s">
        <v>1726</v>
      </c>
      <c r="G222" t="s">
        <v>1728</v>
      </c>
      <c r="H222" t="s">
        <v>1729</v>
      </c>
      <c r="I222" t="s">
        <v>36</v>
      </c>
      <c r="J222" t="s">
        <v>18</v>
      </c>
      <c r="K222">
        <v>64082</v>
      </c>
      <c r="L222" s="2">
        <v>0.2</v>
      </c>
      <c r="M222" s="3">
        <v>3.5849999999999995</v>
      </c>
      <c r="N222" s="3">
        <v>1.7924999999999998</v>
      </c>
      <c r="O222">
        <v>0.21509999999999996</v>
      </c>
      <c r="P222" t="str">
        <f>INDEX(products[],MATCH('orders (2)'!D222,products[Product ID],0),2)</f>
        <v>Rob</v>
      </c>
      <c r="Q222" t="str">
        <f>INDEX(products[],MATCH('orders (2)'!D222,products[Product ID],0),3)</f>
        <v>L</v>
      </c>
      <c r="R222" t="str">
        <f>INDEX(customers[],MATCH('orders (2)'!C222,customers[Customer ID],0),3)</f>
        <v>ccrosier63@xrea.com</v>
      </c>
      <c r="S222" t="str">
        <f t="shared" si="12"/>
        <v>Robesca</v>
      </c>
      <c r="T222" t="str">
        <f>VLOOKUP(orders[[#This Row],[Customer ID]],customers[],9,FALSE)</f>
        <v>No</v>
      </c>
      <c r="U222" t="str">
        <f t="shared" si="13"/>
        <v>Été</v>
      </c>
      <c r="V222" t="str">
        <f t="shared" si="14"/>
        <v>Light</v>
      </c>
      <c r="W222" s="3">
        <f t="shared" si="15"/>
        <v>10.754999999999999</v>
      </c>
    </row>
    <row r="223" spans="1:23" x14ac:dyDescent="0.2">
      <c r="A223" t="s">
        <v>1724</v>
      </c>
      <c r="B223" s="1">
        <v>44777</v>
      </c>
      <c r="C223" t="s">
        <v>1725</v>
      </c>
      <c r="D223" t="s">
        <v>6173</v>
      </c>
      <c r="E223">
        <v>5</v>
      </c>
      <c r="F223" t="s">
        <v>1726</v>
      </c>
      <c r="G223" t="s">
        <v>1728</v>
      </c>
      <c r="H223" t="s">
        <v>1729</v>
      </c>
      <c r="I223" t="s">
        <v>36</v>
      </c>
      <c r="J223" t="s">
        <v>18</v>
      </c>
      <c r="K223">
        <v>64082</v>
      </c>
      <c r="L223" s="2">
        <v>0.2</v>
      </c>
      <c r="M223" s="3">
        <v>2.9849999999999999</v>
      </c>
      <c r="N223" s="3">
        <v>1.4924999999999999</v>
      </c>
      <c r="O223">
        <v>0.17909999999999998</v>
      </c>
      <c r="P223" t="str">
        <f>INDEX(products[],MATCH('orders (2)'!D223,products[Product ID],0),2)</f>
        <v>Rob</v>
      </c>
      <c r="Q223" t="str">
        <f>INDEX(products[],MATCH('orders (2)'!D223,products[Product ID],0),3)</f>
        <v>M</v>
      </c>
      <c r="R223" t="str">
        <f>INDEX(customers[],MATCH('orders (2)'!C223,customers[Customer ID],0),3)</f>
        <v>ccrosier63@xrea.com</v>
      </c>
      <c r="S223" t="str">
        <f t="shared" si="12"/>
        <v>Robesca</v>
      </c>
      <c r="T223" t="str">
        <f>VLOOKUP(orders[[#This Row],[Customer ID]],customers[],9,FALSE)</f>
        <v>No</v>
      </c>
      <c r="U223" t="str">
        <f t="shared" si="13"/>
        <v>Été</v>
      </c>
      <c r="V223" t="str">
        <f t="shared" si="14"/>
        <v>Medium</v>
      </c>
      <c r="W223" s="3">
        <f t="shared" si="15"/>
        <v>14.924999999999999</v>
      </c>
    </row>
    <row r="224" spans="1:23" x14ac:dyDescent="0.2">
      <c r="A224" t="s">
        <v>1735</v>
      </c>
      <c r="B224" s="1">
        <v>44513</v>
      </c>
      <c r="C224" t="s">
        <v>1736</v>
      </c>
      <c r="D224" t="s">
        <v>6139</v>
      </c>
      <c r="E224">
        <v>6</v>
      </c>
      <c r="F224" t="s">
        <v>1737</v>
      </c>
      <c r="G224" t="s">
        <v>1739</v>
      </c>
      <c r="H224" t="s">
        <v>1740</v>
      </c>
      <c r="I224" t="s">
        <v>421</v>
      </c>
      <c r="J224" t="s">
        <v>18</v>
      </c>
      <c r="K224">
        <v>92619</v>
      </c>
      <c r="L224" s="2">
        <v>1</v>
      </c>
      <c r="M224" s="3">
        <v>12.95</v>
      </c>
      <c r="N224" s="3">
        <v>1.2949999999999999</v>
      </c>
      <c r="O224">
        <v>1.1655</v>
      </c>
      <c r="P224" t="str">
        <f>INDEX(products[],MATCH('orders (2)'!D224,products[Product ID],0),2)</f>
        <v>Ara</v>
      </c>
      <c r="Q224" t="str">
        <f>INDEX(products[],MATCH('orders (2)'!D224,products[Product ID],0),3)</f>
        <v>L</v>
      </c>
      <c r="R224" t="str">
        <f>INDEX(customers[],MATCH('orders (2)'!C224,customers[Customer ID],0),3)</f>
        <v>lrushmer65@europa.eu</v>
      </c>
      <c r="S224" t="str">
        <f t="shared" si="12"/>
        <v>Arabica</v>
      </c>
      <c r="T224" t="str">
        <f>VLOOKUP(orders[[#This Row],[Customer ID]],customers[],9,FALSE)</f>
        <v>Yes</v>
      </c>
      <c r="U224" t="str">
        <f t="shared" si="13"/>
        <v>Automne</v>
      </c>
      <c r="V224" t="str">
        <f t="shared" si="14"/>
        <v>Light</v>
      </c>
      <c r="W224" s="3">
        <f t="shared" si="15"/>
        <v>77.699999999999989</v>
      </c>
    </row>
    <row r="225" spans="1:23" x14ac:dyDescent="0.2">
      <c r="A225" t="s">
        <v>1741</v>
      </c>
      <c r="B225" s="1">
        <v>44090</v>
      </c>
      <c r="C225" t="s">
        <v>1742</v>
      </c>
      <c r="D225" t="s">
        <v>6168</v>
      </c>
      <c r="E225">
        <v>3</v>
      </c>
      <c r="F225" t="s">
        <v>1743</v>
      </c>
      <c r="G225" t="s">
        <v>1745</v>
      </c>
      <c r="H225" t="s">
        <v>1746</v>
      </c>
      <c r="I225" t="s">
        <v>217</v>
      </c>
      <c r="J225" t="s">
        <v>18</v>
      </c>
      <c r="K225">
        <v>11854</v>
      </c>
      <c r="L225" s="2">
        <v>0.5</v>
      </c>
      <c r="M225" s="3">
        <v>7.77</v>
      </c>
      <c r="N225" s="3">
        <v>1.5539999999999998</v>
      </c>
      <c r="O225">
        <v>1.0101</v>
      </c>
      <c r="P225" t="str">
        <f>INDEX(products[],MATCH('orders (2)'!D225,products[Product ID],0),2)</f>
        <v>Lib</v>
      </c>
      <c r="Q225" t="str">
        <f>INDEX(products[],MATCH('orders (2)'!D225,products[Product ID],0),3)</f>
        <v>D</v>
      </c>
      <c r="R225" t="str">
        <f>INDEX(customers[],MATCH('orders (2)'!C225,customers[Customer ID],0),3)</f>
        <v>wedinborough66@github.io</v>
      </c>
      <c r="S225" t="str">
        <f t="shared" si="12"/>
        <v>Liberta</v>
      </c>
      <c r="T225" t="str">
        <f>VLOOKUP(orders[[#This Row],[Customer ID]],customers[],9,FALSE)</f>
        <v>No</v>
      </c>
      <c r="U225" t="str">
        <f t="shared" si="13"/>
        <v xml:space="preserve">Automne </v>
      </c>
      <c r="V225" t="str">
        <f t="shared" si="14"/>
        <v>Dark</v>
      </c>
      <c r="W225" s="3">
        <f t="shared" si="15"/>
        <v>23.31</v>
      </c>
    </row>
    <row r="226" spans="1:23" x14ac:dyDescent="0.2">
      <c r="A226" t="s">
        <v>1747</v>
      </c>
      <c r="B226" s="1">
        <v>44109</v>
      </c>
      <c r="C226" t="s">
        <v>1748</v>
      </c>
      <c r="D226" t="s">
        <v>6170</v>
      </c>
      <c r="E226">
        <v>4</v>
      </c>
      <c r="F226" t="s">
        <v>1749</v>
      </c>
      <c r="G226" t="s">
        <v>1750</v>
      </c>
      <c r="H226" t="s">
        <v>1751</v>
      </c>
      <c r="I226" t="s">
        <v>46</v>
      </c>
      <c r="J226" t="s">
        <v>18</v>
      </c>
      <c r="K226">
        <v>20546</v>
      </c>
      <c r="L226" s="2">
        <v>1</v>
      </c>
      <c r="M226" s="3">
        <v>14.85</v>
      </c>
      <c r="N226" s="3">
        <v>1.4849999999999999</v>
      </c>
      <c r="O226">
        <v>1.6335</v>
      </c>
      <c r="P226" t="str">
        <f>INDEX(products[],MATCH('orders (2)'!D226,products[Product ID],0),2)</f>
        <v>Exc</v>
      </c>
      <c r="Q226" t="str">
        <f>INDEX(products[],MATCH('orders (2)'!D226,products[Product ID],0),3)</f>
        <v>L</v>
      </c>
      <c r="R226">
        <f>INDEX(customers[],MATCH('orders (2)'!C226,customers[Customer ID],0),3)</f>
        <v>0</v>
      </c>
      <c r="S226" t="str">
        <f t="shared" si="12"/>
        <v>Excercice</v>
      </c>
      <c r="T226" t="str">
        <f>VLOOKUP(orders[[#This Row],[Customer ID]],customers[],9,FALSE)</f>
        <v>Yes</v>
      </c>
      <c r="U226" t="str">
        <f t="shared" si="13"/>
        <v>Automne</v>
      </c>
      <c r="V226" t="str">
        <f t="shared" si="14"/>
        <v>Light</v>
      </c>
      <c r="W226" s="3">
        <f t="shared" si="15"/>
        <v>59.4</v>
      </c>
    </row>
    <row r="227" spans="1:23" x14ac:dyDescent="0.2">
      <c r="A227" t="s">
        <v>1752</v>
      </c>
      <c r="B227" s="1">
        <v>43836</v>
      </c>
      <c r="C227" t="s">
        <v>1753</v>
      </c>
      <c r="D227" t="s">
        <v>6164</v>
      </c>
      <c r="E227">
        <v>4</v>
      </c>
      <c r="F227" t="s">
        <v>1754</v>
      </c>
      <c r="G227" t="s">
        <v>1756</v>
      </c>
      <c r="H227" t="s">
        <v>1757</v>
      </c>
      <c r="I227" t="s">
        <v>56</v>
      </c>
      <c r="J227" t="s">
        <v>18</v>
      </c>
      <c r="K227">
        <v>10060</v>
      </c>
      <c r="L227" s="2">
        <v>2.5</v>
      </c>
      <c r="M227" s="3">
        <v>29.784999999999997</v>
      </c>
      <c r="N227" s="3">
        <v>1.1913999999999998</v>
      </c>
      <c r="O227">
        <v>3.8720499999999998</v>
      </c>
      <c r="P227" t="str">
        <f>INDEX(products[],MATCH('orders (2)'!D227,products[Product ID],0),2)</f>
        <v>Lib</v>
      </c>
      <c r="Q227" t="str">
        <f>INDEX(products[],MATCH('orders (2)'!D227,products[Product ID],0),3)</f>
        <v>D</v>
      </c>
      <c r="R227" t="str">
        <f>INDEX(customers[],MATCH('orders (2)'!C227,customers[Customer ID],0),3)</f>
        <v>kbromehead68@un.org</v>
      </c>
      <c r="S227" t="str">
        <f t="shared" si="12"/>
        <v>Liberta</v>
      </c>
      <c r="T227" t="str">
        <f>VLOOKUP(orders[[#This Row],[Customer ID]],customers[],9,FALSE)</f>
        <v>Yes</v>
      </c>
      <c r="U227" t="str">
        <f t="shared" si="13"/>
        <v>Hiver</v>
      </c>
      <c r="V227" t="str">
        <f t="shared" si="14"/>
        <v>Dark</v>
      </c>
      <c r="W227" s="3">
        <f t="shared" si="15"/>
        <v>119.13999999999999</v>
      </c>
    </row>
    <row r="228" spans="1:23" x14ac:dyDescent="0.2">
      <c r="A228" t="s">
        <v>1758</v>
      </c>
      <c r="B228" s="1">
        <v>44337</v>
      </c>
      <c r="C228" t="s">
        <v>1759</v>
      </c>
      <c r="D228" t="s">
        <v>6177</v>
      </c>
      <c r="E228">
        <v>4</v>
      </c>
      <c r="F228" t="s">
        <v>1760</v>
      </c>
      <c r="G228" t="s">
        <v>1762</v>
      </c>
      <c r="H228" t="s">
        <v>1763</v>
      </c>
      <c r="I228" t="s">
        <v>407</v>
      </c>
      <c r="J228" t="s">
        <v>317</v>
      </c>
      <c r="K228" t="s">
        <v>342</v>
      </c>
      <c r="L228" s="2">
        <v>0.2</v>
      </c>
      <c r="M228" s="3">
        <v>3.5849999999999995</v>
      </c>
      <c r="N228" s="3">
        <v>1.7924999999999998</v>
      </c>
      <c r="O228">
        <v>0.21509999999999996</v>
      </c>
      <c r="P228" t="str">
        <f>INDEX(products[],MATCH('orders (2)'!D228,products[Product ID],0),2)</f>
        <v>Rob</v>
      </c>
      <c r="Q228" t="str">
        <f>INDEX(products[],MATCH('orders (2)'!D228,products[Product ID],0),3)</f>
        <v>L</v>
      </c>
      <c r="R228" t="str">
        <f>INDEX(customers[],MATCH('orders (2)'!C228,customers[Customer ID],0),3)</f>
        <v>ewesterman69@si.edu</v>
      </c>
      <c r="S228" t="str">
        <f t="shared" si="12"/>
        <v>Robesca</v>
      </c>
      <c r="T228" t="str">
        <f>VLOOKUP(orders[[#This Row],[Customer ID]],customers[],9,FALSE)</f>
        <v>No</v>
      </c>
      <c r="U228" t="str">
        <f t="shared" si="13"/>
        <v>Printemps</v>
      </c>
      <c r="V228" t="str">
        <f t="shared" si="14"/>
        <v>Light</v>
      </c>
      <c r="W228" s="3">
        <f t="shared" si="15"/>
        <v>14.339999999999998</v>
      </c>
    </row>
    <row r="229" spans="1:23" x14ac:dyDescent="0.2">
      <c r="A229" t="s">
        <v>1764</v>
      </c>
      <c r="B229" s="1">
        <v>43887</v>
      </c>
      <c r="C229" t="s">
        <v>1765</v>
      </c>
      <c r="D229" t="s">
        <v>6174</v>
      </c>
      <c r="E229">
        <v>5</v>
      </c>
      <c r="F229" t="s">
        <v>1766</v>
      </c>
      <c r="G229" t="s">
        <v>1768</v>
      </c>
      <c r="H229" t="s">
        <v>1769</v>
      </c>
      <c r="I229" t="s">
        <v>66</v>
      </c>
      <c r="J229" t="s">
        <v>18</v>
      </c>
      <c r="K229">
        <v>66276</v>
      </c>
      <c r="L229" s="2">
        <v>2.5</v>
      </c>
      <c r="M229" s="3">
        <v>25.874999999999996</v>
      </c>
      <c r="N229" s="3">
        <v>1.0349999999999999</v>
      </c>
      <c r="O229">
        <v>2.3287499999999994</v>
      </c>
      <c r="P229" t="str">
        <f>INDEX(products[],MATCH('orders (2)'!D229,products[Product ID],0),2)</f>
        <v>Ara</v>
      </c>
      <c r="Q229" t="str">
        <f>INDEX(products[],MATCH('orders (2)'!D229,products[Product ID],0),3)</f>
        <v>M</v>
      </c>
      <c r="R229" t="str">
        <f>INDEX(customers[],MATCH('orders (2)'!C229,customers[Customer ID],0),3)</f>
        <v>ahutchens6a@amazonaws.com</v>
      </c>
      <c r="S229" t="str">
        <f t="shared" si="12"/>
        <v>Arabica</v>
      </c>
      <c r="T229" t="str">
        <f>VLOOKUP(orders[[#This Row],[Customer ID]],customers[],9,FALSE)</f>
        <v>No</v>
      </c>
      <c r="U229" t="str">
        <f t="shared" si="13"/>
        <v>Hiver</v>
      </c>
      <c r="V229" t="str">
        <f t="shared" si="14"/>
        <v>Medium</v>
      </c>
      <c r="W229" s="3">
        <f t="shared" si="15"/>
        <v>129.37499999999997</v>
      </c>
    </row>
    <row r="230" spans="1:23" x14ac:dyDescent="0.2">
      <c r="A230" t="s">
        <v>1770</v>
      </c>
      <c r="B230" s="1">
        <v>43880</v>
      </c>
      <c r="C230" t="s">
        <v>1771</v>
      </c>
      <c r="D230" t="s">
        <v>6162</v>
      </c>
      <c r="E230">
        <v>6</v>
      </c>
      <c r="F230" t="s">
        <v>1772</v>
      </c>
      <c r="G230" t="s">
        <v>1774</v>
      </c>
      <c r="H230" t="s">
        <v>1775</v>
      </c>
      <c r="I230" t="s">
        <v>245</v>
      </c>
      <c r="J230" t="s">
        <v>27</v>
      </c>
      <c r="K230" t="s">
        <v>246</v>
      </c>
      <c r="L230" s="2">
        <v>0.2</v>
      </c>
      <c r="M230" s="3">
        <v>2.6849999999999996</v>
      </c>
      <c r="N230" s="3">
        <v>1.3424999999999998</v>
      </c>
      <c r="O230">
        <v>0.16109999999999997</v>
      </c>
      <c r="P230" t="str">
        <f>INDEX(products[],MATCH('orders (2)'!D230,products[Product ID],0),2)</f>
        <v>Rob</v>
      </c>
      <c r="Q230" t="str">
        <f>INDEX(products[],MATCH('orders (2)'!D230,products[Product ID],0),3)</f>
        <v>D</v>
      </c>
      <c r="R230" t="str">
        <f>INDEX(customers[],MATCH('orders (2)'!C230,customers[Customer ID],0),3)</f>
        <v>nwyvill6b@naver.com</v>
      </c>
      <c r="S230" t="str">
        <f t="shared" si="12"/>
        <v>Robesca</v>
      </c>
      <c r="T230" t="str">
        <f>VLOOKUP(orders[[#This Row],[Customer ID]],customers[],9,FALSE)</f>
        <v>Yes</v>
      </c>
      <c r="U230" t="str">
        <f t="shared" si="13"/>
        <v>Hiver</v>
      </c>
      <c r="V230" t="str">
        <f t="shared" si="14"/>
        <v>Dark</v>
      </c>
      <c r="W230" s="3">
        <f t="shared" si="15"/>
        <v>16.11</v>
      </c>
    </row>
    <row r="231" spans="1:23" x14ac:dyDescent="0.2">
      <c r="A231" t="s">
        <v>1776</v>
      </c>
      <c r="B231" s="1">
        <v>44376</v>
      </c>
      <c r="C231" t="s">
        <v>1777</v>
      </c>
      <c r="D231" t="s">
        <v>6177</v>
      </c>
      <c r="E231">
        <v>5</v>
      </c>
      <c r="F231" t="s">
        <v>1778</v>
      </c>
      <c r="G231" t="s">
        <v>1780</v>
      </c>
      <c r="H231" t="s">
        <v>1781</v>
      </c>
      <c r="I231" t="s">
        <v>130</v>
      </c>
      <c r="J231" t="s">
        <v>18</v>
      </c>
      <c r="K231">
        <v>94291</v>
      </c>
      <c r="L231" s="2">
        <v>0.2</v>
      </c>
      <c r="M231" s="3">
        <v>3.5849999999999995</v>
      </c>
      <c r="N231" s="3">
        <v>1.7924999999999998</v>
      </c>
      <c r="O231">
        <v>0.21509999999999996</v>
      </c>
      <c r="P231" t="str">
        <f>INDEX(products[],MATCH('orders (2)'!D231,products[Product ID],0),2)</f>
        <v>Rob</v>
      </c>
      <c r="Q231" t="str">
        <f>INDEX(products[],MATCH('orders (2)'!D231,products[Product ID],0),3)</f>
        <v>L</v>
      </c>
      <c r="R231" t="str">
        <f>INDEX(customers[],MATCH('orders (2)'!C231,customers[Customer ID],0),3)</f>
        <v>bmathon6c@barnesandnoble.com</v>
      </c>
      <c r="S231" t="str">
        <f t="shared" si="12"/>
        <v>Robesca</v>
      </c>
      <c r="T231" t="str">
        <f>VLOOKUP(orders[[#This Row],[Customer ID]],customers[],9,FALSE)</f>
        <v>No</v>
      </c>
      <c r="U231" t="str">
        <f t="shared" si="13"/>
        <v>Été</v>
      </c>
      <c r="V231" t="str">
        <f t="shared" si="14"/>
        <v>Light</v>
      </c>
      <c r="W231" s="3">
        <f t="shared" si="15"/>
        <v>17.924999999999997</v>
      </c>
    </row>
    <row r="232" spans="1:23" x14ac:dyDescent="0.2">
      <c r="A232" t="s">
        <v>1782</v>
      </c>
      <c r="B232" s="1">
        <v>44282</v>
      </c>
      <c r="C232" t="s">
        <v>1783</v>
      </c>
      <c r="D232" t="s">
        <v>6158</v>
      </c>
      <c r="E232">
        <v>2</v>
      </c>
      <c r="F232" t="s">
        <v>1784</v>
      </c>
      <c r="G232" t="s">
        <v>1786</v>
      </c>
      <c r="H232" t="s">
        <v>1787</v>
      </c>
      <c r="I232" t="s">
        <v>201</v>
      </c>
      <c r="J232" t="s">
        <v>18</v>
      </c>
      <c r="K232">
        <v>18706</v>
      </c>
      <c r="L232" s="2">
        <v>0.2</v>
      </c>
      <c r="M232" s="3">
        <v>4.3650000000000002</v>
      </c>
      <c r="N232" s="3">
        <v>2.1825000000000001</v>
      </c>
      <c r="O232">
        <v>0.56745000000000001</v>
      </c>
      <c r="P232" t="str">
        <f>INDEX(products[],MATCH('orders (2)'!D232,products[Product ID],0),2)</f>
        <v>Lib</v>
      </c>
      <c r="Q232" t="str">
        <f>INDEX(products[],MATCH('orders (2)'!D232,products[Product ID],0),3)</f>
        <v>M</v>
      </c>
      <c r="R232" t="str">
        <f>INDEX(customers[],MATCH('orders (2)'!C232,customers[Customer ID],0),3)</f>
        <v>kstreight6d@about.com</v>
      </c>
      <c r="S232" t="str">
        <f t="shared" si="12"/>
        <v>Liberta</v>
      </c>
      <c r="T232" t="str">
        <f>VLOOKUP(orders[[#This Row],[Customer ID]],customers[],9,FALSE)</f>
        <v>No</v>
      </c>
      <c r="U232" t="str">
        <f t="shared" si="13"/>
        <v>Printemps</v>
      </c>
      <c r="V232" t="str">
        <f t="shared" si="14"/>
        <v>Medium</v>
      </c>
      <c r="W232" s="3">
        <f t="shared" si="15"/>
        <v>8.73</v>
      </c>
    </row>
    <row r="233" spans="1:23" x14ac:dyDescent="0.2">
      <c r="A233" t="s">
        <v>1788</v>
      </c>
      <c r="B233" s="1">
        <v>44496</v>
      </c>
      <c r="C233" t="s">
        <v>1789</v>
      </c>
      <c r="D233" t="s">
        <v>6174</v>
      </c>
      <c r="E233">
        <v>2</v>
      </c>
      <c r="F233" t="s">
        <v>1790</v>
      </c>
      <c r="G233" t="s">
        <v>1792</v>
      </c>
      <c r="H233" t="s">
        <v>1793</v>
      </c>
      <c r="I233" t="s">
        <v>81</v>
      </c>
      <c r="J233" t="s">
        <v>18</v>
      </c>
      <c r="K233">
        <v>27499</v>
      </c>
      <c r="L233" s="2">
        <v>2.5</v>
      </c>
      <c r="M233" s="3">
        <v>25.874999999999996</v>
      </c>
      <c r="N233" s="3">
        <v>1.0349999999999999</v>
      </c>
      <c r="O233">
        <v>2.3287499999999994</v>
      </c>
      <c r="P233" t="str">
        <f>INDEX(products[],MATCH('orders (2)'!D233,products[Product ID],0),2)</f>
        <v>Ara</v>
      </c>
      <c r="Q233" t="str">
        <f>INDEX(products[],MATCH('orders (2)'!D233,products[Product ID],0),3)</f>
        <v>M</v>
      </c>
      <c r="R233" t="str">
        <f>INDEX(customers[],MATCH('orders (2)'!C233,customers[Customer ID],0),3)</f>
        <v>pcutchie6e@globo.com</v>
      </c>
      <c r="S233" t="str">
        <f t="shared" si="12"/>
        <v>Arabica</v>
      </c>
      <c r="T233" t="str">
        <f>VLOOKUP(orders[[#This Row],[Customer ID]],customers[],9,FALSE)</f>
        <v>No</v>
      </c>
      <c r="U233" t="str">
        <f t="shared" si="13"/>
        <v>Automne</v>
      </c>
      <c r="V233" t="str">
        <f t="shared" si="14"/>
        <v>Medium</v>
      </c>
      <c r="W233" s="3">
        <f t="shared" si="15"/>
        <v>51.749999999999993</v>
      </c>
    </row>
    <row r="234" spans="1:23" x14ac:dyDescent="0.2">
      <c r="A234" t="s">
        <v>1794</v>
      </c>
      <c r="B234" s="1">
        <v>43628</v>
      </c>
      <c r="C234" t="s">
        <v>1795</v>
      </c>
      <c r="D234" t="s">
        <v>6158</v>
      </c>
      <c r="E234">
        <v>2</v>
      </c>
      <c r="F234" t="s">
        <v>1796</v>
      </c>
      <c r="G234" t="s">
        <v>1797</v>
      </c>
      <c r="H234" t="s">
        <v>1798</v>
      </c>
      <c r="I234" t="s">
        <v>198</v>
      </c>
      <c r="J234" t="s">
        <v>18</v>
      </c>
      <c r="K234">
        <v>19725</v>
      </c>
      <c r="L234" s="2">
        <v>0.2</v>
      </c>
      <c r="M234" s="3">
        <v>4.3650000000000002</v>
      </c>
      <c r="N234" s="3">
        <v>2.1825000000000001</v>
      </c>
      <c r="O234">
        <v>0.56745000000000001</v>
      </c>
      <c r="P234" t="str">
        <f>INDEX(products[],MATCH('orders (2)'!D234,products[Product ID],0),2)</f>
        <v>Lib</v>
      </c>
      <c r="Q234" t="str">
        <f>INDEX(products[],MATCH('orders (2)'!D234,products[Product ID],0),3)</f>
        <v>M</v>
      </c>
      <c r="R234">
        <f>INDEX(customers[],MATCH('orders (2)'!C234,customers[Customer ID],0),3)</f>
        <v>0</v>
      </c>
      <c r="S234" t="str">
        <f t="shared" si="12"/>
        <v>Liberta</v>
      </c>
      <c r="T234" t="str">
        <f>VLOOKUP(orders[[#This Row],[Customer ID]],customers[],9,FALSE)</f>
        <v>Yes</v>
      </c>
      <c r="U234" t="str">
        <f t="shared" si="13"/>
        <v>Été</v>
      </c>
      <c r="V234" t="str">
        <f t="shared" si="14"/>
        <v>Medium</v>
      </c>
      <c r="W234" s="3">
        <f t="shared" si="15"/>
        <v>8.73</v>
      </c>
    </row>
    <row r="235" spans="1:23" x14ac:dyDescent="0.2">
      <c r="A235" t="s">
        <v>1799</v>
      </c>
      <c r="B235" s="1">
        <v>44010</v>
      </c>
      <c r="C235" t="s">
        <v>1800</v>
      </c>
      <c r="D235" t="s">
        <v>6144</v>
      </c>
      <c r="E235">
        <v>5</v>
      </c>
      <c r="F235" t="s">
        <v>1801</v>
      </c>
      <c r="G235" t="s">
        <v>1803</v>
      </c>
      <c r="H235" t="s">
        <v>1804</v>
      </c>
      <c r="I235" t="s">
        <v>247</v>
      </c>
      <c r="J235" t="s">
        <v>27</v>
      </c>
      <c r="K235" t="s">
        <v>248</v>
      </c>
      <c r="L235" s="2">
        <v>0.2</v>
      </c>
      <c r="M235" s="3">
        <v>4.7549999999999999</v>
      </c>
      <c r="N235" s="3">
        <v>2.3774999999999999</v>
      </c>
      <c r="O235">
        <v>0.61814999999999998</v>
      </c>
      <c r="P235" t="str">
        <f>INDEX(products[],MATCH('orders (2)'!D235,products[Product ID],0),2)</f>
        <v>Lib</v>
      </c>
      <c r="Q235" t="str">
        <f>INDEX(products[],MATCH('orders (2)'!D235,products[Product ID],0),3)</f>
        <v>L</v>
      </c>
      <c r="R235" t="str">
        <f>INDEX(customers[],MATCH('orders (2)'!C235,customers[Customer ID],0),3)</f>
        <v>cgheraldi6g@opera.com</v>
      </c>
      <c r="S235" t="str">
        <f t="shared" si="12"/>
        <v>Liberta</v>
      </c>
      <c r="T235" t="str">
        <f>VLOOKUP(orders[[#This Row],[Customer ID]],customers[],9,FALSE)</f>
        <v>No</v>
      </c>
      <c r="U235" t="str">
        <f t="shared" si="13"/>
        <v>Été</v>
      </c>
      <c r="V235" t="str">
        <f t="shared" si="14"/>
        <v>Light</v>
      </c>
      <c r="W235" s="3">
        <f t="shared" si="15"/>
        <v>23.774999999999999</v>
      </c>
    </row>
    <row r="236" spans="1:23" x14ac:dyDescent="0.2">
      <c r="A236" t="s">
        <v>1805</v>
      </c>
      <c r="B236" s="1">
        <v>44278</v>
      </c>
      <c r="C236" t="s">
        <v>1806</v>
      </c>
      <c r="D236" t="s">
        <v>6155</v>
      </c>
      <c r="E236">
        <v>5</v>
      </c>
      <c r="F236" t="s">
        <v>1807</v>
      </c>
      <c r="G236" t="s">
        <v>1809</v>
      </c>
      <c r="H236" t="s">
        <v>1810</v>
      </c>
      <c r="I236" t="s">
        <v>72</v>
      </c>
      <c r="J236" t="s">
        <v>18</v>
      </c>
      <c r="K236">
        <v>96825</v>
      </c>
      <c r="L236" s="2">
        <v>0.2</v>
      </c>
      <c r="M236" s="3">
        <v>4.125</v>
      </c>
      <c r="N236" s="3">
        <v>2.0625</v>
      </c>
      <c r="O236">
        <v>0.45374999999999999</v>
      </c>
      <c r="P236" t="str">
        <f>INDEX(products[],MATCH('orders (2)'!D236,products[Product ID],0),2)</f>
        <v>Exc</v>
      </c>
      <c r="Q236" t="str">
        <f>INDEX(products[],MATCH('orders (2)'!D236,products[Product ID],0),3)</f>
        <v>M</v>
      </c>
      <c r="R236" t="str">
        <f>INDEX(customers[],MATCH('orders (2)'!C236,customers[Customer ID],0),3)</f>
        <v>bkenwell6h@over-blog.com</v>
      </c>
      <c r="S236" t="str">
        <f t="shared" si="12"/>
        <v>Excercice</v>
      </c>
      <c r="T236" t="str">
        <f>VLOOKUP(orders[[#This Row],[Customer ID]],customers[],9,FALSE)</f>
        <v>No</v>
      </c>
      <c r="U236" t="str">
        <f t="shared" si="13"/>
        <v>Printemps</v>
      </c>
      <c r="V236" t="str">
        <f t="shared" si="14"/>
        <v>Medium</v>
      </c>
      <c r="W236" s="3">
        <f t="shared" si="15"/>
        <v>20.625</v>
      </c>
    </row>
    <row r="237" spans="1:23" x14ac:dyDescent="0.2">
      <c r="A237" t="s">
        <v>1811</v>
      </c>
      <c r="B237" s="1">
        <v>44602</v>
      </c>
      <c r="C237" t="s">
        <v>1812</v>
      </c>
      <c r="D237" t="s">
        <v>6163</v>
      </c>
      <c r="E237">
        <v>1</v>
      </c>
      <c r="F237" t="s">
        <v>1813</v>
      </c>
      <c r="G237" t="s">
        <v>1815</v>
      </c>
      <c r="H237" t="s">
        <v>1816</v>
      </c>
      <c r="I237" t="s">
        <v>56</v>
      </c>
      <c r="J237" t="s">
        <v>18</v>
      </c>
      <c r="K237">
        <v>10150</v>
      </c>
      <c r="L237" s="2">
        <v>2.5</v>
      </c>
      <c r="M237" s="3">
        <v>36.454999999999998</v>
      </c>
      <c r="N237" s="3">
        <v>1.4581999999999999</v>
      </c>
      <c r="O237">
        <v>4.7391499999999995</v>
      </c>
      <c r="P237" t="str">
        <f>INDEX(products[],MATCH('orders (2)'!D237,products[Product ID],0),2)</f>
        <v>Lib</v>
      </c>
      <c r="Q237" t="str">
        <f>INDEX(products[],MATCH('orders (2)'!D237,products[Product ID],0),3)</f>
        <v>L</v>
      </c>
      <c r="R237" t="str">
        <f>INDEX(customers[],MATCH('orders (2)'!C237,customers[Customer ID],0),3)</f>
        <v>tsutty6i@google.es</v>
      </c>
      <c r="S237" t="str">
        <f t="shared" si="12"/>
        <v>Liberta</v>
      </c>
      <c r="T237" t="str">
        <f>VLOOKUP(orders[[#This Row],[Customer ID]],customers[],9,FALSE)</f>
        <v>No</v>
      </c>
      <c r="U237" t="str">
        <f t="shared" si="13"/>
        <v>Hiver</v>
      </c>
      <c r="V237" t="str">
        <f t="shared" si="14"/>
        <v>Light</v>
      </c>
      <c r="W237" s="3">
        <f t="shared" si="15"/>
        <v>36.454999999999998</v>
      </c>
    </row>
    <row r="238" spans="1:23" x14ac:dyDescent="0.2">
      <c r="A238" t="s">
        <v>1817</v>
      </c>
      <c r="B238" s="1">
        <v>43571</v>
      </c>
      <c r="C238" t="s">
        <v>1818</v>
      </c>
      <c r="D238" t="s">
        <v>6163</v>
      </c>
      <c r="E238">
        <v>5</v>
      </c>
      <c r="F238" t="s">
        <v>1819</v>
      </c>
      <c r="H238" t="s">
        <v>1820</v>
      </c>
      <c r="I238" t="s">
        <v>471</v>
      </c>
      <c r="J238" t="s">
        <v>317</v>
      </c>
      <c r="K238" t="s">
        <v>472</v>
      </c>
      <c r="L238" s="2">
        <v>2.5</v>
      </c>
      <c r="M238" s="3">
        <v>36.454999999999998</v>
      </c>
      <c r="N238" s="3">
        <v>1.4581999999999999</v>
      </c>
      <c r="O238">
        <v>4.7391499999999995</v>
      </c>
      <c r="P238" t="str">
        <f>INDEX(products[],MATCH('orders (2)'!D238,products[Product ID],0),2)</f>
        <v>Lib</v>
      </c>
      <c r="Q238" t="str">
        <f>INDEX(products[],MATCH('orders (2)'!D238,products[Product ID],0),3)</f>
        <v>L</v>
      </c>
      <c r="R238">
        <f>INDEX(customers[],MATCH('orders (2)'!C238,customers[Customer ID],0),3)</f>
        <v>0</v>
      </c>
      <c r="S238" t="str">
        <f t="shared" si="12"/>
        <v>Liberta</v>
      </c>
      <c r="T238" t="str">
        <f>VLOOKUP(orders[[#This Row],[Customer ID]],customers[],9,FALSE)</f>
        <v>No</v>
      </c>
      <c r="U238" t="str">
        <f t="shared" si="13"/>
        <v>Printemps</v>
      </c>
      <c r="V238" t="str">
        <f t="shared" si="14"/>
        <v>Light</v>
      </c>
      <c r="W238" s="3">
        <f t="shared" si="15"/>
        <v>182.27499999999998</v>
      </c>
    </row>
    <row r="239" spans="1:23" x14ac:dyDescent="0.2">
      <c r="A239" t="s">
        <v>1821</v>
      </c>
      <c r="B239" s="1">
        <v>43873</v>
      </c>
      <c r="C239" t="s">
        <v>1822</v>
      </c>
      <c r="D239" t="s">
        <v>6164</v>
      </c>
      <c r="E239">
        <v>3</v>
      </c>
      <c r="F239" t="s">
        <v>1823</v>
      </c>
      <c r="G239" t="s">
        <v>1825</v>
      </c>
      <c r="H239" t="s">
        <v>1826</v>
      </c>
      <c r="I239" t="s">
        <v>462</v>
      </c>
      <c r="J239" t="s">
        <v>317</v>
      </c>
      <c r="K239" t="s">
        <v>388</v>
      </c>
      <c r="L239" s="2">
        <v>2.5</v>
      </c>
      <c r="M239" s="3">
        <v>29.784999999999997</v>
      </c>
      <c r="N239" s="3">
        <v>1.1913999999999998</v>
      </c>
      <c r="O239">
        <v>3.8720499999999998</v>
      </c>
      <c r="P239" t="str">
        <f>INDEX(products[],MATCH('orders (2)'!D239,products[Product ID],0),2)</f>
        <v>Lib</v>
      </c>
      <c r="Q239" t="str">
        <f>INDEX(products[],MATCH('orders (2)'!D239,products[Product ID],0),3)</f>
        <v>D</v>
      </c>
      <c r="R239" t="str">
        <f>INDEX(customers[],MATCH('orders (2)'!C239,customers[Customer ID],0),3)</f>
        <v>charce6k@cafepress.com</v>
      </c>
      <c r="S239" t="str">
        <f t="shared" si="12"/>
        <v>Liberta</v>
      </c>
      <c r="T239" t="str">
        <f>VLOOKUP(orders[[#This Row],[Customer ID]],customers[],9,FALSE)</f>
        <v>No</v>
      </c>
      <c r="U239" t="str">
        <f t="shared" si="13"/>
        <v>Hiver</v>
      </c>
      <c r="V239" t="str">
        <f t="shared" si="14"/>
        <v>Dark</v>
      </c>
      <c r="W239" s="3">
        <f t="shared" si="15"/>
        <v>89.35499999999999</v>
      </c>
    </row>
    <row r="240" spans="1:23" x14ac:dyDescent="0.2">
      <c r="A240" t="s">
        <v>1827</v>
      </c>
      <c r="B240" s="1">
        <v>44563</v>
      </c>
      <c r="C240" t="s">
        <v>1828</v>
      </c>
      <c r="D240" t="s">
        <v>6177</v>
      </c>
      <c r="E240">
        <v>1</v>
      </c>
      <c r="F240" t="s">
        <v>1829</v>
      </c>
      <c r="G240" t="s">
        <v>1830</v>
      </c>
      <c r="H240" t="s">
        <v>1831</v>
      </c>
      <c r="I240" t="s">
        <v>50</v>
      </c>
      <c r="J240" t="s">
        <v>18</v>
      </c>
      <c r="K240">
        <v>45218</v>
      </c>
      <c r="L240" s="2">
        <v>0.2</v>
      </c>
      <c r="M240" s="3">
        <v>3.5849999999999995</v>
      </c>
      <c r="N240" s="3">
        <v>1.7924999999999998</v>
      </c>
      <c r="O240">
        <v>0.21509999999999996</v>
      </c>
      <c r="P240" t="str">
        <f>INDEX(products[],MATCH('orders (2)'!D240,products[Product ID],0),2)</f>
        <v>Rob</v>
      </c>
      <c r="Q240" t="str">
        <f>INDEX(products[],MATCH('orders (2)'!D240,products[Product ID],0),3)</f>
        <v>L</v>
      </c>
      <c r="R240">
        <f>INDEX(customers[],MATCH('orders (2)'!C240,customers[Customer ID],0),3)</f>
        <v>0</v>
      </c>
      <c r="S240" t="str">
        <f t="shared" si="12"/>
        <v>Robesca</v>
      </c>
      <c r="T240" t="str">
        <f>VLOOKUP(orders[[#This Row],[Customer ID]],customers[],9,FALSE)</f>
        <v>Yes</v>
      </c>
      <c r="U240" t="str">
        <f t="shared" si="13"/>
        <v>Hiver</v>
      </c>
      <c r="V240" t="str">
        <f t="shared" si="14"/>
        <v>Light</v>
      </c>
      <c r="W240" s="3">
        <f t="shared" si="15"/>
        <v>3.5849999999999995</v>
      </c>
    </row>
    <row r="241" spans="1:23" x14ac:dyDescent="0.2">
      <c r="A241" t="s">
        <v>1832</v>
      </c>
      <c r="B241" s="1">
        <v>44172</v>
      </c>
      <c r="C241" t="s">
        <v>1833</v>
      </c>
      <c r="D241" t="s">
        <v>6150</v>
      </c>
      <c r="E241">
        <v>2</v>
      </c>
      <c r="F241" t="s">
        <v>1834</v>
      </c>
      <c r="G241" t="s">
        <v>1836</v>
      </c>
      <c r="H241" t="s">
        <v>1837</v>
      </c>
      <c r="I241" t="s">
        <v>211</v>
      </c>
      <c r="J241" t="s">
        <v>18</v>
      </c>
      <c r="K241">
        <v>48670</v>
      </c>
      <c r="L241" s="2">
        <v>2.5</v>
      </c>
      <c r="M241" s="3">
        <v>22.884999999999998</v>
      </c>
      <c r="N241" s="3">
        <v>0.91539999999999988</v>
      </c>
      <c r="O241">
        <v>1.3730999999999998</v>
      </c>
      <c r="P241" t="str">
        <f>INDEX(products[],MATCH('orders (2)'!D241,products[Product ID],0),2)</f>
        <v>Rob</v>
      </c>
      <c r="Q241" t="str">
        <f>INDEX(products[],MATCH('orders (2)'!D241,products[Product ID],0),3)</f>
        <v>M</v>
      </c>
      <c r="R241" t="str">
        <f>INDEX(customers[],MATCH('orders (2)'!C241,customers[Customer ID],0),3)</f>
        <v>fdrysdale6m@symantec.com</v>
      </c>
      <c r="S241" t="str">
        <f t="shared" si="12"/>
        <v>Robesca</v>
      </c>
      <c r="T241" t="str">
        <f>VLOOKUP(orders[[#This Row],[Customer ID]],customers[],9,FALSE)</f>
        <v>Yes</v>
      </c>
      <c r="U241" t="str">
        <f t="shared" si="13"/>
        <v>Hiver</v>
      </c>
      <c r="V241" t="str">
        <f t="shared" si="14"/>
        <v>Medium</v>
      </c>
      <c r="W241" s="3">
        <f t="shared" si="15"/>
        <v>45.769999999999996</v>
      </c>
    </row>
    <row r="242" spans="1:23" x14ac:dyDescent="0.2">
      <c r="A242" t="s">
        <v>1838</v>
      </c>
      <c r="B242" s="1">
        <v>43881</v>
      </c>
      <c r="C242" t="s">
        <v>1839</v>
      </c>
      <c r="D242" t="s">
        <v>6170</v>
      </c>
      <c r="E242">
        <v>4</v>
      </c>
      <c r="F242" t="s">
        <v>1840</v>
      </c>
      <c r="G242" t="s">
        <v>1842</v>
      </c>
      <c r="H242" t="s">
        <v>1843</v>
      </c>
      <c r="I242" t="s">
        <v>153</v>
      </c>
      <c r="J242" t="s">
        <v>18</v>
      </c>
      <c r="K242">
        <v>82007</v>
      </c>
      <c r="L242" s="2">
        <v>1</v>
      </c>
      <c r="M242" s="3">
        <v>14.85</v>
      </c>
      <c r="N242" s="3">
        <v>1.4849999999999999</v>
      </c>
      <c r="O242">
        <v>1.6335</v>
      </c>
      <c r="P242" t="str">
        <f>INDEX(products[],MATCH('orders (2)'!D242,products[Product ID],0),2)</f>
        <v>Exc</v>
      </c>
      <c r="Q242" t="str">
        <f>INDEX(products[],MATCH('orders (2)'!D242,products[Product ID],0),3)</f>
        <v>L</v>
      </c>
      <c r="R242" t="str">
        <f>INDEX(customers[],MATCH('orders (2)'!C242,customers[Customer ID],0),3)</f>
        <v>dmagowan6n@fc2.com</v>
      </c>
      <c r="S242" t="str">
        <f t="shared" si="12"/>
        <v>Excercice</v>
      </c>
      <c r="T242" t="str">
        <f>VLOOKUP(orders[[#This Row],[Customer ID]],customers[],9,FALSE)</f>
        <v>No</v>
      </c>
      <c r="U242" t="str">
        <f t="shared" si="13"/>
        <v>Hiver</v>
      </c>
      <c r="V242" t="str">
        <f t="shared" si="14"/>
        <v>Light</v>
      </c>
      <c r="W242" s="3">
        <f t="shared" si="15"/>
        <v>59.4</v>
      </c>
    </row>
    <row r="243" spans="1:23" x14ac:dyDescent="0.2">
      <c r="A243" t="s">
        <v>1844</v>
      </c>
      <c r="B243" s="1">
        <v>43993</v>
      </c>
      <c r="C243" t="s">
        <v>1845</v>
      </c>
      <c r="D243" t="s">
        <v>6174</v>
      </c>
      <c r="E243">
        <v>6</v>
      </c>
      <c r="F243" t="s">
        <v>1846</v>
      </c>
      <c r="H243" t="s">
        <v>1847</v>
      </c>
      <c r="I243" t="s">
        <v>83</v>
      </c>
      <c r="J243" t="s">
        <v>18</v>
      </c>
      <c r="K243">
        <v>31119</v>
      </c>
      <c r="L243" s="2">
        <v>2.5</v>
      </c>
      <c r="M243" s="3">
        <v>25.874999999999996</v>
      </c>
      <c r="N243" s="3">
        <v>1.0349999999999999</v>
      </c>
      <c r="O243">
        <v>2.3287499999999994</v>
      </c>
      <c r="P243" t="str">
        <f>INDEX(products[],MATCH('orders (2)'!D243,products[Product ID],0),2)</f>
        <v>Ara</v>
      </c>
      <c r="Q243" t="str">
        <f>INDEX(products[],MATCH('orders (2)'!D243,products[Product ID],0),3)</f>
        <v>M</v>
      </c>
      <c r="R243">
        <f>INDEX(customers[],MATCH('orders (2)'!C243,customers[Customer ID],0),3)</f>
        <v>0</v>
      </c>
      <c r="S243" t="str">
        <f t="shared" si="12"/>
        <v>Arabica</v>
      </c>
      <c r="T243" t="str">
        <f>VLOOKUP(orders[[#This Row],[Customer ID]],customers[],9,FALSE)</f>
        <v>Yes</v>
      </c>
      <c r="U243" t="str">
        <f t="shared" si="13"/>
        <v>Été</v>
      </c>
      <c r="V243" t="str">
        <f t="shared" si="14"/>
        <v>Medium</v>
      </c>
      <c r="W243" s="3">
        <f t="shared" si="15"/>
        <v>155.24999999999997</v>
      </c>
    </row>
    <row r="244" spans="1:23" x14ac:dyDescent="0.2">
      <c r="A244" t="s">
        <v>1848</v>
      </c>
      <c r="B244" s="1">
        <v>44082</v>
      </c>
      <c r="C244" t="s">
        <v>1849</v>
      </c>
      <c r="D244" t="s">
        <v>6150</v>
      </c>
      <c r="E244">
        <v>2</v>
      </c>
      <c r="F244" t="s">
        <v>1850</v>
      </c>
      <c r="G244" t="s">
        <v>1851</v>
      </c>
      <c r="H244" t="s">
        <v>1852</v>
      </c>
      <c r="I244" t="s">
        <v>63</v>
      </c>
      <c r="J244" t="s">
        <v>18</v>
      </c>
      <c r="K244">
        <v>30096</v>
      </c>
      <c r="L244" s="2">
        <v>2.5</v>
      </c>
      <c r="M244" s="3">
        <v>22.884999999999998</v>
      </c>
      <c r="N244" s="3">
        <v>0.91539999999999988</v>
      </c>
      <c r="O244">
        <v>1.3730999999999998</v>
      </c>
      <c r="P244" t="str">
        <f>INDEX(products[],MATCH('orders (2)'!D244,products[Product ID],0),2)</f>
        <v>Rob</v>
      </c>
      <c r="Q244" t="str">
        <f>INDEX(products[],MATCH('orders (2)'!D244,products[Product ID],0),3)</f>
        <v>M</v>
      </c>
      <c r="R244">
        <f>INDEX(customers[],MATCH('orders (2)'!C244,customers[Customer ID],0),3)</f>
        <v>0</v>
      </c>
      <c r="S244" t="str">
        <f t="shared" si="12"/>
        <v>Robesca</v>
      </c>
      <c r="T244" t="str">
        <f>VLOOKUP(orders[[#This Row],[Customer ID]],customers[],9,FALSE)</f>
        <v>No</v>
      </c>
      <c r="U244" t="str">
        <f t="shared" si="13"/>
        <v xml:space="preserve">Automne </v>
      </c>
      <c r="V244" t="str">
        <f t="shared" si="14"/>
        <v>Medium</v>
      </c>
      <c r="W244" s="3">
        <f t="shared" si="15"/>
        <v>45.769999999999996</v>
      </c>
    </row>
    <row r="245" spans="1:23" x14ac:dyDescent="0.2">
      <c r="A245" t="s">
        <v>1853</v>
      </c>
      <c r="B245" s="1">
        <v>43918</v>
      </c>
      <c r="C245" t="s">
        <v>1854</v>
      </c>
      <c r="D245" t="s">
        <v>6182</v>
      </c>
      <c r="E245">
        <v>3</v>
      </c>
      <c r="F245" t="s">
        <v>1855</v>
      </c>
      <c r="G245" t="s">
        <v>1857</v>
      </c>
      <c r="H245" t="s">
        <v>1858</v>
      </c>
      <c r="I245" t="s">
        <v>130</v>
      </c>
      <c r="J245" t="s">
        <v>18</v>
      </c>
      <c r="K245">
        <v>94250</v>
      </c>
      <c r="L245" s="2">
        <v>1</v>
      </c>
      <c r="M245" s="3">
        <v>12.15</v>
      </c>
      <c r="N245" s="3">
        <v>1.2150000000000001</v>
      </c>
      <c r="O245">
        <v>1.3365</v>
      </c>
      <c r="P245" t="str">
        <f>INDEX(products[],MATCH('orders (2)'!D245,products[Product ID],0),2)</f>
        <v>Exc</v>
      </c>
      <c r="Q245" t="str">
        <f>INDEX(products[],MATCH('orders (2)'!D245,products[Product ID],0),3)</f>
        <v>D</v>
      </c>
      <c r="R245" t="str">
        <f>INDEX(customers[],MATCH('orders (2)'!C245,customers[Customer ID],0),3)</f>
        <v>srushbrooke6q@youku.com</v>
      </c>
      <c r="S245" t="str">
        <f t="shared" si="12"/>
        <v>Excercice</v>
      </c>
      <c r="T245" t="str">
        <f>VLOOKUP(orders[[#This Row],[Customer ID]],customers[],9,FALSE)</f>
        <v>Yes</v>
      </c>
      <c r="U245" t="str">
        <f t="shared" si="13"/>
        <v>Printemps</v>
      </c>
      <c r="V245" t="str">
        <f t="shared" si="14"/>
        <v>Dark</v>
      </c>
      <c r="W245" s="3">
        <f t="shared" si="15"/>
        <v>36.450000000000003</v>
      </c>
    </row>
    <row r="246" spans="1:23" x14ac:dyDescent="0.2">
      <c r="A246" t="s">
        <v>1859</v>
      </c>
      <c r="B246" s="1">
        <v>44114</v>
      </c>
      <c r="C246" t="s">
        <v>1860</v>
      </c>
      <c r="D246" t="s">
        <v>6143</v>
      </c>
      <c r="E246">
        <v>4</v>
      </c>
      <c r="F246" t="s">
        <v>1861</v>
      </c>
      <c r="G246" t="s">
        <v>1863</v>
      </c>
      <c r="H246" t="s">
        <v>1864</v>
      </c>
      <c r="I246" t="s">
        <v>136</v>
      </c>
      <c r="J246" t="s">
        <v>18</v>
      </c>
      <c r="K246">
        <v>33661</v>
      </c>
      <c r="L246" s="2">
        <v>0.5</v>
      </c>
      <c r="M246" s="3">
        <v>7.29</v>
      </c>
      <c r="N246" s="3">
        <v>1.458</v>
      </c>
      <c r="O246">
        <v>0.80190000000000006</v>
      </c>
      <c r="P246" t="str">
        <f>INDEX(products[],MATCH('orders (2)'!D246,products[Product ID],0),2)</f>
        <v>Exc</v>
      </c>
      <c r="Q246" t="str">
        <f>INDEX(products[],MATCH('orders (2)'!D246,products[Product ID],0),3)</f>
        <v>D</v>
      </c>
      <c r="R246" t="str">
        <f>INDEX(customers[],MATCH('orders (2)'!C246,customers[Customer ID],0),3)</f>
        <v>tdrynan6r@deviantart.com</v>
      </c>
      <c r="S246" t="str">
        <f t="shared" si="12"/>
        <v>Excercice</v>
      </c>
      <c r="T246" t="str">
        <f>VLOOKUP(orders[[#This Row],[Customer ID]],customers[],9,FALSE)</f>
        <v>Yes</v>
      </c>
      <c r="U246" t="str">
        <f t="shared" si="13"/>
        <v>Automne</v>
      </c>
      <c r="V246" t="str">
        <f t="shared" si="14"/>
        <v>Dark</v>
      </c>
      <c r="W246" s="3">
        <f t="shared" si="15"/>
        <v>29.16</v>
      </c>
    </row>
    <row r="247" spans="1:23" x14ac:dyDescent="0.2">
      <c r="A247" t="s">
        <v>1865</v>
      </c>
      <c r="B247" s="1">
        <v>44702</v>
      </c>
      <c r="C247" t="s">
        <v>1866</v>
      </c>
      <c r="D247" t="s">
        <v>6180</v>
      </c>
      <c r="E247">
        <v>4</v>
      </c>
      <c r="F247" t="s">
        <v>1867</v>
      </c>
      <c r="G247" t="s">
        <v>1869</v>
      </c>
      <c r="H247" t="s">
        <v>1870</v>
      </c>
      <c r="I247" t="s">
        <v>72</v>
      </c>
      <c r="J247" t="s">
        <v>18</v>
      </c>
      <c r="K247">
        <v>96805</v>
      </c>
      <c r="L247" s="2">
        <v>2.5</v>
      </c>
      <c r="M247" s="3">
        <v>33.464999999999996</v>
      </c>
      <c r="N247" s="3">
        <v>1.3385999999999998</v>
      </c>
      <c r="O247">
        <v>4.3504499999999995</v>
      </c>
      <c r="P247" t="str">
        <f>INDEX(products[],MATCH('orders (2)'!D247,products[Product ID],0),2)</f>
        <v>Lib</v>
      </c>
      <c r="Q247" t="str">
        <f>INDEX(products[],MATCH('orders (2)'!D247,products[Product ID],0),3)</f>
        <v>M</v>
      </c>
      <c r="R247" t="str">
        <f>INDEX(customers[],MATCH('orders (2)'!C247,customers[Customer ID],0),3)</f>
        <v>eyurkov6s@hud.gov</v>
      </c>
      <c r="S247" t="str">
        <f t="shared" si="12"/>
        <v>Liberta</v>
      </c>
      <c r="T247" t="str">
        <f>VLOOKUP(orders[[#This Row],[Customer ID]],customers[],9,FALSE)</f>
        <v>No</v>
      </c>
      <c r="U247" t="str">
        <f t="shared" si="13"/>
        <v>Printemps</v>
      </c>
      <c r="V247" t="str">
        <f t="shared" si="14"/>
        <v>Medium</v>
      </c>
      <c r="W247" s="3">
        <f t="shared" si="15"/>
        <v>133.85999999999999</v>
      </c>
    </row>
    <row r="248" spans="1:23" x14ac:dyDescent="0.2">
      <c r="A248" t="s">
        <v>1871</v>
      </c>
      <c r="B248" s="1">
        <v>43951</v>
      </c>
      <c r="C248" t="s">
        <v>1872</v>
      </c>
      <c r="D248" t="s">
        <v>6144</v>
      </c>
      <c r="E248">
        <v>5</v>
      </c>
      <c r="F248" t="s">
        <v>1873</v>
      </c>
      <c r="G248" t="s">
        <v>1875</v>
      </c>
      <c r="H248" t="s">
        <v>1876</v>
      </c>
      <c r="I248" t="s">
        <v>31</v>
      </c>
      <c r="J248" t="s">
        <v>18</v>
      </c>
      <c r="K248">
        <v>70820</v>
      </c>
      <c r="L248" s="2">
        <v>0.2</v>
      </c>
      <c r="M248" s="3">
        <v>4.7549999999999999</v>
      </c>
      <c r="N248" s="3">
        <v>2.3774999999999999</v>
      </c>
      <c r="O248">
        <v>0.61814999999999998</v>
      </c>
      <c r="P248" t="str">
        <f>INDEX(products[],MATCH('orders (2)'!D248,products[Product ID],0),2)</f>
        <v>Lib</v>
      </c>
      <c r="Q248" t="str">
        <f>INDEX(products[],MATCH('orders (2)'!D248,products[Product ID],0),3)</f>
        <v>L</v>
      </c>
      <c r="R248" t="str">
        <f>INDEX(customers[],MATCH('orders (2)'!C248,customers[Customer ID],0),3)</f>
        <v>lmallan6t@state.gov</v>
      </c>
      <c r="S248" t="str">
        <f t="shared" si="12"/>
        <v>Liberta</v>
      </c>
      <c r="T248" t="str">
        <f>VLOOKUP(orders[[#This Row],[Customer ID]],customers[],9,FALSE)</f>
        <v>Yes</v>
      </c>
      <c r="U248" t="str">
        <f t="shared" si="13"/>
        <v>Printemps</v>
      </c>
      <c r="V248" t="str">
        <f t="shared" si="14"/>
        <v>Light</v>
      </c>
      <c r="W248" s="3">
        <f t="shared" si="15"/>
        <v>23.774999999999999</v>
      </c>
    </row>
    <row r="249" spans="1:23" x14ac:dyDescent="0.2">
      <c r="A249" t="s">
        <v>1877</v>
      </c>
      <c r="B249" s="1">
        <v>44542</v>
      </c>
      <c r="C249" t="s">
        <v>1878</v>
      </c>
      <c r="D249" t="s">
        <v>6142</v>
      </c>
      <c r="E249">
        <v>3</v>
      </c>
      <c r="F249" t="s">
        <v>1879</v>
      </c>
      <c r="G249" t="s">
        <v>1881</v>
      </c>
      <c r="H249" t="s">
        <v>1882</v>
      </c>
      <c r="I249" t="s">
        <v>228</v>
      </c>
      <c r="J249" t="s">
        <v>27</v>
      </c>
      <c r="K249" t="s">
        <v>229</v>
      </c>
      <c r="L249" s="2">
        <v>1</v>
      </c>
      <c r="M249" s="3">
        <v>12.95</v>
      </c>
      <c r="N249" s="3">
        <v>1.2949999999999999</v>
      </c>
      <c r="O249">
        <v>1.6835</v>
      </c>
      <c r="P249" t="str">
        <f>INDEX(products[],MATCH('orders (2)'!D249,products[Product ID],0),2)</f>
        <v>Lib</v>
      </c>
      <c r="Q249" t="str">
        <f>INDEX(products[],MATCH('orders (2)'!D249,products[Product ID],0),3)</f>
        <v>D</v>
      </c>
      <c r="R249" t="str">
        <f>INDEX(customers[],MATCH('orders (2)'!C249,customers[Customer ID],0),3)</f>
        <v>gbentjens6u@netlog.com</v>
      </c>
      <c r="S249" t="str">
        <f t="shared" si="12"/>
        <v>Liberta</v>
      </c>
      <c r="T249" t="str">
        <f>VLOOKUP(orders[[#This Row],[Customer ID]],customers[],9,FALSE)</f>
        <v>No</v>
      </c>
      <c r="U249" t="str">
        <f t="shared" si="13"/>
        <v>Hiver</v>
      </c>
      <c r="V249" t="str">
        <f t="shared" si="14"/>
        <v>Dark</v>
      </c>
      <c r="W249" s="3">
        <f t="shared" si="15"/>
        <v>38.849999999999994</v>
      </c>
    </row>
    <row r="250" spans="1:23" x14ac:dyDescent="0.2">
      <c r="A250" t="s">
        <v>1883</v>
      </c>
      <c r="B250" s="1">
        <v>44131</v>
      </c>
      <c r="C250" t="s">
        <v>1884</v>
      </c>
      <c r="D250" t="s">
        <v>6177</v>
      </c>
      <c r="E250">
        <v>6</v>
      </c>
      <c r="F250" t="s">
        <v>1885</v>
      </c>
      <c r="G250" t="s">
        <v>1886</v>
      </c>
      <c r="H250" t="s">
        <v>1887</v>
      </c>
      <c r="I250" t="s">
        <v>392</v>
      </c>
      <c r="J250" t="s">
        <v>317</v>
      </c>
      <c r="K250" t="s">
        <v>393</v>
      </c>
      <c r="L250" s="2">
        <v>0.2</v>
      </c>
      <c r="M250" s="3">
        <v>3.5849999999999995</v>
      </c>
      <c r="N250" s="3">
        <v>1.7924999999999998</v>
      </c>
      <c r="O250">
        <v>0.21509999999999996</v>
      </c>
      <c r="P250" t="str">
        <f>INDEX(products[],MATCH('orders (2)'!D250,products[Product ID],0),2)</f>
        <v>Rob</v>
      </c>
      <c r="Q250" t="str">
        <f>INDEX(products[],MATCH('orders (2)'!D250,products[Product ID],0),3)</f>
        <v>L</v>
      </c>
      <c r="R250">
        <f>INDEX(customers[],MATCH('orders (2)'!C250,customers[Customer ID],0),3)</f>
        <v>0</v>
      </c>
      <c r="S250" t="str">
        <f t="shared" si="12"/>
        <v>Robesca</v>
      </c>
      <c r="T250" t="str">
        <f>VLOOKUP(orders[[#This Row],[Customer ID]],customers[],9,FALSE)</f>
        <v>Yes</v>
      </c>
      <c r="U250" t="str">
        <f t="shared" si="13"/>
        <v>Automne</v>
      </c>
      <c r="V250" t="str">
        <f t="shared" si="14"/>
        <v>Light</v>
      </c>
      <c r="W250" s="3">
        <f t="shared" si="15"/>
        <v>21.509999999999998</v>
      </c>
    </row>
    <row r="251" spans="1:23" x14ac:dyDescent="0.2">
      <c r="A251" t="s">
        <v>1888</v>
      </c>
      <c r="B251" s="1">
        <v>44019</v>
      </c>
      <c r="C251" t="s">
        <v>1889</v>
      </c>
      <c r="D251" t="s">
        <v>6146</v>
      </c>
      <c r="E251">
        <v>1</v>
      </c>
      <c r="F251" t="s">
        <v>1890</v>
      </c>
      <c r="G251" t="s">
        <v>1892</v>
      </c>
      <c r="H251" t="s">
        <v>1893</v>
      </c>
      <c r="I251" t="s">
        <v>32</v>
      </c>
      <c r="J251" t="s">
        <v>18</v>
      </c>
      <c r="K251">
        <v>55458</v>
      </c>
      <c r="L251" s="2">
        <v>1</v>
      </c>
      <c r="M251" s="3">
        <v>9.9499999999999993</v>
      </c>
      <c r="N251" s="3">
        <v>0.99499999999999988</v>
      </c>
      <c r="O251">
        <v>0.89549999999999985</v>
      </c>
      <c r="P251" t="str">
        <f>INDEX(products[],MATCH('orders (2)'!D251,products[Product ID],0),2)</f>
        <v>Ara</v>
      </c>
      <c r="Q251" t="str">
        <f>INDEX(products[],MATCH('orders (2)'!D251,products[Product ID],0),3)</f>
        <v>D</v>
      </c>
      <c r="R251" t="str">
        <f>INDEX(customers[],MATCH('orders (2)'!C251,customers[Customer ID],0),3)</f>
        <v>lentwistle6w@omniture.com</v>
      </c>
      <c r="S251" t="str">
        <f t="shared" si="12"/>
        <v>Arabica</v>
      </c>
      <c r="T251" t="str">
        <f>VLOOKUP(orders[[#This Row],[Customer ID]],customers[],9,FALSE)</f>
        <v>Yes</v>
      </c>
      <c r="U251" t="str">
        <f t="shared" si="13"/>
        <v>Été</v>
      </c>
      <c r="V251" t="str">
        <f t="shared" si="14"/>
        <v>Dark</v>
      </c>
      <c r="W251" s="3">
        <f t="shared" si="15"/>
        <v>9.9499999999999993</v>
      </c>
    </row>
    <row r="252" spans="1:23" x14ac:dyDescent="0.2">
      <c r="A252" t="s">
        <v>1894</v>
      </c>
      <c r="B252" s="1">
        <v>43861</v>
      </c>
      <c r="C252" t="s">
        <v>1934</v>
      </c>
      <c r="D252" t="s">
        <v>6169</v>
      </c>
      <c r="E252">
        <v>1</v>
      </c>
      <c r="F252" t="s">
        <v>1935</v>
      </c>
      <c r="G252" t="s">
        <v>1937</v>
      </c>
      <c r="H252" t="s">
        <v>1938</v>
      </c>
      <c r="I252" t="s">
        <v>44</v>
      </c>
      <c r="J252" t="s">
        <v>18</v>
      </c>
      <c r="K252">
        <v>53205</v>
      </c>
      <c r="L252" s="2">
        <v>1</v>
      </c>
      <c r="M252" s="3">
        <v>15.85</v>
      </c>
      <c r="N252" s="3">
        <v>1.585</v>
      </c>
      <c r="O252">
        <v>2.0605000000000002</v>
      </c>
      <c r="P252" t="str">
        <f>INDEX(products[],MATCH('orders (2)'!D252,products[Product ID],0),2)</f>
        <v>Lib</v>
      </c>
      <c r="Q252" t="str">
        <f>INDEX(products[],MATCH('orders (2)'!D252,products[Product ID],0),3)</f>
        <v>L</v>
      </c>
      <c r="R252" t="str">
        <f>INDEX(customers[],MATCH('orders (2)'!C252,customers[Customer ID],0),3)</f>
        <v>zkiffe74@cyberchimps.com</v>
      </c>
      <c r="S252" t="str">
        <f t="shared" si="12"/>
        <v>Liberta</v>
      </c>
      <c r="T252" t="str">
        <f>VLOOKUP(orders[[#This Row],[Customer ID]],customers[],9,FALSE)</f>
        <v>Yes</v>
      </c>
      <c r="U252" t="str">
        <f t="shared" si="13"/>
        <v>Hiver</v>
      </c>
      <c r="V252" t="str">
        <f t="shared" si="14"/>
        <v>Light</v>
      </c>
      <c r="W252" s="3">
        <f t="shared" si="15"/>
        <v>15.85</v>
      </c>
    </row>
    <row r="253" spans="1:23" x14ac:dyDescent="0.2">
      <c r="A253" t="s">
        <v>1933</v>
      </c>
      <c r="B253" s="1">
        <v>43846</v>
      </c>
      <c r="C253" t="s">
        <v>1934</v>
      </c>
      <c r="D253" t="s">
        <v>6159</v>
      </c>
      <c r="E253">
        <v>2</v>
      </c>
      <c r="F253" t="s">
        <v>1935</v>
      </c>
      <c r="G253" t="s">
        <v>1937</v>
      </c>
      <c r="H253" t="s">
        <v>1938</v>
      </c>
      <c r="I253" t="s">
        <v>44</v>
      </c>
      <c r="J253" t="s">
        <v>18</v>
      </c>
      <c r="K253">
        <v>53205</v>
      </c>
      <c r="L253" s="2">
        <v>0.5</v>
      </c>
      <c r="M253" s="3">
        <v>8.73</v>
      </c>
      <c r="N253" s="3">
        <v>1.746</v>
      </c>
      <c r="O253">
        <v>1.1349</v>
      </c>
      <c r="P253" t="str">
        <f>INDEX(products[],MATCH('orders (2)'!D253,products[Product ID],0),2)</f>
        <v>Lib</v>
      </c>
      <c r="Q253" t="str">
        <f>INDEX(products[],MATCH('orders (2)'!D253,products[Product ID],0),3)</f>
        <v>M</v>
      </c>
      <c r="R253" t="str">
        <f>INDEX(customers[],MATCH('orders (2)'!C253,customers[Customer ID],0),3)</f>
        <v>zkiffe74@cyberchimps.com</v>
      </c>
      <c r="S253" t="str">
        <f t="shared" si="12"/>
        <v>Liberta</v>
      </c>
      <c r="T253" t="str">
        <f>VLOOKUP(orders[[#This Row],[Customer ID]],customers[],9,FALSE)</f>
        <v>Yes</v>
      </c>
      <c r="U253" t="str">
        <f t="shared" si="13"/>
        <v>Hiver</v>
      </c>
      <c r="V253" t="str">
        <f t="shared" si="14"/>
        <v>Medium</v>
      </c>
      <c r="W253" s="3">
        <f t="shared" si="15"/>
        <v>17.46</v>
      </c>
    </row>
    <row r="254" spans="1:23" x14ac:dyDescent="0.2">
      <c r="A254" t="s">
        <v>1899</v>
      </c>
      <c r="B254" s="1">
        <v>43879</v>
      </c>
      <c r="C254" t="s">
        <v>1900</v>
      </c>
      <c r="D254" t="s">
        <v>6173</v>
      </c>
      <c r="E254">
        <v>1</v>
      </c>
      <c r="F254" t="s">
        <v>1901</v>
      </c>
      <c r="G254" t="s">
        <v>1903</v>
      </c>
      <c r="H254" t="s">
        <v>1904</v>
      </c>
      <c r="I254" t="s">
        <v>34</v>
      </c>
      <c r="J254" t="s">
        <v>18</v>
      </c>
      <c r="K254">
        <v>28225</v>
      </c>
      <c r="L254" s="2">
        <v>0.2</v>
      </c>
      <c r="M254" s="3">
        <v>2.9849999999999999</v>
      </c>
      <c r="N254" s="3">
        <v>1.4924999999999999</v>
      </c>
      <c r="O254">
        <v>0.17909999999999998</v>
      </c>
      <c r="P254" t="str">
        <f>INDEX(products[],MATCH('orders (2)'!D254,products[Product ID],0),2)</f>
        <v>Rob</v>
      </c>
      <c r="Q254" t="str">
        <f>INDEX(products[],MATCH('orders (2)'!D254,products[Product ID],0),3)</f>
        <v>M</v>
      </c>
      <c r="R254" t="str">
        <f>INDEX(customers[],MATCH('orders (2)'!C254,customers[Customer ID],0),3)</f>
        <v>macott6y@pagesperso-orange.fr</v>
      </c>
      <c r="S254" t="str">
        <f t="shared" si="12"/>
        <v>Robesca</v>
      </c>
      <c r="T254" t="str">
        <f>VLOOKUP(orders[[#This Row],[Customer ID]],customers[],9,FALSE)</f>
        <v>Yes</v>
      </c>
      <c r="U254" t="str">
        <f t="shared" si="13"/>
        <v>Hiver</v>
      </c>
      <c r="V254" t="str">
        <f t="shared" si="14"/>
        <v>Medium</v>
      </c>
      <c r="W254" s="3">
        <f t="shared" si="15"/>
        <v>2.9849999999999999</v>
      </c>
    </row>
    <row r="255" spans="1:23" x14ac:dyDescent="0.2">
      <c r="A255" t="s">
        <v>1905</v>
      </c>
      <c r="B255" s="1">
        <v>44360</v>
      </c>
      <c r="C255" t="s">
        <v>1906</v>
      </c>
      <c r="D255" t="s">
        <v>6140</v>
      </c>
      <c r="E255">
        <v>5</v>
      </c>
      <c r="F255" t="s">
        <v>1907</v>
      </c>
      <c r="G255" t="s">
        <v>1909</v>
      </c>
      <c r="H255" t="s">
        <v>1910</v>
      </c>
      <c r="I255" t="s">
        <v>183</v>
      </c>
      <c r="J255" t="s">
        <v>18</v>
      </c>
      <c r="K255">
        <v>85099</v>
      </c>
      <c r="L255" s="2">
        <v>1</v>
      </c>
      <c r="M255" s="3">
        <v>13.75</v>
      </c>
      <c r="N255" s="3">
        <v>1.375</v>
      </c>
      <c r="O255">
        <v>1.5125</v>
      </c>
      <c r="P255" t="str">
        <f>INDEX(products[],MATCH('orders (2)'!D255,products[Product ID],0),2)</f>
        <v>Exc</v>
      </c>
      <c r="Q255" t="str">
        <f>INDEX(products[],MATCH('orders (2)'!D255,products[Product ID],0),3)</f>
        <v>M</v>
      </c>
      <c r="R255" t="str">
        <f>INDEX(customers[],MATCH('orders (2)'!C255,customers[Customer ID],0),3)</f>
        <v>cheaviside6z@rediff.com</v>
      </c>
      <c r="S255" t="str">
        <f t="shared" si="12"/>
        <v>Excercice</v>
      </c>
      <c r="T255" t="str">
        <f>VLOOKUP(orders[[#This Row],[Customer ID]],customers[],9,FALSE)</f>
        <v>Yes</v>
      </c>
      <c r="U255" t="str">
        <f t="shared" si="13"/>
        <v>Été</v>
      </c>
      <c r="V255" t="str">
        <f t="shared" si="14"/>
        <v>Medium</v>
      </c>
      <c r="W255" s="3">
        <f t="shared" si="15"/>
        <v>68.75</v>
      </c>
    </row>
    <row r="256" spans="1:23" x14ac:dyDescent="0.2">
      <c r="A256" t="s">
        <v>1911</v>
      </c>
      <c r="B256" s="1">
        <v>44779</v>
      </c>
      <c r="C256" t="s">
        <v>1912</v>
      </c>
      <c r="D256" t="s">
        <v>6146</v>
      </c>
      <c r="E256">
        <v>3</v>
      </c>
      <c r="F256" t="s">
        <v>1913</v>
      </c>
      <c r="G256" t="s">
        <v>1914</v>
      </c>
      <c r="H256" t="s">
        <v>1915</v>
      </c>
      <c r="I256" t="s">
        <v>131</v>
      </c>
      <c r="J256" t="s">
        <v>18</v>
      </c>
      <c r="K256">
        <v>11407</v>
      </c>
      <c r="L256" s="2">
        <v>1</v>
      </c>
      <c r="M256" s="3">
        <v>9.9499999999999993</v>
      </c>
      <c r="N256" s="3">
        <v>0.99499999999999988</v>
      </c>
      <c r="O256">
        <v>0.89549999999999985</v>
      </c>
      <c r="P256" t="str">
        <f>INDEX(products[],MATCH('orders (2)'!D256,products[Product ID],0),2)</f>
        <v>Ara</v>
      </c>
      <c r="Q256" t="str">
        <f>INDEX(products[],MATCH('orders (2)'!D256,products[Product ID],0),3)</f>
        <v>D</v>
      </c>
      <c r="R256">
        <f>INDEX(customers[],MATCH('orders (2)'!C256,customers[Customer ID],0),3)</f>
        <v>0</v>
      </c>
      <c r="S256" t="str">
        <f t="shared" si="12"/>
        <v>Arabica</v>
      </c>
      <c r="T256" t="str">
        <f>VLOOKUP(orders[[#This Row],[Customer ID]],customers[],9,FALSE)</f>
        <v>No</v>
      </c>
      <c r="U256" t="str">
        <f t="shared" si="13"/>
        <v>Été</v>
      </c>
      <c r="V256" t="str">
        <f t="shared" si="14"/>
        <v>Dark</v>
      </c>
      <c r="W256" s="3">
        <f t="shared" si="15"/>
        <v>29.849999999999998</v>
      </c>
    </row>
    <row r="257" spans="1:23" x14ac:dyDescent="0.2">
      <c r="A257" t="s">
        <v>1916</v>
      </c>
      <c r="B257" s="1">
        <v>44523</v>
      </c>
      <c r="C257" t="s">
        <v>1917</v>
      </c>
      <c r="D257" t="s">
        <v>6161</v>
      </c>
      <c r="E257">
        <v>4</v>
      </c>
      <c r="F257" t="s">
        <v>1918</v>
      </c>
      <c r="G257" t="s">
        <v>1920</v>
      </c>
      <c r="H257" t="s">
        <v>1921</v>
      </c>
      <c r="I257" t="s">
        <v>193</v>
      </c>
      <c r="J257" t="s">
        <v>18</v>
      </c>
      <c r="K257">
        <v>61825</v>
      </c>
      <c r="L257" s="2">
        <v>1</v>
      </c>
      <c r="M257" s="3">
        <v>14.55</v>
      </c>
      <c r="N257" s="3">
        <v>1.4550000000000001</v>
      </c>
      <c r="O257">
        <v>1.8915000000000002</v>
      </c>
      <c r="P257" t="str">
        <f>INDEX(products[],MATCH('orders (2)'!D257,products[Product ID],0),2)</f>
        <v>Lib</v>
      </c>
      <c r="Q257" t="str">
        <f>INDEX(products[],MATCH('orders (2)'!D257,products[Product ID],0),3)</f>
        <v>M</v>
      </c>
      <c r="R257" t="str">
        <f>INDEX(customers[],MATCH('orders (2)'!C257,customers[Customer ID],0),3)</f>
        <v>lkernan71@wsj.com</v>
      </c>
      <c r="S257" t="str">
        <f t="shared" si="12"/>
        <v>Liberta</v>
      </c>
      <c r="T257" t="str">
        <f>VLOOKUP(orders[[#This Row],[Customer ID]],customers[],9,FALSE)</f>
        <v>No</v>
      </c>
      <c r="U257" t="str">
        <f t="shared" si="13"/>
        <v>Automne</v>
      </c>
      <c r="V257" t="str">
        <f t="shared" si="14"/>
        <v>Medium</v>
      </c>
      <c r="W257" s="3">
        <f t="shared" si="15"/>
        <v>58.2</v>
      </c>
    </row>
    <row r="258" spans="1:23" x14ac:dyDescent="0.2">
      <c r="A258" t="s">
        <v>1922</v>
      </c>
      <c r="B258" s="1">
        <v>44482</v>
      </c>
      <c r="C258" t="s">
        <v>1923</v>
      </c>
      <c r="D258" t="s">
        <v>6172</v>
      </c>
      <c r="E258">
        <v>4</v>
      </c>
      <c r="F258" t="s">
        <v>1924</v>
      </c>
      <c r="H258" t="s">
        <v>1926</v>
      </c>
      <c r="I258" t="s">
        <v>237</v>
      </c>
      <c r="J258" t="s">
        <v>27</v>
      </c>
      <c r="K258" t="s">
        <v>238</v>
      </c>
      <c r="L258" s="2">
        <v>0.5</v>
      </c>
      <c r="M258" s="3">
        <v>7.169999999999999</v>
      </c>
      <c r="N258" s="3">
        <v>1.4339999999999997</v>
      </c>
      <c r="O258">
        <v>0.43019999999999992</v>
      </c>
      <c r="P258" t="str">
        <f>INDEX(products[],MATCH('orders (2)'!D258,products[Product ID],0),2)</f>
        <v>Rob</v>
      </c>
      <c r="Q258" t="str">
        <f>INDEX(products[],MATCH('orders (2)'!D258,products[Product ID],0),3)</f>
        <v>L</v>
      </c>
      <c r="R258" t="str">
        <f>INDEX(customers[],MATCH('orders (2)'!C258,customers[Customer ID],0),3)</f>
        <v>rmclae72@dailymotion.com</v>
      </c>
      <c r="S258" t="str">
        <f t="shared" ref="S258:S321" si="16">_xlfn.IFS(P258="Rob","Robesca",P258="Ara","Arabica",P258="Exc","Excercice",P258="Lib","Liberta")</f>
        <v>Robesca</v>
      </c>
      <c r="T258" t="str">
        <f>VLOOKUP(orders[[#This Row],[Customer ID]],customers[],9,FALSE)</f>
        <v>No</v>
      </c>
      <c r="U258" t="str">
        <f t="shared" ref="U258:U321" si="17">_xlfn.IFS(MONTH(B258)=7,"Été",MONTH(B258)=8,"Été",MONTH(B258)=6,"Été",MONTH(B258)=9,"Automne ",MONTH(B258)=10,"Automne",MONTH(B258)=11,"Automne",MONTH(B258)=5,"Printemps",MONTH(B258)=4,"Printemps",MONTH(B258)=3,"Printemps",MONTH(B258)=1,"Hiver",MONTH(B258)=2,"Hiver",MONTH(B258)=12,"Hiver")</f>
        <v>Automne</v>
      </c>
      <c r="V258" t="str">
        <f t="shared" ref="V258:V321" si="18">_xlfn.IFS(Q258="M","Medium",Q258="L","Light",Q258="D","Dark")</f>
        <v>Light</v>
      </c>
      <c r="W258" s="3">
        <f t="shared" ref="W258:W321" si="19">E258*M258</f>
        <v>28.679999999999996</v>
      </c>
    </row>
    <row r="259" spans="1:23" x14ac:dyDescent="0.2">
      <c r="A259" t="s">
        <v>1927</v>
      </c>
      <c r="B259" s="1">
        <v>44439</v>
      </c>
      <c r="C259" t="s">
        <v>1928</v>
      </c>
      <c r="D259" t="s">
        <v>6172</v>
      </c>
      <c r="E259">
        <v>3</v>
      </c>
      <c r="F259" t="s">
        <v>1929</v>
      </c>
      <c r="G259" t="s">
        <v>1931</v>
      </c>
      <c r="H259" t="s">
        <v>1932</v>
      </c>
      <c r="I259" t="s">
        <v>125</v>
      </c>
      <c r="J259" t="s">
        <v>18</v>
      </c>
      <c r="K259">
        <v>85715</v>
      </c>
      <c r="L259" s="2">
        <v>0.5</v>
      </c>
      <c r="M259" s="3">
        <v>7.169999999999999</v>
      </c>
      <c r="N259" s="3">
        <v>1.4339999999999997</v>
      </c>
      <c r="O259">
        <v>0.43019999999999992</v>
      </c>
      <c r="P259" t="str">
        <f>INDEX(products[],MATCH('orders (2)'!D259,products[Product ID],0),2)</f>
        <v>Rob</v>
      </c>
      <c r="Q259" t="str">
        <f>INDEX(products[],MATCH('orders (2)'!D259,products[Product ID],0),3)</f>
        <v>L</v>
      </c>
      <c r="R259" t="str">
        <f>INDEX(customers[],MATCH('orders (2)'!C259,customers[Customer ID],0),3)</f>
        <v>cblowfelde73@ustream.tv</v>
      </c>
      <c r="S259" t="str">
        <f t="shared" si="16"/>
        <v>Robesca</v>
      </c>
      <c r="T259" t="str">
        <f>VLOOKUP(orders[[#This Row],[Customer ID]],customers[],9,FALSE)</f>
        <v>No</v>
      </c>
      <c r="U259" t="str">
        <f t="shared" si="17"/>
        <v>Été</v>
      </c>
      <c r="V259" t="str">
        <f t="shared" si="18"/>
        <v>Light</v>
      </c>
      <c r="W259" s="3">
        <f t="shared" si="19"/>
        <v>21.509999999999998</v>
      </c>
    </row>
    <row r="260" spans="1:23" x14ac:dyDescent="0.2">
      <c r="A260" t="s">
        <v>1939</v>
      </c>
      <c r="B260" s="1">
        <v>44676</v>
      </c>
      <c r="C260" t="s">
        <v>1940</v>
      </c>
      <c r="D260" t="s">
        <v>6184</v>
      </c>
      <c r="E260">
        <v>1</v>
      </c>
      <c r="F260" t="s">
        <v>1941</v>
      </c>
      <c r="G260" t="s">
        <v>1943</v>
      </c>
      <c r="H260" t="s">
        <v>1944</v>
      </c>
      <c r="I260" t="s">
        <v>120</v>
      </c>
      <c r="J260" t="s">
        <v>18</v>
      </c>
      <c r="K260">
        <v>33064</v>
      </c>
      <c r="L260" s="2">
        <v>2.5</v>
      </c>
      <c r="M260" s="3">
        <v>27.945</v>
      </c>
      <c r="N260" s="3">
        <v>1.1177999999999999</v>
      </c>
      <c r="O260">
        <v>3.07395</v>
      </c>
      <c r="P260" t="str">
        <f>INDEX(products[],MATCH('orders (2)'!D260,products[Product ID],0),2)</f>
        <v>Exc</v>
      </c>
      <c r="Q260" t="str">
        <f>INDEX(products[],MATCH('orders (2)'!D260,products[Product ID],0),3)</f>
        <v>D</v>
      </c>
      <c r="R260" t="str">
        <f>INDEX(customers[],MATCH('orders (2)'!C260,customers[Customer ID],0),3)</f>
        <v>docalleran75@ucla.edu</v>
      </c>
      <c r="S260" t="str">
        <f t="shared" si="16"/>
        <v>Excercice</v>
      </c>
      <c r="T260" t="str">
        <f>VLOOKUP(orders[[#This Row],[Customer ID]],customers[],9,FALSE)</f>
        <v>Yes</v>
      </c>
      <c r="U260" t="str">
        <f t="shared" si="17"/>
        <v>Printemps</v>
      </c>
      <c r="V260" t="str">
        <f t="shared" si="18"/>
        <v>Dark</v>
      </c>
      <c r="W260" s="3">
        <f t="shared" si="19"/>
        <v>27.945</v>
      </c>
    </row>
    <row r="261" spans="1:23" x14ac:dyDescent="0.2">
      <c r="A261" t="s">
        <v>1945</v>
      </c>
      <c r="B261" s="1">
        <v>44513</v>
      </c>
      <c r="C261" t="s">
        <v>1946</v>
      </c>
      <c r="D261" t="s">
        <v>6184</v>
      </c>
      <c r="E261">
        <v>5</v>
      </c>
      <c r="F261" t="s">
        <v>1947</v>
      </c>
      <c r="G261" t="s">
        <v>1949</v>
      </c>
      <c r="H261" t="s">
        <v>1950</v>
      </c>
      <c r="I261" t="s">
        <v>145</v>
      </c>
      <c r="J261" t="s">
        <v>18</v>
      </c>
      <c r="K261">
        <v>90610</v>
      </c>
      <c r="L261" s="2">
        <v>2.5</v>
      </c>
      <c r="M261" s="3">
        <v>27.945</v>
      </c>
      <c r="N261" s="3">
        <v>1.1177999999999999</v>
      </c>
      <c r="O261">
        <v>3.07395</v>
      </c>
      <c r="P261" t="str">
        <f>INDEX(products[],MATCH('orders (2)'!D261,products[Product ID],0),2)</f>
        <v>Exc</v>
      </c>
      <c r="Q261" t="str">
        <f>INDEX(products[],MATCH('orders (2)'!D261,products[Product ID],0),3)</f>
        <v>D</v>
      </c>
      <c r="R261" t="str">
        <f>INDEX(customers[],MATCH('orders (2)'!C261,customers[Customer ID],0),3)</f>
        <v>ccromwell76@desdev.cn</v>
      </c>
      <c r="S261" t="str">
        <f t="shared" si="16"/>
        <v>Excercice</v>
      </c>
      <c r="T261" t="str">
        <f>VLOOKUP(orders[[#This Row],[Customer ID]],customers[],9,FALSE)</f>
        <v>No</v>
      </c>
      <c r="U261" t="str">
        <f t="shared" si="17"/>
        <v>Automne</v>
      </c>
      <c r="V261" t="str">
        <f t="shared" si="18"/>
        <v>Dark</v>
      </c>
      <c r="W261" s="3">
        <f t="shared" si="19"/>
        <v>139.72499999999999</v>
      </c>
    </row>
    <row r="262" spans="1:23" x14ac:dyDescent="0.2">
      <c r="A262" t="s">
        <v>1951</v>
      </c>
      <c r="B262" s="1">
        <v>44355</v>
      </c>
      <c r="C262" t="s">
        <v>1952</v>
      </c>
      <c r="D262" t="s">
        <v>6173</v>
      </c>
      <c r="E262">
        <v>2</v>
      </c>
      <c r="F262" t="s">
        <v>1953</v>
      </c>
      <c r="G262" t="s">
        <v>1955</v>
      </c>
      <c r="H262" t="s">
        <v>1956</v>
      </c>
      <c r="I262" t="s">
        <v>175</v>
      </c>
      <c r="J262" t="s">
        <v>27</v>
      </c>
      <c r="K262" t="s">
        <v>176</v>
      </c>
      <c r="L262" s="2">
        <v>0.2</v>
      </c>
      <c r="M262" s="3">
        <v>2.9849999999999999</v>
      </c>
      <c r="N262" s="3">
        <v>1.4924999999999999</v>
      </c>
      <c r="O262">
        <v>0.17909999999999998</v>
      </c>
      <c r="P262" t="str">
        <f>INDEX(products[],MATCH('orders (2)'!D262,products[Product ID],0),2)</f>
        <v>Rob</v>
      </c>
      <c r="Q262" t="str">
        <f>INDEX(products[],MATCH('orders (2)'!D262,products[Product ID],0),3)</f>
        <v>M</v>
      </c>
      <c r="R262" t="str">
        <f>INDEX(customers[],MATCH('orders (2)'!C262,customers[Customer ID],0),3)</f>
        <v>ihay77@lulu.com</v>
      </c>
      <c r="S262" t="str">
        <f t="shared" si="16"/>
        <v>Robesca</v>
      </c>
      <c r="T262" t="str">
        <f>VLOOKUP(orders[[#This Row],[Customer ID]],customers[],9,FALSE)</f>
        <v>No</v>
      </c>
      <c r="U262" t="str">
        <f t="shared" si="17"/>
        <v>Été</v>
      </c>
      <c r="V262" t="str">
        <f t="shared" si="18"/>
        <v>Medium</v>
      </c>
      <c r="W262" s="3">
        <f t="shared" si="19"/>
        <v>5.97</v>
      </c>
    </row>
    <row r="263" spans="1:23" x14ac:dyDescent="0.2">
      <c r="A263" t="s">
        <v>1957</v>
      </c>
      <c r="B263" s="1">
        <v>44156</v>
      </c>
      <c r="C263" t="s">
        <v>1958</v>
      </c>
      <c r="D263" t="s">
        <v>6141</v>
      </c>
      <c r="E263">
        <v>1</v>
      </c>
      <c r="F263" t="s">
        <v>1959</v>
      </c>
      <c r="H263" t="s">
        <v>1961</v>
      </c>
      <c r="I263" t="s">
        <v>103</v>
      </c>
      <c r="J263" t="s">
        <v>18</v>
      </c>
      <c r="K263">
        <v>63180</v>
      </c>
      <c r="L263" s="2">
        <v>2.5</v>
      </c>
      <c r="M263" s="3">
        <v>27.484999999999996</v>
      </c>
      <c r="N263" s="3">
        <v>1.0993999999999999</v>
      </c>
      <c r="O263">
        <v>1.6490999999999998</v>
      </c>
      <c r="P263" t="str">
        <f>INDEX(products[],MATCH('orders (2)'!D263,products[Product ID],0),2)</f>
        <v>Rob</v>
      </c>
      <c r="Q263" t="str">
        <f>INDEX(products[],MATCH('orders (2)'!D263,products[Product ID],0),3)</f>
        <v>L</v>
      </c>
      <c r="R263" t="str">
        <f>INDEX(customers[],MATCH('orders (2)'!C263,customers[Customer ID],0),3)</f>
        <v>ttaffarello78@sciencedaily.com</v>
      </c>
      <c r="S263" t="str">
        <f t="shared" si="16"/>
        <v>Robesca</v>
      </c>
      <c r="T263" t="str">
        <f>VLOOKUP(orders[[#This Row],[Customer ID]],customers[],9,FALSE)</f>
        <v>Yes</v>
      </c>
      <c r="U263" t="str">
        <f t="shared" si="17"/>
        <v>Automne</v>
      </c>
      <c r="V263" t="str">
        <f t="shared" si="18"/>
        <v>Light</v>
      </c>
      <c r="W263" s="3">
        <f t="shared" si="19"/>
        <v>27.484999999999996</v>
      </c>
    </row>
    <row r="264" spans="1:23" x14ac:dyDescent="0.2">
      <c r="A264" t="s">
        <v>1962</v>
      </c>
      <c r="B264" s="1">
        <v>43538</v>
      </c>
      <c r="C264" t="s">
        <v>1963</v>
      </c>
      <c r="D264" t="s">
        <v>6178</v>
      </c>
      <c r="E264">
        <v>5</v>
      </c>
      <c r="F264" t="s">
        <v>1964</v>
      </c>
      <c r="G264" t="s">
        <v>1966</v>
      </c>
      <c r="H264" t="s">
        <v>1967</v>
      </c>
      <c r="I264" t="s">
        <v>178</v>
      </c>
      <c r="J264" t="s">
        <v>18</v>
      </c>
      <c r="K264">
        <v>16522</v>
      </c>
      <c r="L264" s="2">
        <v>1</v>
      </c>
      <c r="M264" s="3">
        <v>11.95</v>
      </c>
      <c r="N264" s="3">
        <v>1.1949999999999998</v>
      </c>
      <c r="O264">
        <v>0.71699999999999997</v>
      </c>
      <c r="P264" t="str">
        <f>INDEX(products[],MATCH('orders (2)'!D264,products[Product ID],0),2)</f>
        <v>Rob</v>
      </c>
      <c r="Q264" t="str">
        <f>INDEX(products[],MATCH('orders (2)'!D264,products[Product ID],0),3)</f>
        <v>L</v>
      </c>
      <c r="R264" t="str">
        <f>INDEX(customers[],MATCH('orders (2)'!C264,customers[Customer ID],0),3)</f>
        <v>mcanty79@jigsy.com</v>
      </c>
      <c r="S264" t="str">
        <f t="shared" si="16"/>
        <v>Robesca</v>
      </c>
      <c r="T264" t="str">
        <f>VLOOKUP(orders[[#This Row],[Customer ID]],customers[],9,FALSE)</f>
        <v>Yes</v>
      </c>
      <c r="U264" t="str">
        <f t="shared" si="17"/>
        <v>Printemps</v>
      </c>
      <c r="V264" t="str">
        <f t="shared" si="18"/>
        <v>Light</v>
      </c>
      <c r="W264" s="3">
        <f t="shared" si="19"/>
        <v>59.75</v>
      </c>
    </row>
    <row r="265" spans="1:23" x14ac:dyDescent="0.2">
      <c r="A265" t="s">
        <v>1968</v>
      </c>
      <c r="B265" s="1">
        <v>43693</v>
      </c>
      <c r="C265" t="s">
        <v>1969</v>
      </c>
      <c r="D265" t="s">
        <v>6140</v>
      </c>
      <c r="E265">
        <v>3</v>
      </c>
      <c r="F265" t="s">
        <v>1970</v>
      </c>
      <c r="G265" t="s">
        <v>1972</v>
      </c>
      <c r="H265" t="s">
        <v>1973</v>
      </c>
      <c r="I265" t="s">
        <v>133</v>
      </c>
      <c r="J265" t="s">
        <v>18</v>
      </c>
      <c r="K265">
        <v>98464</v>
      </c>
      <c r="L265" s="2">
        <v>1</v>
      </c>
      <c r="M265" s="3">
        <v>13.75</v>
      </c>
      <c r="N265" s="3">
        <v>1.375</v>
      </c>
      <c r="O265">
        <v>1.5125</v>
      </c>
      <c r="P265" t="str">
        <f>INDEX(products[],MATCH('orders (2)'!D265,products[Product ID],0),2)</f>
        <v>Exc</v>
      </c>
      <c r="Q265" t="str">
        <f>INDEX(products[],MATCH('orders (2)'!D265,products[Product ID],0),3)</f>
        <v>M</v>
      </c>
      <c r="R265" t="str">
        <f>INDEX(customers[],MATCH('orders (2)'!C265,customers[Customer ID],0),3)</f>
        <v>jkopke7a@auda.org.au</v>
      </c>
      <c r="S265" t="str">
        <f t="shared" si="16"/>
        <v>Excercice</v>
      </c>
      <c r="T265" t="str">
        <f>VLOOKUP(orders[[#This Row],[Customer ID]],customers[],9,FALSE)</f>
        <v>No</v>
      </c>
      <c r="U265" t="str">
        <f t="shared" si="17"/>
        <v>Été</v>
      </c>
      <c r="V265" t="str">
        <f t="shared" si="18"/>
        <v>Medium</v>
      </c>
      <c r="W265" s="3">
        <f t="shared" si="19"/>
        <v>41.25</v>
      </c>
    </row>
    <row r="266" spans="1:23" x14ac:dyDescent="0.2">
      <c r="A266" t="s">
        <v>1974</v>
      </c>
      <c r="B266" s="1">
        <v>43577</v>
      </c>
      <c r="C266" t="s">
        <v>1975</v>
      </c>
      <c r="D266" t="s">
        <v>6180</v>
      </c>
      <c r="E266">
        <v>4</v>
      </c>
      <c r="F266" t="s">
        <v>1976</v>
      </c>
      <c r="G266" t="s">
        <v>1977</v>
      </c>
      <c r="H266" t="s">
        <v>1978</v>
      </c>
      <c r="I266" t="s">
        <v>37</v>
      </c>
      <c r="J266" t="s">
        <v>18</v>
      </c>
      <c r="K266">
        <v>23277</v>
      </c>
      <c r="L266" s="2">
        <v>2.5</v>
      </c>
      <c r="M266" s="3">
        <v>33.464999999999996</v>
      </c>
      <c r="N266" s="3">
        <v>1.3385999999999998</v>
      </c>
      <c r="O266">
        <v>4.3504499999999995</v>
      </c>
      <c r="P266" t="str">
        <f>INDEX(products[],MATCH('orders (2)'!D266,products[Product ID],0),2)</f>
        <v>Lib</v>
      </c>
      <c r="Q266" t="str">
        <f>INDEX(products[],MATCH('orders (2)'!D266,products[Product ID],0),3)</f>
        <v>M</v>
      </c>
      <c r="R266">
        <f>INDEX(customers[],MATCH('orders (2)'!C266,customers[Customer ID],0),3)</f>
        <v>0</v>
      </c>
      <c r="S266" t="str">
        <f t="shared" si="16"/>
        <v>Liberta</v>
      </c>
      <c r="T266" t="str">
        <f>VLOOKUP(orders[[#This Row],[Customer ID]],customers[],9,FALSE)</f>
        <v>No</v>
      </c>
      <c r="U266" t="str">
        <f t="shared" si="17"/>
        <v>Printemps</v>
      </c>
      <c r="V266" t="str">
        <f t="shared" si="18"/>
        <v>Medium</v>
      </c>
      <c r="W266" s="3">
        <f t="shared" si="19"/>
        <v>133.85999999999999</v>
      </c>
    </row>
    <row r="267" spans="1:23" x14ac:dyDescent="0.2">
      <c r="A267" t="s">
        <v>1979</v>
      </c>
      <c r="B267" s="1">
        <v>44683</v>
      </c>
      <c r="C267" t="s">
        <v>1980</v>
      </c>
      <c r="D267" t="s">
        <v>6178</v>
      </c>
      <c r="E267">
        <v>5</v>
      </c>
      <c r="F267" t="s">
        <v>1981</v>
      </c>
      <c r="G267" t="s">
        <v>1982</v>
      </c>
      <c r="H267" t="s">
        <v>1983</v>
      </c>
      <c r="I267" t="s">
        <v>1984</v>
      </c>
      <c r="J267" t="s">
        <v>317</v>
      </c>
      <c r="K267" t="s">
        <v>443</v>
      </c>
      <c r="L267" s="2">
        <v>1</v>
      </c>
      <c r="M267" s="3">
        <v>11.95</v>
      </c>
      <c r="N267" s="3">
        <v>1.1949999999999998</v>
      </c>
      <c r="O267">
        <v>0.71699999999999997</v>
      </c>
      <c r="P267" t="str">
        <f>INDEX(products[],MATCH('orders (2)'!D267,products[Product ID],0),2)</f>
        <v>Rob</v>
      </c>
      <c r="Q267" t="str">
        <f>INDEX(products[],MATCH('orders (2)'!D267,products[Product ID],0),3)</f>
        <v>L</v>
      </c>
      <c r="R267">
        <f>INDEX(customers[],MATCH('orders (2)'!C267,customers[Customer ID],0),3)</f>
        <v>0</v>
      </c>
      <c r="S267" t="str">
        <f t="shared" si="16"/>
        <v>Robesca</v>
      </c>
      <c r="T267" t="str">
        <f>VLOOKUP(orders[[#This Row],[Customer ID]],customers[],9,FALSE)</f>
        <v>Yes</v>
      </c>
      <c r="U267" t="str">
        <f t="shared" si="17"/>
        <v>Printemps</v>
      </c>
      <c r="V267" t="str">
        <f t="shared" si="18"/>
        <v>Light</v>
      </c>
      <c r="W267" s="3">
        <f t="shared" si="19"/>
        <v>59.75</v>
      </c>
    </row>
    <row r="268" spans="1:23" x14ac:dyDescent="0.2">
      <c r="A268" t="s">
        <v>1985</v>
      </c>
      <c r="B268" s="1">
        <v>43872</v>
      </c>
      <c r="C268" t="s">
        <v>1986</v>
      </c>
      <c r="D268" t="s">
        <v>6157</v>
      </c>
      <c r="E268">
        <v>1</v>
      </c>
      <c r="F268" t="s">
        <v>1987</v>
      </c>
      <c r="G268" t="s">
        <v>1989</v>
      </c>
      <c r="H268" t="s">
        <v>1990</v>
      </c>
      <c r="I268" t="s">
        <v>87</v>
      </c>
      <c r="J268" t="s">
        <v>18</v>
      </c>
      <c r="K268">
        <v>72204</v>
      </c>
      <c r="L268" s="2">
        <v>0.5</v>
      </c>
      <c r="M268" s="3">
        <v>5.97</v>
      </c>
      <c r="N268" s="3">
        <v>1.194</v>
      </c>
      <c r="O268">
        <v>0.5373</v>
      </c>
      <c r="P268" t="str">
        <f>INDEX(products[],MATCH('orders (2)'!D268,products[Product ID],0),2)</f>
        <v>Ara</v>
      </c>
      <c r="Q268" t="str">
        <f>INDEX(products[],MATCH('orders (2)'!D268,products[Product ID],0),3)</f>
        <v>D</v>
      </c>
      <c r="R268" t="str">
        <f>INDEX(customers[],MATCH('orders (2)'!C268,customers[Customer ID],0),3)</f>
        <v>vhellmore7d@bbc.co.uk</v>
      </c>
      <c r="S268" t="str">
        <f t="shared" si="16"/>
        <v>Arabica</v>
      </c>
      <c r="T268" t="str">
        <f>VLOOKUP(orders[[#This Row],[Customer ID]],customers[],9,FALSE)</f>
        <v>Yes</v>
      </c>
      <c r="U268" t="str">
        <f t="shared" si="17"/>
        <v>Hiver</v>
      </c>
      <c r="V268" t="str">
        <f t="shared" si="18"/>
        <v>Dark</v>
      </c>
      <c r="W268" s="3">
        <f t="shared" si="19"/>
        <v>5.97</v>
      </c>
    </row>
    <row r="269" spans="1:23" x14ac:dyDescent="0.2">
      <c r="A269" t="s">
        <v>1991</v>
      </c>
      <c r="B269" s="1">
        <v>44283</v>
      </c>
      <c r="C269" t="s">
        <v>1992</v>
      </c>
      <c r="D269" t="s">
        <v>6182</v>
      </c>
      <c r="E269">
        <v>2</v>
      </c>
      <c r="F269" t="s">
        <v>1993</v>
      </c>
      <c r="G269" t="s">
        <v>1995</v>
      </c>
      <c r="H269" t="s">
        <v>1996</v>
      </c>
      <c r="I269" t="s">
        <v>279</v>
      </c>
      <c r="J269" t="s">
        <v>27</v>
      </c>
      <c r="K269" t="s">
        <v>309</v>
      </c>
      <c r="L269" s="2">
        <v>1</v>
      </c>
      <c r="M269" s="3">
        <v>12.15</v>
      </c>
      <c r="N269" s="3">
        <v>1.2150000000000001</v>
      </c>
      <c r="O269">
        <v>1.3365</v>
      </c>
      <c r="P269" t="str">
        <f>INDEX(products[],MATCH('orders (2)'!D269,products[Product ID],0),2)</f>
        <v>Exc</v>
      </c>
      <c r="Q269" t="str">
        <f>INDEX(products[],MATCH('orders (2)'!D269,products[Product ID],0),3)</f>
        <v>D</v>
      </c>
      <c r="R269" t="str">
        <f>INDEX(customers[],MATCH('orders (2)'!C269,customers[Customer ID],0),3)</f>
        <v>mseawright7e@nbcnews.com</v>
      </c>
      <c r="S269" t="str">
        <f t="shared" si="16"/>
        <v>Excercice</v>
      </c>
      <c r="T269" t="str">
        <f>VLOOKUP(orders[[#This Row],[Customer ID]],customers[],9,FALSE)</f>
        <v>No</v>
      </c>
      <c r="U269" t="str">
        <f t="shared" si="17"/>
        <v>Printemps</v>
      </c>
      <c r="V269" t="str">
        <f t="shared" si="18"/>
        <v>Dark</v>
      </c>
      <c r="W269" s="3">
        <f t="shared" si="19"/>
        <v>24.3</v>
      </c>
    </row>
    <row r="270" spans="1:23" x14ac:dyDescent="0.2">
      <c r="A270" t="s">
        <v>1997</v>
      </c>
      <c r="B270" s="1">
        <v>44324</v>
      </c>
      <c r="C270" t="s">
        <v>1998</v>
      </c>
      <c r="D270" t="s">
        <v>6152</v>
      </c>
      <c r="E270">
        <v>6</v>
      </c>
      <c r="F270" t="s">
        <v>1999</v>
      </c>
      <c r="G270" t="s">
        <v>2001</v>
      </c>
      <c r="H270" t="s">
        <v>2002</v>
      </c>
      <c r="I270" t="s">
        <v>350</v>
      </c>
      <c r="J270" t="s">
        <v>18</v>
      </c>
      <c r="K270">
        <v>89436</v>
      </c>
      <c r="L270" s="2">
        <v>0.2</v>
      </c>
      <c r="M270" s="3">
        <v>3.645</v>
      </c>
      <c r="N270" s="3">
        <v>1.8225</v>
      </c>
      <c r="O270">
        <v>0.40095000000000003</v>
      </c>
      <c r="P270" t="str">
        <f>INDEX(products[],MATCH('orders (2)'!D270,products[Product ID],0),2)</f>
        <v>Exc</v>
      </c>
      <c r="Q270" t="str">
        <f>INDEX(products[],MATCH('orders (2)'!D270,products[Product ID],0),3)</f>
        <v>D</v>
      </c>
      <c r="R270" t="str">
        <f>INDEX(customers[],MATCH('orders (2)'!C270,customers[Customer ID],0),3)</f>
        <v>snortheast7f@mashable.com</v>
      </c>
      <c r="S270" t="str">
        <f t="shared" si="16"/>
        <v>Excercice</v>
      </c>
      <c r="T270" t="str">
        <f>VLOOKUP(orders[[#This Row],[Customer ID]],customers[],9,FALSE)</f>
        <v>Yes</v>
      </c>
      <c r="U270" t="str">
        <f t="shared" si="17"/>
        <v>Printemps</v>
      </c>
      <c r="V270" t="str">
        <f t="shared" si="18"/>
        <v>Dark</v>
      </c>
      <c r="W270" s="3">
        <f t="shared" si="19"/>
        <v>21.87</v>
      </c>
    </row>
    <row r="271" spans="1:23" x14ac:dyDescent="0.2">
      <c r="A271" t="s">
        <v>2008</v>
      </c>
      <c r="B271" s="1">
        <v>44333</v>
      </c>
      <c r="C271" t="s">
        <v>2009</v>
      </c>
      <c r="D271" t="s">
        <v>6153</v>
      </c>
      <c r="E271">
        <v>2</v>
      </c>
      <c r="F271" t="s">
        <v>2010</v>
      </c>
      <c r="G271" t="s">
        <v>2012</v>
      </c>
      <c r="H271" t="s">
        <v>2013</v>
      </c>
      <c r="I271" t="s">
        <v>189</v>
      </c>
      <c r="J271" t="s">
        <v>18</v>
      </c>
      <c r="K271">
        <v>76210</v>
      </c>
      <c r="L271" s="2">
        <v>0.2</v>
      </c>
      <c r="M271" s="3">
        <v>2.9849999999999999</v>
      </c>
      <c r="N271" s="3">
        <v>1.4924999999999999</v>
      </c>
      <c r="O271">
        <v>0.26865</v>
      </c>
      <c r="P271" t="str">
        <f>INDEX(products[],MATCH('orders (2)'!D271,products[Product ID],0),2)</f>
        <v>Ara</v>
      </c>
      <c r="Q271" t="str">
        <f>INDEX(products[],MATCH('orders (2)'!D271,products[Product ID],0),3)</f>
        <v>D</v>
      </c>
      <c r="R271" t="str">
        <f>INDEX(customers[],MATCH('orders (2)'!C271,customers[Customer ID],0),3)</f>
        <v>mfearon7h@reverbnation.com</v>
      </c>
      <c r="S271" t="str">
        <f t="shared" si="16"/>
        <v>Arabica</v>
      </c>
      <c r="T271" t="str">
        <f>VLOOKUP(orders[[#This Row],[Customer ID]],customers[],9,FALSE)</f>
        <v>No</v>
      </c>
      <c r="U271" t="str">
        <f t="shared" si="17"/>
        <v>Printemps</v>
      </c>
      <c r="V271" t="str">
        <f t="shared" si="18"/>
        <v>Dark</v>
      </c>
      <c r="W271" s="3">
        <f t="shared" si="19"/>
        <v>5.97</v>
      </c>
    </row>
    <row r="272" spans="1:23" x14ac:dyDescent="0.2">
      <c r="A272" t="s">
        <v>2014</v>
      </c>
      <c r="B272" s="1">
        <v>43655</v>
      </c>
      <c r="C272" t="s">
        <v>2015</v>
      </c>
      <c r="D272" t="s">
        <v>6143</v>
      </c>
      <c r="E272">
        <v>1</v>
      </c>
      <c r="F272" t="s">
        <v>2016</v>
      </c>
      <c r="H272" t="s">
        <v>2017</v>
      </c>
      <c r="I272" t="s">
        <v>440</v>
      </c>
      <c r="J272" t="s">
        <v>317</v>
      </c>
      <c r="K272" t="s">
        <v>441</v>
      </c>
      <c r="L272" s="2">
        <v>0.5</v>
      </c>
      <c r="M272" s="3">
        <v>7.29</v>
      </c>
      <c r="N272" s="3">
        <v>1.458</v>
      </c>
      <c r="O272">
        <v>0.80190000000000006</v>
      </c>
      <c r="P272" t="str">
        <f>INDEX(products[],MATCH('orders (2)'!D272,products[Product ID],0),2)</f>
        <v>Exc</v>
      </c>
      <c r="Q272" t="str">
        <f>INDEX(products[],MATCH('orders (2)'!D272,products[Product ID],0),3)</f>
        <v>D</v>
      </c>
      <c r="R272">
        <f>INDEX(customers[],MATCH('orders (2)'!C272,customers[Customer ID],0),3)</f>
        <v>0</v>
      </c>
      <c r="S272" t="str">
        <f t="shared" si="16"/>
        <v>Excercice</v>
      </c>
      <c r="T272" t="str">
        <f>VLOOKUP(orders[[#This Row],[Customer ID]],customers[],9,FALSE)</f>
        <v>Yes</v>
      </c>
      <c r="U272" t="str">
        <f t="shared" si="17"/>
        <v>Été</v>
      </c>
      <c r="V272" t="str">
        <f t="shared" si="18"/>
        <v>Dark</v>
      </c>
      <c r="W272" s="3">
        <f t="shared" si="19"/>
        <v>7.29</v>
      </c>
    </row>
    <row r="273" spans="1:23" x14ac:dyDescent="0.2">
      <c r="A273" t="s">
        <v>2018</v>
      </c>
      <c r="B273" s="1">
        <v>43971</v>
      </c>
      <c r="C273" t="s">
        <v>2019</v>
      </c>
      <c r="D273" t="s">
        <v>6153</v>
      </c>
      <c r="E273">
        <v>4</v>
      </c>
      <c r="F273" t="s">
        <v>2020</v>
      </c>
      <c r="G273" t="s">
        <v>2022</v>
      </c>
      <c r="H273" t="s">
        <v>2023</v>
      </c>
      <c r="I273" t="s">
        <v>334</v>
      </c>
      <c r="J273" t="s">
        <v>18</v>
      </c>
      <c r="K273">
        <v>27635</v>
      </c>
      <c r="L273" s="2">
        <v>0.2</v>
      </c>
      <c r="M273" s="3">
        <v>2.9849999999999999</v>
      </c>
      <c r="N273" s="3">
        <v>1.4924999999999999</v>
      </c>
      <c r="O273">
        <v>0.26865</v>
      </c>
      <c r="P273" t="str">
        <f>INDEX(products[],MATCH('orders (2)'!D273,products[Product ID],0),2)</f>
        <v>Ara</v>
      </c>
      <c r="Q273" t="str">
        <f>INDEX(products[],MATCH('orders (2)'!D273,products[Product ID],0),3)</f>
        <v>D</v>
      </c>
      <c r="R273" t="str">
        <f>INDEX(customers[],MATCH('orders (2)'!C273,customers[Customer ID],0),3)</f>
        <v>jsisneros7j@a8.net</v>
      </c>
      <c r="S273" t="str">
        <f t="shared" si="16"/>
        <v>Arabica</v>
      </c>
      <c r="T273" t="str">
        <f>VLOOKUP(orders[[#This Row],[Customer ID]],customers[],9,FALSE)</f>
        <v>Yes</v>
      </c>
      <c r="U273" t="str">
        <f t="shared" si="17"/>
        <v>Printemps</v>
      </c>
      <c r="V273" t="str">
        <f t="shared" si="18"/>
        <v>Dark</v>
      </c>
      <c r="W273" s="3">
        <f t="shared" si="19"/>
        <v>11.94</v>
      </c>
    </row>
    <row r="274" spans="1:23" x14ac:dyDescent="0.2">
      <c r="A274" t="s">
        <v>2024</v>
      </c>
      <c r="B274" s="1">
        <v>44435</v>
      </c>
      <c r="C274" t="s">
        <v>2025</v>
      </c>
      <c r="D274" t="s">
        <v>6178</v>
      </c>
      <c r="E274">
        <v>6</v>
      </c>
      <c r="F274" t="s">
        <v>2026</v>
      </c>
      <c r="G274" t="s">
        <v>2028</v>
      </c>
      <c r="H274" t="s">
        <v>2029</v>
      </c>
      <c r="I274" t="s">
        <v>2030</v>
      </c>
      <c r="J274" t="s">
        <v>317</v>
      </c>
      <c r="K274" t="s">
        <v>453</v>
      </c>
      <c r="L274" s="2">
        <v>1</v>
      </c>
      <c r="M274" s="3">
        <v>11.95</v>
      </c>
      <c r="N274" s="3">
        <v>1.1949999999999998</v>
      </c>
      <c r="O274">
        <v>0.71699999999999997</v>
      </c>
      <c r="P274" t="str">
        <f>INDEX(products[],MATCH('orders (2)'!D274,products[Product ID],0),2)</f>
        <v>Rob</v>
      </c>
      <c r="Q274" t="str">
        <f>INDEX(products[],MATCH('orders (2)'!D274,products[Product ID],0),3)</f>
        <v>L</v>
      </c>
      <c r="R274" t="str">
        <f>INDEX(customers[],MATCH('orders (2)'!C274,customers[Customer ID],0),3)</f>
        <v>zcarlson7k@bigcartel.com</v>
      </c>
      <c r="S274" t="str">
        <f t="shared" si="16"/>
        <v>Robesca</v>
      </c>
      <c r="T274" t="str">
        <f>VLOOKUP(orders[[#This Row],[Customer ID]],customers[],9,FALSE)</f>
        <v>Yes</v>
      </c>
      <c r="U274" t="str">
        <f t="shared" si="17"/>
        <v>Été</v>
      </c>
      <c r="V274" t="str">
        <f t="shared" si="18"/>
        <v>Light</v>
      </c>
      <c r="W274" s="3">
        <f t="shared" si="19"/>
        <v>71.699999999999989</v>
      </c>
    </row>
    <row r="275" spans="1:23" x14ac:dyDescent="0.2">
      <c r="A275" t="s">
        <v>2031</v>
      </c>
      <c r="B275" s="1">
        <v>44681</v>
      </c>
      <c r="C275" t="s">
        <v>2032</v>
      </c>
      <c r="D275" t="s">
        <v>6166</v>
      </c>
      <c r="E275">
        <v>2</v>
      </c>
      <c r="F275" t="s">
        <v>2033</v>
      </c>
      <c r="G275" t="s">
        <v>2035</v>
      </c>
      <c r="H275" t="s">
        <v>2036</v>
      </c>
      <c r="I275" t="s">
        <v>56</v>
      </c>
      <c r="J275" t="s">
        <v>18</v>
      </c>
      <c r="K275">
        <v>10105</v>
      </c>
      <c r="L275" s="2">
        <v>0.2</v>
      </c>
      <c r="M275" s="3">
        <v>3.8849999999999998</v>
      </c>
      <c r="N275" s="3">
        <v>1.9424999999999999</v>
      </c>
      <c r="O275">
        <v>0.34964999999999996</v>
      </c>
      <c r="P275" t="str">
        <f>INDEX(products[],MATCH('orders (2)'!D275,products[Product ID],0),2)</f>
        <v>Ara</v>
      </c>
      <c r="Q275" t="str">
        <f>INDEX(products[],MATCH('orders (2)'!D275,products[Product ID],0),3)</f>
        <v>L</v>
      </c>
      <c r="R275" t="str">
        <f>INDEX(customers[],MATCH('orders (2)'!C275,customers[Customer ID],0),3)</f>
        <v>wmaddox7l@timesonline.co.uk</v>
      </c>
      <c r="S275" t="str">
        <f t="shared" si="16"/>
        <v>Arabica</v>
      </c>
      <c r="T275" t="str">
        <f>VLOOKUP(orders[[#This Row],[Customer ID]],customers[],9,FALSE)</f>
        <v>No</v>
      </c>
      <c r="U275" t="str">
        <f t="shared" si="17"/>
        <v>Printemps</v>
      </c>
      <c r="V275" t="str">
        <f t="shared" si="18"/>
        <v>Light</v>
      </c>
      <c r="W275" s="3">
        <f t="shared" si="19"/>
        <v>7.77</v>
      </c>
    </row>
    <row r="276" spans="1:23" x14ac:dyDescent="0.2">
      <c r="A276" t="s">
        <v>2037</v>
      </c>
      <c r="B276" s="1">
        <v>43985</v>
      </c>
      <c r="C276" t="s">
        <v>2038</v>
      </c>
      <c r="D276" t="s">
        <v>6174</v>
      </c>
      <c r="E276">
        <v>1</v>
      </c>
      <c r="F276" t="s">
        <v>2039</v>
      </c>
      <c r="G276" t="s">
        <v>2041</v>
      </c>
      <c r="H276" t="s">
        <v>2042</v>
      </c>
      <c r="I276" t="s">
        <v>164</v>
      </c>
      <c r="J276" t="s">
        <v>18</v>
      </c>
      <c r="K276">
        <v>6905</v>
      </c>
      <c r="L276" s="2">
        <v>2.5</v>
      </c>
      <c r="M276" s="3">
        <v>25.874999999999996</v>
      </c>
      <c r="N276" s="3">
        <v>1.0349999999999999</v>
      </c>
      <c r="O276">
        <v>2.3287499999999994</v>
      </c>
      <c r="P276" t="str">
        <f>INDEX(products[],MATCH('orders (2)'!D276,products[Product ID],0),2)</f>
        <v>Ara</v>
      </c>
      <c r="Q276" t="str">
        <f>INDEX(products[],MATCH('orders (2)'!D276,products[Product ID],0),3)</f>
        <v>M</v>
      </c>
      <c r="R276" t="str">
        <f>INDEX(customers[],MATCH('orders (2)'!C276,customers[Customer ID],0),3)</f>
        <v>dhedlestone7m@craigslist.org</v>
      </c>
      <c r="S276" t="str">
        <f t="shared" si="16"/>
        <v>Arabica</v>
      </c>
      <c r="T276" t="str">
        <f>VLOOKUP(orders[[#This Row],[Customer ID]],customers[],9,FALSE)</f>
        <v>No</v>
      </c>
      <c r="U276" t="str">
        <f t="shared" si="17"/>
        <v>Été</v>
      </c>
      <c r="V276" t="str">
        <f t="shared" si="18"/>
        <v>Medium</v>
      </c>
      <c r="W276" s="3">
        <f t="shared" si="19"/>
        <v>25.874999999999996</v>
      </c>
    </row>
    <row r="277" spans="1:23" x14ac:dyDescent="0.2">
      <c r="A277" t="s">
        <v>2043</v>
      </c>
      <c r="B277" s="1">
        <v>44725</v>
      </c>
      <c r="C277" t="s">
        <v>2044</v>
      </c>
      <c r="D277" t="s">
        <v>6147</v>
      </c>
      <c r="E277">
        <v>6</v>
      </c>
      <c r="F277" t="s">
        <v>2045</v>
      </c>
      <c r="G277" t="s">
        <v>2047</v>
      </c>
      <c r="H277" t="s">
        <v>2048</v>
      </c>
      <c r="I277" t="s">
        <v>259</v>
      </c>
      <c r="J277" t="s">
        <v>18</v>
      </c>
      <c r="K277">
        <v>43666</v>
      </c>
      <c r="L277" s="2">
        <v>2.5</v>
      </c>
      <c r="M277" s="3">
        <v>34.154999999999994</v>
      </c>
      <c r="N277" s="3">
        <v>1.3661999999999999</v>
      </c>
      <c r="O277">
        <v>3.7570499999999996</v>
      </c>
      <c r="P277" t="str">
        <f>INDEX(products[],MATCH('orders (2)'!D277,products[Product ID],0),2)</f>
        <v>Exc</v>
      </c>
      <c r="Q277" t="str">
        <f>INDEX(products[],MATCH('orders (2)'!D277,products[Product ID],0),3)</f>
        <v>L</v>
      </c>
      <c r="R277" t="str">
        <f>INDEX(customers[],MATCH('orders (2)'!C277,customers[Customer ID],0),3)</f>
        <v>tcrowthe7n@europa.eu</v>
      </c>
      <c r="S277" t="str">
        <f t="shared" si="16"/>
        <v>Excercice</v>
      </c>
      <c r="T277" t="str">
        <f>VLOOKUP(orders[[#This Row],[Customer ID]],customers[],9,FALSE)</f>
        <v>No</v>
      </c>
      <c r="U277" t="str">
        <f t="shared" si="17"/>
        <v>Été</v>
      </c>
      <c r="V277" t="str">
        <f t="shared" si="18"/>
        <v>Light</v>
      </c>
      <c r="W277" s="3">
        <f t="shared" si="19"/>
        <v>204.92999999999995</v>
      </c>
    </row>
    <row r="278" spans="1:23" x14ac:dyDescent="0.2">
      <c r="A278" t="s">
        <v>2049</v>
      </c>
      <c r="B278" s="1">
        <v>43992</v>
      </c>
      <c r="C278" t="s">
        <v>2050</v>
      </c>
      <c r="D278" t="s">
        <v>6141</v>
      </c>
      <c r="E278">
        <v>4</v>
      </c>
      <c r="F278" t="s">
        <v>2051</v>
      </c>
      <c r="G278" t="s">
        <v>2053</v>
      </c>
      <c r="H278" t="s">
        <v>2054</v>
      </c>
      <c r="I278" t="s">
        <v>324</v>
      </c>
      <c r="J278" t="s">
        <v>317</v>
      </c>
      <c r="K278" t="s">
        <v>325</v>
      </c>
      <c r="L278" s="2">
        <v>2.5</v>
      </c>
      <c r="M278" s="3">
        <v>27.484999999999996</v>
      </c>
      <c r="N278" s="3">
        <v>1.0993999999999999</v>
      </c>
      <c r="O278">
        <v>1.6490999999999998</v>
      </c>
      <c r="P278" t="str">
        <f>INDEX(products[],MATCH('orders (2)'!D278,products[Product ID],0),2)</f>
        <v>Rob</v>
      </c>
      <c r="Q278" t="str">
        <f>INDEX(products[],MATCH('orders (2)'!D278,products[Product ID],0),3)</f>
        <v>L</v>
      </c>
      <c r="R278" t="str">
        <f>INDEX(customers[],MATCH('orders (2)'!C278,customers[Customer ID],0),3)</f>
        <v>dbury7o@tinyurl.com</v>
      </c>
      <c r="S278" t="str">
        <f t="shared" si="16"/>
        <v>Robesca</v>
      </c>
      <c r="T278" t="str">
        <f>VLOOKUP(orders[[#This Row],[Customer ID]],customers[],9,FALSE)</f>
        <v>Yes</v>
      </c>
      <c r="U278" t="str">
        <f t="shared" si="17"/>
        <v>Été</v>
      </c>
      <c r="V278" t="str">
        <f t="shared" si="18"/>
        <v>Light</v>
      </c>
      <c r="W278" s="3">
        <f t="shared" si="19"/>
        <v>109.93999999999998</v>
      </c>
    </row>
    <row r="279" spans="1:23" x14ac:dyDescent="0.2">
      <c r="A279" t="s">
        <v>2055</v>
      </c>
      <c r="B279" s="1">
        <v>44183</v>
      </c>
      <c r="C279" t="s">
        <v>2056</v>
      </c>
      <c r="D279" t="s">
        <v>6170</v>
      </c>
      <c r="E279">
        <v>6</v>
      </c>
      <c r="F279" t="s">
        <v>2057</v>
      </c>
      <c r="G279" t="s">
        <v>2059</v>
      </c>
      <c r="H279" t="s">
        <v>2060</v>
      </c>
      <c r="I279" t="s">
        <v>59</v>
      </c>
      <c r="J279" t="s">
        <v>18</v>
      </c>
      <c r="K279">
        <v>65211</v>
      </c>
      <c r="L279" s="2">
        <v>1</v>
      </c>
      <c r="M279" s="3">
        <v>14.85</v>
      </c>
      <c r="N279" s="3">
        <v>1.4849999999999999</v>
      </c>
      <c r="O279">
        <v>1.6335</v>
      </c>
      <c r="P279" t="str">
        <f>INDEX(products[],MATCH('orders (2)'!D279,products[Product ID],0),2)</f>
        <v>Exc</v>
      </c>
      <c r="Q279" t="str">
        <f>INDEX(products[],MATCH('orders (2)'!D279,products[Product ID],0),3)</f>
        <v>L</v>
      </c>
      <c r="R279" t="str">
        <f>INDEX(customers[],MATCH('orders (2)'!C279,customers[Customer ID],0),3)</f>
        <v>gbroadbear7p@omniture.com</v>
      </c>
      <c r="S279" t="str">
        <f t="shared" si="16"/>
        <v>Excercice</v>
      </c>
      <c r="T279" t="str">
        <f>VLOOKUP(orders[[#This Row],[Customer ID]],customers[],9,FALSE)</f>
        <v>No</v>
      </c>
      <c r="U279" t="str">
        <f t="shared" si="17"/>
        <v>Hiver</v>
      </c>
      <c r="V279" t="str">
        <f t="shared" si="18"/>
        <v>Light</v>
      </c>
      <c r="W279" s="3">
        <f t="shared" si="19"/>
        <v>89.1</v>
      </c>
    </row>
    <row r="280" spans="1:23" x14ac:dyDescent="0.2">
      <c r="A280" t="s">
        <v>2061</v>
      </c>
      <c r="B280" s="1">
        <v>43708</v>
      </c>
      <c r="C280" t="s">
        <v>2062</v>
      </c>
      <c r="D280" t="s">
        <v>6166</v>
      </c>
      <c r="E280">
        <v>2</v>
      </c>
      <c r="F280" t="s">
        <v>2063</v>
      </c>
      <c r="G280" t="s">
        <v>2065</v>
      </c>
      <c r="H280" t="s">
        <v>2066</v>
      </c>
      <c r="I280" t="s">
        <v>65</v>
      </c>
      <c r="J280" t="s">
        <v>18</v>
      </c>
      <c r="K280">
        <v>46852</v>
      </c>
      <c r="L280" s="2">
        <v>0.2</v>
      </c>
      <c r="M280" s="3">
        <v>3.8849999999999998</v>
      </c>
      <c r="N280" s="3">
        <v>1.9424999999999999</v>
      </c>
      <c r="O280">
        <v>0.34964999999999996</v>
      </c>
      <c r="P280" t="str">
        <f>INDEX(products[],MATCH('orders (2)'!D280,products[Product ID],0),2)</f>
        <v>Ara</v>
      </c>
      <c r="Q280" t="str">
        <f>INDEX(products[],MATCH('orders (2)'!D280,products[Product ID],0),3)</f>
        <v>L</v>
      </c>
      <c r="R280" t="str">
        <f>INDEX(customers[],MATCH('orders (2)'!C280,customers[Customer ID],0),3)</f>
        <v>epalfrey7q@devhub.com</v>
      </c>
      <c r="S280" t="str">
        <f t="shared" si="16"/>
        <v>Arabica</v>
      </c>
      <c r="T280" t="str">
        <f>VLOOKUP(orders[[#This Row],[Customer ID]],customers[],9,FALSE)</f>
        <v>Yes</v>
      </c>
      <c r="U280" t="str">
        <f t="shared" si="17"/>
        <v>Été</v>
      </c>
      <c r="V280" t="str">
        <f t="shared" si="18"/>
        <v>Light</v>
      </c>
      <c r="W280" s="3">
        <f t="shared" si="19"/>
        <v>7.77</v>
      </c>
    </row>
    <row r="281" spans="1:23" x14ac:dyDescent="0.2">
      <c r="A281" t="s">
        <v>2067</v>
      </c>
      <c r="B281" s="1">
        <v>43521</v>
      </c>
      <c r="C281" t="s">
        <v>2068</v>
      </c>
      <c r="D281" t="s">
        <v>6180</v>
      </c>
      <c r="E281">
        <v>1</v>
      </c>
      <c r="F281" t="s">
        <v>2069</v>
      </c>
      <c r="G281" t="s">
        <v>2071</v>
      </c>
      <c r="H281" t="s">
        <v>2072</v>
      </c>
      <c r="I281" t="s">
        <v>103</v>
      </c>
      <c r="J281" t="s">
        <v>18</v>
      </c>
      <c r="K281">
        <v>63143</v>
      </c>
      <c r="L281" s="2">
        <v>2.5</v>
      </c>
      <c r="M281" s="3">
        <v>33.464999999999996</v>
      </c>
      <c r="N281" s="3">
        <v>1.3385999999999998</v>
      </c>
      <c r="O281">
        <v>4.3504499999999995</v>
      </c>
      <c r="P281" t="str">
        <f>INDEX(products[],MATCH('orders (2)'!D281,products[Product ID],0),2)</f>
        <v>Lib</v>
      </c>
      <c r="Q281" t="str">
        <f>INDEX(products[],MATCH('orders (2)'!D281,products[Product ID],0),3)</f>
        <v>M</v>
      </c>
      <c r="R281" t="str">
        <f>INDEX(customers[],MATCH('orders (2)'!C281,customers[Customer ID],0),3)</f>
        <v>pmetrick7r@rakuten.co.jp</v>
      </c>
      <c r="S281" t="str">
        <f t="shared" si="16"/>
        <v>Liberta</v>
      </c>
      <c r="T281" t="str">
        <f>VLOOKUP(orders[[#This Row],[Customer ID]],customers[],9,FALSE)</f>
        <v>Yes</v>
      </c>
      <c r="U281" t="str">
        <f t="shared" si="17"/>
        <v>Hiver</v>
      </c>
      <c r="V281" t="str">
        <f t="shared" si="18"/>
        <v>Medium</v>
      </c>
      <c r="W281" s="3">
        <f t="shared" si="19"/>
        <v>33.464999999999996</v>
      </c>
    </row>
    <row r="282" spans="1:23" x14ac:dyDescent="0.2">
      <c r="A282" t="s">
        <v>2073</v>
      </c>
      <c r="B282" s="1">
        <v>44234</v>
      </c>
      <c r="C282" t="s">
        <v>2074</v>
      </c>
      <c r="D282" t="s">
        <v>6138</v>
      </c>
      <c r="E282">
        <v>5</v>
      </c>
      <c r="F282" t="s">
        <v>2075</v>
      </c>
      <c r="G282" t="s">
        <v>2076</v>
      </c>
      <c r="H282" t="s">
        <v>2077</v>
      </c>
      <c r="I282" t="s">
        <v>188</v>
      </c>
      <c r="J282" t="s">
        <v>18</v>
      </c>
      <c r="K282">
        <v>97211</v>
      </c>
      <c r="L282" s="2">
        <v>0.5</v>
      </c>
      <c r="M282" s="3">
        <v>8.25</v>
      </c>
      <c r="N282" s="3">
        <v>1.65</v>
      </c>
      <c r="O282">
        <v>0.90749999999999997</v>
      </c>
      <c r="P282" t="str">
        <f>INDEX(products[],MATCH('orders (2)'!D282,products[Product ID],0),2)</f>
        <v>Exc</v>
      </c>
      <c r="Q282" t="str">
        <f>INDEX(products[],MATCH('orders (2)'!D282,products[Product ID],0),3)</f>
        <v>M</v>
      </c>
      <c r="R282">
        <f>INDEX(customers[],MATCH('orders (2)'!C282,customers[Customer ID],0),3)</f>
        <v>0</v>
      </c>
      <c r="S282" t="str">
        <f t="shared" si="16"/>
        <v>Excercice</v>
      </c>
      <c r="T282" t="str">
        <f>VLOOKUP(orders[[#This Row],[Customer ID]],customers[],9,FALSE)</f>
        <v>Yes</v>
      </c>
      <c r="U282" t="str">
        <f t="shared" si="17"/>
        <v>Hiver</v>
      </c>
      <c r="V282" t="str">
        <f t="shared" si="18"/>
        <v>Medium</v>
      </c>
      <c r="W282" s="3">
        <f t="shared" si="19"/>
        <v>41.25</v>
      </c>
    </row>
    <row r="283" spans="1:23" x14ac:dyDescent="0.2">
      <c r="A283" t="s">
        <v>2078</v>
      </c>
      <c r="B283" s="1">
        <v>44210</v>
      </c>
      <c r="C283" t="s">
        <v>2079</v>
      </c>
      <c r="D283" t="s">
        <v>6170</v>
      </c>
      <c r="E283">
        <v>4</v>
      </c>
      <c r="F283" t="s">
        <v>2080</v>
      </c>
      <c r="G283" t="s">
        <v>2082</v>
      </c>
      <c r="H283" t="s">
        <v>2083</v>
      </c>
      <c r="I283" t="s">
        <v>111</v>
      </c>
      <c r="J283" t="s">
        <v>18</v>
      </c>
      <c r="K283">
        <v>80305</v>
      </c>
      <c r="L283" s="2">
        <v>1</v>
      </c>
      <c r="M283" s="3">
        <v>14.85</v>
      </c>
      <c r="N283" s="3">
        <v>1.4849999999999999</v>
      </c>
      <c r="O283">
        <v>1.6335</v>
      </c>
      <c r="P283" t="str">
        <f>INDEX(products[],MATCH('orders (2)'!D283,products[Product ID],0),2)</f>
        <v>Exc</v>
      </c>
      <c r="Q283" t="str">
        <f>INDEX(products[],MATCH('orders (2)'!D283,products[Product ID],0),3)</f>
        <v>L</v>
      </c>
      <c r="R283" t="str">
        <f>INDEX(customers[],MATCH('orders (2)'!C283,customers[Customer ID],0),3)</f>
        <v>kkarby7t@sbwire.com</v>
      </c>
      <c r="S283" t="str">
        <f t="shared" si="16"/>
        <v>Excercice</v>
      </c>
      <c r="T283" t="str">
        <f>VLOOKUP(orders[[#This Row],[Customer ID]],customers[],9,FALSE)</f>
        <v>Yes</v>
      </c>
      <c r="U283" t="str">
        <f t="shared" si="17"/>
        <v>Hiver</v>
      </c>
      <c r="V283" t="str">
        <f t="shared" si="18"/>
        <v>Light</v>
      </c>
      <c r="W283" s="3">
        <f t="shared" si="19"/>
        <v>59.4</v>
      </c>
    </row>
    <row r="284" spans="1:23" x14ac:dyDescent="0.2">
      <c r="A284" t="s">
        <v>2084</v>
      </c>
      <c r="B284" s="1">
        <v>43520</v>
      </c>
      <c r="C284" t="s">
        <v>2085</v>
      </c>
      <c r="D284" t="s">
        <v>6179</v>
      </c>
      <c r="E284">
        <v>1</v>
      </c>
      <c r="F284" t="s">
        <v>2086</v>
      </c>
      <c r="G284" t="s">
        <v>2088</v>
      </c>
      <c r="H284" t="s">
        <v>2089</v>
      </c>
      <c r="I284" t="s">
        <v>219</v>
      </c>
      <c r="J284" t="s">
        <v>27</v>
      </c>
      <c r="K284" t="s">
        <v>335</v>
      </c>
      <c r="L284" s="2">
        <v>0.5</v>
      </c>
      <c r="M284" s="3">
        <v>7.77</v>
      </c>
      <c r="N284" s="3">
        <v>1.5539999999999998</v>
      </c>
      <c r="O284">
        <v>0.69929999999999992</v>
      </c>
      <c r="P284" t="str">
        <f>INDEX(products[],MATCH('orders (2)'!D284,products[Product ID],0),2)</f>
        <v>Ara</v>
      </c>
      <c r="Q284" t="str">
        <f>INDEX(products[],MATCH('orders (2)'!D284,products[Product ID],0),3)</f>
        <v>L</v>
      </c>
      <c r="R284" t="str">
        <f>INDEX(customers[],MATCH('orders (2)'!C284,customers[Customer ID],0),3)</f>
        <v>fcrumpe7u@ftc.gov</v>
      </c>
      <c r="S284" t="str">
        <f t="shared" si="16"/>
        <v>Arabica</v>
      </c>
      <c r="T284" t="str">
        <f>VLOOKUP(orders[[#This Row],[Customer ID]],customers[],9,FALSE)</f>
        <v>No</v>
      </c>
      <c r="U284" t="str">
        <f t="shared" si="17"/>
        <v>Hiver</v>
      </c>
      <c r="V284" t="str">
        <f t="shared" si="18"/>
        <v>Light</v>
      </c>
      <c r="W284" s="3">
        <f t="shared" si="19"/>
        <v>7.77</v>
      </c>
    </row>
    <row r="285" spans="1:23" x14ac:dyDescent="0.2">
      <c r="A285" t="s">
        <v>2090</v>
      </c>
      <c r="B285" s="1">
        <v>43639</v>
      </c>
      <c r="C285" t="s">
        <v>2091</v>
      </c>
      <c r="D285" t="s">
        <v>6171</v>
      </c>
      <c r="E285">
        <v>1</v>
      </c>
      <c r="F285" t="s">
        <v>2092</v>
      </c>
      <c r="G285" t="s">
        <v>2094</v>
      </c>
      <c r="H285" t="s">
        <v>2095</v>
      </c>
      <c r="I285" t="s">
        <v>175</v>
      </c>
      <c r="J285" t="s">
        <v>27</v>
      </c>
      <c r="K285" t="s">
        <v>176</v>
      </c>
      <c r="L285" s="2">
        <v>0.5</v>
      </c>
      <c r="M285" s="3">
        <v>5.3699999999999992</v>
      </c>
      <c r="N285" s="3">
        <v>1.0739999999999998</v>
      </c>
      <c r="O285">
        <v>0.32219999999999993</v>
      </c>
      <c r="P285" t="str">
        <f>INDEX(products[],MATCH('orders (2)'!D285,products[Product ID],0),2)</f>
        <v>Rob</v>
      </c>
      <c r="Q285" t="str">
        <f>INDEX(products[],MATCH('orders (2)'!D285,products[Product ID],0),3)</f>
        <v>D</v>
      </c>
      <c r="R285" t="str">
        <f>INDEX(customers[],MATCH('orders (2)'!C285,customers[Customer ID],0),3)</f>
        <v>achatto7v@sakura.ne.jp</v>
      </c>
      <c r="S285" t="str">
        <f t="shared" si="16"/>
        <v>Robesca</v>
      </c>
      <c r="T285" t="str">
        <f>VLOOKUP(orders[[#This Row],[Customer ID]],customers[],9,FALSE)</f>
        <v>Yes</v>
      </c>
      <c r="U285" t="str">
        <f t="shared" si="17"/>
        <v>Été</v>
      </c>
      <c r="V285" t="str">
        <f t="shared" si="18"/>
        <v>Dark</v>
      </c>
      <c r="W285" s="3">
        <f t="shared" si="19"/>
        <v>5.3699999999999992</v>
      </c>
    </row>
    <row r="286" spans="1:23" x14ac:dyDescent="0.2">
      <c r="A286" t="s">
        <v>2096</v>
      </c>
      <c r="B286" s="1">
        <v>43960</v>
      </c>
      <c r="C286" t="s">
        <v>2097</v>
      </c>
      <c r="D286" t="s">
        <v>6165</v>
      </c>
      <c r="E286">
        <v>3</v>
      </c>
      <c r="F286" t="s">
        <v>2098</v>
      </c>
      <c r="G286" t="s">
        <v>2099</v>
      </c>
      <c r="H286" t="s">
        <v>2100</v>
      </c>
      <c r="I286" t="s">
        <v>43</v>
      </c>
      <c r="J286" t="s">
        <v>18</v>
      </c>
      <c r="K286">
        <v>40298</v>
      </c>
      <c r="L286" s="2">
        <v>2.5</v>
      </c>
      <c r="M286" s="3">
        <v>31.624999999999996</v>
      </c>
      <c r="N286" s="3">
        <v>1.2649999999999999</v>
      </c>
      <c r="O286">
        <v>3.4787499999999998</v>
      </c>
      <c r="P286" t="str">
        <f>INDEX(products[],MATCH('orders (2)'!D286,products[Product ID],0),2)</f>
        <v>Exc</v>
      </c>
      <c r="Q286" t="str">
        <f>INDEX(products[],MATCH('orders (2)'!D286,products[Product ID],0),3)</f>
        <v>M</v>
      </c>
      <c r="R286">
        <f>INDEX(customers[],MATCH('orders (2)'!C286,customers[Customer ID],0),3)</f>
        <v>0</v>
      </c>
      <c r="S286" t="str">
        <f t="shared" si="16"/>
        <v>Excercice</v>
      </c>
      <c r="T286" t="str">
        <f>VLOOKUP(orders[[#This Row],[Customer ID]],customers[],9,FALSE)</f>
        <v>No</v>
      </c>
      <c r="U286" t="str">
        <f t="shared" si="17"/>
        <v>Printemps</v>
      </c>
      <c r="V286" t="str">
        <f t="shared" si="18"/>
        <v>Medium</v>
      </c>
      <c r="W286" s="3">
        <f t="shared" si="19"/>
        <v>94.874999999999986</v>
      </c>
    </row>
    <row r="287" spans="1:23" x14ac:dyDescent="0.2">
      <c r="A287" t="s">
        <v>2101</v>
      </c>
      <c r="B287" s="1">
        <v>44030</v>
      </c>
      <c r="C287" t="s">
        <v>2102</v>
      </c>
      <c r="D287" t="s">
        <v>6163</v>
      </c>
      <c r="E287">
        <v>1</v>
      </c>
      <c r="F287" t="s">
        <v>2103</v>
      </c>
      <c r="G287" t="s">
        <v>2104</v>
      </c>
      <c r="H287" t="s">
        <v>2105</v>
      </c>
      <c r="I287" t="s">
        <v>119</v>
      </c>
      <c r="J287" t="s">
        <v>18</v>
      </c>
      <c r="K287">
        <v>14276</v>
      </c>
      <c r="L287" s="2">
        <v>2.5</v>
      </c>
      <c r="M287" s="3">
        <v>36.454999999999998</v>
      </c>
      <c r="N287" s="3">
        <v>1.4581999999999999</v>
      </c>
      <c r="O287">
        <v>4.7391499999999995</v>
      </c>
      <c r="P287" t="str">
        <f>INDEX(products[],MATCH('orders (2)'!D287,products[Product ID],0),2)</f>
        <v>Lib</v>
      </c>
      <c r="Q287" t="str">
        <f>INDEX(products[],MATCH('orders (2)'!D287,products[Product ID],0),3)</f>
        <v>L</v>
      </c>
      <c r="R287">
        <f>INDEX(customers[],MATCH('orders (2)'!C287,customers[Customer ID],0),3)</f>
        <v>0</v>
      </c>
      <c r="S287" t="str">
        <f t="shared" si="16"/>
        <v>Liberta</v>
      </c>
      <c r="T287" t="str">
        <f>VLOOKUP(orders[[#This Row],[Customer ID]],customers[],9,FALSE)</f>
        <v>No</v>
      </c>
      <c r="U287" t="str">
        <f t="shared" si="17"/>
        <v>Été</v>
      </c>
      <c r="V287" t="str">
        <f t="shared" si="18"/>
        <v>Light</v>
      </c>
      <c r="W287" s="3">
        <f t="shared" si="19"/>
        <v>36.454999999999998</v>
      </c>
    </row>
    <row r="288" spans="1:23" x14ac:dyDescent="0.2">
      <c r="A288" t="s">
        <v>2106</v>
      </c>
      <c r="B288" s="1">
        <v>43755</v>
      </c>
      <c r="C288" t="s">
        <v>2107</v>
      </c>
      <c r="D288" t="s">
        <v>6151</v>
      </c>
      <c r="E288">
        <v>4</v>
      </c>
      <c r="F288" t="s">
        <v>2108</v>
      </c>
      <c r="H288" t="s">
        <v>2110</v>
      </c>
      <c r="I288" t="s">
        <v>302</v>
      </c>
      <c r="J288" t="s">
        <v>18</v>
      </c>
      <c r="K288">
        <v>44710</v>
      </c>
      <c r="L288" s="2">
        <v>0.2</v>
      </c>
      <c r="M288" s="3">
        <v>3.375</v>
      </c>
      <c r="N288" s="3">
        <v>1.6875</v>
      </c>
      <c r="O288">
        <v>0.30374999999999996</v>
      </c>
      <c r="P288" t="str">
        <f>INDEX(products[],MATCH('orders (2)'!D288,products[Product ID],0),2)</f>
        <v>Ara</v>
      </c>
      <c r="Q288" t="str">
        <f>INDEX(products[],MATCH('orders (2)'!D288,products[Product ID],0),3)</f>
        <v>M</v>
      </c>
      <c r="R288" t="str">
        <f>INDEX(customers[],MATCH('orders (2)'!C288,customers[Customer ID],0),3)</f>
        <v>bmergue7y@umn.edu</v>
      </c>
      <c r="S288" t="str">
        <f t="shared" si="16"/>
        <v>Arabica</v>
      </c>
      <c r="T288" t="str">
        <f>VLOOKUP(orders[[#This Row],[Customer ID]],customers[],9,FALSE)</f>
        <v>Yes</v>
      </c>
      <c r="U288" t="str">
        <f t="shared" si="17"/>
        <v>Automne</v>
      </c>
      <c r="V288" t="str">
        <f t="shared" si="18"/>
        <v>Medium</v>
      </c>
      <c r="W288" s="3">
        <f t="shared" si="19"/>
        <v>13.5</v>
      </c>
    </row>
    <row r="289" spans="1:23" x14ac:dyDescent="0.2">
      <c r="A289" t="s">
        <v>2111</v>
      </c>
      <c r="B289" s="1">
        <v>44697</v>
      </c>
      <c r="C289" t="s">
        <v>2112</v>
      </c>
      <c r="D289" t="s">
        <v>6177</v>
      </c>
      <c r="E289">
        <v>4</v>
      </c>
      <c r="F289" t="s">
        <v>2113</v>
      </c>
      <c r="G289" t="s">
        <v>2115</v>
      </c>
      <c r="H289" t="s">
        <v>2116</v>
      </c>
      <c r="I289" t="s">
        <v>240</v>
      </c>
      <c r="J289" t="s">
        <v>18</v>
      </c>
      <c r="K289">
        <v>2114</v>
      </c>
      <c r="L289" s="2">
        <v>0.2</v>
      </c>
      <c r="M289" s="3">
        <v>3.5849999999999995</v>
      </c>
      <c r="N289" s="3">
        <v>1.7924999999999998</v>
      </c>
      <c r="O289">
        <v>0.21509999999999996</v>
      </c>
      <c r="P289" t="str">
        <f>INDEX(products[],MATCH('orders (2)'!D289,products[Product ID],0),2)</f>
        <v>Rob</v>
      </c>
      <c r="Q289" t="str">
        <f>INDEX(products[],MATCH('orders (2)'!D289,products[Product ID],0),3)</f>
        <v>L</v>
      </c>
      <c r="R289" t="str">
        <f>INDEX(customers[],MATCH('orders (2)'!C289,customers[Customer ID],0),3)</f>
        <v>kpatise7z@jigsy.com</v>
      </c>
      <c r="S289" t="str">
        <f t="shared" si="16"/>
        <v>Robesca</v>
      </c>
      <c r="T289" t="str">
        <f>VLOOKUP(orders[[#This Row],[Customer ID]],customers[],9,FALSE)</f>
        <v>No</v>
      </c>
      <c r="U289" t="str">
        <f t="shared" si="17"/>
        <v>Printemps</v>
      </c>
      <c r="V289" t="str">
        <f t="shared" si="18"/>
        <v>Light</v>
      </c>
      <c r="W289" s="3">
        <f t="shared" si="19"/>
        <v>14.339999999999998</v>
      </c>
    </row>
    <row r="290" spans="1:23" x14ac:dyDescent="0.2">
      <c r="A290" t="s">
        <v>2117</v>
      </c>
      <c r="B290" s="1">
        <v>44279</v>
      </c>
      <c r="C290" t="s">
        <v>2118</v>
      </c>
      <c r="D290" t="s">
        <v>6138</v>
      </c>
      <c r="E290">
        <v>1</v>
      </c>
      <c r="F290" t="s">
        <v>2119</v>
      </c>
      <c r="G290" t="s">
        <v>2120</v>
      </c>
      <c r="H290" t="s">
        <v>2121</v>
      </c>
      <c r="I290" t="s">
        <v>402</v>
      </c>
      <c r="J290" t="s">
        <v>317</v>
      </c>
      <c r="K290" t="s">
        <v>403</v>
      </c>
      <c r="L290" s="2">
        <v>0.5</v>
      </c>
      <c r="M290" s="3">
        <v>8.25</v>
      </c>
      <c r="N290" s="3">
        <v>1.65</v>
      </c>
      <c r="O290">
        <v>0.90749999999999997</v>
      </c>
      <c r="P290" t="str">
        <f>INDEX(products[],MATCH('orders (2)'!D290,products[Product ID],0),2)</f>
        <v>Exc</v>
      </c>
      <c r="Q290" t="str">
        <f>INDEX(products[],MATCH('orders (2)'!D290,products[Product ID],0),3)</f>
        <v>M</v>
      </c>
      <c r="R290">
        <f>INDEX(customers[],MATCH('orders (2)'!C290,customers[Customer ID],0),3)</f>
        <v>0</v>
      </c>
      <c r="S290" t="str">
        <f t="shared" si="16"/>
        <v>Excercice</v>
      </c>
      <c r="T290" t="str">
        <f>VLOOKUP(orders[[#This Row],[Customer ID]],customers[],9,FALSE)</f>
        <v>Yes</v>
      </c>
      <c r="U290" t="str">
        <f t="shared" si="17"/>
        <v>Printemps</v>
      </c>
      <c r="V290" t="str">
        <f t="shared" si="18"/>
        <v>Medium</v>
      </c>
      <c r="W290" s="3">
        <f t="shared" si="19"/>
        <v>8.25</v>
      </c>
    </row>
    <row r="291" spans="1:23" x14ac:dyDescent="0.2">
      <c r="A291" t="s">
        <v>2122</v>
      </c>
      <c r="B291" s="1">
        <v>43772</v>
      </c>
      <c r="C291" t="s">
        <v>2123</v>
      </c>
      <c r="D291" t="s">
        <v>6162</v>
      </c>
      <c r="E291">
        <v>5</v>
      </c>
      <c r="F291" t="s">
        <v>2124</v>
      </c>
      <c r="H291" t="s">
        <v>2125</v>
      </c>
      <c r="I291" t="s">
        <v>221</v>
      </c>
      <c r="J291" t="s">
        <v>18</v>
      </c>
      <c r="K291">
        <v>24515</v>
      </c>
      <c r="L291" s="2">
        <v>0.2</v>
      </c>
      <c r="M291" s="3">
        <v>2.6849999999999996</v>
      </c>
      <c r="N291" s="3">
        <v>1.3424999999999998</v>
      </c>
      <c r="O291">
        <v>0.16109999999999997</v>
      </c>
      <c r="P291" t="str">
        <f>INDEX(products[],MATCH('orders (2)'!D291,products[Product ID],0),2)</f>
        <v>Rob</v>
      </c>
      <c r="Q291" t="str">
        <f>INDEX(products[],MATCH('orders (2)'!D291,products[Product ID],0),3)</f>
        <v>D</v>
      </c>
      <c r="R291">
        <f>INDEX(customers[],MATCH('orders (2)'!C291,customers[Customer ID],0),3)</f>
        <v>0</v>
      </c>
      <c r="S291" t="str">
        <f t="shared" si="16"/>
        <v>Robesca</v>
      </c>
      <c r="T291" t="str">
        <f>VLOOKUP(orders[[#This Row],[Customer ID]],customers[],9,FALSE)</f>
        <v>Yes</v>
      </c>
      <c r="U291" t="str">
        <f t="shared" si="17"/>
        <v>Automne</v>
      </c>
      <c r="V291" t="str">
        <f t="shared" si="18"/>
        <v>Dark</v>
      </c>
      <c r="W291" s="3">
        <f t="shared" si="19"/>
        <v>13.424999999999997</v>
      </c>
    </row>
    <row r="292" spans="1:23" x14ac:dyDescent="0.2">
      <c r="A292" t="s">
        <v>2126</v>
      </c>
      <c r="B292" s="1">
        <v>44497</v>
      </c>
      <c r="C292" t="s">
        <v>2127</v>
      </c>
      <c r="D292" t="s">
        <v>6146</v>
      </c>
      <c r="E292">
        <v>5</v>
      </c>
      <c r="F292" t="s">
        <v>2128</v>
      </c>
      <c r="G292" t="s">
        <v>2130</v>
      </c>
      <c r="H292" t="s">
        <v>2131</v>
      </c>
      <c r="I292" t="s">
        <v>26</v>
      </c>
      <c r="J292" t="s">
        <v>18</v>
      </c>
      <c r="K292">
        <v>90071</v>
      </c>
      <c r="L292" s="2">
        <v>1</v>
      </c>
      <c r="M292" s="3">
        <v>9.9499999999999993</v>
      </c>
      <c r="N292" s="3">
        <v>0.99499999999999988</v>
      </c>
      <c r="O292">
        <v>0.89549999999999985</v>
      </c>
      <c r="P292" t="str">
        <f>INDEX(products[],MATCH('orders (2)'!D292,products[Product ID],0),2)</f>
        <v>Ara</v>
      </c>
      <c r="Q292" t="str">
        <f>INDEX(products[],MATCH('orders (2)'!D292,products[Product ID],0),3)</f>
        <v>D</v>
      </c>
      <c r="R292" t="str">
        <f>INDEX(customers[],MATCH('orders (2)'!C292,customers[Customer ID],0),3)</f>
        <v>dduke82@vkontakte.ru</v>
      </c>
      <c r="S292" t="str">
        <f t="shared" si="16"/>
        <v>Arabica</v>
      </c>
      <c r="T292" t="str">
        <f>VLOOKUP(orders[[#This Row],[Customer ID]],customers[],9,FALSE)</f>
        <v>No</v>
      </c>
      <c r="U292" t="str">
        <f t="shared" si="17"/>
        <v>Automne</v>
      </c>
      <c r="V292" t="str">
        <f t="shared" si="18"/>
        <v>Dark</v>
      </c>
      <c r="W292" s="3">
        <f t="shared" si="19"/>
        <v>49.75</v>
      </c>
    </row>
    <row r="293" spans="1:23" x14ac:dyDescent="0.2">
      <c r="A293" t="s">
        <v>2132</v>
      </c>
      <c r="B293" s="1">
        <v>44181</v>
      </c>
      <c r="C293" t="s">
        <v>2133</v>
      </c>
      <c r="D293" t="s">
        <v>6138</v>
      </c>
      <c r="E293">
        <v>2</v>
      </c>
      <c r="F293" t="s">
        <v>2134</v>
      </c>
      <c r="H293" t="s">
        <v>2135</v>
      </c>
      <c r="I293" t="s">
        <v>446</v>
      </c>
      <c r="J293" t="s">
        <v>317</v>
      </c>
      <c r="K293" t="s">
        <v>409</v>
      </c>
      <c r="L293" s="2">
        <v>0.5</v>
      </c>
      <c r="M293" s="3">
        <v>8.25</v>
      </c>
      <c r="N293" s="3">
        <v>1.65</v>
      </c>
      <c r="O293">
        <v>0.90749999999999997</v>
      </c>
      <c r="P293" t="str">
        <f>INDEX(products[],MATCH('orders (2)'!D293,products[Product ID],0),2)</f>
        <v>Exc</v>
      </c>
      <c r="Q293" t="str">
        <f>INDEX(products[],MATCH('orders (2)'!D293,products[Product ID],0),3)</f>
        <v>M</v>
      </c>
      <c r="R293">
        <f>INDEX(customers[],MATCH('orders (2)'!C293,customers[Customer ID],0),3)</f>
        <v>0</v>
      </c>
      <c r="S293" t="str">
        <f t="shared" si="16"/>
        <v>Excercice</v>
      </c>
      <c r="T293" t="str">
        <f>VLOOKUP(orders[[#This Row],[Customer ID]],customers[],9,FALSE)</f>
        <v>No</v>
      </c>
      <c r="U293" t="str">
        <f t="shared" si="17"/>
        <v>Hiver</v>
      </c>
      <c r="V293" t="str">
        <f t="shared" si="18"/>
        <v>Medium</v>
      </c>
      <c r="W293" s="3">
        <f t="shared" si="19"/>
        <v>16.5</v>
      </c>
    </row>
    <row r="294" spans="1:23" x14ac:dyDescent="0.2">
      <c r="A294" t="s">
        <v>2136</v>
      </c>
      <c r="B294" s="1">
        <v>44529</v>
      </c>
      <c r="C294" t="s">
        <v>2137</v>
      </c>
      <c r="D294" t="s">
        <v>6157</v>
      </c>
      <c r="E294">
        <v>3</v>
      </c>
      <c r="F294" t="s">
        <v>2138</v>
      </c>
      <c r="H294" t="s">
        <v>2140</v>
      </c>
      <c r="I294" t="s">
        <v>143</v>
      </c>
      <c r="J294" t="s">
        <v>18</v>
      </c>
      <c r="K294">
        <v>35236</v>
      </c>
      <c r="L294" s="2">
        <v>0.5</v>
      </c>
      <c r="M294" s="3">
        <v>5.97</v>
      </c>
      <c r="N294" s="3">
        <v>1.194</v>
      </c>
      <c r="O294">
        <v>0.5373</v>
      </c>
      <c r="P294" t="str">
        <f>INDEX(products[],MATCH('orders (2)'!D294,products[Product ID],0),2)</f>
        <v>Ara</v>
      </c>
      <c r="Q294" t="str">
        <f>INDEX(products[],MATCH('orders (2)'!D294,products[Product ID],0),3)</f>
        <v>D</v>
      </c>
      <c r="R294" t="str">
        <f>INDEX(customers[],MATCH('orders (2)'!C294,customers[Customer ID],0),3)</f>
        <v>ihussey84@mapy.cz</v>
      </c>
      <c r="S294" t="str">
        <f t="shared" si="16"/>
        <v>Arabica</v>
      </c>
      <c r="T294" t="str">
        <f>VLOOKUP(orders[[#This Row],[Customer ID]],customers[],9,FALSE)</f>
        <v>No</v>
      </c>
      <c r="U294" t="str">
        <f t="shared" si="17"/>
        <v>Automne</v>
      </c>
      <c r="V294" t="str">
        <f t="shared" si="18"/>
        <v>Dark</v>
      </c>
      <c r="W294" s="3">
        <f t="shared" si="19"/>
        <v>17.91</v>
      </c>
    </row>
    <row r="295" spans="1:23" x14ac:dyDescent="0.2">
      <c r="A295" t="s">
        <v>2141</v>
      </c>
      <c r="B295" s="1">
        <v>44275</v>
      </c>
      <c r="C295" t="s">
        <v>2142</v>
      </c>
      <c r="D295" t="s">
        <v>6157</v>
      </c>
      <c r="E295">
        <v>5</v>
      </c>
      <c r="F295" t="s">
        <v>2143</v>
      </c>
      <c r="G295" t="s">
        <v>2145</v>
      </c>
      <c r="H295" t="s">
        <v>2146</v>
      </c>
      <c r="I295" t="s">
        <v>163</v>
      </c>
      <c r="J295" t="s">
        <v>18</v>
      </c>
      <c r="K295">
        <v>22309</v>
      </c>
      <c r="L295" s="2">
        <v>0.5</v>
      </c>
      <c r="M295" s="3">
        <v>5.97</v>
      </c>
      <c r="N295" s="3">
        <v>1.194</v>
      </c>
      <c r="O295">
        <v>0.5373</v>
      </c>
      <c r="P295" t="str">
        <f>INDEX(products[],MATCH('orders (2)'!D295,products[Product ID],0),2)</f>
        <v>Ara</v>
      </c>
      <c r="Q295" t="str">
        <f>INDEX(products[],MATCH('orders (2)'!D295,products[Product ID],0),3)</f>
        <v>D</v>
      </c>
      <c r="R295" t="str">
        <f>INDEX(customers[],MATCH('orders (2)'!C295,customers[Customer ID],0),3)</f>
        <v>cpinkerton85@upenn.edu</v>
      </c>
      <c r="S295" t="str">
        <f t="shared" si="16"/>
        <v>Arabica</v>
      </c>
      <c r="T295" t="str">
        <f>VLOOKUP(orders[[#This Row],[Customer ID]],customers[],9,FALSE)</f>
        <v>No</v>
      </c>
      <c r="U295" t="str">
        <f t="shared" si="17"/>
        <v>Printemps</v>
      </c>
      <c r="V295" t="str">
        <f t="shared" si="18"/>
        <v>Dark</v>
      </c>
      <c r="W295" s="3">
        <f t="shared" si="19"/>
        <v>29.849999999999998</v>
      </c>
    </row>
    <row r="296" spans="1:23" x14ac:dyDescent="0.2">
      <c r="A296" t="s">
        <v>2147</v>
      </c>
      <c r="B296" s="1">
        <v>44659</v>
      </c>
      <c r="C296" t="s">
        <v>2148</v>
      </c>
      <c r="D296" t="s">
        <v>6170</v>
      </c>
      <c r="E296">
        <v>3</v>
      </c>
      <c r="F296" t="s">
        <v>2149</v>
      </c>
      <c r="G296" t="s">
        <v>2150</v>
      </c>
      <c r="H296" t="s">
        <v>2151</v>
      </c>
      <c r="I296" t="s">
        <v>169</v>
      </c>
      <c r="J296" t="s">
        <v>18</v>
      </c>
      <c r="K296">
        <v>6816</v>
      </c>
      <c r="L296" s="2">
        <v>1</v>
      </c>
      <c r="M296" s="3">
        <v>14.85</v>
      </c>
      <c r="N296" s="3">
        <v>1.4849999999999999</v>
      </c>
      <c r="O296">
        <v>1.6335</v>
      </c>
      <c r="P296" t="str">
        <f>INDEX(products[],MATCH('orders (2)'!D296,products[Product ID],0),2)</f>
        <v>Exc</v>
      </c>
      <c r="Q296" t="str">
        <f>INDEX(products[],MATCH('orders (2)'!D296,products[Product ID],0),3)</f>
        <v>L</v>
      </c>
      <c r="R296">
        <f>INDEX(customers[],MATCH('orders (2)'!C296,customers[Customer ID],0),3)</f>
        <v>0</v>
      </c>
      <c r="S296" t="str">
        <f t="shared" si="16"/>
        <v>Excercice</v>
      </c>
      <c r="T296" t="str">
        <f>VLOOKUP(orders[[#This Row],[Customer ID]],customers[],9,FALSE)</f>
        <v>No</v>
      </c>
      <c r="U296" t="str">
        <f t="shared" si="17"/>
        <v>Printemps</v>
      </c>
      <c r="V296" t="str">
        <f t="shared" si="18"/>
        <v>Light</v>
      </c>
      <c r="W296" s="3">
        <f t="shared" si="19"/>
        <v>44.55</v>
      </c>
    </row>
    <row r="297" spans="1:23" x14ac:dyDescent="0.2">
      <c r="A297" t="s">
        <v>2152</v>
      </c>
      <c r="B297" s="1">
        <v>44057</v>
      </c>
      <c r="C297" t="s">
        <v>2153</v>
      </c>
      <c r="D297" t="s">
        <v>6140</v>
      </c>
      <c r="E297">
        <v>2</v>
      </c>
      <c r="F297" t="s">
        <v>2154</v>
      </c>
      <c r="H297" t="s">
        <v>2155</v>
      </c>
      <c r="I297" t="s">
        <v>197</v>
      </c>
      <c r="J297" t="s">
        <v>18</v>
      </c>
      <c r="K297">
        <v>12205</v>
      </c>
      <c r="L297" s="2">
        <v>1</v>
      </c>
      <c r="M297" s="3">
        <v>13.75</v>
      </c>
      <c r="N297" s="3">
        <v>1.375</v>
      </c>
      <c r="O297">
        <v>1.5125</v>
      </c>
      <c r="P297" t="str">
        <f>INDEX(products[],MATCH('orders (2)'!D297,products[Product ID],0),2)</f>
        <v>Exc</v>
      </c>
      <c r="Q297" t="str">
        <f>INDEX(products[],MATCH('orders (2)'!D297,products[Product ID],0),3)</f>
        <v>M</v>
      </c>
      <c r="R297">
        <f>INDEX(customers[],MATCH('orders (2)'!C297,customers[Customer ID],0),3)</f>
        <v>0</v>
      </c>
      <c r="S297" t="str">
        <f t="shared" si="16"/>
        <v>Excercice</v>
      </c>
      <c r="T297" t="str">
        <f>VLOOKUP(orders[[#This Row],[Customer ID]],customers[],9,FALSE)</f>
        <v>No</v>
      </c>
      <c r="U297" t="str">
        <f t="shared" si="17"/>
        <v>Été</v>
      </c>
      <c r="V297" t="str">
        <f t="shared" si="18"/>
        <v>Medium</v>
      </c>
      <c r="W297" s="3">
        <f t="shared" si="19"/>
        <v>27.5</v>
      </c>
    </row>
    <row r="298" spans="1:23" x14ac:dyDescent="0.2">
      <c r="A298" t="s">
        <v>2156</v>
      </c>
      <c r="B298" s="1">
        <v>43597</v>
      </c>
      <c r="C298" t="s">
        <v>2157</v>
      </c>
      <c r="D298" t="s">
        <v>6145</v>
      </c>
      <c r="E298">
        <v>6</v>
      </c>
      <c r="F298" t="s">
        <v>2158</v>
      </c>
      <c r="G298" t="s">
        <v>2160</v>
      </c>
      <c r="H298" t="s">
        <v>2161</v>
      </c>
      <c r="I298" t="s">
        <v>266</v>
      </c>
      <c r="J298" t="s">
        <v>18</v>
      </c>
      <c r="K298">
        <v>34108</v>
      </c>
      <c r="L298" s="2">
        <v>0.5</v>
      </c>
      <c r="M298" s="3">
        <v>5.97</v>
      </c>
      <c r="N298" s="3">
        <v>1.194</v>
      </c>
      <c r="O298">
        <v>0.35819999999999996</v>
      </c>
      <c r="P298" t="str">
        <f>INDEX(products[],MATCH('orders (2)'!D298,products[Product ID],0),2)</f>
        <v>Rob</v>
      </c>
      <c r="Q298" t="str">
        <f>INDEX(products[],MATCH('orders (2)'!D298,products[Product ID],0),3)</f>
        <v>M</v>
      </c>
      <c r="R298" t="str">
        <f>INDEX(customers[],MATCH('orders (2)'!C298,customers[Customer ID],0),3)</f>
        <v>dvizor88@furl.net</v>
      </c>
      <c r="S298" t="str">
        <f t="shared" si="16"/>
        <v>Robesca</v>
      </c>
      <c r="T298" t="str">
        <f>VLOOKUP(orders[[#This Row],[Customer ID]],customers[],9,FALSE)</f>
        <v>Yes</v>
      </c>
      <c r="U298" t="str">
        <f t="shared" si="17"/>
        <v>Printemps</v>
      </c>
      <c r="V298" t="str">
        <f t="shared" si="18"/>
        <v>Medium</v>
      </c>
      <c r="W298" s="3">
        <f t="shared" si="19"/>
        <v>35.82</v>
      </c>
    </row>
    <row r="299" spans="1:23" x14ac:dyDescent="0.2">
      <c r="A299" t="s">
        <v>2162</v>
      </c>
      <c r="B299" s="1">
        <v>44258</v>
      </c>
      <c r="C299" t="s">
        <v>2163</v>
      </c>
      <c r="D299" t="s">
        <v>6171</v>
      </c>
      <c r="E299">
        <v>3</v>
      </c>
      <c r="F299" t="s">
        <v>2164</v>
      </c>
      <c r="G299" t="s">
        <v>2166</v>
      </c>
      <c r="H299" t="s">
        <v>2167</v>
      </c>
      <c r="I299" t="s">
        <v>194</v>
      </c>
      <c r="J299" t="s">
        <v>18</v>
      </c>
      <c r="K299">
        <v>33141</v>
      </c>
      <c r="L299" s="2">
        <v>0.5</v>
      </c>
      <c r="M299" s="3">
        <v>5.3699999999999992</v>
      </c>
      <c r="N299" s="3">
        <v>1.0739999999999998</v>
      </c>
      <c r="O299">
        <v>0.32219999999999993</v>
      </c>
      <c r="P299" t="str">
        <f>INDEX(products[],MATCH('orders (2)'!D299,products[Product ID],0),2)</f>
        <v>Rob</v>
      </c>
      <c r="Q299" t="str">
        <f>INDEX(products[],MATCH('orders (2)'!D299,products[Product ID],0),3)</f>
        <v>D</v>
      </c>
      <c r="R299" t="str">
        <f>INDEX(customers[],MATCH('orders (2)'!C299,customers[Customer ID],0),3)</f>
        <v>esedgebeer89@oaic.gov.au</v>
      </c>
      <c r="S299" t="str">
        <f t="shared" si="16"/>
        <v>Robesca</v>
      </c>
      <c r="T299" t="str">
        <f>VLOOKUP(orders[[#This Row],[Customer ID]],customers[],9,FALSE)</f>
        <v>Yes</v>
      </c>
      <c r="U299" t="str">
        <f t="shared" si="17"/>
        <v>Printemps</v>
      </c>
      <c r="V299" t="str">
        <f t="shared" si="18"/>
        <v>Dark</v>
      </c>
      <c r="W299" s="3">
        <f t="shared" si="19"/>
        <v>16.11</v>
      </c>
    </row>
    <row r="300" spans="1:23" x14ac:dyDescent="0.2">
      <c r="A300" t="s">
        <v>2168</v>
      </c>
      <c r="B300" s="1">
        <v>43872</v>
      </c>
      <c r="C300" t="s">
        <v>2169</v>
      </c>
      <c r="D300" t="s">
        <v>6183</v>
      </c>
      <c r="E300">
        <v>6</v>
      </c>
      <c r="F300" t="s">
        <v>2170</v>
      </c>
      <c r="G300" t="s">
        <v>2172</v>
      </c>
      <c r="H300" t="s">
        <v>2173</v>
      </c>
      <c r="I300" t="s">
        <v>83</v>
      </c>
      <c r="J300" t="s">
        <v>18</v>
      </c>
      <c r="K300">
        <v>30358</v>
      </c>
      <c r="L300" s="2">
        <v>0.2</v>
      </c>
      <c r="M300" s="3">
        <v>4.4550000000000001</v>
      </c>
      <c r="N300" s="3">
        <v>2.2275</v>
      </c>
      <c r="O300">
        <v>0.49004999999999999</v>
      </c>
      <c r="P300" t="str">
        <f>INDEX(products[],MATCH('orders (2)'!D300,products[Product ID],0),2)</f>
        <v>Exc</v>
      </c>
      <c r="Q300" t="str">
        <f>INDEX(products[],MATCH('orders (2)'!D300,products[Product ID],0),3)</f>
        <v>L</v>
      </c>
      <c r="R300" t="str">
        <f>INDEX(customers[],MATCH('orders (2)'!C300,customers[Customer ID],0),3)</f>
        <v>klestrange8a@lulu.com</v>
      </c>
      <c r="S300" t="str">
        <f t="shared" si="16"/>
        <v>Excercice</v>
      </c>
      <c r="T300" t="str">
        <f>VLOOKUP(orders[[#This Row],[Customer ID]],customers[],9,FALSE)</f>
        <v>Yes</v>
      </c>
      <c r="U300" t="str">
        <f t="shared" si="17"/>
        <v>Hiver</v>
      </c>
      <c r="V300" t="str">
        <f t="shared" si="18"/>
        <v>Light</v>
      </c>
      <c r="W300" s="3">
        <f t="shared" si="19"/>
        <v>26.73</v>
      </c>
    </row>
    <row r="301" spans="1:23" x14ac:dyDescent="0.2">
      <c r="A301" t="s">
        <v>2174</v>
      </c>
      <c r="B301" s="1">
        <v>43582</v>
      </c>
      <c r="C301" t="s">
        <v>2175</v>
      </c>
      <c r="D301" t="s">
        <v>6147</v>
      </c>
      <c r="E301">
        <v>6</v>
      </c>
      <c r="F301" t="s">
        <v>2176</v>
      </c>
      <c r="G301" t="s">
        <v>2178</v>
      </c>
      <c r="H301" t="s">
        <v>2179</v>
      </c>
      <c r="I301" t="s">
        <v>227</v>
      </c>
      <c r="J301" t="s">
        <v>18</v>
      </c>
      <c r="K301">
        <v>78405</v>
      </c>
      <c r="L301" s="2">
        <v>2.5</v>
      </c>
      <c r="M301" s="3">
        <v>34.154999999999994</v>
      </c>
      <c r="N301" s="3">
        <v>1.3661999999999999</v>
      </c>
      <c r="O301">
        <v>3.7570499999999996</v>
      </c>
      <c r="P301" t="str">
        <f>INDEX(products[],MATCH('orders (2)'!D301,products[Product ID],0),2)</f>
        <v>Exc</v>
      </c>
      <c r="Q301" t="str">
        <f>INDEX(products[],MATCH('orders (2)'!D301,products[Product ID],0),3)</f>
        <v>L</v>
      </c>
      <c r="R301" t="str">
        <f>INDEX(customers[],MATCH('orders (2)'!C301,customers[Customer ID],0),3)</f>
        <v>ltanti8b@techcrunch.com</v>
      </c>
      <c r="S301" t="str">
        <f t="shared" si="16"/>
        <v>Excercice</v>
      </c>
      <c r="T301" t="str">
        <f>VLOOKUP(orders[[#This Row],[Customer ID]],customers[],9,FALSE)</f>
        <v>Yes</v>
      </c>
      <c r="U301" t="str">
        <f t="shared" si="17"/>
        <v>Printemps</v>
      </c>
      <c r="V301" t="str">
        <f t="shared" si="18"/>
        <v>Light</v>
      </c>
      <c r="W301" s="3">
        <f t="shared" si="19"/>
        <v>204.92999999999995</v>
      </c>
    </row>
    <row r="302" spans="1:23" x14ac:dyDescent="0.2">
      <c r="A302" t="s">
        <v>2180</v>
      </c>
      <c r="B302" s="1">
        <v>44646</v>
      </c>
      <c r="C302" t="s">
        <v>2181</v>
      </c>
      <c r="D302" t="s">
        <v>6139</v>
      </c>
      <c r="E302">
        <v>3</v>
      </c>
      <c r="F302" t="s">
        <v>2182</v>
      </c>
      <c r="G302" t="s">
        <v>2184</v>
      </c>
      <c r="H302" t="s">
        <v>2185</v>
      </c>
      <c r="I302" t="s">
        <v>72</v>
      </c>
      <c r="J302" t="s">
        <v>18</v>
      </c>
      <c r="K302">
        <v>96835</v>
      </c>
      <c r="L302" s="2">
        <v>1</v>
      </c>
      <c r="M302" s="3">
        <v>12.95</v>
      </c>
      <c r="N302" s="3">
        <v>1.2949999999999999</v>
      </c>
      <c r="O302">
        <v>1.1655</v>
      </c>
      <c r="P302" t="str">
        <f>INDEX(products[],MATCH('orders (2)'!D302,products[Product ID],0),2)</f>
        <v>Ara</v>
      </c>
      <c r="Q302" t="str">
        <f>INDEX(products[],MATCH('orders (2)'!D302,products[Product ID],0),3)</f>
        <v>L</v>
      </c>
      <c r="R302" t="str">
        <f>INDEX(customers[],MATCH('orders (2)'!C302,customers[Customer ID],0),3)</f>
        <v>ade8c@1und1.de</v>
      </c>
      <c r="S302" t="str">
        <f t="shared" si="16"/>
        <v>Arabica</v>
      </c>
      <c r="T302" t="str">
        <f>VLOOKUP(orders[[#This Row],[Customer ID]],customers[],9,FALSE)</f>
        <v>Yes</v>
      </c>
      <c r="U302" t="str">
        <f t="shared" si="17"/>
        <v>Printemps</v>
      </c>
      <c r="V302" t="str">
        <f t="shared" si="18"/>
        <v>Light</v>
      </c>
      <c r="W302" s="3">
        <f t="shared" si="19"/>
        <v>38.849999999999994</v>
      </c>
    </row>
    <row r="303" spans="1:23" x14ac:dyDescent="0.2">
      <c r="A303" t="s">
        <v>2186</v>
      </c>
      <c r="B303" s="1">
        <v>44102</v>
      </c>
      <c r="C303" t="s">
        <v>2187</v>
      </c>
      <c r="D303" t="s">
        <v>6149</v>
      </c>
      <c r="E303">
        <v>4</v>
      </c>
      <c r="F303" t="s">
        <v>2188</v>
      </c>
      <c r="G303" t="s">
        <v>2190</v>
      </c>
      <c r="H303" t="s">
        <v>2191</v>
      </c>
      <c r="I303" t="s">
        <v>122</v>
      </c>
      <c r="J303" t="s">
        <v>18</v>
      </c>
      <c r="K303">
        <v>78737</v>
      </c>
      <c r="L303" s="2">
        <v>0.2</v>
      </c>
      <c r="M303" s="3">
        <v>3.8849999999999998</v>
      </c>
      <c r="N303" s="3">
        <v>1.9424999999999999</v>
      </c>
      <c r="O303">
        <v>0.50505</v>
      </c>
      <c r="P303" t="str">
        <f>INDEX(products[],MATCH('orders (2)'!D303,products[Product ID],0),2)</f>
        <v>Lib</v>
      </c>
      <c r="Q303" t="str">
        <f>INDEX(products[],MATCH('orders (2)'!D303,products[Product ID],0),3)</f>
        <v>D</v>
      </c>
      <c r="R303" t="str">
        <f>INDEX(customers[],MATCH('orders (2)'!C303,customers[Customer ID],0),3)</f>
        <v>tjedrachowicz8d@acquirethisname.com</v>
      </c>
      <c r="S303" t="str">
        <f t="shared" si="16"/>
        <v>Liberta</v>
      </c>
      <c r="T303" t="str">
        <f>VLOOKUP(orders[[#This Row],[Customer ID]],customers[],9,FALSE)</f>
        <v>Yes</v>
      </c>
      <c r="U303" t="str">
        <f t="shared" si="17"/>
        <v xml:space="preserve">Automne </v>
      </c>
      <c r="V303" t="str">
        <f t="shared" si="18"/>
        <v>Dark</v>
      </c>
      <c r="W303" s="3">
        <f t="shared" si="19"/>
        <v>15.54</v>
      </c>
    </row>
    <row r="304" spans="1:23" x14ac:dyDescent="0.2">
      <c r="A304" t="s">
        <v>2192</v>
      </c>
      <c r="B304" s="1">
        <v>43762</v>
      </c>
      <c r="C304" t="s">
        <v>2193</v>
      </c>
      <c r="D304" t="s">
        <v>6156</v>
      </c>
      <c r="E304">
        <v>1</v>
      </c>
      <c r="F304" t="s">
        <v>2194</v>
      </c>
      <c r="G304" t="s">
        <v>2196</v>
      </c>
      <c r="H304" t="s">
        <v>2197</v>
      </c>
      <c r="I304" t="s">
        <v>19</v>
      </c>
      <c r="J304" t="s">
        <v>18</v>
      </c>
      <c r="K304">
        <v>21290</v>
      </c>
      <c r="L304" s="2">
        <v>0.5</v>
      </c>
      <c r="M304" s="3">
        <v>6.75</v>
      </c>
      <c r="N304" s="3">
        <v>1.35</v>
      </c>
      <c r="O304">
        <v>0.60749999999999993</v>
      </c>
      <c r="P304" t="str">
        <f>INDEX(products[],MATCH('orders (2)'!D304,products[Product ID],0),2)</f>
        <v>Ara</v>
      </c>
      <c r="Q304" t="str">
        <f>INDEX(products[],MATCH('orders (2)'!D304,products[Product ID],0),3)</f>
        <v>M</v>
      </c>
      <c r="R304" t="str">
        <f>INDEX(customers[],MATCH('orders (2)'!C304,customers[Customer ID],0),3)</f>
        <v>pstonner8e@moonfruit.com</v>
      </c>
      <c r="S304" t="str">
        <f t="shared" si="16"/>
        <v>Arabica</v>
      </c>
      <c r="T304" t="str">
        <f>VLOOKUP(orders[[#This Row],[Customer ID]],customers[],9,FALSE)</f>
        <v>No</v>
      </c>
      <c r="U304" t="str">
        <f t="shared" si="17"/>
        <v>Automne</v>
      </c>
      <c r="V304" t="str">
        <f t="shared" si="18"/>
        <v>Medium</v>
      </c>
      <c r="W304" s="3">
        <f t="shared" si="19"/>
        <v>6.75</v>
      </c>
    </row>
    <row r="305" spans="1:23" x14ac:dyDescent="0.2">
      <c r="A305" t="s">
        <v>2198</v>
      </c>
      <c r="B305" s="1">
        <v>44412</v>
      </c>
      <c r="C305" t="s">
        <v>2199</v>
      </c>
      <c r="D305" t="s">
        <v>6184</v>
      </c>
      <c r="E305">
        <v>4</v>
      </c>
      <c r="F305" t="s">
        <v>2200</v>
      </c>
      <c r="H305" t="s">
        <v>2202</v>
      </c>
      <c r="I305" t="s">
        <v>42</v>
      </c>
      <c r="J305" t="s">
        <v>18</v>
      </c>
      <c r="K305">
        <v>40596</v>
      </c>
      <c r="L305" s="2">
        <v>2.5</v>
      </c>
      <c r="M305" s="3">
        <v>27.945</v>
      </c>
      <c r="N305" s="3">
        <v>1.1177999999999999</v>
      </c>
      <c r="O305">
        <v>3.07395</v>
      </c>
      <c r="P305" t="str">
        <f>INDEX(products[],MATCH('orders (2)'!D305,products[Product ID],0),2)</f>
        <v>Exc</v>
      </c>
      <c r="Q305" t="str">
        <f>INDEX(products[],MATCH('orders (2)'!D305,products[Product ID],0),3)</f>
        <v>D</v>
      </c>
      <c r="R305" t="str">
        <f>INDEX(customers[],MATCH('orders (2)'!C305,customers[Customer ID],0),3)</f>
        <v>dtingly8f@goo.ne.jp</v>
      </c>
      <c r="S305" t="str">
        <f t="shared" si="16"/>
        <v>Excercice</v>
      </c>
      <c r="T305" t="str">
        <f>VLOOKUP(orders[[#This Row],[Customer ID]],customers[],9,FALSE)</f>
        <v>Yes</v>
      </c>
      <c r="U305" t="str">
        <f t="shared" si="17"/>
        <v>Été</v>
      </c>
      <c r="V305" t="str">
        <f t="shared" si="18"/>
        <v>Dark</v>
      </c>
      <c r="W305" s="3">
        <f t="shared" si="19"/>
        <v>111.78</v>
      </c>
    </row>
    <row r="306" spans="1:23" x14ac:dyDescent="0.2">
      <c r="A306" t="s">
        <v>2203</v>
      </c>
      <c r="B306" s="1">
        <v>43828</v>
      </c>
      <c r="C306" t="s">
        <v>2244</v>
      </c>
      <c r="D306" t="s">
        <v>6166</v>
      </c>
      <c r="E306">
        <v>1</v>
      </c>
      <c r="F306" t="s">
        <v>2245</v>
      </c>
      <c r="G306" t="s">
        <v>2247</v>
      </c>
      <c r="H306" t="s">
        <v>2248</v>
      </c>
      <c r="I306" t="s">
        <v>34</v>
      </c>
      <c r="J306" t="s">
        <v>18</v>
      </c>
      <c r="K306">
        <v>28299</v>
      </c>
      <c r="L306" s="2">
        <v>0.2</v>
      </c>
      <c r="M306" s="3">
        <v>3.8849999999999998</v>
      </c>
      <c r="N306" s="3">
        <v>1.9424999999999999</v>
      </c>
      <c r="O306">
        <v>0.34964999999999996</v>
      </c>
      <c r="P306" t="str">
        <f>INDEX(products[],MATCH('orders (2)'!D306,products[Product ID],0),2)</f>
        <v>Ara</v>
      </c>
      <c r="Q306" t="str">
        <f>INDEX(products[],MATCH('orders (2)'!D306,products[Product ID],0),3)</f>
        <v>L</v>
      </c>
      <c r="R306" t="str">
        <f>INDEX(customers[],MATCH('orders (2)'!C306,customers[Customer ID],0),3)</f>
        <v>crushe8n@about.me</v>
      </c>
      <c r="S306" t="str">
        <f t="shared" si="16"/>
        <v>Arabica</v>
      </c>
      <c r="T306" t="str">
        <f>VLOOKUP(orders[[#This Row],[Customer ID]],customers[],9,FALSE)</f>
        <v>Yes</v>
      </c>
      <c r="U306" t="str">
        <f t="shared" si="17"/>
        <v>Hiver</v>
      </c>
      <c r="V306" t="str">
        <f t="shared" si="18"/>
        <v>Light</v>
      </c>
      <c r="W306" s="3">
        <f t="shared" si="19"/>
        <v>3.8849999999999998</v>
      </c>
    </row>
    <row r="307" spans="1:23" x14ac:dyDescent="0.2">
      <c r="A307" t="s">
        <v>2243</v>
      </c>
      <c r="B307" s="1">
        <v>43951</v>
      </c>
      <c r="C307" t="s">
        <v>2244</v>
      </c>
      <c r="D307" t="s">
        <v>6165</v>
      </c>
      <c r="E307">
        <v>6</v>
      </c>
      <c r="F307" t="s">
        <v>2245</v>
      </c>
      <c r="G307" t="s">
        <v>2247</v>
      </c>
      <c r="H307" t="s">
        <v>2248</v>
      </c>
      <c r="I307" t="s">
        <v>34</v>
      </c>
      <c r="J307" t="s">
        <v>18</v>
      </c>
      <c r="K307">
        <v>28299</v>
      </c>
      <c r="L307" s="2">
        <v>2.5</v>
      </c>
      <c r="M307" s="3">
        <v>31.624999999999996</v>
      </c>
      <c r="N307" s="3">
        <v>1.2649999999999999</v>
      </c>
      <c r="O307">
        <v>3.4787499999999998</v>
      </c>
      <c r="P307" t="str">
        <f>INDEX(products[],MATCH('orders (2)'!D307,products[Product ID],0),2)</f>
        <v>Exc</v>
      </c>
      <c r="Q307" t="str">
        <f>INDEX(products[],MATCH('orders (2)'!D307,products[Product ID],0),3)</f>
        <v>M</v>
      </c>
      <c r="R307" t="str">
        <f>INDEX(customers[],MATCH('orders (2)'!C307,customers[Customer ID],0),3)</f>
        <v>crushe8n@about.me</v>
      </c>
      <c r="S307" t="str">
        <f t="shared" si="16"/>
        <v>Excercice</v>
      </c>
      <c r="T307" t="str">
        <f>VLOOKUP(orders[[#This Row],[Customer ID]],customers[],9,FALSE)</f>
        <v>Yes</v>
      </c>
      <c r="U307" t="str">
        <f t="shared" si="17"/>
        <v>Printemps</v>
      </c>
      <c r="V307" t="str">
        <f t="shared" si="18"/>
        <v>Medium</v>
      </c>
      <c r="W307" s="3">
        <f t="shared" si="19"/>
        <v>189.74999999999997</v>
      </c>
    </row>
    <row r="308" spans="1:23" x14ac:dyDescent="0.2">
      <c r="A308" t="s">
        <v>2208</v>
      </c>
      <c r="B308" s="1">
        <v>43796</v>
      </c>
      <c r="C308" t="s">
        <v>2209</v>
      </c>
      <c r="D308" t="s">
        <v>6158</v>
      </c>
      <c r="E308">
        <v>5</v>
      </c>
      <c r="F308" t="s">
        <v>2210</v>
      </c>
      <c r="G308" t="s">
        <v>2212</v>
      </c>
      <c r="H308" t="s">
        <v>2213</v>
      </c>
      <c r="I308" t="s">
        <v>272</v>
      </c>
      <c r="J308" t="s">
        <v>27</v>
      </c>
      <c r="K308" t="s">
        <v>273</v>
      </c>
      <c r="L308" s="2">
        <v>0.2</v>
      </c>
      <c r="M308" s="3">
        <v>4.3650000000000002</v>
      </c>
      <c r="N308" s="3">
        <v>2.1825000000000001</v>
      </c>
      <c r="O308">
        <v>0.56745000000000001</v>
      </c>
      <c r="P308" t="str">
        <f>INDEX(products[],MATCH('orders (2)'!D308,products[Product ID],0),2)</f>
        <v>Lib</v>
      </c>
      <c r="Q308" t="str">
        <f>INDEX(products[],MATCH('orders (2)'!D308,products[Product ID],0),3)</f>
        <v>M</v>
      </c>
      <c r="R308" t="str">
        <f>INDEX(customers[],MATCH('orders (2)'!C308,customers[Customer ID],0),3)</f>
        <v>bchecci8h@usa.gov</v>
      </c>
      <c r="S308" t="str">
        <f t="shared" si="16"/>
        <v>Liberta</v>
      </c>
      <c r="T308" t="str">
        <f>VLOOKUP(orders[[#This Row],[Customer ID]],customers[],9,FALSE)</f>
        <v>No</v>
      </c>
      <c r="U308" t="str">
        <f t="shared" si="17"/>
        <v>Automne</v>
      </c>
      <c r="V308" t="str">
        <f t="shared" si="18"/>
        <v>Medium</v>
      </c>
      <c r="W308" s="3">
        <f t="shared" si="19"/>
        <v>21.825000000000003</v>
      </c>
    </row>
    <row r="309" spans="1:23" x14ac:dyDescent="0.2">
      <c r="A309" t="s">
        <v>2214</v>
      </c>
      <c r="B309" s="1">
        <v>43890</v>
      </c>
      <c r="C309" t="s">
        <v>2215</v>
      </c>
      <c r="D309" t="s">
        <v>6173</v>
      </c>
      <c r="E309">
        <v>5</v>
      </c>
      <c r="F309" t="s">
        <v>2216</v>
      </c>
      <c r="G309" t="s">
        <v>2218</v>
      </c>
      <c r="H309" t="s">
        <v>2219</v>
      </c>
      <c r="I309" t="s">
        <v>235</v>
      </c>
      <c r="J309" t="s">
        <v>18</v>
      </c>
      <c r="K309">
        <v>68505</v>
      </c>
      <c r="L309" s="2">
        <v>0.2</v>
      </c>
      <c r="M309" s="3">
        <v>2.9849999999999999</v>
      </c>
      <c r="N309" s="3">
        <v>1.4924999999999999</v>
      </c>
      <c r="O309">
        <v>0.17909999999999998</v>
      </c>
      <c r="P309" t="str">
        <f>INDEX(products[],MATCH('orders (2)'!D309,products[Product ID],0),2)</f>
        <v>Rob</v>
      </c>
      <c r="Q309" t="str">
        <f>INDEX(products[],MATCH('orders (2)'!D309,products[Product ID],0),3)</f>
        <v>M</v>
      </c>
      <c r="R309" t="str">
        <f>INDEX(customers[],MATCH('orders (2)'!C309,customers[Customer ID],0),3)</f>
        <v>jbagot8i@mac.com</v>
      </c>
      <c r="S309" t="str">
        <f t="shared" si="16"/>
        <v>Robesca</v>
      </c>
      <c r="T309" t="str">
        <f>VLOOKUP(orders[[#This Row],[Customer ID]],customers[],9,FALSE)</f>
        <v>No</v>
      </c>
      <c r="U309" t="str">
        <f t="shared" si="17"/>
        <v>Hiver</v>
      </c>
      <c r="V309" t="str">
        <f t="shared" si="18"/>
        <v>Medium</v>
      </c>
      <c r="W309" s="3">
        <f t="shared" si="19"/>
        <v>14.924999999999999</v>
      </c>
    </row>
    <row r="310" spans="1:23" x14ac:dyDescent="0.2">
      <c r="A310" t="s">
        <v>2220</v>
      </c>
      <c r="B310" s="1">
        <v>44227</v>
      </c>
      <c r="C310" t="s">
        <v>2221</v>
      </c>
      <c r="D310" t="s">
        <v>6154</v>
      </c>
      <c r="E310">
        <v>3</v>
      </c>
      <c r="F310" t="s">
        <v>2222</v>
      </c>
      <c r="G310" t="s">
        <v>2224</v>
      </c>
      <c r="H310" t="s">
        <v>2225</v>
      </c>
      <c r="I310" t="s">
        <v>50</v>
      </c>
      <c r="J310" t="s">
        <v>18</v>
      </c>
      <c r="K310">
        <v>45254</v>
      </c>
      <c r="L310" s="2">
        <v>1</v>
      </c>
      <c r="M310" s="3">
        <v>11.25</v>
      </c>
      <c r="N310" s="3">
        <v>1.125</v>
      </c>
      <c r="O310">
        <v>1.0125</v>
      </c>
      <c r="P310" t="str">
        <f>INDEX(products[],MATCH('orders (2)'!D310,products[Product ID],0),2)</f>
        <v>Ara</v>
      </c>
      <c r="Q310" t="str">
        <f>INDEX(products[],MATCH('orders (2)'!D310,products[Product ID],0),3)</f>
        <v>M</v>
      </c>
      <c r="R310" t="str">
        <f>INDEX(customers[],MATCH('orders (2)'!C310,customers[Customer ID],0),3)</f>
        <v>ebeeble8j@soundcloud.com</v>
      </c>
      <c r="S310" t="str">
        <f t="shared" si="16"/>
        <v>Arabica</v>
      </c>
      <c r="T310" t="str">
        <f>VLOOKUP(orders[[#This Row],[Customer ID]],customers[],9,FALSE)</f>
        <v>Yes</v>
      </c>
      <c r="U310" t="str">
        <f t="shared" si="17"/>
        <v>Hiver</v>
      </c>
      <c r="V310" t="str">
        <f t="shared" si="18"/>
        <v>Medium</v>
      </c>
      <c r="W310" s="3">
        <f t="shared" si="19"/>
        <v>33.75</v>
      </c>
    </row>
    <row r="311" spans="1:23" x14ac:dyDescent="0.2">
      <c r="A311" t="s">
        <v>2226</v>
      </c>
      <c r="B311" s="1">
        <v>44729</v>
      </c>
      <c r="C311" t="s">
        <v>2227</v>
      </c>
      <c r="D311" t="s">
        <v>6154</v>
      </c>
      <c r="E311">
        <v>3</v>
      </c>
      <c r="F311" t="s">
        <v>2228</v>
      </c>
      <c r="H311" t="s">
        <v>2230</v>
      </c>
      <c r="I311" t="s">
        <v>175</v>
      </c>
      <c r="J311" t="s">
        <v>27</v>
      </c>
      <c r="K311" t="s">
        <v>176</v>
      </c>
      <c r="L311" s="2">
        <v>1</v>
      </c>
      <c r="M311" s="3">
        <v>11.25</v>
      </c>
      <c r="N311" s="3">
        <v>1.125</v>
      </c>
      <c r="O311">
        <v>1.0125</v>
      </c>
      <c r="P311" t="str">
        <f>INDEX(products[],MATCH('orders (2)'!D311,products[Product ID],0),2)</f>
        <v>Ara</v>
      </c>
      <c r="Q311" t="str">
        <f>INDEX(products[],MATCH('orders (2)'!D311,products[Product ID],0),3)</f>
        <v>M</v>
      </c>
      <c r="R311" t="str">
        <f>INDEX(customers[],MATCH('orders (2)'!C311,customers[Customer ID],0),3)</f>
        <v>cfluin8k@flickr.com</v>
      </c>
      <c r="S311" t="str">
        <f t="shared" si="16"/>
        <v>Arabica</v>
      </c>
      <c r="T311" t="str">
        <f>VLOOKUP(orders[[#This Row],[Customer ID]],customers[],9,FALSE)</f>
        <v>No</v>
      </c>
      <c r="U311" t="str">
        <f t="shared" si="17"/>
        <v>Été</v>
      </c>
      <c r="V311" t="str">
        <f t="shared" si="18"/>
        <v>Medium</v>
      </c>
      <c r="W311" s="3">
        <f t="shared" si="19"/>
        <v>33.75</v>
      </c>
    </row>
    <row r="312" spans="1:23" x14ac:dyDescent="0.2">
      <c r="A312" t="s">
        <v>2231</v>
      </c>
      <c r="B312" s="1">
        <v>43864</v>
      </c>
      <c r="C312" t="s">
        <v>2232</v>
      </c>
      <c r="D312" t="s">
        <v>6158</v>
      </c>
      <c r="E312">
        <v>6</v>
      </c>
      <c r="F312" t="s">
        <v>2233</v>
      </c>
      <c r="G312" t="s">
        <v>2235</v>
      </c>
      <c r="H312" t="s">
        <v>2236</v>
      </c>
      <c r="I312" t="s">
        <v>378</v>
      </c>
      <c r="J312" t="s">
        <v>18</v>
      </c>
      <c r="K312">
        <v>6127</v>
      </c>
      <c r="L312" s="2">
        <v>0.2</v>
      </c>
      <c r="M312" s="3">
        <v>4.3650000000000002</v>
      </c>
      <c r="N312" s="3">
        <v>2.1825000000000001</v>
      </c>
      <c r="O312">
        <v>0.56745000000000001</v>
      </c>
      <c r="P312" t="str">
        <f>INDEX(products[],MATCH('orders (2)'!D312,products[Product ID],0),2)</f>
        <v>Lib</v>
      </c>
      <c r="Q312" t="str">
        <f>INDEX(products[],MATCH('orders (2)'!D312,products[Product ID],0),3)</f>
        <v>M</v>
      </c>
      <c r="R312" t="str">
        <f>INDEX(customers[],MATCH('orders (2)'!C312,customers[Customer ID],0),3)</f>
        <v>ebletsor8l@vinaora.com</v>
      </c>
      <c r="S312" t="str">
        <f t="shared" si="16"/>
        <v>Liberta</v>
      </c>
      <c r="T312" t="str">
        <f>VLOOKUP(orders[[#This Row],[Customer ID]],customers[],9,FALSE)</f>
        <v>Yes</v>
      </c>
      <c r="U312" t="str">
        <f t="shared" si="17"/>
        <v>Hiver</v>
      </c>
      <c r="V312" t="str">
        <f t="shared" si="18"/>
        <v>Medium</v>
      </c>
      <c r="W312" s="3">
        <f t="shared" si="19"/>
        <v>26.19</v>
      </c>
    </row>
    <row r="313" spans="1:23" x14ac:dyDescent="0.2">
      <c r="A313" t="s">
        <v>2237</v>
      </c>
      <c r="B313" s="1">
        <v>44586</v>
      </c>
      <c r="C313" t="s">
        <v>2238</v>
      </c>
      <c r="D313" t="s">
        <v>6170</v>
      </c>
      <c r="E313">
        <v>1</v>
      </c>
      <c r="F313" t="s">
        <v>2239</v>
      </c>
      <c r="G313" t="s">
        <v>2241</v>
      </c>
      <c r="H313" t="s">
        <v>2242</v>
      </c>
      <c r="I313" t="s">
        <v>326</v>
      </c>
      <c r="J313" t="s">
        <v>317</v>
      </c>
      <c r="K313" t="s">
        <v>320</v>
      </c>
      <c r="L313" s="2">
        <v>1</v>
      </c>
      <c r="M313" s="3">
        <v>14.85</v>
      </c>
      <c r="N313" s="3">
        <v>1.4849999999999999</v>
      </c>
      <c r="O313">
        <v>1.6335</v>
      </c>
      <c r="P313" t="str">
        <f>INDEX(products[],MATCH('orders (2)'!D313,products[Product ID],0),2)</f>
        <v>Exc</v>
      </c>
      <c r="Q313" t="str">
        <f>INDEX(products[],MATCH('orders (2)'!D313,products[Product ID],0),3)</f>
        <v>L</v>
      </c>
      <c r="R313" t="str">
        <f>INDEX(customers[],MATCH('orders (2)'!C313,customers[Customer ID],0),3)</f>
        <v>pbrydell8m@bloglovin.com</v>
      </c>
      <c r="S313" t="str">
        <f t="shared" si="16"/>
        <v>Excercice</v>
      </c>
      <c r="T313" t="str">
        <f>VLOOKUP(orders[[#This Row],[Customer ID]],customers[],9,FALSE)</f>
        <v>No</v>
      </c>
      <c r="U313" t="str">
        <f t="shared" si="17"/>
        <v>Hiver</v>
      </c>
      <c r="V313" t="str">
        <f t="shared" si="18"/>
        <v>Light</v>
      </c>
      <c r="W313" s="3">
        <f t="shared" si="19"/>
        <v>14.85</v>
      </c>
    </row>
    <row r="314" spans="1:23" x14ac:dyDescent="0.2">
      <c r="A314" t="s">
        <v>2249</v>
      </c>
      <c r="B314" s="1">
        <v>44317</v>
      </c>
      <c r="C314" t="s">
        <v>2250</v>
      </c>
      <c r="D314" t="s">
        <v>6145</v>
      </c>
      <c r="E314">
        <v>1</v>
      </c>
      <c r="F314" t="s">
        <v>2251</v>
      </c>
      <c r="G314" t="s">
        <v>2253</v>
      </c>
      <c r="H314" t="s">
        <v>2254</v>
      </c>
      <c r="I314" t="s">
        <v>163</v>
      </c>
      <c r="J314" t="s">
        <v>18</v>
      </c>
      <c r="K314">
        <v>71307</v>
      </c>
      <c r="L314" s="2">
        <v>0.5</v>
      </c>
      <c r="M314" s="3">
        <v>5.97</v>
      </c>
      <c r="N314" s="3">
        <v>1.194</v>
      </c>
      <c r="O314">
        <v>0.35819999999999996</v>
      </c>
      <c r="P314" t="str">
        <f>INDEX(products[],MATCH('orders (2)'!D314,products[Product ID],0),2)</f>
        <v>Rob</v>
      </c>
      <c r="Q314" t="str">
        <f>INDEX(products[],MATCH('orders (2)'!D314,products[Product ID],0),3)</f>
        <v>M</v>
      </c>
      <c r="R314" t="str">
        <f>INDEX(customers[],MATCH('orders (2)'!C314,customers[Customer ID],0),3)</f>
        <v>nleethem8o@mac.com</v>
      </c>
      <c r="S314" t="str">
        <f t="shared" si="16"/>
        <v>Robesca</v>
      </c>
      <c r="T314" t="str">
        <f>VLOOKUP(orders[[#This Row],[Customer ID]],customers[],9,FALSE)</f>
        <v>Yes</v>
      </c>
      <c r="U314" t="str">
        <f t="shared" si="17"/>
        <v>Printemps</v>
      </c>
      <c r="V314" t="str">
        <f t="shared" si="18"/>
        <v>Medium</v>
      </c>
      <c r="W314" s="3">
        <f t="shared" si="19"/>
        <v>5.97</v>
      </c>
    </row>
    <row r="315" spans="1:23" x14ac:dyDescent="0.2">
      <c r="A315" t="s">
        <v>2255</v>
      </c>
      <c r="B315" s="1">
        <v>44497</v>
      </c>
      <c r="C315" t="s">
        <v>2256</v>
      </c>
      <c r="D315" t="s">
        <v>6137</v>
      </c>
      <c r="E315">
        <v>3</v>
      </c>
      <c r="F315" t="s">
        <v>2257</v>
      </c>
      <c r="G315" t="s">
        <v>2259</v>
      </c>
      <c r="H315" t="s">
        <v>2260</v>
      </c>
      <c r="I315" t="s">
        <v>364</v>
      </c>
      <c r="J315" t="s">
        <v>27</v>
      </c>
      <c r="K315" t="s">
        <v>365</v>
      </c>
      <c r="L315" s="2">
        <v>1</v>
      </c>
      <c r="M315" s="3">
        <v>9.9499999999999993</v>
      </c>
      <c r="N315" s="3">
        <v>0.99499999999999988</v>
      </c>
      <c r="O315">
        <v>0.59699999999999998</v>
      </c>
      <c r="P315" t="str">
        <f>INDEX(products[],MATCH('orders (2)'!D315,products[Product ID],0),2)</f>
        <v>Rob</v>
      </c>
      <c r="Q315" t="str">
        <f>INDEX(products[],MATCH('orders (2)'!D315,products[Product ID],0),3)</f>
        <v>M</v>
      </c>
      <c r="R315" t="str">
        <f>INDEX(customers[],MATCH('orders (2)'!C315,customers[Customer ID],0),3)</f>
        <v>anesfield8p@people.com.cn</v>
      </c>
      <c r="S315" t="str">
        <f t="shared" si="16"/>
        <v>Robesca</v>
      </c>
      <c r="T315" t="str">
        <f>VLOOKUP(orders[[#This Row],[Customer ID]],customers[],9,FALSE)</f>
        <v>Yes</v>
      </c>
      <c r="U315" t="str">
        <f t="shared" si="17"/>
        <v>Automne</v>
      </c>
      <c r="V315" t="str">
        <f t="shared" si="18"/>
        <v>Medium</v>
      </c>
      <c r="W315" s="3">
        <f t="shared" si="19"/>
        <v>29.849999999999998</v>
      </c>
    </row>
    <row r="316" spans="1:23" x14ac:dyDescent="0.2">
      <c r="A316" t="s">
        <v>2261</v>
      </c>
      <c r="B316" s="1">
        <v>44437</v>
      </c>
      <c r="C316" t="s">
        <v>2262</v>
      </c>
      <c r="D316" t="s">
        <v>6176</v>
      </c>
      <c r="E316">
        <v>5</v>
      </c>
      <c r="F316" t="s">
        <v>2263</v>
      </c>
      <c r="G316" t="s">
        <v>2264</v>
      </c>
      <c r="H316" t="s">
        <v>2265</v>
      </c>
      <c r="I316" t="s">
        <v>106</v>
      </c>
      <c r="J316" t="s">
        <v>18</v>
      </c>
      <c r="K316">
        <v>89115</v>
      </c>
      <c r="L316" s="2">
        <v>1</v>
      </c>
      <c r="M316" s="3">
        <v>8.9499999999999993</v>
      </c>
      <c r="N316" s="3">
        <v>0.89499999999999991</v>
      </c>
      <c r="O316">
        <v>0.53699999999999992</v>
      </c>
      <c r="P316" t="str">
        <f>INDEX(products[],MATCH('orders (2)'!D316,products[Product ID],0),2)</f>
        <v>Rob</v>
      </c>
      <c r="Q316" t="str">
        <f>INDEX(products[],MATCH('orders (2)'!D316,products[Product ID],0),3)</f>
        <v>D</v>
      </c>
      <c r="R316">
        <f>INDEX(customers[],MATCH('orders (2)'!C316,customers[Customer ID],0),3)</f>
        <v>0</v>
      </c>
      <c r="S316" t="str">
        <f t="shared" si="16"/>
        <v>Robesca</v>
      </c>
      <c r="T316" t="str">
        <f>VLOOKUP(orders[[#This Row],[Customer ID]],customers[],9,FALSE)</f>
        <v>No</v>
      </c>
      <c r="U316" t="str">
        <f t="shared" si="17"/>
        <v>Été</v>
      </c>
      <c r="V316" t="str">
        <f t="shared" si="18"/>
        <v>Dark</v>
      </c>
      <c r="W316" s="3">
        <f t="shared" si="19"/>
        <v>44.75</v>
      </c>
    </row>
    <row r="317" spans="1:23" x14ac:dyDescent="0.2">
      <c r="A317" t="s">
        <v>2266</v>
      </c>
      <c r="B317" s="1">
        <v>43826</v>
      </c>
      <c r="C317" t="s">
        <v>2267</v>
      </c>
      <c r="D317" t="s">
        <v>6147</v>
      </c>
      <c r="E317">
        <v>1</v>
      </c>
      <c r="F317" t="s">
        <v>2268</v>
      </c>
      <c r="G317" t="s">
        <v>2270</v>
      </c>
      <c r="H317" t="s">
        <v>2271</v>
      </c>
      <c r="I317" t="s">
        <v>168</v>
      </c>
      <c r="J317" t="s">
        <v>18</v>
      </c>
      <c r="K317">
        <v>50369</v>
      </c>
      <c r="L317" s="2">
        <v>2.5</v>
      </c>
      <c r="M317" s="3">
        <v>34.154999999999994</v>
      </c>
      <c r="N317" s="3">
        <v>1.3661999999999999</v>
      </c>
      <c r="O317">
        <v>3.7570499999999996</v>
      </c>
      <c r="P317" t="str">
        <f>INDEX(products[],MATCH('orders (2)'!D317,products[Product ID],0),2)</f>
        <v>Exc</v>
      </c>
      <c r="Q317" t="str">
        <f>INDEX(products[],MATCH('orders (2)'!D317,products[Product ID],0),3)</f>
        <v>L</v>
      </c>
      <c r="R317" t="str">
        <f>INDEX(customers[],MATCH('orders (2)'!C317,customers[Customer ID],0),3)</f>
        <v>mbrockway8r@ibm.com</v>
      </c>
      <c r="S317" t="str">
        <f t="shared" si="16"/>
        <v>Excercice</v>
      </c>
      <c r="T317" t="str">
        <f>VLOOKUP(orders[[#This Row],[Customer ID]],customers[],9,FALSE)</f>
        <v>Yes</v>
      </c>
      <c r="U317" t="str">
        <f t="shared" si="17"/>
        <v>Hiver</v>
      </c>
      <c r="V317" t="str">
        <f t="shared" si="18"/>
        <v>Light</v>
      </c>
      <c r="W317" s="3">
        <f t="shared" si="19"/>
        <v>34.154999999999994</v>
      </c>
    </row>
    <row r="318" spans="1:23" x14ac:dyDescent="0.2">
      <c r="A318" t="s">
        <v>2272</v>
      </c>
      <c r="B318" s="1">
        <v>43641</v>
      </c>
      <c r="C318" t="s">
        <v>2273</v>
      </c>
      <c r="D318" t="s">
        <v>6147</v>
      </c>
      <c r="E318">
        <v>6</v>
      </c>
      <c r="F318" t="s">
        <v>2274</v>
      </c>
      <c r="G318" t="s">
        <v>2276</v>
      </c>
      <c r="H318" t="s">
        <v>2277</v>
      </c>
      <c r="I318" t="s">
        <v>1281</v>
      </c>
      <c r="J318" t="s">
        <v>317</v>
      </c>
      <c r="K318" t="s">
        <v>443</v>
      </c>
      <c r="L318" s="2">
        <v>2.5</v>
      </c>
      <c r="M318" s="3">
        <v>34.154999999999994</v>
      </c>
      <c r="N318" s="3">
        <v>1.3661999999999999</v>
      </c>
      <c r="O318">
        <v>3.7570499999999996</v>
      </c>
      <c r="P318" t="str">
        <f>INDEX(products[],MATCH('orders (2)'!D318,products[Product ID],0),2)</f>
        <v>Exc</v>
      </c>
      <c r="Q318" t="str">
        <f>INDEX(products[],MATCH('orders (2)'!D318,products[Product ID],0),3)</f>
        <v>L</v>
      </c>
      <c r="R318" t="str">
        <f>INDEX(customers[],MATCH('orders (2)'!C318,customers[Customer ID],0),3)</f>
        <v>nlush8s@dedecms.com</v>
      </c>
      <c r="S318" t="str">
        <f t="shared" si="16"/>
        <v>Excercice</v>
      </c>
      <c r="T318" t="str">
        <f>VLOOKUP(orders[[#This Row],[Customer ID]],customers[],9,FALSE)</f>
        <v>No</v>
      </c>
      <c r="U318" t="str">
        <f t="shared" si="17"/>
        <v>Été</v>
      </c>
      <c r="V318" t="str">
        <f t="shared" si="18"/>
        <v>Light</v>
      </c>
      <c r="W318" s="3">
        <f t="shared" si="19"/>
        <v>204.92999999999995</v>
      </c>
    </row>
    <row r="319" spans="1:23" x14ac:dyDescent="0.2">
      <c r="A319" t="s">
        <v>2278</v>
      </c>
      <c r="B319" s="1">
        <v>43526</v>
      </c>
      <c r="C319" t="s">
        <v>2279</v>
      </c>
      <c r="D319" t="s">
        <v>6143</v>
      </c>
      <c r="E319">
        <v>3</v>
      </c>
      <c r="F319" t="s">
        <v>2280</v>
      </c>
      <c r="G319" t="s">
        <v>2282</v>
      </c>
      <c r="H319" t="s">
        <v>2283</v>
      </c>
      <c r="I319" t="s">
        <v>74</v>
      </c>
      <c r="J319" t="s">
        <v>18</v>
      </c>
      <c r="K319">
        <v>44315</v>
      </c>
      <c r="L319" s="2">
        <v>0.5</v>
      </c>
      <c r="M319" s="3">
        <v>7.29</v>
      </c>
      <c r="N319" s="3">
        <v>1.458</v>
      </c>
      <c r="O319">
        <v>0.80190000000000006</v>
      </c>
      <c r="P319" t="str">
        <f>INDEX(products[],MATCH('orders (2)'!D319,products[Product ID],0),2)</f>
        <v>Exc</v>
      </c>
      <c r="Q319" t="str">
        <f>INDEX(products[],MATCH('orders (2)'!D319,products[Product ID],0),3)</f>
        <v>D</v>
      </c>
      <c r="R319" t="str">
        <f>INDEX(customers[],MATCH('orders (2)'!C319,customers[Customer ID],0),3)</f>
        <v>smcmillian8t@csmonitor.com</v>
      </c>
      <c r="S319" t="str">
        <f t="shared" si="16"/>
        <v>Excercice</v>
      </c>
      <c r="T319" t="str">
        <f>VLOOKUP(orders[[#This Row],[Customer ID]],customers[],9,FALSE)</f>
        <v>No</v>
      </c>
      <c r="U319" t="str">
        <f t="shared" si="17"/>
        <v>Printemps</v>
      </c>
      <c r="V319" t="str">
        <f t="shared" si="18"/>
        <v>Dark</v>
      </c>
      <c r="W319" s="3">
        <f t="shared" si="19"/>
        <v>21.87</v>
      </c>
    </row>
    <row r="320" spans="1:23" x14ac:dyDescent="0.2">
      <c r="A320" t="s">
        <v>2350</v>
      </c>
      <c r="B320" s="1">
        <v>43782</v>
      </c>
      <c r="C320" t="s">
        <v>2279</v>
      </c>
      <c r="D320" t="s">
        <v>6171</v>
      </c>
      <c r="E320">
        <v>3</v>
      </c>
      <c r="F320" t="s">
        <v>2280</v>
      </c>
      <c r="G320" t="s">
        <v>2282</v>
      </c>
      <c r="H320" t="s">
        <v>2283</v>
      </c>
      <c r="I320" t="s">
        <v>74</v>
      </c>
      <c r="J320" t="s">
        <v>18</v>
      </c>
      <c r="K320">
        <v>44315</v>
      </c>
      <c r="L320" s="2">
        <v>0.5</v>
      </c>
      <c r="M320" s="3">
        <v>5.3699999999999992</v>
      </c>
      <c r="N320" s="3">
        <v>1.0739999999999998</v>
      </c>
      <c r="O320">
        <v>0.32219999999999993</v>
      </c>
      <c r="P320" t="str">
        <f>INDEX(products[],MATCH('orders (2)'!D320,products[Product ID],0),2)</f>
        <v>Rob</v>
      </c>
      <c r="Q320" t="str">
        <f>INDEX(products[],MATCH('orders (2)'!D320,products[Product ID],0),3)</f>
        <v>D</v>
      </c>
      <c r="R320" t="str">
        <f>INDEX(customers[],MATCH('orders (2)'!C320,customers[Customer ID],0),3)</f>
        <v>smcmillian8t@csmonitor.com</v>
      </c>
      <c r="S320" t="str">
        <f t="shared" si="16"/>
        <v>Robesca</v>
      </c>
      <c r="T320" t="str">
        <f>VLOOKUP(orders[[#This Row],[Customer ID]],customers[],9,FALSE)</f>
        <v>No</v>
      </c>
      <c r="U320" t="str">
        <f t="shared" si="17"/>
        <v>Automne</v>
      </c>
      <c r="V320" t="str">
        <f t="shared" si="18"/>
        <v>Dark</v>
      </c>
      <c r="W320" s="3">
        <f t="shared" si="19"/>
        <v>16.11</v>
      </c>
    </row>
    <row r="321" spans="1:23" x14ac:dyDescent="0.2">
      <c r="A321" t="s">
        <v>2284</v>
      </c>
      <c r="B321" s="1">
        <v>44563</v>
      </c>
      <c r="C321" t="s">
        <v>2285</v>
      </c>
      <c r="D321" t="s">
        <v>6174</v>
      </c>
      <c r="E321">
        <v>2</v>
      </c>
      <c r="F321" t="s">
        <v>2286</v>
      </c>
      <c r="G321" t="s">
        <v>2288</v>
      </c>
      <c r="H321" t="s">
        <v>2289</v>
      </c>
      <c r="I321" t="s">
        <v>28</v>
      </c>
      <c r="J321" t="s">
        <v>18</v>
      </c>
      <c r="K321">
        <v>33405</v>
      </c>
      <c r="L321" s="2">
        <v>2.5</v>
      </c>
      <c r="M321" s="3">
        <v>25.874999999999996</v>
      </c>
      <c r="N321" s="3">
        <v>1.0349999999999999</v>
      </c>
      <c r="O321">
        <v>2.3287499999999994</v>
      </c>
      <c r="P321" t="str">
        <f>INDEX(products[],MATCH('orders (2)'!D321,products[Product ID],0),2)</f>
        <v>Ara</v>
      </c>
      <c r="Q321" t="str">
        <f>INDEX(products[],MATCH('orders (2)'!D321,products[Product ID],0),3)</f>
        <v>M</v>
      </c>
      <c r="R321" t="str">
        <f>INDEX(customers[],MATCH('orders (2)'!C321,customers[Customer ID],0),3)</f>
        <v>tbennison8u@google.cn</v>
      </c>
      <c r="S321" t="str">
        <f t="shared" si="16"/>
        <v>Arabica</v>
      </c>
      <c r="T321" t="str">
        <f>VLOOKUP(orders[[#This Row],[Customer ID]],customers[],9,FALSE)</f>
        <v>Yes</v>
      </c>
      <c r="U321" t="str">
        <f t="shared" si="17"/>
        <v>Hiver</v>
      </c>
      <c r="V321" t="str">
        <f t="shared" si="18"/>
        <v>Medium</v>
      </c>
      <c r="W321" s="3">
        <f t="shared" si="19"/>
        <v>51.749999999999993</v>
      </c>
    </row>
    <row r="322" spans="1:23" x14ac:dyDescent="0.2">
      <c r="A322" t="s">
        <v>2290</v>
      </c>
      <c r="B322" s="1">
        <v>43676</v>
      </c>
      <c r="C322" t="s">
        <v>2291</v>
      </c>
      <c r="D322" t="s">
        <v>6155</v>
      </c>
      <c r="E322">
        <v>2</v>
      </c>
      <c r="F322" t="s">
        <v>2292</v>
      </c>
      <c r="H322" t="s">
        <v>2294</v>
      </c>
      <c r="I322" t="s">
        <v>29</v>
      </c>
      <c r="J322" t="s">
        <v>18</v>
      </c>
      <c r="K322">
        <v>93715</v>
      </c>
      <c r="L322" s="2">
        <v>0.2</v>
      </c>
      <c r="M322" s="3">
        <v>4.125</v>
      </c>
      <c r="N322" s="3">
        <v>2.0625</v>
      </c>
      <c r="O322">
        <v>0.45374999999999999</v>
      </c>
      <c r="P322" t="str">
        <f>INDEX(products[],MATCH('orders (2)'!D322,products[Product ID],0),2)</f>
        <v>Exc</v>
      </c>
      <c r="Q322" t="str">
        <f>INDEX(products[],MATCH('orders (2)'!D322,products[Product ID],0),3)</f>
        <v>M</v>
      </c>
      <c r="R322" t="str">
        <f>INDEX(customers[],MATCH('orders (2)'!C322,customers[Customer ID],0),3)</f>
        <v>gtweed8v@yolasite.com</v>
      </c>
      <c r="S322" t="str">
        <f t="shared" ref="S322:S385" si="20">_xlfn.IFS(P322="Rob","Robesca",P322="Ara","Arabica",P322="Exc","Excercice",P322="Lib","Liberta")</f>
        <v>Excercice</v>
      </c>
      <c r="T322" t="str">
        <f>VLOOKUP(orders[[#This Row],[Customer ID]],customers[],9,FALSE)</f>
        <v>Yes</v>
      </c>
      <c r="U322" t="str">
        <f t="shared" ref="U322:U385" si="21">_xlfn.IFS(MONTH(B322)=7,"Été",MONTH(B322)=8,"Été",MONTH(B322)=6,"Été",MONTH(B322)=9,"Automne ",MONTH(B322)=10,"Automne",MONTH(B322)=11,"Automne",MONTH(B322)=5,"Printemps",MONTH(B322)=4,"Printemps",MONTH(B322)=3,"Printemps",MONTH(B322)=1,"Hiver",MONTH(B322)=2,"Hiver",MONTH(B322)=12,"Hiver")</f>
        <v>Été</v>
      </c>
      <c r="V322" t="str">
        <f t="shared" ref="V322:V385" si="22">_xlfn.IFS(Q322="M","Medium",Q322="L","Light",Q322="D","Dark")</f>
        <v>Medium</v>
      </c>
      <c r="W322" s="3">
        <f t="shared" ref="W322:W385" si="23">E322*M322</f>
        <v>8.25</v>
      </c>
    </row>
    <row r="323" spans="1:23" x14ac:dyDescent="0.2">
      <c r="A323" t="s">
        <v>2290</v>
      </c>
      <c r="B323" s="1">
        <v>43676</v>
      </c>
      <c r="C323" t="s">
        <v>2291</v>
      </c>
      <c r="D323" t="s">
        <v>6166</v>
      </c>
      <c r="E323">
        <v>5</v>
      </c>
      <c r="F323" t="s">
        <v>2292</v>
      </c>
      <c r="H323" t="s">
        <v>2294</v>
      </c>
      <c r="I323" t="s">
        <v>29</v>
      </c>
      <c r="J323" t="s">
        <v>18</v>
      </c>
      <c r="K323">
        <v>93715</v>
      </c>
      <c r="L323" s="2">
        <v>0.2</v>
      </c>
      <c r="M323" s="3">
        <v>3.8849999999999998</v>
      </c>
      <c r="N323" s="3">
        <v>1.9424999999999999</v>
      </c>
      <c r="O323">
        <v>0.34964999999999996</v>
      </c>
      <c r="P323" t="str">
        <f>INDEX(products[],MATCH('orders (2)'!D323,products[Product ID],0),2)</f>
        <v>Ara</v>
      </c>
      <c r="Q323" t="str">
        <f>INDEX(products[],MATCH('orders (2)'!D323,products[Product ID],0),3)</f>
        <v>L</v>
      </c>
      <c r="R323" t="str">
        <f>INDEX(customers[],MATCH('orders (2)'!C323,customers[Customer ID],0),3)</f>
        <v>gtweed8v@yolasite.com</v>
      </c>
      <c r="S323" t="str">
        <f t="shared" si="20"/>
        <v>Arabica</v>
      </c>
      <c r="T323" t="str">
        <f>VLOOKUP(orders[[#This Row],[Customer ID]],customers[],9,FALSE)</f>
        <v>Yes</v>
      </c>
      <c r="U323" t="str">
        <f t="shared" si="21"/>
        <v>Été</v>
      </c>
      <c r="V323" t="str">
        <f t="shared" si="22"/>
        <v>Light</v>
      </c>
      <c r="W323" s="3">
        <f t="shared" si="23"/>
        <v>19.424999999999997</v>
      </c>
    </row>
    <row r="324" spans="1:23" x14ac:dyDescent="0.2">
      <c r="A324" t="s">
        <v>2300</v>
      </c>
      <c r="B324" s="1">
        <v>44170</v>
      </c>
      <c r="C324" t="s">
        <v>2301</v>
      </c>
      <c r="D324" t="s">
        <v>6151</v>
      </c>
      <c r="E324">
        <v>6</v>
      </c>
      <c r="F324" t="s">
        <v>2302</v>
      </c>
      <c r="G324" t="s">
        <v>2304</v>
      </c>
      <c r="H324" t="s">
        <v>2305</v>
      </c>
      <c r="I324" t="s">
        <v>389</v>
      </c>
      <c r="J324" t="s">
        <v>317</v>
      </c>
      <c r="K324" t="s">
        <v>347</v>
      </c>
      <c r="L324" s="2">
        <v>0.2</v>
      </c>
      <c r="M324" s="3">
        <v>3.375</v>
      </c>
      <c r="N324" s="3">
        <v>1.6875</v>
      </c>
      <c r="O324">
        <v>0.30374999999999996</v>
      </c>
      <c r="P324" t="str">
        <f>INDEX(products[],MATCH('orders (2)'!D324,products[Product ID],0),2)</f>
        <v>Ara</v>
      </c>
      <c r="Q324" t="str">
        <f>INDEX(products[],MATCH('orders (2)'!D324,products[Product ID],0),3)</f>
        <v>M</v>
      </c>
      <c r="R324" t="str">
        <f>INDEX(customers[],MATCH('orders (2)'!C324,customers[Customer ID],0),3)</f>
        <v>ggoggin8x@wix.com</v>
      </c>
      <c r="S324" t="str">
        <f t="shared" si="20"/>
        <v>Arabica</v>
      </c>
      <c r="T324" t="str">
        <f>VLOOKUP(orders[[#This Row],[Customer ID]],customers[],9,FALSE)</f>
        <v>Yes</v>
      </c>
      <c r="U324" t="str">
        <f t="shared" si="21"/>
        <v>Hiver</v>
      </c>
      <c r="V324" t="str">
        <f t="shared" si="22"/>
        <v>Medium</v>
      </c>
      <c r="W324" s="3">
        <f t="shared" si="23"/>
        <v>20.25</v>
      </c>
    </row>
    <row r="325" spans="1:23" x14ac:dyDescent="0.2">
      <c r="A325" t="s">
        <v>2306</v>
      </c>
      <c r="B325" s="1">
        <v>44182</v>
      </c>
      <c r="C325" t="s">
        <v>2307</v>
      </c>
      <c r="D325" t="s">
        <v>6168</v>
      </c>
      <c r="E325">
        <v>3</v>
      </c>
      <c r="F325" t="s">
        <v>2308</v>
      </c>
      <c r="G325" t="s">
        <v>2310</v>
      </c>
      <c r="H325" t="s">
        <v>2311</v>
      </c>
      <c r="I325" t="s">
        <v>454</v>
      </c>
      <c r="J325" t="s">
        <v>317</v>
      </c>
      <c r="K325" t="s">
        <v>347</v>
      </c>
      <c r="L325" s="2">
        <v>0.5</v>
      </c>
      <c r="M325" s="3">
        <v>7.77</v>
      </c>
      <c r="N325" s="3">
        <v>1.5539999999999998</v>
      </c>
      <c r="O325">
        <v>1.0101</v>
      </c>
      <c r="P325" t="str">
        <f>INDEX(products[],MATCH('orders (2)'!D325,products[Product ID],0),2)</f>
        <v>Lib</v>
      </c>
      <c r="Q325" t="str">
        <f>INDEX(products[],MATCH('orders (2)'!D325,products[Product ID],0),3)</f>
        <v>D</v>
      </c>
      <c r="R325" t="str">
        <f>INDEX(customers[],MATCH('orders (2)'!C325,customers[Customer ID],0),3)</f>
        <v>sjeyness8y@biglobe.ne.jp</v>
      </c>
      <c r="S325" t="str">
        <f t="shared" si="20"/>
        <v>Liberta</v>
      </c>
      <c r="T325" t="str">
        <f>VLOOKUP(orders[[#This Row],[Customer ID]],customers[],9,FALSE)</f>
        <v>No</v>
      </c>
      <c r="U325" t="str">
        <f t="shared" si="21"/>
        <v>Hiver</v>
      </c>
      <c r="V325" t="str">
        <f t="shared" si="22"/>
        <v>Dark</v>
      </c>
      <c r="W325" s="3">
        <f t="shared" si="23"/>
        <v>23.31</v>
      </c>
    </row>
    <row r="326" spans="1:23" x14ac:dyDescent="0.2">
      <c r="A326" t="s">
        <v>2312</v>
      </c>
      <c r="B326" s="1">
        <v>44373</v>
      </c>
      <c r="C326" t="s">
        <v>2313</v>
      </c>
      <c r="D326" t="s">
        <v>6152</v>
      </c>
      <c r="E326">
        <v>5</v>
      </c>
      <c r="F326" t="s">
        <v>2314</v>
      </c>
      <c r="G326" t="s">
        <v>2316</v>
      </c>
      <c r="H326" t="s">
        <v>2317</v>
      </c>
      <c r="I326" t="s">
        <v>48</v>
      </c>
      <c r="J326" t="s">
        <v>18</v>
      </c>
      <c r="K326">
        <v>37924</v>
      </c>
      <c r="L326" s="2">
        <v>0.2</v>
      </c>
      <c r="M326" s="3">
        <v>3.645</v>
      </c>
      <c r="N326" s="3">
        <v>1.8225</v>
      </c>
      <c r="O326">
        <v>0.40095000000000003</v>
      </c>
      <c r="P326" t="str">
        <f>INDEX(products[],MATCH('orders (2)'!D326,products[Product ID],0),2)</f>
        <v>Exc</v>
      </c>
      <c r="Q326" t="str">
        <f>INDEX(products[],MATCH('orders (2)'!D326,products[Product ID],0),3)</f>
        <v>D</v>
      </c>
      <c r="R326" t="str">
        <f>INDEX(customers[],MATCH('orders (2)'!C326,customers[Customer ID],0),3)</f>
        <v>dbonhome8z@shinystat.com</v>
      </c>
      <c r="S326" t="str">
        <f t="shared" si="20"/>
        <v>Excercice</v>
      </c>
      <c r="T326" t="str">
        <f>VLOOKUP(orders[[#This Row],[Customer ID]],customers[],9,FALSE)</f>
        <v>Yes</v>
      </c>
      <c r="U326" t="str">
        <f t="shared" si="21"/>
        <v>Été</v>
      </c>
      <c r="V326" t="str">
        <f t="shared" si="22"/>
        <v>Dark</v>
      </c>
      <c r="W326" s="3">
        <f t="shared" si="23"/>
        <v>18.225000000000001</v>
      </c>
    </row>
    <row r="327" spans="1:23" x14ac:dyDescent="0.2">
      <c r="A327" t="s">
        <v>2318</v>
      </c>
      <c r="B327" s="1">
        <v>43666</v>
      </c>
      <c r="C327" t="s">
        <v>2319</v>
      </c>
      <c r="D327" t="s">
        <v>6140</v>
      </c>
      <c r="E327">
        <v>1</v>
      </c>
      <c r="F327" t="s">
        <v>2320</v>
      </c>
      <c r="G327" t="s">
        <v>2321</v>
      </c>
      <c r="H327" t="s">
        <v>2322</v>
      </c>
      <c r="I327" t="s">
        <v>66</v>
      </c>
      <c r="J327" t="s">
        <v>18</v>
      </c>
      <c r="K327">
        <v>66276</v>
      </c>
      <c r="L327" s="2">
        <v>1</v>
      </c>
      <c r="M327" s="3">
        <v>13.75</v>
      </c>
      <c r="N327" s="3">
        <v>1.375</v>
      </c>
      <c r="O327">
        <v>1.5125</v>
      </c>
      <c r="P327" t="str">
        <f>INDEX(products[],MATCH('orders (2)'!D327,products[Product ID],0),2)</f>
        <v>Exc</v>
      </c>
      <c r="Q327" t="str">
        <f>INDEX(products[],MATCH('orders (2)'!D327,products[Product ID],0),3)</f>
        <v>M</v>
      </c>
      <c r="R327">
        <f>INDEX(customers[],MATCH('orders (2)'!C327,customers[Customer ID],0),3)</f>
        <v>0</v>
      </c>
      <c r="S327" t="str">
        <f t="shared" si="20"/>
        <v>Excercice</v>
      </c>
      <c r="T327" t="str">
        <f>VLOOKUP(orders[[#This Row],[Customer ID]],customers[],9,FALSE)</f>
        <v>No</v>
      </c>
      <c r="U327" t="str">
        <f t="shared" si="21"/>
        <v>Été</v>
      </c>
      <c r="V327" t="str">
        <f t="shared" si="22"/>
        <v>Medium</v>
      </c>
      <c r="W327" s="3">
        <f t="shared" si="23"/>
        <v>13.75</v>
      </c>
    </row>
    <row r="328" spans="1:23" x14ac:dyDescent="0.2">
      <c r="A328" t="s">
        <v>2323</v>
      </c>
      <c r="B328" s="1">
        <v>44756</v>
      </c>
      <c r="C328" t="s">
        <v>2324</v>
      </c>
      <c r="D328" t="s">
        <v>6181</v>
      </c>
      <c r="E328">
        <v>1</v>
      </c>
      <c r="F328" t="s">
        <v>2325</v>
      </c>
      <c r="G328" t="s">
        <v>2327</v>
      </c>
      <c r="H328" t="s">
        <v>2328</v>
      </c>
      <c r="I328" t="s">
        <v>149</v>
      </c>
      <c r="J328" t="s">
        <v>18</v>
      </c>
      <c r="K328">
        <v>94132</v>
      </c>
      <c r="L328" s="2">
        <v>2.5</v>
      </c>
      <c r="M328" s="3">
        <v>29.784999999999997</v>
      </c>
      <c r="N328" s="3">
        <v>1.1913999999999998</v>
      </c>
      <c r="O328">
        <v>2.6806499999999995</v>
      </c>
      <c r="P328" t="str">
        <f>INDEX(products[],MATCH('orders (2)'!D328,products[Product ID],0),2)</f>
        <v>Ara</v>
      </c>
      <c r="Q328" t="str">
        <f>INDEX(products[],MATCH('orders (2)'!D328,products[Product ID],0),3)</f>
        <v>L</v>
      </c>
      <c r="R328" t="str">
        <f>INDEX(customers[],MATCH('orders (2)'!C328,customers[Customer ID],0),3)</f>
        <v>tle91@epa.gov</v>
      </c>
      <c r="S328" t="str">
        <f t="shared" si="20"/>
        <v>Arabica</v>
      </c>
      <c r="T328" t="str">
        <f>VLOOKUP(orders[[#This Row],[Customer ID]],customers[],9,FALSE)</f>
        <v>Yes</v>
      </c>
      <c r="U328" t="str">
        <f t="shared" si="21"/>
        <v>Été</v>
      </c>
      <c r="V328" t="str">
        <f t="shared" si="22"/>
        <v>Light</v>
      </c>
      <c r="W328" s="3">
        <f t="shared" si="23"/>
        <v>29.784999999999997</v>
      </c>
    </row>
    <row r="329" spans="1:23" x14ac:dyDescent="0.2">
      <c r="A329" t="s">
        <v>2329</v>
      </c>
      <c r="B329" s="1">
        <v>44057</v>
      </c>
      <c r="C329" t="s">
        <v>2330</v>
      </c>
      <c r="D329" t="s">
        <v>6176</v>
      </c>
      <c r="E329">
        <v>5</v>
      </c>
      <c r="F329" t="s">
        <v>2331</v>
      </c>
      <c r="G329" t="s">
        <v>2332</v>
      </c>
      <c r="H329" t="s">
        <v>2333</v>
      </c>
      <c r="I329" t="s">
        <v>143</v>
      </c>
      <c r="J329" t="s">
        <v>18</v>
      </c>
      <c r="K329">
        <v>35244</v>
      </c>
      <c r="L329" s="2">
        <v>1</v>
      </c>
      <c r="M329" s="3">
        <v>8.9499999999999993</v>
      </c>
      <c r="N329" s="3">
        <v>0.89499999999999991</v>
      </c>
      <c r="O329">
        <v>0.53699999999999992</v>
      </c>
      <c r="P329" t="str">
        <f>INDEX(products[],MATCH('orders (2)'!D329,products[Product ID],0),2)</f>
        <v>Rob</v>
      </c>
      <c r="Q329" t="str">
        <f>INDEX(products[],MATCH('orders (2)'!D329,products[Product ID],0),3)</f>
        <v>D</v>
      </c>
      <c r="R329">
        <f>INDEX(customers[],MATCH('orders (2)'!C329,customers[Customer ID],0),3)</f>
        <v>0</v>
      </c>
      <c r="S329" t="str">
        <f t="shared" si="20"/>
        <v>Robesca</v>
      </c>
      <c r="T329" t="str">
        <f>VLOOKUP(orders[[#This Row],[Customer ID]],customers[],9,FALSE)</f>
        <v>No</v>
      </c>
      <c r="U329" t="str">
        <f t="shared" si="21"/>
        <v>Été</v>
      </c>
      <c r="V329" t="str">
        <f t="shared" si="22"/>
        <v>Dark</v>
      </c>
      <c r="W329" s="3">
        <f t="shared" si="23"/>
        <v>44.75</v>
      </c>
    </row>
    <row r="330" spans="1:23" x14ac:dyDescent="0.2">
      <c r="A330" t="s">
        <v>2390</v>
      </c>
      <c r="B330" s="1">
        <v>44472</v>
      </c>
      <c r="C330" t="s">
        <v>2330</v>
      </c>
      <c r="D330" t="s">
        <v>6184</v>
      </c>
      <c r="E330">
        <v>2</v>
      </c>
      <c r="F330" t="s">
        <v>2331</v>
      </c>
      <c r="G330" t="s">
        <v>2332</v>
      </c>
      <c r="H330" t="s">
        <v>2333</v>
      </c>
      <c r="I330" t="s">
        <v>143</v>
      </c>
      <c r="J330" t="s">
        <v>18</v>
      </c>
      <c r="K330">
        <v>35244</v>
      </c>
      <c r="L330" s="2">
        <v>2.5</v>
      </c>
      <c r="M330" s="3">
        <v>27.945</v>
      </c>
      <c r="N330" s="3">
        <v>1.1177999999999999</v>
      </c>
      <c r="O330">
        <v>3.07395</v>
      </c>
      <c r="P330" t="str">
        <f>INDEX(products[],MATCH('orders (2)'!D330,products[Product ID],0),2)</f>
        <v>Exc</v>
      </c>
      <c r="Q330" t="str">
        <f>INDEX(products[],MATCH('orders (2)'!D330,products[Product ID],0),3)</f>
        <v>D</v>
      </c>
      <c r="R330">
        <f>INDEX(customers[],MATCH('orders (2)'!C330,customers[Customer ID],0),3)</f>
        <v>0</v>
      </c>
      <c r="S330" t="str">
        <f t="shared" si="20"/>
        <v>Excercice</v>
      </c>
      <c r="T330" t="str">
        <f>VLOOKUP(orders[[#This Row],[Customer ID]],customers[],9,FALSE)</f>
        <v>No</v>
      </c>
      <c r="U330" t="str">
        <f t="shared" si="21"/>
        <v>Automne</v>
      </c>
      <c r="V330" t="str">
        <f t="shared" si="22"/>
        <v>Dark</v>
      </c>
      <c r="W330" s="3">
        <f t="shared" si="23"/>
        <v>55.89</v>
      </c>
    </row>
    <row r="331" spans="1:23" x14ac:dyDescent="0.2">
      <c r="A331" t="s">
        <v>2475</v>
      </c>
      <c r="B331" s="1">
        <v>43984</v>
      </c>
      <c r="C331" t="s">
        <v>2330</v>
      </c>
      <c r="D331" t="s">
        <v>6143</v>
      </c>
      <c r="E331">
        <v>5</v>
      </c>
      <c r="F331" t="s">
        <v>2331</v>
      </c>
      <c r="G331" t="s">
        <v>2332</v>
      </c>
      <c r="H331" t="s">
        <v>2333</v>
      </c>
      <c r="I331" t="s">
        <v>143</v>
      </c>
      <c r="J331" t="s">
        <v>18</v>
      </c>
      <c r="K331">
        <v>35244</v>
      </c>
      <c r="L331" s="2">
        <v>0.5</v>
      </c>
      <c r="M331" s="3">
        <v>7.29</v>
      </c>
      <c r="N331" s="3">
        <v>1.458</v>
      </c>
      <c r="O331">
        <v>0.80190000000000006</v>
      </c>
      <c r="P331" t="str">
        <f>INDEX(products[],MATCH('orders (2)'!D331,products[Product ID],0),2)</f>
        <v>Exc</v>
      </c>
      <c r="Q331" t="str">
        <f>INDEX(products[],MATCH('orders (2)'!D331,products[Product ID],0),3)</f>
        <v>D</v>
      </c>
      <c r="R331">
        <f>INDEX(customers[],MATCH('orders (2)'!C331,customers[Customer ID],0),3)</f>
        <v>0</v>
      </c>
      <c r="S331" t="str">
        <f t="shared" si="20"/>
        <v>Excercice</v>
      </c>
      <c r="T331" t="str">
        <f>VLOOKUP(orders[[#This Row],[Customer ID]],customers[],9,FALSE)</f>
        <v>No</v>
      </c>
      <c r="U331" t="str">
        <f t="shared" si="21"/>
        <v>Été</v>
      </c>
      <c r="V331" t="str">
        <f t="shared" si="22"/>
        <v>Dark</v>
      </c>
      <c r="W331" s="3">
        <f t="shared" si="23"/>
        <v>36.450000000000003</v>
      </c>
    </row>
    <row r="332" spans="1:23" x14ac:dyDescent="0.2">
      <c r="A332" t="s">
        <v>2631</v>
      </c>
      <c r="B332" s="1">
        <v>44249</v>
      </c>
      <c r="C332" t="s">
        <v>2330</v>
      </c>
      <c r="D332" t="s">
        <v>6168</v>
      </c>
      <c r="E332">
        <v>3</v>
      </c>
      <c r="F332" t="s">
        <v>2331</v>
      </c>
      <c r="G332" t="s">
        <v>2332</v>
      </c>
      <c r="H332" t="s">
        <v>2333</v>
      </c>
      <c r="I332" t="s">
        <v>143</v>
      </c>
      <c r="J332" t="s">
        <v>18</v>
      </c>
      <c r="K332">
        <v>35244</v>
      </c>
      <c r="L332" s="2">
        <v>0.5</v>
      </c>
      <c r="M332" s="3">
        <v>7.77</v>
      </c>
      <c r="N332" s="3">
        <v>1.5539999999999998</v>
      </c>
      <c r="O332">
        <v>1.0101</v>
      </c>
      <c r="P332" t="str">
        <f>INDEX(products[],MATCH('orders (2)'!D332,products[Product ID],0),2)</f>
        <v>Lib</v>
      </c>
      <c r="Q332" t="str">
        <f>INDEX(products[],MATCH('orders (2)'!D332,products[Product ID],0),3)</f>
        <v>D</v>
      </c>
      <c r="R332">
        <f>INDEX(customers[],MATCH('orders (2)'!C332,customers[Customer ID],0),3)</f>
        <v>0</v>
      </c>
      <c r="S332" t="str">
        <f t="shared" si="20"/>
        <v>Liberta</v>
      </c>
      <c r="T332" t="str">
        <f>VLOOKUP(orders[[#This Row],[Customer ID]],customers[],9,FALSE)</f>
        <v>No</v>
      </c>
      <c r="U332" t="str">
        <f t="shared" si="21"/>
        <v>Hiver</v>
      </c>
      <c r="V332" t="str">
        <f t="shared" si="22"/>
        <v>Dark</v>
      </c>
      <c r="W332" s="3">
        <f t="shared" si="23"/>
        <v>23.31</v>
      </c>
    </row>
    <row r="333" spans="1:23" x14ac:dyDescent="0.2">
      <c r="A333" t="s">
        <v>2334</v>
      </c>
      <c r="B333" s="1">
        <v>43579</v>
      </c>
      <c r="C333" t="s">
        <v>2335</v>
      </c>
      <c r="D333" t="s">
        <v>6176</v>
      </c>
      <c r="E333">
        <v>5</v>
      </c>
      <c r="F333" t="s">
        <v>2336</v>
      </c>
      <c r="G333" t="s">
        <v>2338</v>
      </c>
      <c r="H333" t="s">
        <v>2339</v>
      </c>
      <c r="I333" t="s">
        <v>138</v>
      </c>
      <c r="J333" t="s">
        <v>18</v>
      </c>
      <c r="K333">
        <v>11215</v>
      </c>
      <c r="L333" s="2">
        <v>1</v>
      </c>
      <c r="M333" s="3">
        <v>8.9499999999999993</v>
      </c>
      <c r="N333" s="3">
        <v>0.89499999999999991</v>
      </c>
      <c r="O333">
        <v>0.53699999999999992</v>
      </c>
      <c r="P333" t="str">
        <f>INDEX(products[],MATCH('orders (2)'!D333,products[Product ID],0),2)</f>
        <v>Rob</v>
      </c>
      <c r="Q333" t="str">
        <f>INDEX(products[],MATCH('orders (2)'!D333,products[Product ID],0),3)</f>
        <v>D</v>
      </c>
      <c r="R333" t="str">
        <f>INDEX(customers[],MATCH('orders (2)'!C333,customers[Customer ID],0),3)</f>
        <v>balldridge93@yandex.ru</v>
      </c>
      <c r="S333" t="str">
        <f t="shared" si="20"/>
        <v>Robesca</v>
      </c>
      <c r="T333" t="str">
        <f>VLOOKUP(orders[[#This Row],[Customer ID]],customers[],9,FALSE)</f>
        <v>Yes</v>
      </c>
      <c r="U333" t="str">
        <f t="shared" si="21"/>
        <v>Printemps</v>
      </c>
      <c r="V333" t="str">
        <f t="shared" si="22"/>
        <v>Dark</v>
      </c>
      <c r="W333" s="3">
        <f t="shared" si="23"/>
        <v>44.75</v>
      </c>
    </row>
    <row r="334" spans="1:23" x14ac:dyDescent="0.2">
      <c r="A334" t="s">
        <v>2340</v>
      </c>
      <c r="B334" s="1">
        <v>43620</v>
      </c>
      <c r="C334" t="s">
        <v>2341</v>
      </c>
      <c r="D334" t="s">
        <v>6160</v>
      </c>
      <c r="E334">
        <v>4</v>
      </c>
      <c r="F334" t="s">
        <v>2342</v>
      </c>
      <c r="G334" t="s">
        <v>2343</v>
      </c>
      <c r="H334" t="s">
        <v>2344</v>
      </c>
      <c r="I334" t="s">
        <v>49</v>
      </c>
      <c r="J334" t="s">
        <v>18</v>
      </c>
      <c r="K334">
        <v>79934</v>
      </c>
      <c r="L334" s="2">
        <v>0.5</v>
      </c>
      <c r="M334" s="3">
        <v>9.51</v>
      </c>
      <c r="N334" s="3">
        <v>1.9019999999999999</v>
      </c>
      <c r="O334">
        <v>1.2363</v>
      </c>
      <c r="P334" t="str">
        <f>INDEX(products[],MATCH('orders (2)'!D334,products[Product ID],0),2)</f>
        <v>Lib</v>
      </c>
      <c r="Q334" t="str">
        <f>INDEX(products[],MATCH('orders (2)'!D334,products[Product ID],0),3)</f>
        <v>L</v>
      </c>
      <c r="R334">
        <f>INDEX(customers[],MATCH('orders (2)'!C334,customers[Customer ID],0),3)</f>
        <v>0</v>
      </c>
      <c r="S334" t="str">
        <f t="shared" si="20"/>
        <v>Liberta</v>
      </c>
      <c r="T334" t="str">
        <f>VLOOKUP(orders[[#This Row],[Customer ID]],customers[],9,FALSE)</f>
        <v>Yes</v>
      </c>
      <c r="U334" t="str">
        <f t="shared" si="21"/>
        <v>Été</v>
      </c>
      <c r="V334" t="str">
        <f t="shared" si="22"/>
        <v>Light</v>
      </c>
      <c r="W334" s="3">
        <f t="shared" si="23"/>
        <v>38.04</v>
      </c>
    </row>
    <row r="335" spans="1:23" x14ac:dyDescent="0.2">
      <c r="A335" t="s">
        <v>2345</v>
      </c>
      <c r="B335" s="1">
        <v>44781</v>
      </c>
      <c r="C335" t="s">
        <v>2346</v>
      </c>
      <c r="D335" t="s">
        <v>6171</v>
      </c>
      <c r="E335">
        <v>4</v>
      </c>
      <c r="F335" t="s">
        <v>2347</v>
      </c>
      <c r="H335" t="s">
        <v>2349</v>
      </c>
      <c r="I335" t="s">
        <v>130</v>
      </c>
      <c r="J335" t="s">
        <v>18</v>
      </c>
      <c r="K335">
        <v>94250</v>
      </c>
      <c r="L335" s="2">
        <v>0.5</v>
      </c>
      <c r="M335" s="3">
        <v>5.3699999999999992</v>
      </c>
      <c r="N335" s="3">
        <v>1.0739999999999998</v>
      </c>
      <c r="O335">
        <v>0.32219999999999993</v>
      </c>
      <c r="P335" t="str">
        <f>INDEX(products[],MATCH('orders (2)'!D335,products[Product ID],0),2)</f>
        <v>Rob</v>
      </c>
      <c r="Q335" t="str">
        <f>INDEX(products[],MATCH('orders (2)'!D335,products[Product ID],0),3)</f>
        <v>D</v>
      </c>
      <c r="R335" t="str">
        <f>INDEX(customers[],MATCH('orders (2)'!C335,customers[Customer ID],0),3)</f>
        <v>lgoodger95@guardian.co.uk</v>
      </c>
      <c r="S335" t="str">
        <f t="shared" si="20"/>
        <v>Robesca</v>
      </c>
      <c r="T335" t="str">
        <f>VLOOKUP(orders[[#This Row],[Customer ID]],customers[],9,FALSE)</f>
        <v>Yes</v>
      </c>
      <c r="U335" t="str">
        <f t="shared" si="21"/>
        <v>Été</v>
      </c>
      <c r="V335" t="str">
        <f t="shared" si="22"/>
        <v>Dark</v>
      </c>
      <c r="W335" s="3">
        <f t="shared" si="23"/>
        <v>21.479999999999997</v>
      </c>
    </row>
    <row r="336" spans="1:23" x14ac:dyDescent="0.2">
      <c r="A336" t="s">
        <v>2356</v>
      </c>
      <c r="B336" s="1">
        <v>43989</v>
      </c>
      <c r="C336" t="s">
        <v>2357</v>
      </c>
      <c r="D336" t="s">
        <v>6150</v>
      </c>
      <c r="E336">
        <v>1</v>
      </c>
      <c r="F336" t="s">
        <v>2358</v>
      </c>
      <c r="G336" t="s">
        <v>2360</v>
      </c>
      <c r="H336" t="s">
        <v>2361</v>
      </c>
      <c r="I336" t="s">
        <v>116</v>
      </c>
      <c r="J336" t="s">
        <v>18</v>
      </c>
      <c r="K336">
        <v>33436</v>
      </c>
      <c r="L336" s="2">
        <v>2.5</v>
      </c>
      <c r="M336" s="3">
        <v>22.884999999999998</v>
      </c>
      <c r="N336" s="3">
        <v>0.91539999999999988</v>
      </c>
      <c r="O336">
        <v>1.3730999999999998</v>
      </c>
      <c r="P336" t="str">
        <f>INDEX(products[],MATCH('orders (2)'!D336,products[Product ID],0),2)</f>
        <v>Rob</v>
      </c>
      <c r="Q336" t="str">
        <f>INDEX(products[],MATCH('orders (2)'!D336,products[Product ID],0),3)</f>
        <v>M</v>
      </c>
      <c r="R336" t="str">
        <f>INDEX(customers[],MATCH('orders (2)'!C336,customers[Customer ID],0),3)</f>
        <v>cdrewett97@wikipedia.org</v>
      </c>
      <c r="S336" t="str">
        <f t="shared" si="20"/>
        <v>Robesca</v>
      </c>
      <c r="T336" t="str">
        <f>VLOOKUP(orders[[#This Row],[Customer ID]],customers[],9,FALSE)</f>
        <v>Yes</v>
      </c>
      <c r="U336" t="str">
        <f t="shared" si="21"/>
        <v>Été</v>
      </c>
      <c r="V336" t="str">
        <f t="shared" si="22"/>
        <v>Medium</v>
      </c>
      <c r="W336" s="3">
        <f t="shared" si="23"/>
        <v>22.884999999999998</v>
      </c>
    </row>
    <row r="337" spans="1:23" x14ac:dyDescent="0.2">
      <c r="A337" t="s">
        <v>2362</v>
      </c>
      <c r="B337" s="1">
        <v>43689</v>
      </c>
      <c r="C337" t="s">
        <v>2363</v>
      </c>
      <c r="D337" t="s">
        <v>6157</v>
      </c>
      <c r="E337">
        <v>3</v>
      </c>
      <c r="F337" t="s">
        <v>2364</v>
      </c>
      <c r="G337" t="s">
        <v>2366</v>
      </c>
      <c r="H337" t="s">
        <v>2367</v>
      </c>
      <c r="I337" t="s">
        <v>26</v>
      </c>
      <c r="J337" t="s">
        <v>18</v>
      </c>
      <c r="K337">
        <v>90094</v>
      </c>
      <c r="L337" s="2">
        <v>0.5</v>
      </c>
      <c r="M337" s="3">
        <v>5.97</v>
      </c>
      <c r="N337" s="3">
        <v>1.194</v>
      </c>
      <c r="O337">
        <v>0.5373</v>
      </c>
      <c r="P337" t="str">
        <f>INDEX(products[],MATCH('orders (2)'!D337,products[Product ID],0),2)</f>
        <v>Ara</v>
      </c>
      <c r="Q337" t="str">
        <f>INDEX(products[],MATCH('orders (2)'!D337,products[Product ID],0),3)</f>
        <v>D</v>
      </c>
      <c r="R337" t="str">
        <f>INDEX(customers[],MATCH('orders (2)'!C337,customers[Customer ID],0),3)</f>
        <v>qparsons98@blogtalkradio.com</v>
      </c>
      <c r="S337" t="str">
        <f t="shared" si="20"/>
        <v>Arabica</v>
      </c>
      <c r="T337" t="str">
        <f>VLOOKUP(orders[[#This Row],[Customer ID]],customers[],9,FALSE)</f>
        <v>Yes</v>
      </c>
      <c r="U337" t="str">
        <f t="shared" si="21"/>
        <v>Été</v>
      </c>
      <c r="V337" t="str">
        <f t="shared" si="22"/>
        <v>Dark</v>
      </c>
      <c r="W337" s="3">
        <f t="shared" si="23"/>
        <v>17.91</v>
      </c>
    </row>
    <row r="338" spans="1:23" x14ac:dyDescent="0.2">
      <c r="A338" t="s">
        <v>2368</v>
      </c>
      <c r="B338" s="1">
        <v>43712</v>
      </c>
      <c r="C338" t="s">
        <v>2369</v>
      </c>
      <c r="D338" t="s">
        <v>6145</v>
      </c>
      <c r="E338">
        <v>4</v>
      </c>
      <c r="F338" t="s">
        <v>2370</v>
      </c>
      <c r="G338" t="s">
        <v>2372</v>
      </c>
      <c r="H338" t="s">
        <v>2373</v>
      </c>
      <c r="I338" t="s">
        <v>19</v>
      </c>
      <c r="J338" t="s">
        <v>18</v>
      </c>
      <c r="K338">
        <v>21275</v>
      </c>
      <c r="L338" s="2">
        <v>0.5</v>
      </c>
      <c r="M338" s="3">
        <v>5.97</v>
      </c>
      <c r="N338" s="3">
        <v>1.194</v>
      </c>
      <c r="O338">
        <v>0.35819999999999996</v>
      </c>
      <c r="P338" t="str">
        <f>INDEX(products[],MATCH('orders (2)'!D338,products[Product ID],0),2)</f>
        <v>Rob</v>
      </c>
      <c r="Q338" t="str">
        <f>INDEX(products[],MATCH('orders (2)'!D338,products[Product ID],0),3)</f>
        <v>M</v>
      </c>
      <c r="R338" t="str">
        <f>INDEX(customers[],MATCH('orders (2)'!C338,customers[Customer ID],0),3)</f>
        <v>vceely99@auda.org.au</v>
      </c>
      <c r="S338" t="str">
        <f t="shared" si="20"/>
        <v>Robesca</v>
      </c>
      <c r="T338" t="str">
        <f>VLOOKUP(orders[[#This Row],[Customer ID]],customers[],9,FALSE)</f>
        <v>Yes</v>
      </c>
      <c r="U338" t="str">
        <f t="shared" si="21"/>
        <v xml:space="preserve">Automne </v>
      </c>
      <c r="V338" t="str">
        <f t="shared" si="22"/>
        <v>Medium</v>
      </c>
      <c r="W338" s="3">
        <f t="shared" si="23"/>
        <v>23.88</v>
      </c>
    </row>
    <row r="339" spans="1:23" x14ac:dyDescent="0.2">
      <c r="A339" t="s">
        <v>2374</v>
      </c>
      <c r="B339" s="1">
        <v>43742</v>
      </c>
      <c r="C339" t="s">
        <v>2375</v>
      </c>
      <c r="D339" t="s">
        <v>6178</v>
      </c>
      <c r="E339">
        <v>5</v>
      </c>
      <c r="F339" t="s">
        <v>2376</v>
      </c>
      <c r="H339" t="s">
        <v>2377</v>
      </c>
      <c r="I339" t="s">
        <v>215</v>
      </c>
      <c r="J339" t="s">
        <v>18</v>
      </c>
      <c r="K339">
        <v>84125</v>
      </c>
      <c r="L339" s="2">
        <v>1</v>
      </c>
      <c r="M339" s="3">
        <v>11.95</v>
      </c>
      <c r="N339" s="3">
        <v>1.1949999999999998</v>
      </c>
      <c r="O339">
        <v>0.71699999999999997</v>
      </c>
      <c r="P339" t="str">
        <f>INDEX(products[],MATCH('orders (2)'!D339,products[Product ID],0),2)</f>
        <v>Rob</v>
      </c>
      <c r="Q339" t="str">
        <f>INDEX(products[],MATCH('orders (2)'!D339,products[Product ID],0),3)</f>
        <v>L</v>
      </c>
      <c r="R339">
        <f>INDEX(customers[],MATCH('orders (2)'!C339,customers[Customer ID],0),3)</f>
        <v>0</v>
      </c>
      <c r="S339" t="str">
        <f t="shared" si="20"/>
        <v>Robesca</v>
      </c>
      <c r="T339" t="str">
        <f>VLOOKUP(orders[[#This Row],[Customer ID]],customers[],9,FALSE)</f>
        <v>No</v>
      </c>
      <c r="U339" t="str">
        <f t="shared" si="21"/>
        <v>Automne</v>
      </c>
      <c r="V339" t="str">
        <f t="shared" si="22"/>
        <v>Light</v>
      </c>
      <c r="W339" s="3">
        <f t="shared" si="23"/>
        <v>59.75</v>
      </c>
    </row>
    <row r="340" spans="1:23" x14ac:dyDescent="0.2">
      <c r="A340" t="s">
        <v>2378</v>
      </c>
      <c r="B340" s="1">
        <v>43885</v>
      </c>
      <c r="C340" t="s">
        <v>2379</v>
      </c>
      <c r="D340" t="s">
        <v>6144</v>
      </c>
      <c r="E340">
        <v>6</v>
      </c>
      <c r="F340" t="s">
        <v>2380</v>
      </c>
      <c r="G340" t="s">
        <v>2382</v>
      </c>
      <c r="H340" t="s">
        <v>2383</v>
      </c>
      <c r="I340" t="s">
        <v>114</v>
      </c>
      <c r="J340" t="s">
        <v>18</v>
      </c>
      <c r="K340">
        <v>75049</v>
      </c>
      <c r="L340" s="2">
        <v>0.2</v>
      </c>
      <c r="M340" s="3">
        <v>4.7549999999999999</v>
      </c>
      <c r="N340" s="3">
        <v>2.3774999999999999</v>
      </c>
      <c r="O340">
        <v>0.61814999999999998</v>
      </c>
      <c r="P340" t="str">
        <f>INDEX(products[],MATCH('orders (2)'!D340,products[Product ID],0),2)</f>
        <v>Lib</v>
      </c>
      <c r="Q340" t="str">
        <f>INDEX(products[],MATCH('orders (2)'!D340,products[Product ID],0),3)</f>
        <v>L</v>
      </c>
      <c r="R340" t="str">
        <f>INDEX(customers[],MATCH('orders (2)'!C340,customers[Customer ID],0),3)</f>
        <v>cvasiliev9b@discuz.net</v>
      </c>
      <c r="S340" t="str">
        <f t="shared" si="20"/>
        <v>Liberta</v>
      </c>
      <c r="T340" t="str">
        <f>VLOOKUP(orders[[#This Row],[Customer ID]],customers[],9,FALSE)</f>
        <v>Yes</v>
      </c>
      <c r="U340" t="str">
        <f t="shared" si="21"/>
        <v>Hiver</v>
      </c>
      <c r="V340" t="str">
        <f t="shared" si="22"/>
        <v>Light</v>
      </c>
      <c r="W340" s="3">
        <f t="shared" si="23"/>
        <v>28.53</v>
      </c>
    </row>
    <row r="341" spans="1:23" x14ac:dyDescent="0.2">
      <c r="A341" t="s">
        <v>2384</v>
      </c>
      <c r="B341" s="1">
        <v>44434</v>
      </c>
      <c r="C341" t="s">
        <v>2385</v>
      </c>
      <c r="D341" t="s">
        <v>6154</v>
      </c>
      <c r="E341">
        <v>4</v>
      </c>
      <c r="F341" t="s">
        <v>2386</v>
      </c>
      <c r="G341" t="s">
        <v>2388</v>
      </c>
      <c r="H341" t="s">
        <v>2389</v>
      </c>
      <c r="I341" t="s">
        <v>252</v>
      </c>
      <c r="J341" t="s">
        <v>27</v>
      </c>
      <c r="K341" t="s">
        <v>253</v>
      </c>
      <c r="L341" s="2">
        <v>1</v>
      </c>
      <c r="M341" s="3">
        <v>11.25</v>
      </c>
      <c r="N341" s="3">
        <v>1.125</v>
      </c>
      <c r="O341">
        <v>1.0125</v>
      </c>
      <c r="P341" t="str">
        <f>INDEX(products[],MATCH('orders (2)'!D341,products[Product ID],0),2)</f>
        <v>Ara</v>
      </c>
      <c r="Q341" t="str">
        <f>INDEX(products[],MATCH('orders (2)'!D341,products[Product ID],0),3)</f>
        <v>M</v>
      </c>
      <c r="R341" t="str">
        <f>INDEX(customers[],MATCH('orders (2)'!C341,customers[Customer ID],0),3)</f>
        <v>tomoylan9c@liveinternet.ru</v>
      </c>
      <c r="S341" t="str">
        <f t="shared" si="20"/>
        <v>Arabica</v>
      </c>
      <c r="T341" t="str">
        <f>VLOOKUP(orders[[#This Row],[Customer ID]],customers[],9,FALSE)</f>
        <v>No</v>
      </c>
      <c r="U341" t="str">
        <f t="shared" si="21"/>
        <v>Été</v>
      </c>
      <c r="V341" t="str">
        <f t="shared" si="22"/>
        <v>Medium</v>
      </c>
      <c r="W341" s="3">
        <f t="shared" si="23"/>
        <v>45</v>
      </c>
    </row>
    <row r="342" spans="1:23" x14ac:dyDescent="0.2">
      <c r="A342" t="s">
        <v>2395</v>
      </c>
      <c r="B342" s="1">
        <v>43995</v>
      </c>
      <c r="C342" t="s">
        <v>2396</v>
      </c>
      <c r="D342" t="s">
        <v>6170</v>
      </c>
      <c r="E342">
        <v>4</v>
      </c>
      <c r="F342" t="s">
        <v>2397</v>
      </c>
      <c r="G342" t="s">
        <v>2399</v>
      </c>
      <c r="H342" t="s">
        <v>2400</v>
      </c>
      <c r="I342" t="s">
        <v>56</v>
      </c>
      <c r="J342" t="s">
        <v>18</v>
      </c>
      <c r="K342">
        <v>10184</v>
      </c>
      <c r="L342" s="2">
        <v>1</v>
      </c>
      <c r="M342" s="3">
        <v>14.85</v>
      </c>
      <c r="N342" s="3">
        <v>1.4849999999999999</v>
      </c>
      <c r="O342">
        <v>1.6335</v>
      </c>
      <c r="P342" t="str">
        <f>INDEX(products[],MATCH('orders (2)'!D342,products[Product ID],0),2)</f>
        <v>Exc</v>
      </c>
      <c r="Q342" t="str">
        <f>INDEX(products[],MATCH('orders (2)'!D342,products[Product ID],0),3)</f>
        <v>L</v>
      </c>
      <c r="R342" t="str">
        <f>INDEX(customers[],MATCH('orders (2)'!C342,customers[Customer ID],0),3)</f>
        <v>wfetherston9e@constantcontact.com</v>
      </c>
      <c r="S342" t="str">
        <f t="shared" si="20"/>
        <v>Excercice</v>
      </c>
      <c r="T342" t="str">
        <f>VLOOKUP(orders[[#This Row],[Customer ID]],customers[],9,FALSE)</f>
        <v>No</v>
      </c>
      <c r="U342" t="str">
        <f t="shared" si="21"/>
        <v>Été</v>
      </c>
      <c r="V342" t="str">
        <f t="shared" si="22"/>
        <v>Light</v>
      </c>
      <c r="W342" s="3">
        <f t="shared" si="23"/>
        <v>59.4</v>
      </c>
    </row>
    <row r="343" spans="1:23" x14ac:dyDescent="0.2">
      <c r="A343" t="s">
        <v>2401</v>
      </c>
      <c r="B343" s="1">
        <v>44256</v>
      </c>
      <c r="C343" t="s">
        <v>2402</v>
      </c>
      <c r="D343" t="s">
        <v>6152</v>
      </c>
      <c r="E343">
        <v>2</v>
      </c>
      <c r="F343" t="s">
        <v>2403</v>
      </c>
      <c r="G343" t="s">
        <v>2405</v>
      </c>
      <c r="H343" t="s">
        <v>2406</v>
      </c>
      <c r="I343" t="s">
        <v>240</v>
      </c>
      <c r="J343" t="s">
        <v>18</v>
      </c>
      <c r="K343">
        <v>2216</v>
      </c>
      <c r="L343" s="2">
        <v>0.2</v>
      </c>
      <c r="M343" s="3">
        <v>3.645</v>
      </c>
      <c r="N343" s="3">
        <v>1.8225</v>
      </c>
      <c r="O343">
        <v>0.40095000000000003</v>
      </c>
      <c r="P343" t="str">
        <f>INDEX(products[],MATCH('orders (2)'!D343,products[Product ID],0),2)</f>
        <v>Exc</v>
      </c>
      <c r="Q343" t="str">
        <f>INDEX(products[],MATCH('orders (2)'!D343,products[Product ID],0),3)</f>
        <v>D</v>
      </c>
      <c r="R343" t="str">
        <f>INDEX(customers[],MATCH('orders (2)'!C343,customers[Customer ID],0),3)</f>
        <v>erasmus9f@techcrunch.com</v>
      </c>
      <c r="S343" t="str">
        <f t="shared" si="20"/>
        <v>Excercice</v>
      </c>
      <c r="T343" t="str">
        <f>VLOOKUP(orders[[#This Row],[Customer ID]],customers[],9,FALSE)</f>
        <v>Yes</v>
      </c>
      <c r="U343" t="str">
        <f t="shared" si="21"/>
        <v>Printemps</v>
      </c>
      <c r="V343" t="str">
        <f t="shared" si="22"/>
        <v>Dark</v>
      </c>
      <c r="W343" s="3">
        <f t="shared" si="23"/>
        <v>7.29</v>
      </c>
    </row>
    <row r="344" spans="1:23" x14ac:dyDescent="0.2">
      <c r="A344" t="s">
        <v>2407</v>
      </c>
      <c r="B344" s="1">
        <v>43528</v>
      </c>
      <c r="C344" t="s">
        <v>2408</v>
      </c>
      <c r="D344" t="s">
        <v>6143</v>
      </c>
      <c r="E344">
        <v>1</v>
      </c>
      <c r="F344" t="s">
        <v>2409</v>
      </c>
      <c r="G344" t="s">
        <v>2411</v>
      </c>
      <c r="H344" t="s">
        <v>2412</v>
      </c>
      <c r="I344" t="s">
        <v>149</v>
      </c>
      <c r="J344" t="s">
        <v>18</v>
      </c>
      <c r="K344">
        <v>94132</v>
      </c>
      <c r="L344" s="2">
        <v>0.5</v>
      </c>
      <c r="M344" s="3">
        <v>7.29</v>
      </c>
      <c r="N344" s="3">
        <v>1.458</v>
      </c>
      <c r="O344">
        <v>0.80190000000000006</v>
      </c>
      <c r="P344" t="str">
        <f>INDEX(products[],MATCH('orders (2)'!D344,products[Product ID],0),2)</f>
        <v>Exc</v>
      </c>
      <c r="Q344" t="str">
        <f>INDEX(products[],MATCH('orders (2)'!D344,products[Product ID],0),3)</f>
        <v>D</v>
      </c>
      <c r="R344" t="str">
        <f>INDEX(customers[],MATCH('orders (2)'!C344,customers[Customer ID],0),3)</f>
        <v>wgiorgioni9g@wikipedia.org</v>
      </c>
      <c r="S344" t="str">
        <f t="shared" si="20"/>
        <v>Excercice</v>
      </c>
      <c r="T344" t="str">
        <f>VLOOKUP(orders[[#This Row],[Customer ID]],customers[],9,FALSE)</f>
        <v>Yes</v>
      </c>
      <c r="U344" t="str">
        <f t="shared" si="21"/>
        <v>Printemps</v>
      </c>
      <c r="V344" t="str">
        <f t="shared" si="22"/>
        <v>Dark</v>
      </c>
      <c r="W344" s="3">
        <f t="shared" si="23"/>
        <v>7.29</v>
      </c>
    </row>
    <row r="345" spans="1:23" x14ac:dyDescent="0.2">
      <c r="A345" t="s">
        <v>2413</v>
      </c>
      <c r="B345" s="1">
        <v>43751</v>
      </c>
      <c r="C345" t="s">
        <v>2414</v>
      </c>
      <c r="D345" t="s">
        <v>6175</v>
      </c>
      <c r="E345">
        <v>2</v>
      </c>
      <c r="F345" t="s">
        <v>2415</v>
      </c>
      <c r="G345" t="s">
        <v>2417</v>
      </c>
      <c r="H345" t="s">
        <v>2418</v>
      </c>
      <c r="I345" t="s">
        <v>35</v>
      </c>
      <c r="J345" t="s">
        <v>18</v>
      </c>
      <c r="K345">
        <v>46295</v>
      </c>
      <c r="L345" s="2">
        <v>0.5</v>
      </c>
      <c r="M345" s="3">
        <v>8.91</v>
      </c>
      <c r="N345" s="3">
        <v>1.782</v>
      </c>
      <c r="O345">
        <v>0.98009999999999997</v>
      </c>
      <c r="P345" t="str">
        <f>INDEX(products[],MATCH('orders (2)'!D345,products[Product ID],0),2)</f>
        <v>Exc</v>
      </c>
      <c r="Q345" t="str">
        <f>INDEX(products[],MATCH('orders (2)'!D345,products[Product ID],0),3)</f>
        <v>L</v>
      </c>
      <c r="R345" t="str">
        <f>INDEX(customers[],MATCH('orders (2)'!C345,customers[Customer ID],0),3)</f>
        <v>lscargle9h@myspace.com</v>
      </c>
      <c r="S345" t="str">
        <f t="shared" si="20"/>
        <v>Excercice</v>
      </c>
      <c r="T345" t="str">
        <f>VLOOKUP(orders[[#This Row],[Customer ID]],customers[],9,FALSE)</f>
        <v>No</v>
      </c>
      <c r="U345" t="str">
        <f t="shared" si="21"/>
        <v>Automne</v>
      </c>
      <c r="V345" t="str">
        <f t="shared" si="22"/>
        <v>Light</v>
      </c>
      <c r="W345" s="3">
        <f t="shared" si="23"/>
        <v>17.82</v>
      </c>
    </row>
    <row r="346" spans="1:23" x14ac:dyDescent="0.2">
      <c r="A346" t="s">
        <v>2413</v>
      </c>
      <c r="B346" s="1">
        <v>43751</v>
      </c>
      <c r="C346" t="s">
        <v>2414</v>
      </c>
      <c r="D346" t="s">
        <v>6168</v>
      </c>
      <c r="E346">
        <v>5</v>
      </c>
      <c r="F346" t="s">
        <v>2415</v>
      </c>
      <c r="G346" t="s">
        <v>2417</v>
      </c>
      <c r="H346" t="s">
        <v>2418</v>
      </c>
      <c r="I346" t="s">
        <v>35</v>
      </c>
      <c r="J346" t="s">
        <v>18</v>
      </c>
      <c r="K346">
        <v>46295</v>
      </c>
      <c r="L346" s="2">
        <v>0.5</v>
      </c>
      <c r="M346" s="3">
        <v>7.77</v>
      </c>
      <c r="N346" s="3">
        <v>1.5539999999999998</v>
      </c>
      <c r="O346">
        <v>1.0101</v>
      </c>
      <c r="P346" t="str">
        <f>INDEX(products[],MATCH('orders (2)'!D346,products[Product ID],0),2)</f>
        <v>Lib</v>
      </c>
      <c r="Q346" t="str">
        <f>INDEX(products[],MATCH('orders (2)'!D346,products[Product ID],0),3)</f>
        <v>D</v>
      </c>
      <c r="R346" t="str">
        <f>INDEX(customers[],MATCH('orders (2)'!C346,customers[Customer ID],0),3)</f>
        <v>lscargle9h@myspace.com</v>
      </c>
      <c r="S346" t="str">
        <f t="shared" si="20"/>
        <v>Liberta</v>
      </c>
      <c r="T346" t="str">
        <f>VLOOKUP(orders[[#This Row],[Customer ID]],customers[],9,FALSE)</f>
        <v>No</v>
      </c>
      <c r="U346" t="str">
        <f t="shared" si="21"/>
        <v>Automne</v>
      </c>
      <c r="V346" t="str">
        <f t="shared" si="22"/>
        <v>Dark</v>
      </c>
      <c r="W346" s="3">
        <f t="shared" si="23"/>
        <v>38.849999999999994</v>
      </c>
    </row>
    <row r="347" spans="1:23" x14ac:dyDescent="0.2">
      <c r="A347" t="s">
        <v>2423</v>
      </c>
      <c r="B347" s="1">
        <v>43692</v>
      </c>
      <c r="C347" t="s">
        <v>2424</v>
      </c>
      <c r="D347" t="s">
        <v>6171</v>
      </c>
      <c r="E347">
        <v>6</v>
      </c>
      <c r="F347" t="s">
        <v>2425</v>
      </c>
      <c r="H347" t="s">
        <v>2427</v>
      </c>
      <c r="I347" t="s">
        <v>104</v>
      </c>
      <c r="J347" t="s">
        <v>18</v>
      </c>
      <c r="K347">
        <v>98148</v>
      </c>
      <c r="L347" s="2">
        <v>0.5</v>
      </c>
      <c r="M347" s="3">
        <v>5.3699999999999992</v>
      </c>
      <c r="N347" s="3">
        <v>1.0739999999999998</v>
      </c>
      <c r="O347">
        <v>0.32219999999999993</v>
      </c>
      <c r="P347" t="str">
        <f>INDEX(products[],MATCH('orders (2)'!D347,products[Product ID],0),2)</f>
        <v>Rob</v>
      </c>
      <c r="Q347" t="str">
        <f>INDEX(products[],MATCH('orders (2)'!D347,products[Product ID],0),3)</f>
        <v>D</v>
      </c>
      <c r="R347" t="str">
        <f>INDEX(customers[],MATCH('orders (2)'!C347,customers[Customer ID],0),3)</f>
        <v>nclimance9j@europa.eu</v>
      </c>
      <c r="S347" t="str">
        <f t="shared" si="20"/>
        <v>Robesca</v>
      </c>
      <c r="T347" t="str">
        <f>VLOOKUP(orders[[#This Row],[Customer ID]],customers[],9,FALSE)</f>
        <v>No</v>
      </c>
      <c r="U347" t="str">
        <f t="shared" si="21"/>
        <v>Été</v>
      </c>
      <c r="V347" t="str">
        <f t="shared" si="22"/>
        <v>Dark</v>
      </c>
      <c r="W347" s="3">
        <f t="shared" si="23"/>
        <v>32.22</v>
      </c>
    </row>
    <row r="348" spans="1:23" x14ac:dyDescent="0.2">
      <c r="A348" t="s">
        <v>2428</v>
      </c>
      <c r="B348" s="1">
        <v>44529</v>
      </c>
      <c r="C348" t="s">
        <v>2429</v>
      </c>
      <c r="D348" t="s">
        <v>6137</v>
      </c>
      <c r="E348">
        <v>2</v>
      </c>
      <c r="F348" t="s">
        <v>2430</v>
      </c>
      <c r="G348" t="s">
        <v>2431</v>
      </c>
      <c r="H348" t="s">
        <v>2432</v>
      </c>
      <c r="I348" t="s">
        <v>427</v>
      </c>
      <c r="J348" t="s">
        <v>317</v>
      </c>
      <c r="K348" t="s">
        <v>428</v>
      </c>
      <c r="L348" s="2">
        <v>1</v>
      </c>
      <c r="M348" s="3">
        <v>9.9499999999999993</v>
      </c>
      <c r="N348" s="3">
        <v>0.99499999999999988</v>
      </c>
      <c r="O348">
        <v>0.59699999999999998</v>
      </c>
      <c r="P348" t="str">
        <f>INDEX(products[],MATCH('orders (2)'!D348,products[Product ID],0),2)</f>
        <v>Rob</v>
      </c>
      <c r="Q348" t="str">
        <f>INDEX(products[],MATCH('orders (2)'!D348,products[Product ID],0),3)</f>
        <v>M</v>
      </c>
      <c r="R348">
        <f>INDEX(customers[],MATCH('orders (2)'!C348,customers[Customer ID],0),3)</f>
        <v>0</v>
      </c>
      <c r="S348" t="str">
        <f t="shared" si="20"/>
        <v>Robesca</v>
      </c>
      <c r="T348" t="str">
        <f>VLOOKUP(orders[[#This Row],[Customer ID]],customers[],9,FALSE)</f>
        <v>Yes</v>
      </c>
      <c r="U348" t="str">
        <f t="shared" si="21"/>
        <v>Automne</v>
      </c>
      <c r="V348" t="str">
        <f t="shared" si="22"/>
        <v>Medium</v>
      </c>
      <c r="W348" s="3">
        <f t="shared" si="23"/>
        <v>19.899999999999999</v>
      </c>
    </row>
    <row r="349" spans="1:23" x14ac:dyDescent="0.2">
      <c r="A349" t="s">
        <v>2433</v>
      </c>
      <c r="B349" s="1">
        <v>43849</v>
      </c>
      <c r="C349" t="s">
        <v>2434</v>
      </c>
      <c r="D349" t="s">
        <v>6178</v>
      </c>
      <c r="E349">
        <v>5</v>
      </c>
      <c r="F349" t="s">
        <v>2435</v>
      </c>
      <c r="G349" t="s">
        <v>2437</v>
      </c>
      <c r="H349" t="s">
        <v>2438</v>
      </c>
      <c r="I349" t="s">
        <v>186</v>
      </c>
      <c r="J349" t="s">
        <v>18</v>
      </c>
      <c r="K349">
        <v>36109</v>
      </c>
      <c r="L349" s="2">
        <v>1</v>
      </c>
      <c r="M349" s="3">
        <v>11.95</v>
      </c>
      <c r="N349" s="3">
        <v>1.1949999999999998</v>
      </c>
      <c r="O349">
        <v>0.71699999999999997</v>
      </c>
      <c r="P349" t="str">
        <f>INDEX(products[],MATCH('orders (2)'!D349,products[Product ID],0),2)</f>
        <v>Rob</v>
      </c>
      <c r="Q349" t="str">
        <f>INDEX(products[],MATCH('orders (2)'!D349,products[Product ID],0),3)</f>
        <v>L</v>
      </c>
      <c r="R349" t="str">
        <f>INDEX(customers[],MATCH('orders (2)'!C349,customers[Customer ID],0),3)</f>
        <v>asnazle9l@oracle.com</v>
      </c>
      <c r="S349" t="str">
        <f t="shared" si="20"/>
        <v>Robesca</v>
      </c>
      <c r="T349" t="str">
        <f>VLOOKUP(orders[[#This Row],[Customer ID]],customers[],9,FALSE)</f>
        <v>No</v>
      </c>
      <c r="U349" t="str">
        <f t="shared" si="21"/>
        <v>Hiver</v>
      </c>
      <c r="V349" t="str">
        <f t="shared" si="22"/>
        <v>Light</v>
      </c>
      <c r="W349" s="3">
        <f t="shared" si="23"/>
        <v>59.75</v>
      </c>
    </row>
    <row r="350" spans="1:23" x14ac:dyDescent="0.2">
      <c r="A350" t="s">
        <v>2439</v>
      </c>
      <c r="B350" s="1">
        <v>44344</v>
      </c>
      <c r="C350" t="s">
        <v>2440</v>
      </c>
      <c r="D350" t="s">
        <v>6179</v>
      </c>
      <c r="E350">
        <v>3</v>
      </c>
      <c r="F350" t="s">
        <v>2441</v>
      </c>
      <c r="G350" t="s">
        <v>2443</v>
      </c>
      <c r="H350" t="s">
        <v>2444</v>
      </c>
      <c r="I350" t="s">
        <v>51</v>
      </c>
      <c r="J350" t="s">
        <v>18</v>
      </c>
      <c r="K350">
        <v>75372</v>
      </c>
      <c r="L350" s="2">
        <v>0.5</v>
      </c>
      <c r="M350" s="3">
        <v>7.77</v>
      </c>
      <c r="N350" s="3">
        <v>1.5539999999999998</v>
      </c>
      <c r="O350">
        <v>0.69929999999999992</v>
      </c>
      <c r="P350" t="str">
        <f>INDEX(products[],MATCH('orders (2)'!D350,products[Product ID],0),2)</f>
        <v>Ara</v>
      </c>
      <c r="Q350" t="str">
        <f>INDEX(products[],MATCH('orders (2)'!D350,products[Product ID],0),3)</f>
        <v>L</v>
      </c>
      <c r="R350" t="str">
        <f>INDEX(customers[],MATCH('orders (2)'!C350,customers[Customer ID],0),3)</f>
        <v>rworg9m@arstechnica.com</v>
      </c>
      <c r="S350" t="str">
        <f t="shared" si="20"/>
        <v>Arabica</v>
      </c>
      <c r="T350" t="str">
        <f>VLOOKUP(orders[[#This Row],[Customer ID]],customers[],9,FALSE)</f>
        <v>Yes</v>
      </c>
      <c r="U350" t="str">
        <f t="shared" si="21"/>
        <v>Printemps</v>
      </c>
      <c r="V350" t="str">
        <f t="shared" si="22"/>
        <v>Light</v>
      </c>
      <c r="W350" s="3">
        <f t="shared" si="23"/>
        <v>23.31</v>
      </c>
    </row>
    <row r="351" spans="1:23" x14ac:dyDescent="0.2">
      <c r="A351" t="s">
        <v>2445</v>
      </c>
      <c r="B351" s="1">
        <v>44576</v>
      </c>
      <c r="C351" t="s">
        <v>2446</v>
      </c>
      <c r="D351" t="s">
        <v>6161</v>
      </c>
      <c r="E351">
        <v>3</v>
      </c>
      <c r="F351" t="s">
        <v>2447</v>
      </c>
      <c r="G351" t="s">
        <v>2449</v>
      </c>
      <c r="H351" t="s">
        <v>2450</v>
      </c>
      <c r="I351" t="s">
        <v>147</v>
      </c>
      <c r="J351" t="s">
        <v>18</v>
      </c>
      <c r="K351">
        <v>66622</v>
      </c>
      <c r="L351" s="2">
        <v>1</v>
      </c>
      <c r="M351" s="3">
        <v>14.55</v>
      </c>
      <c r="N351" s="3">
        <v>1.4550000000000001</v>
      </c>
      <c r="O351">
        <v>1.8915000000000002</v>
      </c>
      <c r="P351" t="str">
        <f>INDEX(products[],MATCH('orders (2)'!D351,products[Product ID],0),2)</f>
        <v>Lib</v>
      </c>
      <c r="Q351" t="str">
        <f>INDEX(products[],MATCH('orders (2)'!D351,products[Product ID],0),3)</f>
        <v>M</v>
      </c>
      <c r="R351" t="str">
        <f>INDEX(customers[],MATCH('orders (2)'!C351,customers[Customer ID],0),3)</f>
        <v>ldanes9n@umn.edu</v>
      </c>
      <c r="S351" t="str">
        <f t="shared" si="20"/>
        <v>Liberta</v>
      </c>
      <c r="T351" t="str">
        <f>VLOOKUP(orders[[#This Row],[Customer ID]],customers[],9,FALSE)</f>
        <v>No</v>
      </c>
      <c r="U351" t="str">
        <f t="shared" si="21"/>
        <v>Hiver</v>
      </c>
      <c r="V351" t="str">
        <f t="shared" si="22"/>
        <v>Medium</v>
      </c>
      <c r="W351" s="3">
        <f t="shared" si="23"/>
        <v>43.650000000000006</v>
      </c>
    </row>
    <row r="352" spans="1:23" x14ac:dyDescent="0.2">
      <c r="A352" t="s">
        <v>2451</v>
      </c>
      <c r="B352" s="1">
        <v>43803</v>
      </c>
      <c r="C352" t="s">
        <v>2452</v>
      </c>
      <c r="D352" t="s">
        <v>6147</v>
      </c>
      <c r="E352">
        <v>6</v>
      </c>
      <c r="F352" t="s">
        <v>2453</v>
      </c>
      <c r="G352" t="s">
        <v>2455</v>
      </c>
      <c r="H352" t="s">
        <v>2456</v>
      </c>
      <c r="I352" t="s">
        <v>184</v>
      </c>
      <c r="J352" t="s">
        <v>18</v>
      </c>
      <c r="K352">
        <v>75799</v>
      </c>
      <c r="L352" s="2">
        <v>2.5</v>
      </c>
      <c r="M352" s="3">
        <v>34.154999999999994</v>
      </c>
      <c r="N352" s="3">
        <v>1.3661999999999999</v>
      </c>
      <c r="O352">
        <v>3.7570499999999996</v>
      </c>
      <c r="P352" t="str">
        <f>INDEX(products[],MATCH('orders (2)'!D352,products[Product ID],0),2)</f>
        <v>Exc</v>
      </c>
      <c r="Q352" t="str">
        <f>INDEX(products[],MATCH('orders (2)'!D352,products[Product ID],0),3)</f>
        <v>L</v>
      </c>
      <c r="R352" t="str">
        <f>INDEX(customers[],MATCH('orders (2)'!C352,customers[Customer ID],0),3)</f>
        <v>skeynd9o@narod.ru</v>
      </c>
      <c r="S352" t="str">
        <f t="shared" si="20"/>
        <v>Excercice</v>
      </c>
      <c r="T352" t="str">
        <f>VLOOKUP(orders[[#This Row],[Customer ID]],customers[],9,FALSE)</f>
        <v>No</v>
      </c>
      <c r="U352" t="str">
        <f t="shared" si="21"/>
        <v>Hiver</v>
      </c>
      <c r="V352" t="str">
        <f t="shared" si="22"/>
        <v>Light</v>
      </c>
      <c r="W352" s="3">
        <f t="shared" si="23"/>
        <v>204.92999999999995</v>
      </c>
    </row>
    <row r="353" spans="1:23" x14ac:dyDescent="0.2">
      <c r="A353" t="s">
        <v>2457</v>
      </c>
      <c r="B353" s="1">
        <v>44743</v>
      </c>
      <c r="C353" t="s">
        <v>2458</v>
      </c>
      <c r="D353" t="s">
        <v>6177</v>
      </c>
      <c r="E353">
        <v>4</v>
      </c>
      <c r="F353" t="s">
        <v>2459</v>
      </c>
      <c r="G353" t="s">
        <v>2461</v>
      </c>
      <c r="H353" t="s">
        <v>2462</v>
      </c>
      <c r="I353" t="s">
        <v>26</v>
      </c>
      <c r="J353" t="s">
        <v>18</v>
      </c>
      <c r="K353">
        <v>90065</v>
      </c>
      <c r="L353" s="2">
        <v>0.2</v>
      </c>
      <c r="M353" s="3">
        <v>3.5849999999999995</v>
      </c>
      <c r="N353" s="3">
        <v>1.7924999999999998</v>
      </c>
      <c r="O353">
        <v>0.21509999999999996</v>
      </c>
      <c r="P353" t="str">
        <f>INDEX(products[],MATCH('orders (2)'!D353,products[Product ID],0),2)</f>
        <v>Rob</v>
      </c>
      <c r="Q353" t="str">
        <f>INDEX(products[],MATCH('orders (2)'!D353,products[Product ID],0),3)</f>
        <v>L</v>
      </c>
      <c r="R353" t="str">
        <f>INDEX(customers[],MATCH('orders (2)'!C353,customers[Customer ID],0),3)</f>
        <v>ddaveridge9p@arstechnica.com</v>
      </c>
      <c r="S353" t="str">
        <f t="shared" si="20"/>
        <v>Robesca</v>
      </c>
      <c r="T353" t="str">
        <f>VLOOKUP(orders[[#This Row],[Customer ID]],customers[],9,FALSE)</f>
        <v>No</v>
      </c>
      <c r="U353" t="str">
        <f t="shared" si="21"/>
        <v>Été</v>
      </c>
      <c r="V353" t="str">
        <f t="shared" si="22"/>
        <v>Light</v>
      </c>
      <c r="W353" s="3">
        <f t="shared" si="23"/>
        <v>14.339999999999998</v>
      </c>
    </row>
    <row r="354" spans="1:23" x14ac:dyDescent="0.2">
      <c r="A354" t="s">
        <v>2463</v>
      </c>
      <c r="B354" s="1">
        <v>43592</v>
      </c>
      <c r="C354" t="s">
        <v>2464</v>
      </c>
      <c r="D354" t="s">
        <v>6157</v>
      </c>
      <c r="E354">
        <v>4</v>
      </c>
      <c r="F354" t="s">
        <v>2465</v>
      </c>
      <c r="G354" t="s">
        <v>2467</v>
      </c>
      <c r="H354" t="s">
        <v>2468</v>
      </c>
      <c r="I354" t="s">
        <v>174</v>
      </c>
      <c r="J354" t="s">
        <v>18</v>
      </c>
      <c r="K354">
        <v>71137</v>
      </c>
      <c r="L354" s="2">
        <v>0.5</v>
      </c>
      <c r="M354" s="3">
        <v>5.97</v>
      </c>
      <c r="N354" s="3">
        <v>1.194</v>
      </c>
      <c r="O354">
        <v>0.5373</v>
      </c>
      <c r="P354" t="str">
        <f>INDEX(products[],MATCH('orders (2)'!D354,products[Product ID],0),2)</f>
        <v>Ara</v>
      </c>
      <c r="Q354" t="str">
        <f>INDEX(products[],MATCH('orders (2)'!D354,products[Product ID],0),3)</f>
        <v>D</v>
      </c>
      <c r="R354" t="str">
        <f>INDEX(customers[],MATCH('orders (2)'!C354,customers[Customer ID],0),3)</f>
        <v>jawdry9q@utexas.edu</v>
      </c>
      <c r="S354" t="str">
        <f t="shared" si="20"/>
        <v>Arabica</v>
      </c>
      <c r="T354" t="str">
        <f>VLOOKUP(orders[[#This Row],[Customer ID]],customers[],9,FALSE)</f>
        <v>No</v>
      </c>
      <c r="U354" t="str">
        <f t="shared" si="21"/>
        <v>Printemps</v>
      </c>
      <c r="V354" t="str">
        <f t="shared" si="22"/>
        <v>Dark</v>
      </c>
      <c r="W354" s="3">
        <f t="shared" si="23"/>
        <v>23.88</v>
      </c>
    </row>
    <row r="355" spans="1:23" x14ac:dyDescent="0.2">
      <c r="A355" t="s">
        <v>2469</v>
      </c>
      <c r="B355" s="1">
        <v>44066</v>
      </c>
      <c r="C355" t="s">
        <v>2470</v>
      </c>
      <c r="D355" t="s">
        <v>6154</v>
      </c>
      <c r="E355">
        <v>2</v>
      </c>
      <c r="F355" t="s">
        <v>2471</v>
      </c>
      <c r="G355" t="s">
        <v>2473</v>
      </c>
      <c r="H355" t="s">
        <v>2474</v>
      </c>
      <c r="I355" t="s">
        <v>195</v>
      </c>
      <c r="J355" t="s">
        <v>18</v>
      </c>
      <c r="K355">
        <v>83722</v>
      </c>
      <c r="L355" s="2">
        <v>1</v>
      </c>
      <c r="M355" s="3">
        <v>11.25</v>
      </c>
      <c r="N355" s="3">
        <v>1.125</v>
      </c>
      <c r="O355">
        <v>1.0125</v>
      </c>
      <c r="P355" t="str">
        <f>INDEX(products[],MATCH('orders (2)'!D355,products[Product ID],0),2)</f>
        <v>Ara</v>
      </c>
      <c r="Q355" t="str">
        <f>INDEX(products[],MATCH('orders (2)'!D355,products[Product ID],0),3)</f>
        <v>M</v>
      </c>
      <c r="R355" t="str">
        <f>INDEX(customers[],MATCH('orders (2)'!C355,customers[Customer ID],0),3)</f>
        <v>eryles9r@fastcompany.com</v>
      </c>
      <c r="S355" t="str">
        <f t="shared" si="20"/>
        <v>Arabica</v>
      </c>
      <c r="T355" t="str">
        <f>VLOOKUP(orders[[#This Row],[Customer ID]],customers[],9,FALSE)</f>
        <v>No</v>
      </c>
      <c r="U355" t="str">
        <f t="shared" si="21"/>
        <v>Été</v>
      </c>
      <c r="V355" t="str">
        <f t="shared" si="22"/>
        <v>Medium</v>
      </c>
      <c r="W355" s="3">
        <f t="shared" si="23"/>
        <v>22.5</v>
      </c>
    </row>
    <row r="356" spans="1:23" x14ac:dyDescent="0.2">
      <c r="A356" t="s">
        <v>2481</v>
      </c>
      <c r="B356" s="1">
        <v>43860</v>
      </c>
      <c r="C356" t="s">
        <v>2482</v>
      </c>
      <c r="D356" t="s">
        <v>6156</v>
      </c>
      <c r="E356">
        <v>4</v>
      </c>
      <c r="F356" t="s">
        <v>2483</v>
      </c>
      <c r="G356" t="s">
        <v>2484</v>
      </c>
      <c r="H356" t="s">
        <v>2485</v>
      </c>
      <c r="I356" t="s">
        <v>186</v>
      </c>
      <c r="J356" t="s">
        <v>18</v>
      </c>
      <c r="K356">
        <v>36177</v>
      </c>
      <c r="L356" s="2">
        <v>0.5</v>
      </c>
      <c r="M356" s="3">
        <v>6.75</v>
      </c>
      <c r="N356" s="3">
        <v>1.35</v>
      </c>
      <c r="O356">
        <v>0.60749999999999993</v>
      </c>
      <c r="P356" t="str">
        <f>INDEX(products[],MATCH('orders (2)'!D356,products[Product ID],0),2)</f>
        <v>Ara</v>
      </c>
      <c r="Q356" t="str">
        <f>INDEX(products[],MATCH('orders (2)'!D356,products[Product ID],0),3)</f>
        <v>M</v>
      </c>
      <c r="R356">
        <f>INDEX(customers[],MATCH('orders (2)'!C356,customers[Customer ID],0),3)</f>
        <v>0</v>
      </c>
      <c r="S356" t="str">
        <f t="shared" si="20"/>
        <v>Arabica</v>
      </c>
      <c r="T356" t="str">
        <f>VLOOKUP(orders[[#This Row],[Customer ID]],customers[],9,FALSE)</f>
        <v>Yes</v>
      </c>
      <c r="U356" t="str">
        <f t="shared" si="21"/>
        <v>Hiver</v>
      </c>
      <c r="V356" t="str">
        <f t="shared" si="22"/>
        <v>Medium</v>
      </c>
      <c r="W356" s="3">
        <f t="shared" si="23"/>
        <v>27</v>
      </c>
    </row>
    <row r="357" spans="1:23" x14ac:dyDescent="0.2">
      <c r="A357" t="s">
        <v>2486</v>
      </c>
      <c r="B357" s="1">
        <v>43876</v>
      </c>
      <c r="C357" t="s">
        <v>2487</v>
      </c>
      <c r="D357" t="s">
        <v>6174</v>
      </c>
      <c r="E357">
        <v>6</v>
      </c>
      <c r="F357" t="s">
        <v>2488</v>
      </c>
      <c r="H357" t="s">
        <v>2490</v>
      </c>
      <c r="I357" t="s">
        <v>269</v>
      </c>
      <c r="J357" t="s">
        <v>18</v>
      </c>
      <c r="K357">
        <v>34981</v>
      </c>
      <c r="L357" s="2">
        <v>2.5</v>
      </c>
      <c r="M357" s="3">
        <v>25.874999999999996</v>
      </c>
      <c r="N357" s="3">
        <v>1.0349999999999999</v>
      </c>
      <c r="O357">
        <v>2.3287499999999994</v>
      </c>
      <c r="P357" t="str">
        <f>INDEX(products[],MATCH('orders (2)'!D357,products[Product ID],0),2)</f>
        <v>Ara</v>
      </c>
      <c r="Q357" t="str">
        <f>INDEX(products[],MATCH('orders (2)'!D357,products[Product ID],0),3)</f>
        <v>M</v>
      </c>
      <c r="R357" t="str">
        <f>INDEX(customers[],MATCH('orders (2)'!C357,customers[Customer ID],0),3)</f>
        <v>jcaldicott9u@usda.gov</v>
      </c>
      <c r="S357" t="str">
        <f t="shared" si="20"/>
        <v>Arabica</v>
      </c>
      <c r="T357" t="str">
        <f>VLOOKUP(orders[[#This Row],[Customer ID]],customers[],9,FALSE)</f>
        <v>No</v>
      </c>
      <c r="U357" t="str">
        <f t="shared" si="21"/>
        <v>Hiver</v>
      </c>
      <c r="V357" t="str">
        <f t="shared" si="22"/>
        <v>Medium</v>
      </c>
      <c r="W357" s="3">
        <f t="shared" si="23"/>
        <v>155.24999999999997</v>
      </c>
    </row>
    <row r="358" spans="1:23" x14ac:dyDescent="0.2">
      <c r="A358" t="s">
        <v>2491</v>
      </c>
      <c r="B358" s="1">
        <v>44358</v>
      </c>
      <c r="C358" t="s">
        <v>2492</v>
      </c>
      <c r="D358" t="s">
        <v>6167</v>
      </c>
      <c r="E358">
        <v>5</v>
      </c>
      <c r="F358" t="s">
        <v>2493</v>
      </c>
      <c r="G358" t="s">
        <v>2495</v>
      </c>
      <c r="H358" t="s">
        <v>2496</v>
      </c>
      <c r="I358" t="s">
        <v>81</v>
      </c>
      <c r="J358" t="s">
        <v>18</v>
      </c>
      <c r="K358">
        <v>27415</v>
      </c>
      <c r="L358" s="2">
        <v>2.5</v>
      </c>
      <c r="M358" s="3">
        <v>22.884999999999998</v>
      </c>
      <c r="N358" s="3">
        <v>0.91539999999999988</v>
      </c>
      <c r="O358">
        <v>2.0596499999999995</v>
      </c>
      <c r="P358" t="str">
        <f>INDEX(products[],MATCH('orders (2)'!D358,products[Product ID],0),2)</f>
        <v>Ara</v>
      </c>
      <c r="Q358" t="str">
        <f>INDEX(products[],MATCH('orders (2)'!D358,products[Product ID],0),3)</f>
        <v>D</v>
      </c>
      <c r="R358" t="str">
        <f>INDEX(customers[],MATCH('orders (2)'!C358,customers[Customer ID],0),3)</f>
        <v>mvedmore9v@a8.net</v>
      </c>
      <c r="S358" t="str">
        <f t="shared" si="20"/>
        <v>Arabica</v>
      </c>
      <c r="T358" t="str">
        <f>VLOOKUP(orders[[#This Row],[Customer ID]],customers[],9,FALSE)</f>
        <v>Yes</v>
      </c>
      <c r="U358" t="str">
        <f t="shared" si="21"/>
        <v>Été</v>
      </c>
      <c r="V358" t="str">
        <f t="shared" si="22"/>
        <v>Dark</v>
      </c>
      <c r="W358" s="3">
        <f t="shared" si="23"/>
        <v>114.42499999999998</v>
      </c>
    </row>
    <row r="359" spans="1:23" x14ac:dyDescent="0.2">
      <c r="A359" t="s">
        <v>2497</v>
      </c>
      <c r="B359" s="1">
        <v>44631</v>
      </c>
      <c r="C359" t="s">
        <v>2498</v>
      </c>
      <c r="D359" t="s">
        <v>6142</v>
      </c>
      <c r="E359">
        <v>4</v>
      </c>
      <c r="F359" t="s">
        <v>2499</v>
      </c>
      <c r="G359" t="s">
        <v>2501</v>
      </c>
      <c r="H359" t="s">
        <v>2502</v>
      </c>
      <c r="I359" t="s">
        <v>130</v>
      </c>
      <c r="J359" t="s">
        <v>18</v>
      </c>
      <c r="K359">
        <v>94237</v>
      </c>
      <c r="L359" s="2">
        <v>1</v>
      </c>
      <c r="M359" s="3">
        <v>12.95</v>
      </c>
      <c r="N359" s="3">
        <v>1.2949999999999999</v>
      </c>
      <c r="O359">
        <v>1.6835</v>
      </c>
      <c r="P359" t="str">
        <f>INDEX(products[],MATCH('orders (2)'!D359,products[Product ID],0),2)</f>
        <v>Lib</v>
      </c>
      <c r="Q359" t="str">
        <f>INDEX(products[],MATCH('orders (2)'!D359,products[Product ID],0),3)</f>
        <v>D</v>
      </c>
      <c r="R359" t="str">
        <f>INDEX(customers[],MATCH('orders (2)'!C359,customers[Customer ID],0),3)</f>
        <v>wromao9w@chronoengine.com</v>
      </c>
      <c r="S359" t="str">
        <f t="shared" si="20"/>
        <v>Liberta</v>
      </c>
      <c r="T359" t="str">
        <f>VLOOKUP(orders[[#This Row],[Customer ID]],customers[],9,FALSE)</f>
        <v>Yes</v>
      </c>
      <c r="U359" t="str">
        <f t="shared" si="21"/>
        <v>Printemps</v>
      </c>
      <c r="V359" t="str">
        <f t="shared" si="22"/>
        <v>Dark</v>
      </c>
      <c r="W359" s="3">
        <f t="shared" si="23"/>
        <v>51.8</v>
      </c>
    </row>
    <row r="360" spans="1:23" x14ac:dyDescent="0.2">
      <c r="A360" t="s">
        <v>2503</v>
      </c>
      <c r="B360" s="1">
        <v>44448</v>
      </c>
      <c r="C360" t="s">
        <v>2504</v>
      </c>
      <c r="D360" t="s">
        <v>6174</v>
      </c>
      <c r="E360">
        <v>6</v>
      </c>
      <c r="F360" t="s">
        <v>2505</v>
      </c>
      <c r="G360" t="s">
        <v>2506</v>
      </c>
      <c r="H360" t="s">
        <v>2507</v>
      </c>
      <c r="I360" t="s">
        <v>295</v>
      </c>
      <c r="J360" t="s">
        <v>18</v>
      </c>
      <c r="K360">
        <v>78682</v>
      </c>
      <c r="L360" s="2">
        <v>2.5</v>
      </c>
      <c r="M360" s="3">
        <v>25.874999999999996</v>
      </c>
      <c r="N360" s="3">
        <v>1.0349999999999999</v>
      </c>
      <c r="O360">
        <v>2.3287499999999994</v>
      </c>
      <c r="P360" t="str">
        <f>INDEX(products[],MATCH('orders (2)'!D360,products[Product ID],0),2)</f>
        <v>Ara</v>
      </c>
      <c r="Q360" t="str">
        <f>INDEX(products[],MATCH('orders (2)'!D360,products[Product ID],0),3)</f>
        <v>M</v>
      </c>
      <c r="R360">
        <f>INDEX(customers[],MATCH('orders (2)'!C360,customers[Customer ID],0),3)</f>
        <v>0</v>
      </c>
      <c r="S360" t="str">
        <f t="shared" si="20"/>
        <v>Arabica</v>
      </c>
      <c r="T360" t="str">
        <f>VLOOKUP(orders[[#This Row],[Customer ID]],customers[],9,FALSE)</f>
        <v>No</v>
      </c>
      <c r="U360" t="str">
        <f t="shared" si="21"/>
        <v xml:space="preserve">Automne </v>
      </c>
      <c r="V360" t="str">
        <f t="shared" si="22"/>
        <v>Medium</v>
      </c>
      <c r="W360" s="3">
        <f t="shared" si="23"/>
        <v>155.24999999999997</v>
      </c>
    </row>
    <row r="361" spans="1:23" x14ac:dyDescent="0.2">
      <c r="A361" t="s">
        <v>2508</v>
      </c>
      <c r="B361" s="1">
        <v>43599</v>
      </c>
      <c r="C361" t="s">
        <v>2509</v>
      </c>
      <c r="D361" t="s">
        <v>6181</v>
      </c>
      <c r="E361">
        <v>1</v>
      </c>
      <c r="F361" t="s">
        <v>2510</v>
      </c>
      <c r="G361" t="s">
        <v>2512</v>
      </c>
      <c r="H361" t="s">
        <v>2513</v>
      </c>
      <c r="I361" t="s">
        <v>142</v>
      </c>
      <c r="J361" t="s">
        <v>18</v>
      </c>
      <c r="K361">
        <v>22096</v>
      </c>
      <c r="L361" s="2">
        <v>2.5</v>
      </c>
      <c r="M361" s="3">
        <v>29.784999999999997</v>
      </c>
      <c r="N361" s="3">
        <v>1.1913999999999998</v>
      </c>
      <c r="O361">
        <v>2.6806499999999995</v>
      </c>
      <c r="P361" t="str">
        <f>INDEX(products[],MATCH('orders (2)'!D361,products[Product ID],0),2)</f>
        <v>Ara</v>
      </c>
      <c r="Q361" t="str">
        <f>INDEX(products[],MATCH('orders (2)'!D361,products[Product ID],0),3)</f>
        <v>L</v>
      </c>
      <c r="R361" t="str">
        <f>INDEX(customers[],MATCH('orders (2)'!C361,customers[Customer ID],0),3)</f>
        <v>tcotmore9y@amazonaws.com</v>
      </c>
      <c r="S361" t="str">
        <f t="shared" si="20"/>
        <v>Arabica</v>
      </c>
      <c r="T361" t="str">
        <f>VLOOKUP(orders[[#This Row],[Customer ID]],customers[],9,FALSE)</f>
        <v>No</v>
      </c>
      <c r="U361" t="str">
        <f t="shared" si="21"/>
        <v>Printemps</v>
      </c>
      <c r="V361" t="str">
        <f t="shared" si="22"/>
        <v>Light</v>
      </c>
      <c r="W361" s="3">
        <f t="shared" si="23"/>
        <v>29.784999999999997</v>
      </c>
    </row>
    <row r="362" spans="1:23" x14ac:dyDescent="0.2">
      <c r="A362" t="s">
        <v>2514</v>
      </c>
      <c r="B362" s="1">
        <v>43563</v>
      </c>
      <c r="C362" t="s">
        <v>2515</v>
      </c>
      <c r="D362" t="s">
        <v>6177</v>
      </c>
      <c r="E362">
        <v>6</v>
      </c>
      <c r="F362" t="s">
        <v>2516</v>
      </c>
      <c r="G362" t="s">
        <v>2518</v>
      </c>
      <c r="H362" t="s">
        <v>2519</v>
      </c>
      <c r="I362" t="s">
        <v>285</v>
      </c>
      <c r="J362" t="s">
        <v>27</v>
      </c>
      <c r="K362" t="s">
        <v>286</v>
      </c>
      <c r="L362" s="2">
        <v>0.2</v>
      </c>
      <c r="M362" s="3">
        <v>3.5849999999999995</v>
      </c>
      <c r="N362" s="3">
        <v>1.7924999999999998</v>
      </c>
      <c r="O362">
        <v>0.21509999999999996</v>
      </c>
      <c r="P362" t="str">
        <f>INDEX(products[],MATCH('orders (2)'!D362,products[Product ID],0),2)</f>
        <v>Rob</v>
      </c>
      <c r="Q362" t="str">
        <f>INDEX(products[],MATCH('orders (2)'!D362,products[Product ID],0),3)</f>
        <v>L</v>
      </c>
      <c r="R362" t="str">
        <f>INDEX(customers[],MATCH('orders (2)'!C362,customers[Customer ID],0),3)</f>
        <v>yskipsey9z@spotify.com</v>
      </c>
      <c r="S362" t="str">
        <f t="shared" si="20"/>
        <v>Robesca</v>
      </c>
      <c r="T362" t="str">
        <f>VLOOKUP(orders[[#This Row],[Customer ID]],customers[],9,FALSE)</f>
        <v>No</v>
      </c>
      <c r="U362" t="str">
        <f t="shared" si="21"/>
        <v>Printemps</v>
      </c>
      <c r="V362" t="str">
        <f t="shared" si="22"/>
        <v>Light</v>
      </c>
      <c r="W362" s="3">
        <f t="shared" si="23"/>
        <v>21.509999999999998</v>
      </c>
    </row>
    <row r="363" spans="1:23" x14ac:dyDescent="0.2">
      <c r="A363" t="s">
        <v>2520</v>
      </c>
      <c r="B363" s="1">
        <v>44058</v>
      </c>
      <c r="C363" t="s">
        <v>2521</v>
      </c>
      <c r="D363" t="s">
        <v>6148</v>
      </c>
      <c r="E363">
        <v>2</v>
      </c>
      <c r="F363" t="s">
        <v>2522</v>
      </c>
      <c r="G363" t="s">
        <v>2524</v>
      </c>
      <c r="H363" t="s">
        <v>2525</v>
      </c>
      <c r="I363" t="s">
        <v>59</v>
      </c>
      <c r="J363" t="s">
        <v>18</v>
      </c>
      <c r="K363">
        <v>29220</v>
      </c>
      <c r="L363" s="2">
        <v>2.5</v>
      </c>
      <c r="M363" s="3">
        <v>20.584999999999997</v>
      </c>
      <c r="N363" s="3">
        <v>0.82339999999999991</v>
      </c>
      <c r="O363">
        <v>1.2350999999999999</v>
      </c>
      <c r="P363" t="str">
        <f>INDEX(products[],MATCH('orders (2)'!D363,products[Product ID],0),2)</f>
        <v>Rob</v>
      </c>
      <c r="Q363" t="str">
        <f>INDEX(products[],MATCH('orders (2)'!D363,products[Product ID],0),3)</f>
        <v>D</v>
      </c>
      <c r="R363" t="str">
        <f>INDEX(customers[],MATCH('orders (2)'!C363,customers[Customer ID],0),3)</f>
        <v>ncorpsa0@gmpg.org</v>
      </c>
      <c r="S363" t="str">
        <f t="shared" si="20"/>
        <v>Robesca</v>
      </c>
      <c r="T363" t="str">
        <f>VLOOKUP(orders[[#This Row],[Customer ID]],customers[],9,FALSE)</f>
        <v>No</v>
      </c>
      <c r="U363" t="str">
        <f t="shared" si="21"/>
        <v>Été</v>
      </c>
      <c r="V363" t="str">
        <f t="shared" si="22"/>
        <v>Dark</v>
      </c>
      <c r="W363" s="3">
        <f t="shared" si="23"/>
        <v>41.169999999999995</v>
      </c>
    </row>
    <row r="364" spans="1:23" x14ac:dyDescent="0.2">
      <c r="A364" t="s">
        <v>2520</v>
      </c>
      <c r="B364" s="1">
        <v>44058</v>
      </c>
      <c r="C364" t="s">
        <v>2521</v>
      </c>
      <c r="D364" t="s">
        <v>6145</v>
      </c>
      <c r="E364">
        <v>1</v>
      </c>
      <c r="F364" t="s">
        <v>2522</v>
      </c>
      <c r="G364" t="s">
        <v>2524</v>
      </c>
      <c r="H364" t="s">
        <v>2525</v>
      </c>
      <c r="I364" t="s">
        <v>59</v>
      </c>
      <c r="J364" t="s">
        <v>18</v>
      </c>
      <c r="K364">
        <v>29220</v>
      </c>
      <c r="L364" s="2">
        <v>0.5</v>
      </c>
      <c r="M364" s="3">
        <v>5.97</v>
      </c>
      <c r="N364" s="3">
        <v>1.194</v>
      </c>
      <c r="O364">
        <v>0.35819999999999996</v>
      </c>
      <c r="P364" t="str">
        <f>INDEX(products[],MATCH('orders (2)'!D364,products[Product ID],0),2)</f>
        <v>Rob</v>
      </c>
      <c r="Q364" t="str">
        <f>INDEX(products[],MATCH('orders (2)'!D364,products[Product ID],0),3)</f>
        <v>M</v>
      </c>
      <c r="R364" t="str">
        <f>INDEX(customers[],MATCH('orders (2)'!C364,customers[Customer ID],0),3)</f>
        <v>ncorpsa0@gmpg.org</v>
      </c>
      <c r="S364" t="str">
        <f t="shared" si="20"/>
        <v>Robesca</v>
      </c>
      <c r="T364" t="str">
        <f>VLOOKUP(orders[[#This Row],[Customer ID]],customers[],9,FALSE)</f>
        <v>No</v>
      </c>
      <c r="U364" t="str">
        <f t="shared" si="21"/>
        <v>Été</v>
      </c>
      <c r="V364" t="str">
        <f t="shared" si="22"/>
        <v>Medium</v>
      </c>
      <c r="W364" s="3">
        <f t="shared" si="23"/>
        <v>5.97</v>
      </c>
    </row>
    <row r="365" spans="1:23" x14ac:dyDescent="0.2">
      <c r="A365" t="s">
        <v>2531</v>
      </c>
      <c r="B365" s="1">
        <v>44686</v>
      </c>
      <c r="C365" t="s">
        <v>2532</v>
      </c>
      <c r="D365" t="s">
        <v>6170</v>
      </c>
      <c r="E365">
        <v>5</v>
      </c>
      <c r="F365" t="s">
        <v>2533</v>
      </c>
      <c r="G365" t="s">
        <v>2535</v>
      </c>
      <c r="H365" t="s">
        <v>2536</v>
      </c>
      <c r="I365" t="s">
        <v>183</v>
      </c>
      <c r="J365" t="s">
        <v>18</v>
      </c>
      <c r="K365">
        <v>85025</v>
      </c>
      <c r="L365" s="2">
        <v>1</v>
      </c>
      <c r="M365" s="3">
        <v>14.85</v>
      </c>
      <c r="N365" s="3">
        <v>1.4849999999999999</v>
      </c>
      <c r="O365">
        <v>1.6335</v>
      </c>
      <c r="P365" t="str">
        <f>INDEX(products[],MATCH('orders (2)'!D365,products[Product ID],0),2)</f>
        <v>Exc</v>
      </c>
      <c r="Q365" t="str">
        <f>INDEX(products[],MATCH('orders (2)'!D365,products[Product ID],0),3)</f>
        <v>L</v>
      </c>
      <c r="R365" t="str">
        <f>INDEX(customers[],MATCH('orders (2)'!C365,customers[Customer ID],0),3)</f>
        <v>fbabbera2@stanford.edu</v>
      </c>
      <c r="S365" t="str">
        <f t="shared" si="20"/>
        <v>Excercice</v>
      </c>
      <c r="T365" t="str">
        <f>VLOOKUP(orders[[#This Row],[Customer ID]],customers[],9,FALSE)</f>
        <v>Yes</v>
      </c>
      <c r="U365" t="str">
        <f t="shared" si="21"/>
        <v>Printemps</v>
      </c>
      <c r="V365" t="str">
        <f t="shared" si="22"/>
        <v>Light</v>
      </c>
      <c r="W365" s="3">
        <f t="shared" si="23"/>
        <v>74.25</v>
      </c>
    </row>
    <row r="366" spans="1:23" x14ac:dyDescent="0.2">
      <c r="A366" t="s">
        <v>2537</v>
      </c>
      <c r="B366" s="1">
        <v>44282</v>
      </c>
      <c r="C366" t="s">
        <v>2538</v>
      </c>
      <c r="D366" t="s">
        <v>6161</v>
      </c>
      <c r="E366">
        <v>6</v>
      </c>
      <c r="F366" t="s">
        <v>2539</v>
      </c>
      <c r="H366" t="s">
        <v>2541</v>
      </c>
      <c r="I366" t="s">
        <v>91</v>
      </c>
      <c r="J366" t="s">
        <v>18</v>
      </c>
      <c r="K366">
        <v>33233</v>
      </c>
      <c r="L366" s="2">
        <v>1</v>
      </c>
      <c r="M366" s="3">
        <v>14.55</v>
      </c>
      <c r="N366" s="3">
        <v>1.4550000000000001</v>
      </c>
      <c r="O366">
        <v>1.8915000000000002</v>
      </c>
      <c r="P366" t="str">
        <f>INDEX(products[],MATCH('orders (2)'!D366,products[Product ID],0),2)</f>
        <v>Lib</v>
      </c>
      <c r="Q366" t="str">
        <f>INDEX(products[],MATCH('orders (2)'!D366,products[Product ID],0),3)</f>
        <v>M</v>
      </c>
      <c r="R366" t="str">
        <f>INDEX(customers[],MATCH('orders (2)'!C366,customers[Customer ID],0),3)</f>
        <v>kloxtona3@opensource.org</v>
      </c>
      <c r="S366" t="str">
        <f t="shared" si="20"/>
        <v>Liberta</v>
      </c>
      <c r="T366" t="str">
        <f>VLOOKUP(orders[[#This Row],[Customer ID]],customers[],9,FALSE)</f>
        <v>No</v>
      </c>
      <c r="U366" t="str">
        <f t="shared" si="21"/>
        <v>Printemps</v>
      </c>
      <c r="V366" t="str">
        <f t="shared" si="22"/>
        <v>Medium</v>
      </c>
      <c r="W366" s="3">
        <f t="shared" si="23"/>
        <v>87.300000000000011</v>
      </c>
    </row>
    <row r="367" spans="1:23" x14ac:dyDescent="0.2">
      <c r="A367" t="s">
        <v>2542</v>
      </c>
      <c r="B367" s="1">
        <v>43582</v>
      </c>
      <c r="C367" t="s">
        <v>2543</v>
      </c>
      <c r="D367" t="s">
        <v>6182</v>
      </c>
      <c r="E367">
        <v>6</v>
      </c>
      <c r="F367" t="s">
        <v>2544</v>
      </c>
      <c r="G367" t="s">
        <v>2546</v>
      </c>
      <c r="H367" t="s">
        <v>2547</v>
      </c>
      <c r="I367" t="s">
        <v>29</v>
      </c>
      <c r="J367" t="s">
        <v>18</v>
      </c>
      <c r="K367">
        <v>93762</v>
      </c>
      <c r="L367" s="2">
        <v>1</v>
      </c>
      <c r="M367" s="3">
        <v>12.15</v>
      </c>
      <c r="N367" s="3">
        <v>1.2150000000000001</v>
      </c>
      <c r="O367">
        <v>1.3365</v>
      </c>
      <c r="P367" t="str">
        <f>INDEX(products[],MATCH('orders (2)'!D367,products[Product ID],0),2)</f>
        <v>Exc</v>
      </c>
      <c r="Q367" t="str">
        <f>INDEX(products[],MATCH('orders (2)'!D367,products[Product ID],0),3)</f>
        <v>D</v>
      </c>
      <c r="R367" t="str">
        <f>INDEX(customers[],MATCH('orders (2)'!C367,customers[Customer ID],0),3)</f>
        <v>ptoffula4@posterous.com</v>
      </c>
      <c r="S367" t="str">
        <f t="shared" si="20"/>
        <v>Excercice</v>
      </c>
      <c r="T367" t="str">
        <f>VLOOKUP(orders[[#This Row],[Customer ID]],customers[],9,FALSE)</f>
        <v>Yes</v>
      </c>
      <c r="U367" t="str">
        <f t="shared" si="21"/>
        <v>Printemps</v>
      </c>
      <c r="V367" t="str">
        <f t="shared" si="22"/>
        <v>Dark</v>
      </c>
      <c r="W367" s="3">
        <f t="shared" si="23"/>
        <v>72.900000000000006</v>
      </c>
    </row>
    <row r="368" spans="1:23" x14ac:dyDescent="0.2">
      <c r="A368" t="s">
        <v>2548</v>
      </c>
      <c r="B368" s="1">
        <v>44464</v>
      </c>
      <c r="C368" t="s">
        <v>2549</v>
      </c>
      <c r="D368" t="s">
        <v>6168</v>
      </c>
      <c r="E368">
        <v>1</v>
      </c>
      <c r="F368" t="s">
        <v>2550</v>
      </c>
      <c r="H368" t="s">
        <v>2552</v>
      </c>
      <c r="I368" t="s">
        <v>281</v>
      </c>
      <c r="J368" t="s">
        <v>18</v>
      </c>
      <c r="K368">
        <v>92825</v>
      </c>
      <c r="L368" s="2">
        <v>0.5</v>
      </c>
      <c r="M368" s="3">
        <v>7.77</v>
      </c>
      <c r="N368" s="3">
        <v>1.5539999999999998</v>
      </c>
      <c r="O368">
        <v>1.0101</v>
      </c>
      <c r="P368" t="str">
        <f>INDEX(products[],MATCH('orders (2)'!D368,products[Product ID],0),2)</f>
        <v>Lib</v>
      </c>
      <c r="Q368" t="str">
        <f>INDEX(products[],MATCH('orders (2)'!D368,products[Product ID],0),3)</f>
        <v>D</v>
      </c>
      <c r="R368" t="str">
        <f>INDEX(customers[],MATCH('orders (2)'!C368,customers[Customer ID],0),3)</f>
        <v>cgwinnetta5@behance.net</v>
      </c>
      <c r="S368" t="str">
        <f t="shared" si="20"/>
        <v>Liberta</v>
      </c>
      <c r="T368" t="str">
        <f>VLOOKUP(orders[[#This Row],[Customer ID]],customers[],9,FALSE)</f>
        <v>No</v>
      </c>
      <c r="U368" t="str">
        <f t="shared" si="21"/>
        <v xml:space="preserve">Automne </v>
      </c>
      <c r="V368" t="str">
        <f t="shared" si="22"/>
        <v>Dark</v>
      </c>
      <c r="W368" s="3">
        <f t="shared" si="23"/>
        <v>7.77</v>
      </c>
    </row>
    <row r="369" spans="1:23" x14ac:dyDescent="0.2">
      <c r="A369" t="s">
        <v>2553</v>
      </c>
      <c r="B369" s="1">
        <v>43874</v>
      </c>
      <c r="C369" t="s">
        <v>2554</v>
      </c>
      <c r="D369" t="s">
        <v>6143</v>
      </c>
      <c r="E369">
        <v>6</v>
      </c>
      <c r="F369" t="s">
        <v>2555</v>
      </c>
      <c r="G369" t="s">
        <v>2556</v>
      </c>
      <c r="H369" t="s">
        <v>2557</v>
      </c>
      <c r="I369" t="s">
        <v>310</v>
      </c>
      <c r="J369" t="s">
        <v>18</v>
      </c>
      <c r="K369">
        <v>23605</v>
      </c>
      <c r="L369" s="2">
        <v>0.5</v>
      </c>
      <c r="M369" s="3">
        <v>7.29</v>
      </c>
      <c r="N369" s="3">
        <v>1.458</v>
      </c>
      <c r="O369">
        <v>0.80190000000000006</v>
      </c>
      <c r="P369" t="str">
        <f>INDEX(products[],MATCH('orders (2)'!D369,products[Product ID],0),2)</f>
        <v>Exc</v>
      </c>
      <c r="Q369" t="str">
        <f>INDEX(products[],MATCH('orders (2)'!D369,products[Product ID],0),3)</f>
        <v>D</v>
      </c>
      <c r="R369">
        <f>INDEX(customers[],MATCH('orders (2)'!C369,customers[Customer ID],0),3)</f>
        <v>0</v>
      </c>
      <c r="S369" t="str">
        <f t="shared" si="20"/>
        <v>Excercice</v>
      </c>
      <c r="T369" t="str">
        <f>VLOOKUP(orders[[#This Row],[Customer ID]],customers[],9,FALSE)</f>
        <v>No</v>
      </c>
      <c r="U369" t="str">
        <f t="shared" si="21"/>
        <v>Hiver</v>
      </c>
      <c r="V369" t="str">
        <f t="shared" si="22"/>
        <v>Dark</v>
      </c>
      <c r="W369" s="3">
        <f t="shared" si="23"/>
        <v>43.74</v>
      </c>
    </row>
    <row r="370" spans="1:23" x14ac:dyDescent="0.2">
      <c r="A370" t="s">
        <v>2558</v>
      </c>
      <c r="B370" s="1">
        <v>44393</v>
      </c>
      <c r="C370" t="s">
        <v>2559</v>
      </c>
      <c r="D370" t="s">
        <v>6158</v>
      </c>
      <c r="E370">
        <v>2</v>
      </c>
      <c r="F370" t="s">
        <v>2560</v>
      </c>
      <c r="H370" t="s">
        <v>2561</v>
      </c>
      <c r="I370" t="s">
        <v>294</v>
      </c>
      <c r="J370" t="s">
        <v>18</v>
      </c>
      <c r="K370">
        <v>29305</v>
      </c>
      <c r="L370" s="2">
        <v>0.2</v>
      </c>
      <c r="M370" s="3">
        <v>4.3650000000000002</v>
      </c>
      <c r="N370" s="3">
        <v>2.1825000000000001</v>
      </c>
      <c r="O370">
        <v>0.56745000000000001</v>
      </c>
      <c r="P370" t="str">
        <f>INDEX(products[],MATCH('orders (2)'!D370,products[Product ID],0),2)</f>
        <v>Lib</v>
      </c>
      <c r="Q370" t="str">
        <f>INDEX(products[],MATCH('orders (2)'!D370,products[Product ID],0),3)</f>
        <v>M</v>
      </c>
      <c r="R370">
        <f>INDEX(customers[],MATCH('orders (2)'!C370,customers[Customer ID],0),3)</f>
        <v>0</v>
      </c>
      <c r="S370" t="str">
        <f t="shared" si="20"/>
        <v>Liberta</v>
      </c>
      <c r="T370" t="str">
        <f>VLOOKUP(orders[[#This Row],[Customer ID]],customers[],9,FALSE)</f>
        <v>Yes</v>
      </c>
      <c r="U370" t="str">
        <f t="shared" si="21"/>
        <v>Été</v>
      </c>
      <c r="V370" t="str">
        <f t="shared" si="22"/>
        <v>Medium</v>
      </c>
      <c r="W370" s="3">
        <f t="shared" si="23"/>
        <v>8.73</v>
      </c>
    </row>
    <row r="371" spans="1:23" x14ac:dyDescent="0.2">
      <c r="A371" t="s">
        <v>2562</v>
      </c>
      <c r="B371" s="1">
        <v>44692</v>
      </c>
      <c r="C371" t="s">
        <v>2563</v>
      </c>
      <c r="D371" t="s">
        <v>6165</v>
      </c>
      <c r="E371">
        <v>2</v>
      </c>
      <c r="F371" t="s">
        <v>2564</v>
      </c>
      <c r="G371" t="s">
        <v>2566</v>
      </c>
      <c r="H371" t="s">
        <v>2567</v>
      </c>
      <c r="I371" t="s">
        <v>301</v>
      </c>
      <c r="J371" t="s">
        <v>18</v>
      </c>
      <c r="K371">
        <v>10305</v>
      </c>
      <c r="L371" s="2">
        <v>2.5</v>
      </c>
      <c r="M371" s="3">
        <v>31.624999999999996</v>
      </c>
      <c r="N371" s="3">
        <v>1.2649999999999999</v>
      </c>
      <c r="O371">
        <v>3.4787499999999998</v>
      </c>
      <c r="P371" t="str">
        <f>INDEX(products[],MATCH('orders (2)'!D371,products[Product ID],0),2)</f>
        <v>Exc</v>
      </c>
      <c r="Q371" t="str">
        <f>INDEX(products[],MATCH('orders (2)'!D371,products[Product ID],0),3)</f>
        <v>M</v>
      </c>
      <c r="R371" t="str">
        <f>INDEX(customers[],MATCH('orders (2)'!C371,customers[Customer ID],0),3)</f>
        <v>lflaoniera8@wordpress.org</v>
      </c>
      <c r="S371" t="str">
        <f t="shared" si="20"/>
        <v>Excercice</v>
      </c>
      <c r="T371" t="str">
        <f>VLOOKUP(orders[[#This Row],[Customer ID]],customers[],9,FALSE)</f>
        <v>No</v>
      </c>
      <c r="U371" t="str">
        <f t="shared" si="21"/>
        <v>Printemps</v>
      </c>
      <c r="V371" t="str">
        <f t="shared" si="22"/>
        <v>Medium</v>
      </c>
      <c r="W371" s="3">
        <f t="shared" si="23"/>
        <v>63.249999999999993</v>
      </c>
    </row>
    <row r="372" spans="1:23" x14ac:dyDescent="0.2">
      <c r="A372" t="s">
        <v>2568</v>
      </c>
      <c r="B372" s="1">
        <v>43500</v>
      </c>
      <c r="C372" t="s">
        <v>2569</v>
      </c>
      <c r="D372" t="s">
        <v>6175</v>
      </c>
      <c r="E372">
        <v>1</v>
      </c>
      <c r="F372" t="s">
        <v>2570</v>
      </c>
      <c r="H372" t="s">
        <v>2571</v>
      </c>
      <c r="I372" t="s">
        <v>106</v>
      </c>
      <c r="J372" t="s">
        <v>18</v>
      </c>
      <c r="K372">
        <v>89115</v>
      </c>
      <c r="L372" s="2">
        <v>0.5</v>
      </c>
      <c r="M372" s="3">
        <v>8.91</v>
      </c>
      <c r="N372" s="3">
        <v>1.782</v>
      </c>
      <c r="O372">
        <v>0.98009999999999997</v>
      </c>
      <c r="P372" t="str">
        <f>INDEX(products[],MATCH('orders (2)'!D372,products[Product ID],0),2)</f>
        <v>Exc</v>
      </c>
      <c r="Q372" t="str">
        <f>INDEX(products[],MATCH('orders (2)'!D372,products[Product ID],0),3)</f>
        <v>L</v>
      </c>
      <c r="R372">
        <f>INDEX(customers[],MATCH('orders (2)'!C372,customers[Customer ID],0),3)</f>
        <v>0</v>
      </c>
      <c r="S372" t="str">
        <f t="shared" si="20"/>
        <v>Excercice</v>
      </c>
      <c r="T372" t="str">
        <f>VLOOKUP(orders[[#This Row],[Customer ID]],customers[],9,FALSE)</f>
        <v>Yes</v>
      </c>
      <c r="U372" t="str">
        <f t="shared" si="21"/>
        <v>Hiver</v>
      </c>
      <c r="V372" t="str">
        <f t="shared" si="22"/>
        <v>Light</v>
      </c>
      <c r="W372" s="3">
        <f t="shared" si="23"/>
        <v>8.91</v>
      </c>
    </row>
    <row r="373" spans="1:23" x14ac:dyDescent="0.2">
      <c r="A373" t="s">
        <v>2572</v>
      </c>
      <c r="B373" s="1">
        <v>43501</v>
      </c>
      <c r="C373" t="s">
        <v>2573</v>
      </c>
      <c r="D373" t="s">
        <v>6182</v>
      </c>
      <c r="E373">
        <v>2</v>
      </c>
      <c r="F373" t="s">
        <v>2574</v>
      </c>
      <c r="G373" t="s">
        <v>2576</v>
      </c>
      <c r="H373" t="s">
        <v>2577</v>
      </c>
      <c r="I373" t="s">
        <v>215</v>
      </c>
      <c r="J373" t="s">
        <v>18</v>
      </c>
      <c r="K373">
        <v>84105</v>
      </c>
      <c r="L373" s="2">
        <v>1</v>
      </c>
      <c r="M373" s="3">
        <v>12.15</v>
      </c>
      <c r="N373" s="3">
        <v>1.2150000000000001</v>
      </c>
      <c r="O373">
        <v>1.3365</v>
      </c>
      <c r="P373" t="str">
        <f>INDEX(products[],MATCH('orders (2)'!D373,products[Product ID],0),2)</f>
        <v>Exc</v>
      </c>
      <c r="Q373" t="str">
        <f>INDEX(products[],MATCH('orders (2)'!D373,products[Product ID],0),3)</f>
        <v>D</v>
      </c>
      <c r="R373" t="str">
        <f>INDEX(customers[],MATCH('orders (2)'!C373,customers[Customer ID],0),3)</f>
        <v>ccatchesideaa@macromedia.com</v>
      </c>
      <c r="S373" t="str">
        <f t="shared" si="20"/>
        <v>Excercice</v>
      </c>
      <c r="T373" t="str">
        <f>VLOOKUP(orders[[#This Row],[Customer ID]],customers[],9,FALSE)</f>
        <v>Yes</v>
      </c>
      <c r="U373" t="str">
        <f t="shared" si="21"/>
        <v>Hiver</v>
      </c>
      <c r="V373" t="str">
        <f t="shared" si="22"/>
        <v>Dark</v>
      </c>
      <c r="W373" s="3">
        <f t="shared" si="23"/>
        <v>24.3</v>
      </c>
    </row>
    <row r="374" spans="1:23" x14ac:dyDescent="0.2">
      <c r="A374" t="s">
        <v>2578</v>
      </c>
      <c r="B374" s="1">
        <v>44705</v>
      </c>
      <c r="C374" t="s">
        <v>2579</v>
      </c>
      <c r="D374" t="s">
        <v>6179</v>
      </c>
      <c r="E374">
        <v>6</v>
      </c>
      <c r="F374" t="s">
        <v>2580</v>
      </c>
      <c r="G374" t="s">
        <v>2582</v>
      </c>
      <c r="H374" t="s">
        <v>2583</v>
      </c>
      <c r="I374" t="s">
        <v>104</v>
      </c>
      <c r="J374" t="s">
        <v>18</v>
      </c>
      <c r="K374">
        <v>98109</v>
      </c>
      <c r="L374" s="2">
        <v>0.5</v>
      </c>
      <c r="M374" s="3">
        <v>7.77</v>
      </c>
      <c r="N374" s="3">
        <v>1.5539999999999998</v>
      </c>
      <c r="O374">
        <v>0.69929999999999992</v>
      </c>
      <c r="P374" t="str">
        <f>INDEX(products[],MATCH('orders (2)'!D374,products[Product ID],0),2)</f>
        <v>Ara</v>
      </c>
      <c r="Q374" t="str">
        <f>INDEX(products[],MATCH('orders (2)'!D374,products[Product ID],0),3)</f>
        <v>L</v>
      </c>
      <c r="R374" t="str">
        <f>INDEX(customers[],MATCH('orders (2)'!C374,customers[Customer ID],0),3)</f>
        <v>cgibbonsonab@accuweather.com</v>
      </c>
      <c r="S374" t="str">
        <f t="shared" si="20"/>
        <v>Arabica</v>
      </c>
      <c r="T374" t="str">
        <f>VLOOKUP(orders[[#This Row],[Customer ID]],customers[],9,FALSE)</f>
        <v>Yes</v>
      </c>
      <c r="U374" t="str">
        <f t="shared" si="21"/>
        <v>Printemps</v>
      </c>
      <c r="V374" t="str">
        <f t="shared" si="22"/>
        <v>Light</v>
      </c>
      <c r="W374" s="3">
        <f t="shared" si="23"/>
        <v>46.62</v>
      </c>
    </row>
    <row r="375" spans="1:23" x14ac:dyDescent="0.2">
      <c r="A375" t="s">
        <v>2584</v>
      </c>
      <c r="B375" s="1">
        <v>44108</v>
      </c>
      <c r="C375" t="s">
        <v>2585</v>
      </c>
      <c r="D375" t="s">
        <v>6172</v>
      </c>
      <c r="E375">
        <v>6</v>
      </c>
      <c r="F375" t="s">
        <v>2586</v>
      </c>
      <c r="G375" t="s">
        <v>2588</v>
      </c>
      <c r="H375" t="s">
        <v>2589</v>
      </c>
      <c r="I375" t="s">
        <v>165</v>
      </c>
      <c r="J375" t="s">
        <v>18</v>
      </c>
      <c r="K375">
        <v>79764</v>
      </c>
      <c r="L375" s="2">
        <v>0.5</v>
      </c>
      <c r="M375" s="3">
        <v>7.169999999999999</v>
      </c>
      <c r="N375" s="3">
        <v>1.4339999999999997</v>
      </c>
      <c r="O375">
        <v>0.43019999999999992</v>
      </c>
      <c r="P375" t="str">
        <f>INDEX(products[],MATCH('orders (2)'!D375,products[Product ID],0),2)</f>
        <v>Rob</v>
      </c>
      <c r="Q375" t="str">
        <f>INDEX(products[],MATCH('orders (2)'!D375,products[Product ID],0),3)</f>
        <v>L</v>
      </c>
      <c r="R375" t="str">
        <f>INDEX(customers[],MATCH('orders (2)'!C375,customers[Customer ID],0),3)</f>
        <v>tfarraac@behance.net</v>
      </c>
      <c r="S375" t="str">
        <f t="shared" si="20"/>
        <v>Robesca</v>
      </c>
      <c r="T375" t="str">
        <f>VLOOKUP(orders[[#This Row],[Customer ID]],customers[],9,FALSE)</f>
        <v>No</v>
      </c>
      <c r="U375" t="str">
        <f t="shared" si="21"/>
        <v>Automne</v>
      </c>
      <c r="V375" t="str">
        <f t="shared" si="22"/>
        <v>Light</v>
      </c>
      <c r="W375" s="3">
        <f t="shared" si="23"/>
        <v>43.019999999999996</v>
      </c>
    </row>
    <row r="376" spans="1:23" x14ac:dyDescent="0.2">
      <c r="A376" t="s">
        <v>2854</v>
      </c>
      <c r="B376" s="1">
        <v>43866</v>
      </c>
      <c r="C376" t="s">
        <v>2585</v>
      </c>
      <c r="D376" t="s">
        <v>6168</v>
      </c>
      <c r="E376">
        <v>4</v>
      </c>
      <c r="F376" t="s">
        <v>2586</v>
      </c>
      <c r="G376" t="s">
        <v>2588</v>
      </c>
      <c r="H376" t="s">
        <v>2589</v>
      </c>
      <c r="I376" t="s">
        <v>165</v>
      </c>
      <c r="J376" t="s">
        <v>18</v>
      </c>
      <c r="K376">
        <v>79764</v>
      </c>
      <c r="L376" s="2">
        <v>0.5</v>
      </c>
      <c r="M376" s="3">
        <v>7.77</v>
      </c>
      <c r="N376" s="3">
        <v>1.5539999999999998</v>
      </c>
      <c r="O376">
        <v>1.0101</v>
      </c>
      <c r="P376" t="str">
        <f>INDEX(products[],MATCH('orders (2)'!D376,products[Product ID],0),2)</f>
        <v>Lib</v>
      </c>
      <c r="Q376" t="str">
        <f>INDEX(products[],MATCH('orders (2)'!D376,products[Product ID],0),3)</f>
        <v>D</v>
      </c>
      <c r="R376" t="str">
        <f>INDEX(customers[],MATCH('orders (2)'!C376,customers[Customer ID],0),3)</f>
        <v>tfarraac@behance.net</v>
      </c>
      <c r="S376" t="str">
        <f t="shared" si="20"/>
        <v>Liberta</v>
      </c>
      <c r="T376" t="str">
        <f>VLOOKUP(orders[[#This Row],[Customer ID]],customers[],9,FALSE)</f>
        <v>No</v>
      </c>
      <c r="U376" t="str">
        <f t="shared" si="21"/>
        <v>Hiver</v>
      </c>
      <c r="V376" t="str">
        <f t="shared" si="22"/>
        <v>Dark</v>
      </c>
      <c r="W376" s="3">
        <f t="shared" si="23"/>
        <v>31.08</v>
      </c>
    </row>
    <row r="377" spans="1:23" x14ac:dyDescent="0.2">
      <c r="A377" t="s">
        <v>2854</v>
      </c>
      <c r="B377" s="1">
        <v>43866</v>
      </c>
      <c r="C377" t="s">
        <v>2585</v>
      </c>
      <c r="D377" t="s">
        <v>6167</v>
      </c>
      <c r="E377">
        <v>6</v>
      </c>
      <c r="F377" t="s">
        <v>2586</v>
      </c>
      <c r="G377" t="s">
        <v>2588</v>
      </c>
      <c r="H377" t="s">
        <v>2589</v>
      </c>
      <c r="I377" t="s">
        <v>165</v>
      </c>
      <c r="J377" t="s">
        <v>18</v>
      </c>
      <c r="K377">
        <v>79764</v>
      </c>
      <c r="L377" s="2">
        <v>2.5</v>
      </c>
      <c r="M377" s="3">
        <v>22.884999999999998</v>
      </c>
      <c r="N377" s="3">
        <v>0.91539999999999988</v>
      </c>
      <c r="O377">
        <v>2.0596499999999995</v>
      </c>
      <c r="P377" t="str">
        <f>INDEX(products[],MATCH('orders (2)'!D377,products[Product ID],0),2)</f>
        <v>Ara</v>
      </c>
      <c r="Q377" t="str">
        <f>INDEX(products[],MATCH('orders (2)'!D377,products[Product ID],0),3)</f>
        <v>D</v>
      </c>
      <c r="R377" t="str">
        <f>INDEX(customers[],MATCH('orders (2)'!C377,customers[Customer ID],0),3)</f>
        <v>tfarraac@behance.net</v>
      </c>
      <c r="S377" t="str">
        <f t="shared" si="20"/>
        <v>Arabica</v>
      </c>
      <c r="T377" t="str">
        <f>VLOOKUP(orders[[#This Row],[Customer ID]],customers[],9,FALSE)</f>
        <v>No</v>
      </c>
      <c r="U377" t="str">
        <f t="shared" si="21"/>
        <v>Hiver</v>
      </c>
      <c r="V377" t="str">
        <f t="shared" si="22"/>
        <v>Dark</v>
      </c>
      <c r="W377" s="3">
        <f t="shared" si="23"/>
        <v>137.31</v>
      </c>
    </row>
    <row r="378" spans="1:23" x14ac:dyDescent="0.2">
      <c r="A378" t="s">
        <v>2904</v>
      </c>
      <c r="B378" s="1">
        <v>44367</v>
      </c>
      <c r="C378" t="s">
        <v>2585</v>
      </c>
      <c r="D378" t="s">
        <v>6139</v>
      </c>
      <c r="E378">
        <v>6</v>
      </c>
      <c r="F378" t="s">
        <v>2586</v>
      </c>
      <c r="G378" t="s">
        <v>2588</v>
      </c>
      <c r="H378" t="s">
        <v>2589</v>
      </c>
      <c r="I378" t="s">
        <v>165</v>
      </c>
      <c r="J378" t="s">
        <v>18</v>
      </c>
      <c r="K378">
        <v>79764</v>
      </c>
      <c r="L378" s="2">
        <v>1</v>
      </c>
      <c r="M378" s="3">
        <v>12.95</v>
      </c>
      <c r="N378" s="3">
        <v>1.2949999999999999</v>
      </c>
      <c r="O378">
        <v>1.1655</v>
      </c>
      <c r="P378" t="str">
        <f>INDEX(products[],MATCH('orders (2)'!D378,products[Product ID],0),2)</f>
        <v>Ara</v>
      </c>
      <c r="Q378" t="str">
        <f>INDEX(products[],MATCH('orders (2)'!D378,products[Product ID],0),3)</f>
        <v>L</v>
      </c>
      <c r="R378" t="str">
        <f>INDEX(customers[],MATCH('orders (2)'!C378,customers[Customer ID],0),3)</f>
        <v>tfarraac@behance.net</v>
      </c>
      <c r="S378" t="str">
        <f t="shared" si="20"/>
        <v>Arabica</v>
      </c>
      <c r="T378" t="str">
        <f>VLOOKUP(orders[[#This Row],[Customer ID]],customers[],9,FALSE)</f>
        <v>No</v>
      </c>
      <c r="U378" t="str">
        <f t="shared" si="21"/>
        <v>Été</v>
      </c>
      <c r="V378" t="str">
        <f t="shared" si="22"/>
        <v>Light</v>
      </c>
      <c r="W378" s="3">
        <f t="shared" si="23"/>
        <v>77.699999999999989</v>
      </c>
    </row>
    <row r="379" spans="1:23" x14ac:dyDescent="0.2">
      <c r="A379" t="s">
        <v>2590</v>
      </c>
      <c r="B379" s="1">
        <v>44742</v>
      </c>
      <c r="C379" t="s">
        <v>2591</v>
      </c>
      <c r="D379" t="s">
        <v>6157</v>
      </c>
      <c r="E379">
        <v>3</v>
      </c>
      <c r="F379" t="s">
        <v>2592</v>
      </c>
      <c r="G379" t="s">
        <v>2593</v>
      </c>
      <c r="H379" t="s">
        <v>2594</v>
      </c>
      <c r="I379" t="s">
        <v>2595</v>
      </c>
      <c r="J379" t="s">
        <v>317</v>
      </c>
      <c r="K379" t="s">
        <v>426</v>
      </c>
      <c r="L379" s="2">
        <v>0.5</v>
      </c>
      <c r="M379" s="3">
        <v>5.97</v>
      </c>
      <c r="N379" s="3">
        <v>1.194</v>
      </c>
      <c r="O379">
        <v>0.5373</v>
      </c>
      <c r="P379" t="str">
        <f>INDEX(products[],MATCH('orders (2)'!D379,products[Product ID],0),2)</f>
        <v>Ara</v>
      </c>
      <c r="Q379" t="str">
        <f>INDEX(products[],MATCH('orders (2)'!D379,products[Product ID],0),3)</f>
        <v>D</v>
      </c>
      <c r="R379">
        <f>INDEX(customers[],MATCH('orders (2)'!C379,customers[Customer ID],0),3)</f>
        <v>0</v>
      </c>
      <c r="S379" t="str">
        <f t="shared" si="20"/>
        <v>Arabica</v>
      </c>
      <c r="T379" t="str">
        <f>VLOOKUP(orders[[#This Row],[Customer ID]],customers[],9,FALSE)</f>
        <v>Yes</v>
      </c>
      <c r="U379" t="str">
        <f t="shared" si="21"/>
        <v>Été</v>
      </c>
      <c r="V379" t="str">
        <f t="shared" si="22"/>
        <v>Dark</v>
      </c>
      <c r="W379" s="3">
        <f t="shared" si="23"/>
        <v>17.91</v>
      </c>
    </row>
    <row r="380" spans="1:23" x14ac:dyDescent="0.2">
      <c r="A380" t="s">
        <v>2596</v>
      </c>
      <c r="B380" s="1">
        <v>44125</v>
      </c>
      <c r="C380" t="s">
        <v>2597</v>
      </c>
      <c r="D380" t="s">
        <v>6160</v>
      </c>
      <c r="E380">
        <v>4</v>
      </c>
      <c r="F380" t="s">
        <v>2598</v>
      </c>
      <c r="G380" t="s">
        <v>2600</v>
      </c>
      <c r="H380" t="s">
        <v>2601</v>
      </c>
      <c r="I380" t="s">
        <v>161</v>
      </c>
      <c r="J380" t="s">
        <v>18</v>
      </c>
      <c r="K380">
        <v>75037</v>
      </c>
      <c r="L380" s="2">
        <v>0.5</v>
      </c>
      <c r="M380" s="3">
        <v>9.51</v>
      </c>
      <c r="N380" s="3">
        <v>1.9019999999999999</v>
      </c>
      <c r="O380">
        <v>1.2363</v>
      </c>
      <c r="P380" t="str">
        <f>INDEX(products[],MATCH('orders (2)'!D380,products[Product ID],0),2)</f>
        <v>Lib</v>
      </c>
      <c r="Q380" t="str">
        <f>INDEX(products[],MATCH('orders (2)'!D380,products[Product ID],0),3)</f>
        <v>L</v>
      </c>
      <c r="R380" t="str">
        <f>INDEX(customers[],MATCH('orders (2)'!C380,customers[Customer ID],0),3)</f>
        <v>gbamfieldae@yellowpages.com</v>
      </c>
      <c r="S380" t="str">
        <f t="shared" si="20"/>
        <v>Liberta</v>
      </c>
      <c r="T380" t="str">
        <f>VLOOKUP(orders[[#This Row],[Customer ID]],customers[],9,FALSE)</f>
        <v>Yes</v>
      </c>
      <c r="U380" t="str">
        <f t="shared" si="21"/>
        <v>Automne</v>
      </c>
      <c r="V380" t="str">
        <f t="shared" si="22"/>
        <v>Light</v>
      </c>
      <c r="W380" s="3">
        <f t="shared" si="23"/>
        <v>38.04</v>
      </c>
    </row>
    <row r="381" spans="1:23" x14ac:dyDescent="0.2">
      <c r="A381" t="s">
        <v>2602</v>
      </c>
      <c r="B381" s="1">
        <v>44120</v>
      </c>
      <c r="C381" t="s">
        <v>2603</v>
      </c>
      <c r="D381" t="s">
        <v>6151</v>
      </c>
      <c r="E381">
        <v>2</v>
      </c>
      <c r="F381" t="s">
        <v>2604</v>
      </c>
      <c r="G381" t="s">
        <v>2606</v>
      </c>
      <c r="H381" t="s">
        <v>2607</v>
      </c>
      <c r="I381" t="s">
        <v>202</v>
      </c>
      <c r="J381" t="s">
        <v>18</v>
      </c>
      <c r="K381">
        <v>45426</v>
      </c>
      <c r="L381" s="2">
        <v>0.2</v>
      </c>
      <c r="M381" s="3">
        <v>3.375</v>
      </c>
      <c r="N381" s="3">
        <v>1.6875</v>
      </c>
      <c r="O381">
        <v>0.30374999999999996</v>
      </c>
      <c r="P381" t="str">
        <f>INDEX(products[],MATCH('orders (2)'!D381,products[Product ID],0),2)</f>
        <v>Ara</v>
      </c>
      <c r="Q381" t="str">
        <f>INDEX(products[],MATCH('orders (2)'!D381,products[Product ID],0),3)</f>
        <v>M</v>
      </c>
      <c r="R381" t="str">
        <f>INDEX(customers[],MATCH('orders (2)'!C381,customers[Customer ID],0),3)</f>
        <v>whollingdaleaf@about.me</v>
      </c>
      <c r="S381" t="str">
        <f t="shared" si="20"/>
        <v>Arabica</v>
      </c>
      <c r="T381" t="str">
        <f>VLOOKUP(orders[[#This Row],[Customer ID]],customers[],9,FALSE)</f>
        <v>Yes</v>
      </c>
      <c r="U381" t="str">
        <f t="shared" si="21"/>
        <v>Automne</v>
      </c>
      <c r="V381" t="str">
        <f t="shared" si="22"/>
        <v>Medium</v>
      </c>
      <c r="W381" s="3">
        <f t="shared" si="23"/>
        <v>6.75</v>
      </c>
    </row>
    <row r="382" spans="1:23" x14ac:dyDescent="0.2">
      <c r="A382" t="s">
        <v>2608</v>
      </c>
      <c r="B382" s="1">
        <v>44097</v>
      </c>
      <c r="C382" t="s">
        <v>2609</v>
      </c>
      <c r="D382" t="s">
        <v>6145</v>
      </c>
      <c r="E382">
        <v>1</v>
      </c>
      <c r="F382" t="s">
        <v>2610</v>
      </c>
      <c r="G382" t="s">
        <v>2612</v>
      </c>
      <c r="H382" t="s">
        <v>2613</v>
      </c>
      <c r="I382" t="s">
        <v>182</v>
      </c>
      <c r="J382" t="s">
        <v>18</v>
      </c>
      <c r="K382">
        <v>49560</v>
      </c>
      <c r="L382" s="2">
        <v>0.5</v>
      </c>
      <c r="M382" s="3">
        <v>5.97</v>
      </c>
      <c r="N382" s="3">
        <v>1.194</v>
      </c>
      <c r="O382">
        <v>0.35819999999999996</v>
      </c>
      <c r="P382" t="str">
        <f>INDEX(products[],MATCH('orders (2)'!D382,products[Product ID],0),2)</f>
        <v>Rob</v>
      </c>
      <c r="Q382" t="str">
        <f>INDEX(products[],MATCH('orders (2)'!D382,products[Product ID],0),3)</f>
        <v>M</v>
      </c>
      <c r="R382" t="str">
        <f>INDEX(customers[],MATCH('orders (2)'!C382,customers[Customer ID],0),3)</f>
        <v>jdeag@xrea.com</v>
      </c>
      <c r="S382" t="str">
        <f t="shared" si="20"/>
        <v>Robesca</v>
      </c>
      <c r="T382" t="str">
        <f>VLOOKUP(orders[[#This Row],[Customer ID]],customers[],9,FALSE)</f>
        <v>Yes</v>
      </c>
      <c r="U382" t="str">
        <f t="shared" si="21"/>
        <v xml:space="preserve">Automne </v>
      </c>
      <c r="V382" t="str">
        <f t="shared" si="22"/>
        <v>Medium</v>
      </c>
      <c r="W382" s="3">
        <f t="shared" si="23"/>
        <v>5.97</v>
      </c>
    </row>
    <row r="383" spans="1:23" x14ac:dyDescent="0.2">
      <c r="A383" t="s">
        <v>2614</v>
      </c>
      <c r="B383" s="1">
        <v>43532</v>
      </c>
      <c r="C383" t="s">
        <v>2615</v>
      </c>
      <c r="D383" t="s">
        <v>6162</v>
      </c>
      <c r="E383">
        <v>3</v>
      </c>
      <c r="F383" t="s">
        <v>2616</v>
      </c>
      <c r="G383" t="s">
        <v>2618</v>
      </c>
      <c r="H383" t="s">
        <v>2619</v>
      </c>
      <c r="I383" t="s">
        <v>1699</v>
      </c>
      <c r="J383" t="s">
        <v>317</v>
      </c>
      <c r="K383" t="s">
        <v>347</v>
      </c>
      <c r="L383" s="2">
        <v>0.2</v>
      </c>
      <c r="M383" s="3">
        <v>2.6849999999999996</v>
      </c>
      <c r="N383" s="3">
        <v>1.3424999999999998</v>
      </c>
      <c r="O383">
        <v>0.16109999999999997</v>
      </c>
      <c r="P383" t="str">
        <f>INDEX(products[],MATCH('orders (2)'!D383,products[Product ID],0),2)</f>
        <v>Rob</v>
      </c>
      <c r="Q383" t="str">
        <f>INDEX(products[],MATCH('orders (2)'!D383,products[Product ID],0),3)</f>
        <v>D</v>
      </c>
      <c r="R383" t="str">
        <f>INDEX(customers[],MATCH('orders (2)'!C383,customers[Customer ID],0),3)</f>
        <v>vskulletah@tinyurl.com</v>
      </c>
      <c r="S383" t="str">
        <f t="shared" si="20"/>
        <v>Robesca</v>
      </c>
      <c r="T383" t="str">
        <f>VLOOKUP(orders[[#This Row],[Customer ID]],customers[],9,FALSE)</f>
        <v>No</v>
      </c>
      <c r="U383" t="str">
        <f t="shared" si="21"/>
        <v>Printemps</v>
      </c>
      <c r="V383" t="str">
        <f t="shared" si="22"/>
        <v>Dark</v>
      </c>
      <c r="W383" s="3">
        <f t="shared" si="23"/>
        <v>8.0549999999999997</v>
      </c>
    </row>
    <row r="384" spans="1:23" x14ac:dyDescent="0.2">
      <c r="A384" t="s">
        <v>2620</v>
      </c>
      <c r="B384" s="1">
        <v>44377</v>
      </c>
      <c r="C384" t="s">
        <v>2621</v>
      </c>
      <c r="D384" t="s">
        <v>6179</v>
      </c>
      <c r="E384">
        <v>3</v>
      </c>
      <c r="F384" t="s">
        <v>2622</v>
      </c>
      <c r="G384" t="s">
        <v>2624</v>
      </c>
      <c r="H384" t="s">
        <v>2625</v>
      </c>
      <c r="I384" t="s">
        <v>467</v>
      </c>
      <c r="J384" t="s">
        <v>317</v>
      </c>
      <c r="K384" t="s">
        <v>437</v>
      </c>
      <c r="L384" s="2">
        <v>0.5</v>
      </c>
      <c r="M384" s="3">
        <v>7.77</v>
      </c>
      <c r="N384" s="3">
        <v>1.5539999999999998</v>
      </c>
      <c r="O384">
        <v>0.69929999999999992</v>
      </c>
      <c r="P384" t="str">
        <f>INDEX(products[],MATCH('orders (2)'!D384,products[Product ID],0),2)</f>
        <v>Ara</v>
      </c>
      <c r="Q384" t="str">
        <f>INDEX(products[],MATCH('orders (2)'!D384,products[Product ID],0),3)</f>
        <v>L</v>
      </c>
      <c r="R384" t="str">
        <f>INDEX(customers[],MATCH('orders (2)'!C384,customers[Customer ID],0),3)</f>
        <v>jrudeforthai@wunderground.com</v>
      </c>
      <c r="S384" t="str">
        <f t="shared" si="20"/>
        <v>Arabica</v>
      </c>
      <c r="T384" t="str">
        <f>VLOOKUP(orders[[#This Row],[Customer ID]],customers[],9,FALSE)</f>
        <v>Yes</v>
      </c>
      <c r="U384" t="str">
        <f t="shared" si="21"/>
        <v>Été</v>
      </c>
      <c r="V384" t="str">
        <f t="shared" si="22"/>
        <v>Light</v>
      </c>
      <c r="W384" s="3">
        <f t="shared" si="23"/>
        <v>23.31</v>
      </c>
    </row>
    <row r="385" spans="1:23" x14ac:dyDescent="0.2">
      <c r="A385" t="s">
        <v>2626</v>
      </c>
      <c r="B385" s="1">
        <v>43690</v>
      </c>
      <c r="C385" t="s">
        <v>2627</v>
      </c>
      <c r="D385" t="s">
        <v>6172</v>
      </c>
      <c r="E385">
        <v>6</v>
      </c>
      <c r="F385" t="s">
        <v>2628</v>
      </c>
      <c r="H385" t="s">
        <v>2630</v>
      </c>
      <c r="I385" t="s">
        <v>69</v>
      </c>
      <c r="J385" t="s">
        <v>27</v>
      </c>
      <c r="K385" t="s">
        <v>110</v>
      </c>
      <c r="L385" s="2">
        <v>0.5</v>
      </c>
      <c r="M385" s="3">
        <v>7.169999999999999</v>
      </c>
      <c r="N385" s="3">
        <v>1.4339999999999997</v>
      </c>
      <c r="O385">
        <v>0.43019999999999992</v>
      </c>
      <c r="P385" t="str">
        <f>INDEX(products[],MATCH('orders (2)'!D385,products[Product ID],0),2)</f>
        <v>Rob</v>
      </c>
      <c r="Q385" t="str">
        <f>INDEX(products[],MATCH('orders (2)'!D385,products[Product ID],0),3)</f>
        <v>L</v>
      </c>
      <c r="R385" t="str">
        <f>INDEX(customers[],MATCH('orders (2)'!C385,customers[Customer ID],0),3)</f>
        <v>atomaszewskiaj@answers.com</v>
      </c>
      <c r="S385" t="str">
        <f t="shared" si="20"/>
        <v>Robesca</v>
      </c>
      <c r="T385" t="str">
        <f>VLOOKUP(orders[[#This Row],[Customer ID]],customers[],9,FALSE)</f>
        <v>Yes</v>
      </c>
      <c r="U385" t="str">
        <f t="shared" si="21"/>
        <v>Été</v>
      </c>
      <c r="V385" t="str">
        <f t="shared" si="22"/>
        <v>Light</v>
      </c>
      <c r="W385" s="3">
        <f t="shared" si="23"/>
        <v>43.019999999999996</v>
      </c>
    </row>
    <row r="386" spans="1:23" x14ac:dyDescent="0.2">
      <c r="A386" t="s">
        <v>2637</v>
      </c>
      <c r="B386" s="1">
        <v>44646</v>
      </c>
      <c r="C386" t="s">
        <v>2638</v>
      </c>
      <c r="D386" t="s">
        <v>6153</v>
      </c>
      <c r="E386">
        <v>5</v>
      </c>
      <c r="F386" t="s">
        <v>2639</v>
      </c>
      <c r="G386" t="s">
        <v>2641</v>
      </c>
      <c r="H386" t="s">
        <v>2642</v>
      </c>
      <c r="I386" t="s">
        <v>26</v>
      </c>
      <c r="J386" t="s">
        <v>18</v>
      </c>
      <c r="K386">
        <v>90010</v>
      </c>
      <c r="L386" s="2">
        <v>0.2</v>
      </c>
      <c r="M386" s="3">
        <v>2.9849999999999999</v>
      </c>
      <c r="N386" s="3">
        <v>1.4924999999999999</v>
      </c>
      <c r="O386">
        <v>0.26865</v>
      </c>
      <c r="P386" t="str">
        <f>INDEX(products[],MATCH('orders (2)'!D386,products[Product ID],0),2)</f>
        <v>Ara</v>
      </c>
      <c r="Q386" t="str">
        <f>INDEX(products[],MATCH('orders (2)'!D386,products[Product ID],0),3)</f>
        <v>D</v>
      </c>
      <c r="R386" t="str">
        <f>INDEX(customers[],MATCH('orders (2)'!C386,customers[Customer ID],0),3)</f>
        <v>pbessal@qq.com</v>
      </c>
      <c r="S386" t="str">
        <f t="shared" ref="S386:S449" si="24">_xlfn.IFS(P386="Rob","Robesca",P386="Ara","Arabica",P386="Exc","Excercice",P386="Lib","Liberta")</f>
        <v>Arabica</v>
      </c>
      <c r="T386" t="str">
        <f>VLOOKUP(orders[[#This Row],[Customer ID]],customers[],9,FALSE)</f>
        <v>Yes</v>
      </c>
      <c r="U386" t="str">
        <f t="shared" ref="U386:U449" si="25">_xlfn.IFS(MONTH(B386)=7,"Été",MONTH(B386)=8,"Été",MONTH(B386)=6,"Été",MONTH(B386)=9,"Automne ",MONTH(B386)=10,"Automne",MONTH(B386)=11,"Automne",MONTH(B386)=5,"Printemps",MONTH(B386)=4,"Printemps",MONTH(B386)=3,"Printemps",MONTH(B386)=1,"Hiver",MONTH(B386)=2,"Hiver",MONTH(B386)=12,"Hiver")</f>
        <v>Printemps</v>
      </c>
      <c r="V386" t="str">
        <f t="shared" ref="V386:V449" si="26">_xlfn.IFS(Q386="M","Medium",Q386="L","Light",Q386="D","Dark")</f>
        <v>Dark</v>
      </c>
      <c r="W386" s="3">
        <f t="shared" ref="W386:W449" si="27">E386*M386</f>
        <v>14.924999999999999</v>
      </c>
    </row>
    <row r="387" spans="1:23" x14ac:dyDescent="0.2">
      <c r="A387" t="s">
        <v>2643</v>
      </c>
      <c r="B387" s="1">
        <v>43840</v>
      </c>
      <c r="C387" t="s">
        <v>2644</v>
      </c>
      <c r="D387" t="s">
        <v>6143</v>
      </c>
      <c r="E387">
        <v>3</v>
      </c>
      <c r="F387" t="s">
        <v>2645</v>
      </c>
      <c r="G387" t="s">
        <v>2647</v>
      </c>
      <c r="H387" t="s">
        <v>2648</v>
      </c>
      <c r="I387" t="s">
        <v>19</v>
      </c>
      <c r="J387" t="s">
        <v>18</v>
      </c>
      <c r="K387">
        <v>21239</v>
      </c>
      <c r="L387" s="2">
        <v>0.5</v>
      </c>
      <c r="M387" s="3">
        <v>7.29</v>
      </c>
      <c r="N387" s="3">
        <v>1.458</v>
      </c>
      <c r="O387">
        <v>0.80190000000000006</v>
      </c>
      <c r="P387" t="str">
        <f>INDEX(products[],MATCH('orders (2)'!D387,products[Product ID],0),2)</f>
        <v>Exc</v>
      </c>
      <c r="Q387" t="str">
        <f>INDEX(products[],MATCH('orders (2)'!D387,products[Product ID],0),3)</f>
        <v>D</v>
      </c>
      <c r="R387" t="str">
        <f>INDEX(customers[],MATCH('orders (2)'!C387,customers[Customer ID],0),3)</f>
        <v>ewindressam@marketwatch.com</v>
      </c>
      <c r="S387" t="str">
        <f t="shared" si="24"/>
        <v>Excercice</v>
      </c>
      <c r="T387" t="str">
        <f>VLOOKUP(orders[[#This Row],[Customer ID]],customers[],9,FALSE)</f>
        <v>No</v>
      </c>
      <c r="U387" t="str">
        <f t="shared" si="25"/>
        <v>Hiver</v>
      </c>
      <c r="V387" t="str">
        <f t="shared" si="26"/>
        <v>Dark</v>
      </c>
      <c r="W387" s="3">
        <f t="shared" si="27"/>
        <v>21.87</v>
      </c>
    </row>
    <row r="388" spans="1:23" x14ac:dyDescent="0.2">
      <c r="A388" t="s">
        <v>2649</v>
      </c>
      <c r="B388" s="1">
        <v>43586</v>
      </c>
      <c r="C388" t="s">
        <v>2650</v>
      </c>
      <c r="D388" t="s">
        <v>6175</v>
      </c>
      <c r="E388">
        <v>6</v>
      </c>
      <c r="F388" t="s">
        <v>2651</v>
      </c>
      <c r="G388" t="s">
        <v>2652</v>
      </c>
      <c r="H388" t="s">
        <v>2653</v>
      </c>
      <c r="I388" t="s">
        <v>171</v>
      </c>
      <c r="J388" t="s">
        <v>18</v>
      </c>
      <c r="K388">
        <v>17126</v>
      </c>
      <c r="L388" s="2">
        <v>0.5</v>
      </c>
      <c r="M388" s="3">
        <v>8.91</v>
      </c>
      <c r="N388" s="3">
        <v>1.782</v>
      </c>
      <c r="O388">
        <v>0.98009999999999997</v>
      </c>
      <c r="P388" t="str">
        <f>INDEX(products[],MATCH('orders (2)'!D388,products[Product ID],0),2)</f>
        <v>Exc</v>
      </c>
      <c r="Q388" t="str">
        <f>INDEX(products[],MATCH('orders (2)'!D388,products[Product ID],0),3)</f>
        <v>L</v>
      </c>
      <c r="R388">
        <f>INDEX(customers[],MATCH('orders (2)'!C388,customers[Customer ID],0),3)</f>
        <v>0</v>
      </c>
      <c r="S388" t="str">
        <f t="shared" si="24"/>
        <v>Excercice</v>
      </c>
      <c r="T388" t="str">
        <f>VLOOKUP(orders[[#This Row],[Customer ID]],customers[],9,FALSE)</f>
        <v>Yes</v>
      </c>
      <c r="U388" t="str">
        <f t="shared" si="25"/>
        <v>Printemps</v>
      </c>
      <c r="V388" t="str">
        <f t="shared" si="26"/>
        <v>Light</v>
      </c>
      <c r="W388" s="3">
        <f t="shared" si="27"/>
        <v>53.46</v>
      </c>
    </row>
    <row r="389" spans="1:23" x14ac:dyDescent="0.2">
      <c r="A389" t="s">
        <v>2654</v>
      </c>
      <c r="B389" s="1">
        <v>43870</v>
      </c>
      <c r="C389" t="s">
        <v>2655</v>
      </c>
      <c r="D389" t="s">
        <v>6181</v>
      </c>
      <c r="E389">
        <v>4</v>
      </c>
      <c r="F389" t="s">
        <v>2656</v>
      </c>
      <c r="G389" t="s">
        <v>2657</v>
      </c>
      <c r="H389" t="s">
        <v>2658</v>
      </c>
      <c r="I389" t="s">
        <v>51</v>
      </c>
      <c r="J389" t="s">
        <v>18</v>
      </c>
      <c r="K389">
        <v>75216</v>
      </c>
      <c r="L389" s="2">
        <v>2.5</v>
      </c>
      <c r="M389" s="3">
        <v>29.784999999999997</v>
      </c>
      <c r="N389" s="3">
        <v>1.1913999999999998</v>
      </c>
      <c r="O389">
        <v>2.6806499999999995</v>
      </c>
      <c r="P389" t="str">
        <f>INDEX(products[],MATCH('orders (2)'!D389,products[Product ID],0),2)</f>
        <v>Ara</v>
      </c>
      <c r="Q389" t="str">
        <f>INDEX(products[],MATCH('orders (2)'!D389,products[Product ID],0),3)</f>
        <v>L</v>
      </c>
      <c r="R389">
        <f>INDEX(customers[],MATCH('orders (2)'!C389,customers[Customer ID],0),3)</f>
        <v>0</v>
      </c>
      <c r="S389" t="str">
        <f t="shared" si="24"/>
        <v>Arabica</v>
      </c>
      <c r="T389" t="str">
        <f>VLOOKUP(orders[[#This Row],[Customer ID]],customers[],9,FALSE)</f>
        <v>No</v>
      </c>
      <c r="U389" t="str">
        <f t="shared" si="25"/>
        <v>Hiver</v>
      </c>
      <c r="V389" t="str">
        <f t="shared" si="26"/>
        <v>Light</v>
      </c>
      <c r="W389" s="3">
        <f t="shared" si="27"/>
        <v>119.13999999999999</v>
      </c>
    </row>
    <row r="390" spans="1:23" x14ac:dyDescent="0.2">
      <c r="A390" t="s">
        <v>2659</v>
      </c>
      <c r="B390" s="1">
        <v>44559</v>
      </c>
      <c r="C390" t="s">
        <v>2660</v>
      </c>
      <c r="D390" t="s">
        <v>6159</v>
      </c>
      <c r="E390">
        <v>5</v>
      </c>
      <c r="F390" t="s">
        <v>2661</v>
      </c>
      <c r="G390" t="s">
        <v>2663</v>
      </c>
      <c r="H390" t="s">
        <v>2664</v>
      </c>
      <c r="I390" t="s">
        <v>115</v>
      </c>
      <c r="J390" t="s">
        <v>18</v>
      </c>
      <c r="K390">
        <v>64125</v>
      </c>
      <c r="L390" s="2">
        <v>0.5</v>
      </c>
      <c r="M390" s="3">
        <v>8.73</v>
      </c>
      <c r="N390" s="3">
        <v>1.746</v>
      </c>
      <c r="O390">
        <v>1.1349</v>
      </c>
      <c r="P390" t="str">
        <f>INDEX(products[],MATCH('orders (2)'!D390,products[Product ID],0),2)</f>
        <v>Lib</v>
      </c>
      <c r="Q390" t="str">
        <f>INDEX(products[],MATCH('orders (2)'!D390,products[Product ID],0),3)</f>
        <v>M</v>
      </c>
      <c r="R390" t="str">
        <f>INDEX(customers[],MATCH('orders (2)'!C390,customers[Customer ID],0),3)</f>
        <v>vbaumadierap@google.cn</v>
      </c>
      <c r="S390" t="str">
        <f t="shared" si="24"/>
        <v>Liberta</v>
      </c>
      <c r="T390" t="str">
        <f>VLOOKUP(orders[[#This Row],[Customer ID]],customers[],9,FALSE)</f>
        <v>Yes</v>
      </c>
      <c r="U390" t="str">
        <f t="shared" si="25"/>
        <v>Hiver</v>
      </c>
      <c r="V390" t="str">
        <f t="shared" si="26"/>
        <v>Medium</v>
      </c>
      <c r="W390" s="3">
        <f t="shared" si="27"/>
        <v>43.650000000000006</v>
      </c>
    </row>
    <row r="391" spans="1:23" x14ac:dyDescent="0.2">
      <c r="A391" t="s">
        <v>2665</v>
      </c>
      <c r="B391" s="1">
        <v>44083</v>
      </c>
      <c r="C391" t="s">
        <v>2666</v>
      </c>
      <c r="D391" t="s">
        <v>6153</v>
      </c>
      <c r="E391">
        <v>6</v>
      </c>
      <c r="F391" t="s">
        <v>2667</v>
      </c>
      <c r="G391" t="s">
        <v>2668</v>
      </c>
      <c r="H391" t="s">
        <v>2669</v>
      </c>
      <c r="I391" t="s">
        <v>82</v>
      </c>
      <c r="J391" t="s">
        <v>18</v>
      </c>
      <c r="K391">
        <v>62723</v>
      </c>
      <c r="L391" s="2">
        <v>0.2</v>
      </c>
      <c r="M391" s="3">
        <v>2.9849999999999999</v>
      </c>
      <c r="N391" s="3">
        <v>1.4924999999999999</v>
      </c>
      <c r="O391">
        <v>0.26865</v>
      </c>
      <c r="P391" t="str">
        <f>INDEX(products[],MATCH('orders (2)'!D391,products[Product ID],0),2)</f>
        <v>Ara</v>
      </c>
      <c r="Q391" t="str">
        <f>INDEX(products[],MATCH('orders (2)'!D391,products[Product ID],0),3)</f>
        <v>D</v>
      </c>
      <c r="R391">
        <f>INDEX(customers[],MATCH('orders (2)'!C391,customers[Customer ID],0),3)</f>
        <v>0</v>
      </c>
      <c r="S391" t="str">
        <f t="shared" si="24"/>
        <v>Arabica</v>
      </c>
      <c r="T391" t="str">
        <f>VLOOKUP(orders[[#This Row],[Customer ID]],customers[],9,FALSE)</f>
        <v>Yes</v>
      </c>
      <c r="U391" t="str">
        <f t="shared" si="25"/>
        <v xml:space="preserve">Automne </v>
      </c>
      <c r="V391" t="str">
        <f t="shared" si="26"/>
        <v>Dark</v>
      </c>
      <c r="W391" s="3">
        <f t="shared" si="27"/>
        <v>17.91</v>
      </c>
    </row>
    <row r="392" spans="1:23" x14ac:dyDescent="0.2">
      <c r="A392" t="s">
        <v>2670</v>
      </c>
      <c r="B392" s="1">
        <v>44455</v>
      </c>
      <c r="C392" t="s">
        <v>2671</v>
      </c>
      <c r="D392" t="s">
        <v>6170</v>
      </c>
      <c r="E392">
        <v>5</v>
      </c>
      <c r="F392" t="s">
        <v>2672</v>
      </c>
      <c r="G392" t="s">
        <v>2674</v>
      </c>
      <c r="H392" t="s">
        <v>2675</v>
      </c>
      <c r="I392" t="s">
        <v>17</v>
      </c>
      <c r="J392" t="s">
        <v>18</v>
      </c>
      <c r="K392">
        <v>6510</v>
      </c>
      <c r="L392" s="2">
        <v>1</v>
      </c>
      <c r="M392" s="3">
        <v>14.85</v>
      </c>
      <c r="N392" s="3">
        <v>1.4849999999999999</v>
      </c>
      <c r="O392">
        <v>1.6335</v>
      </c>
      <c r="P392" t="str">
        <f>INDEX(products[],MATCH('orders (2)'!D392,products[Product ID],0),2)</f>
        <v>Exc</v>
      </c>
      <c r="Q392" t="str">
        <f>INDEX(products[],MATCH('orders (2)'!D392,products[Product ID],0),3)</f>
        <v>L</v>
      </c>
      <c r="R392" t="str">
        <f>INDEX(customers[],MATCH('orders (2)'!C392,customers[Customer ID],0),3)</f>
        <v>sweldsar@wired.com</v>
      </c>
      <c r="S392" t="str">
        <f t="shared" si="24"/>
        <v>Excercice</v>
      </c>
      <c r="T392" t="str">
        <f>VLOOKUP(orders[[#This Row],[Customer ID]],customers[],9,FALSE)</f>
        <v>Yes</v>
      </c>
      <c r="U392" t="str">
        <f t="shared" si="25"/>
        <v xml:space="preserve">Automne </v>
      </c>
      <c r="V392" t="str">
        <f t="shared" si="26"/>
        <v>Light</v>
      </c>
      <c r="W392" s="3">
        <f t="shared" si="27"/>
        <v>74.25</v>
      </c>
    </row>
    <row r="393" spans="1:23" x14ac:dyDescent="0.2">
      <c r="A393" t="s">
        <v>2676</v>
      </c>
      <c r="B393" s="1">
        <v>44130</v>
      </c>
      <c r="C393" t="s">
        <v>2677</v>
      </c>
      <c r="D393" t="s">
        <v>6149</v>
      </c>
      <c r="E393">
        <v>3</v>
      </c>
      <c r="F393" t="s">
        <v>2678</v>
      </c>
      <c r="G393" t="s">
        <v>2680</v>
      </c>
      <c r="H393" t="s">
        <v>2681</v>
      </c>
      <c r="I393" t="s">
        <v>258</v>
      </c>
      <c r="J393" t="s">
        <v>18</v>
      </c>
      <c r="K393">
        <v>30045</v>
      </c>
      <c r="L393" s="2">
        <v>0.2</v>
      </c>
      <c r="M393" s="3">
        <v>3.8849999999999998</v>
      </c>
      <c r="N393" s="3">
        <v>1.9424999999999999</v>
      </c>
      <c r="O393">
        <v>0.50505</v>
      </c>
      <c r="P393" t="str">
        <f>INDEX(products[],MATCH('orders (2)'!D393,products[Product ID],0),2)</f>
        <v>Lib</v>
      </c>
      <c r="Q393" t="str">
        <f>INDEX(products[],MATCH('orders (2)'!D393,products[Product ID],0),3)</f>
        <v>D</v>
      </c>
      <c r="R393" t="str">
        <f>INDEX(customers[],MATCH('orders (2)'!C393,customers[Customer ID],0),3)</f>
        <v>msarvaras@artisteer.com</v>
      </c>
      <c r="S393" t="str">
        <f t="shared" si="24"/>
        <v>Liberta</v>
      </c>
      <c r="T393" t="str">
        <f>VLOOKUP(orders[[#This Row],[Customer ID]],customers[],9,FALSE)</f>
        <v>Yes</v>
      </c>
      <c r="U393" t="str">
        <f t="shared" si="25"/>
        <v>Automne</v>
      </c>
      <c r="V393" t="str">
        <f t="shared" si="26"/>
        <v>Dark</v>
      </c>
      <c r="W393" s="3">
        <f t="shared" si="27"/>
        <v>11.654999999999999</v>
      </c>
    </row>
    <row r="394" spans="1:23" x14ac:dyDescent="0.2">
      <c r="A394" t="s">
        <v>2682</v>
      </c>
      <c r="B394" s="1">
        <v>43536</v>
      </c>
      <c r="C394" t="s">
        <v>2683</v>
      </c>
      <c r="D394" t="s">
        <v>6168</v>
      </c>
      <c r="E394">
        <v>3</v>
      </c>
      <c r="F394" t="s">
        <v>2684</v>
      </c>
      <c r="G394" t="s">
        <v>2686</v>
      </c>
      <c r="H394" t="s">
        <v>2687</v>
      </c>
      <c r="I394" t="s">
        <v>170</v>
      </c>
      <c r="J394" t="s">
        <v>18</v>
      </c>
      <c r="K394">
        <v>28805</v>
      </c>
      <c r="L394" s="2">
        <v>0.5</v>
      </c>
      <c r="M394" s="3">
        <v>7.77</v>
      </c>
      <c r="N394" s="3">
        <v>1.5539999999999998</v>
      </c>
      <c r="O394">
        <v>1.0101</v>
      </c>
      <c r="P394" t="str">
        <f>INDEX(products[],MATCH('orders (2)'!D394,products[Product ID],0),2)</f>
        <v>Lib</v>
      </c>
      <c r="Q394" t="str">
        <f>INDEX(products[],MATCH('orders (2)'!D394,products[Product ID],0),3)</f>
        <v>D</v>
      </c>
      <c r="R394" t="str">
        <f>INDEX(customers[],MATCH('orders (2)'!C394,customers[Customer ID],0),3)</f>
        <v>ahavickat@nsw.gov.au</v>
      </c>
      <c r="S394" t="str">
        <f t="shared" si="24"/>
        <v>Liberta</v>
      </c>
      <c r="T394" t="str">
        <f>VLOOKUP(orders[[#This Row],[Customer ID]],customers[],9,FALSE)</f>
        <v>Yes</v>
      </c>
      <c r="U394" t="str">
        <f t="shared" si="25"/>
        <v>Printemps</v>
      </c>
      <c r="V394" t="str">
        <f t="shared" si="26"/>
        <v>Dark</v>
      </c>
      <c r="W394" s="3">
        <f t="shared" si="27"/>
        <v>23.31</v>
      </c>
    </row>
    <row r="395" spans="1:23" x14ac:dyDescent="0.2">
      <c r="A395" t="s">
        <v>2688</v>
      </c>
      <c r="B395" s="1">
        <v>44245</v>
      </c>
      <c r="C395" t="s">
        <v>2689</v>
      </c>
      <c r="D395" t="s">
        <v>6143</v>
      </c>
      <c r="E395">
        <v>2</v>
      </c>
      <c r="F395" t="s">
        <v>2690</v>
      </c>
      <c r="H395" t="s">
        <v>2692</v>
      </c>
      <c r="I395" t="s">
        <v>172</v>
      </c>
      <c r="J395" t="s">
        <v>18</v>
      </c>
      <c r="K395">
        <v>55123</v>
      </c>
      <c r="L395" s="2">
        <v>0.5</v>
      </c>
      <c r="M395" s="3">
        <v>7.29</v>
      </c>
      <c r="N395" s="3">
        <v>1.458</v>
      </c>
      <c r="O395">
        <v>0.80190000000000006</v>
      </c>
      <c r="P395" t="str">
        <f>INDEX(products[],MATCH('orders (2)'!D395,products[Product ID],0),2)</f>
        <v>Exc</v>
      </c>
      <c r="Q395" t="str">
        <f>INDEX(products[],MATCH('orders (2)'!D395,products[Product ID],0),3)</f>
        <v>D</v>
      </c>
      <c r="R395" t="str">
        <f>INDEX(customers[],MATCH('orders (2)'!C395,customers[Customer ID],0),3)</f>
        <v>sdivinyau@ask.com</v>
      </c>
      <c r="S395" t="str">
        <f t="shared" si="24"/>
        <v>Excercice</v>
      </c>
      <c r="T395" t="str">
        <f>VLOOKUP(orders[[#This Row],[Customer ID]],customers[],9,FALSE)</f>
        <v>Yes</v>
      </c>
      <c r="U395" t="str">
        <f t="shared" si="25"/>
        <v>Hiver</v>
      </c>
      <c r="V395" t="str">
        <f t="shared" si="26"/>
        <v>Dark</v>
      </c>
      <c r="W395" s="3">
        <f t="shared" si="27"/>
        <v>14.58</v>
      </c>
    </row>
    <row r="396" spans="1:23" x14ac:dyDescent="0.2">
      <c r="A396" t="s">
        <v>2693</v>
      </c>
      <c r="B396" s="1">
        <v>44133</v>
      </c>
      <c r="C396" t="s">
        <v>2694</v>
      </c>
      <c r="D396" t="s">
        <v>6156</v>
      </c>
      <c r="E396">
        <v>2</v>
      </c>
      <c r="F396" t="s">
        <v>2695</v>
      </c>
      <c r="H396" t="s">
        <v>2697</v>
      </c>
      <c r="I396" t="s">
        <v>32</v>
      </c>
      <c r="J396" t="s">
        <v>18</v>
      </c>
      <c r="K396">
        <v>55458</v>
      </c>
      <c r="L396" s="2">
        <v>0.5</v>
      </c>
      <c r="M396" s="3">
        <v>6.75</v>
      </c>
      <c r="N396" s="3">
        <v>1.35</v>
      </c>
      <c r="O396">
        <v>0.60749999999999993</v>
      </c>
      <c r="P396" t="str">
        <f>INDEX(products[],MATCH('orders (2)'!D396,products[Product ID],0),2)</f>
        <v>Ara</v>
      </c>
      <c r="Q396" t="str">
        <f>INDEX(products[],MATCH('orders (2)'!D396,products[Product ID],0),3)</f>
        <v>M</v>
      </c>
      <c r="R396" t="str">
        <f>INDEX(customers[],MATCH('orders (2)'!C396,customers[Customer ID],0),3)</f>
        <v>inorquoyav@businessweek.com</v>
      </c>
      <c r="S396" t="str">
        <f t="shared" si="24"/>
        <v>Arabica</v>
      </c>
      <c r="T396" t="str">
        <f>VLOOKUP(orders[[#This Row],[Customer ID]],customers[],9,FALSE)</f>
        <v>No</v>
      </c>
      <c r="U396" t="str">
        <f t="shared" si="25"/>
        <v>Automne</v>
      </c>
      <c r="V396" t="str">
        <f t="shared" si="26"/>
        <v>Medium</v>
      </c>
      <c r="W396" s="3">
        <f t="shared" si="27"/>
        <v>13.5</v>
      </c>
    </row>
    <row r="397" spans="1:23" x14ac:dyDescent="0.2">
      <c r="A397" t="s">
        <v>2698</v>
      </c>
      <c r="B397" s="1">
        <v>44445</v>
      </c>
      <c r="C397" t="s">
        <v>2699</v>
      </c>
      <c r="D397" t="s">
        <v>6170</v>
      </c>
      <c r="E397">
        <v>6</v>
      </c>
      <c r="F397" t="s">
        <v>2700</v>
      </c>
      <c r="G397" t="s">
        <v>2702</v>
      </c>
      <c r="H397" t="s">
        <v>2703</v>
      </c>
      <c r="I397" t="s">
        <v>177</v>
      </c>
      <c r="J397" t="s">
        <v>18</v>
      </c>
      <c r="K397">
        <v>92725</v>
      </c>
      <c r="L397" s="2">
        <v>1</v>
      </c>
      <c r="M397" s="3">
        <v>14.85</v>
      </c>
      <c r="N397" s="3">
        <v>1.4849999999999999</v>
      </c>
      <c r="O397">
        <v>1.6335</v>
      </c>
      <c r="P397" t="str">
        <f>INDEX(products[],MATCH('orders (2)'!D397,products[Product ID],0),2)</f>
        <v>Exc</v>
      </c>
      <c r="Q397" t="str">
        <f>INDEX(products[],MATCH('orders (2)'!D397,products[Product ID],0),3)</f>
        <v>L</v>
      </c>
      <c r="R397" t="str">
        <f>INDEX(customers[],MATCH('orders (2)'!C397,customers[Customer ID],0),3)</f>
        <v>aiddisonaw@usa.gov</v>
      </c>
      <c r="S397" t="str">
        <f t="shared" si="24"/>
        <v>Excercice</v>
      </c>
      <c r="T397" t="str">
        <f>VLOOKUP(orders[[#This Row],[Customer ID]],customers[],9,FALSE)</f>
        <v>No</v>
      </c>
      <c r="U397" t="str">
        <f t="shared" si="25"/>
        <v xml:space="preserve">Automne </v>
      </c>
      <c r="V397" t="str">
        <f t="shared" si="26"/>
        <v>Light</v>
      </c>
      <c r="W397" s="3">
        <f t="shared" si="27"/>
        <v>89.1</v>
      </c>
    </row>
    <row r="398" spans="1:23" x14ac:dyDescent="0.2">
      <c r="A398" t="s">
        <v>2698</v>
      </c>
      <c r="B398" s="1">
        <v>44445</v>
      </c>
      <c r="C398" t="s">
        <v>2699</v>
      </c>
      <c r="D398" t="s">
        <v>6166</v>
      </c>
      <c r="E398">
        <v>1</v>
      </c>
      <c r="F398" t="s">
        <v>2700</v>
      </c>
      <c r="G398" t="s">
        <v>2702</v>
      </c>
      <c r="H398" t="s">
        <v>2703</v>
      </c>
      <c r="I398" t="s">
        <v>177</v>
      </c>
      <c r="J398" t="s">
        <v>18</v>
      </c>
      <c r="K398">
        <v>92725</v>
      </c>
      <c r="L398" s="2">
        <v>0.2</v>
      </c>
      <c r="M398" s="3">
        <v>3.8849999999999998</v>
      </c>
      <c r="N398" s="3">
        <v>1.9424999999999999</v>
      </c>
      <c r="O398">
        <v>0.34964999999999996</v>
      </c>
      <c r="P398" t="str">
        <f>INDEX(products[],MATCH('orders (2)'!D398,products[Product ID],0),2)</f>
        <v>Ara</v>
      </c>
      <c r="Q398" t="str">
        <f>INDEX(products[],MATCH('orders (2)'!D398,products[Product ID],0),3)</f>
        <v>L</v>
      </c>
      <c r="R398" t="str">
        <f>INDEX(customers[],MATCH('orders (2)'!C398,customers[Customer ID],0),3)</f>
        <v>aiddisonaw@usa.gov</v>
      </c>
      <c r="S398" t="str">
        <f t="shared" si="24"/>
        <v>Arabica</v>
      </c>
      <c r="T398" t="str">
        <f>VLOOKUP(orders[[#This Row],[Customer ID]],customers[],9,FALSE)</f>
        <v>No</v>
      </c>
      <c r="U398" t="str">
        <f t="shared" si="25"/>
        <v xml:space="preserve">Automne </v>
      </c>
      <c r="V398" t="str">
        <f t="shared" si="26"/>
        <v>Light</v>
      </c>
      <c r="W398" s="3">
        <f t="shared" si="27"/>
        <v>3.8849999999999998</v>
      </c>
    </row>
    <row r="399" spans="1:23" x14ac:dyDescent="0.2">
      <c r="A399" t="s">
        <v>2709</v>
      </c>
      <c r="B399" s="1">
        <v>44083</v>
      </c>
      <c r="C399" t="s">
        <v>2710</v>
      </c>
      <c r="D399" t="s">
        <v>6141</v>
      </c>
      <c r="E399">
        <v>4</v>
      </c>
      <c r="F399" t="s">
        <v>2711</v>
      </c>
      <c r="G399" t="s">
        <v>2713</v>
      </c>
      <c r="H399" t="s">
        <v>2714</v>
      </c>
      <c r="I399" t="s">
        <v>32</v>
      </c>
      <c r="J399" t="s">
        <v>18</v>
      </c>
      <c r="K399">
        <v>55458</v>
      </c>
      <c r="L399" s="2">
        <v>2.5</v>
      </c>
      <c r="M399" s="3">
        <v>27.484999999999996</v>
      </c>
      <c r="N399" s="3">
        <v>1.0993999999999999</v>
      </c>
      <c r="O399">
        <v>1.6490999999999998</v>
      </c>
      <c r="P399" t="str">
        <f>INDEX(products[],MATCH('orders (2)'!D399,products[Product ID],0),2)</f>
        <v>Rob</v>
      </c>
      <c r="Q399" t="str">
        <f>INDEX(products[],MATCH('orders (2)'!D399,products[Product ID],0),3)</f>
        <v>L</v>
      </c>
      <c r="R399" t="str">
        <f>INDEX(customers[],MATCH('orders (2)'!C399,customers[Customer ID],0),3)</f>
        <v>rlongfielday@bluehost.com</v>
      </c>
      <c r="S399" t="str">
        <f t="shared" si="24"/>
        <v>Robesca</v>
      </c>
      <c r="T399" t="str">
        <f>VLOOKUP(orders[[#This Row],[Customer ID]],customers[],9,FALSE)</f>
        <v>No</v>
      </c>
      <c r="U399" t="str">
        <f t="shared" si="25"/>
        <v xml:space="preserve">Automne </v>
      </c>
      <c r="V399" t="str">
        <f t="shared" si="26"/>
        <v>Light</v>
      </c>
      <c r="W399" s="3">
        <f t="shared" si="27"/>
        <v>109.93999999999998</v>
      </c>
    </row>
    <row r="400" spans="1:23" x14ac:dyDescent="0.2">
      <c r="A400" t="s">
        <v>2715</v>
      </c>
      <c r="B400" s="1">
        <v>44465</v>
      </c>
      <c r="C400" t="s">
        <v>2716</v>
      </c>
      <c r="D400" t="s">
        <v>6168</v>
      </c>
      <c r="E400">
        <v>6</v>
      </c>
      <c r="F400" t="s">
        <v>2717</v>
      </c>
      <c r="H400" t="s">
        <v>2719</v>
      </c>
      <c r="I400" t="s">
        <v>46</v>
      </c>
      <c r="J400" t="s">
        <v>18</v>
      </c>
      <c r="K400">
        <v>20420</v>
      </c>
      <c r="L400" s="2">
        <v>0.5</v>
      </c>
      <c r="M400" s="3">
        <v>7.77</v>
      </c>
      <c r="N400" s="3">
        <v>1.5539999999999998</v>
      </c>
      <c r="O400">
        <v>1.0101</v>
      </c>
      <c r="P400" t="str">
        <f>INDEX(products[],MATCH('orders (2)'!D400,products[Product ID],0),2)</f>
        <v>Lib</v>
      </c>
      <c r="Q400" t="str">
        <f>INDEX(products[],MATCH('orders (2)'!D400,products[Product ID],0),3)</f>
        <v>D</v>
      </c>
      <c r="R400" t="str">
        <f>INDEX(customers[],MATCH('orders (2)'!C400,customers[Customer ID],0),3)</f>
        <v>gkislingburyaz@samsung.com</v>
      </c>
      <c r="S400" t="str">
        <f t="shared" si="24"/>
        <v>Liberta</v>
      </c>
      <c r="T400" t="str">
        <f>VLOOKUP(orders[[#This Row],[Customer ID]],customers[],9,FALSE)</f>
        <v>Yes</v>
      </c>
      <c r="U400" t="str">
        <f t="shared" si="25"/>
        <v xml:space="preserve">Automne </v>
      </c>
      <c r="V400" t="str">
        <f t="shared" si="26"/>
        <v>Dark</v>
      </c>
      <c r="W400" s="3">
        <f t="shared" si="27"/>
        <v>46.62</v>
      </c>
    </row>
    <row r="401" spans="1:23" x14ac:dyDescent="0.2">
      <c r="A401" t="s">
        <v>2720</v>
      </c>
      <c r="B401" s="1">
        <v>44140</v>
      </c>
      <c r="C401" t="s">
        <v>2721</v>
      </c>
      <c r="D401" t="s">
        <v>6179</v>
      </c>
      <c r="E401">
        <v>5</v>
      </c>
      <c r="F401" t="s">
        <v>2722</v>
      </c>
      <c r="G401" t="s">
        <v>2724</v>
      </c>
      <c r="H401" t="s">
        <v>2725</v>
      </c>
      <c r="I401" t="s">
        <v>271</v>
      </c>
      <c r="J401" t="s">
        <v>18</v>
      </c>
      <c r="K401">
        <v>92415</v>
      </c>
      <c r="L401" s="2">
        <v>0.5</v>
      </c>
      <c r="M401" s="3">
        <v>7.77</v>
      </c>
      <c r="N401" s="3">
        <v>1.5539999999999998</v>
      </c>
      <c r="O401">
        <v>0.69929999999999992</v>
      </c>
      <c r="P401" t="str">
        <f>INDEX(products[],MATCH('orders (2)'!D401,products[Product ID],0),2)</f>
        <v>Ara</v>
      </c>
      <c r="Q401" t="str">
        <f>INDEX(products[],MATCH('orders (2)'!D401,products[Product ID],0),3)</f>
        <v>L</v>
      </c>
      <c r="R401" t="str">
        <f>INDEX(customers[],MATCH('orders (2)'!C401,customers[Customer ID],0),3)</f>
        <v>xgibbonsb0@artisteer.com</v>
      </c>
      <c r="S401" t="str">
        <f t="shared" si="24"/>
        <v>Arabica</v>
      </c>
      <c r="T401" t="str">
        <f>VLOOKUP(orders[[#This Row],[Customer ID]],customers[],9,FALSE)</f>
        <v>No</v>
      </c>
      <c r="U401" t="str">
        <f t="shared" si="25"/>
        <v>Automne</v>
      </c>
      <c r="V401" t="str">
        <f t="shared" si="26"/>
        <v>Light</v>
      </c>
      <c r="W401" s="3">
        <f t="shared" si="27"/>
        <v>38.849999999999994</v>
      </c>
    </row>
    <row r="402" spans="1:23" x14ac:dyDescent="0.2">
      <c r="A402" t="s">
        <v>2726</v>
      </c>
      <c r="B402" s="1">
        <v>43720</v>
      </c>
      <c r="C402" t="s">
        <v>2727</v>
      </c>
      <c r="D402" t="s">
        <v>6168</v>
      </c>
      <c r="E402">
        <v>4</v>
      </c>
      <c r="F402" t="s">
        <v>2728</v>
      </c>
      <c r="G402" t="s">
        <v>2730</v>
      </c>
      <c r="H402" t="s">
        <v>2731</v>
      </c>
      <c r="I402" t="s">
        <v>218</v>
      </c>
      <c r="J402" t="s">
        <v>18</v>
      </c>
      <c r="K402">
        <v>14609</v>
      </c>
      <c r="L402" s="2">
        <v>0.5</v>
      </c>
      <c r="M402" s="3">
        <v>7.77</v>
      </c>
      <c r="N402" s="3">
        <v>1.5539999999999998</v>
      </c>
      <c r="O402">
        <v>1.0101</v>
      </c>
      <c r="P402" t="str">
        <f>INDEX(products[],MATCH('orders (2)'!D402,products[Product ID],0),2)</f>
        <v>Lib</v>
      </c>
      <c r="Q402" t="str">
        <f>INDEX(products[],MATCH('orders (2)'!D402,products[Product ID],0),3)</f>
        <v>D</v>
      </c>
      <c r="R402" t="str">
        <f>INDEX(customers[],MATCH('orders (2)'!C402,customers[Customer ID],0),3)</f>
        <v>fparresb1@imageshack.us</v>
      </c>
      <c r="S402" t="str">
        <f t="shared" si="24"/>
        <v>Liberta</v>
      </c>
      <c r="T402" t="str">
        <f>VLOOKUP(orders[[#This Row],[Customer ID]],customers[],9,FALSE)</f>
        <v>Yes</v>
      </c>
      <c r="U402" t="str">
        <f t="shared" si="25"/>
        <v xml:space="preserve">Automne </v>
      </c>
      <c r="V402" t="str">
        <f t="shared" si="26"/>
        <v>Dark</v>
      </c>
      <c r="W402" s="3">
        <f t="shared" si="27"/>
        <v>31.08</v>
      </c>
    </row>
    <row r="403" spans="1:23" x14ac:dyDescent="0.2">
      <c r="A403" t="s">
        <v>2732</v>
      </c>
      <c r="B403" s="1">
        <v>43677</v>
      </c>
      <c r="C403" t="s">
        <v>2733</v>
      </c>
      <c r="D403" t="s">
        <v>6153</v>
      </c>
      <c r="E403">
        <v>6</v>
      </c>
      <c r="F403" t="s">
        <v>2734</v>
      </c>
      <c r="G403" t="s">
        <v>2736</v>
      </c>
      <c r="H403" t="s">
        <v>2737</v>
      </c>
      <c r="I403" t="s">
        <v>90</v>
      </c>
      <c r="J403" t="s">
        <v>18</v>
      </c>
      <c r="K403">
        <v>98664</v>
      </c>
      <c r="L403" s="2">
        <v>0.2</v>
      </c>
      <c r="M403" s="3">
        <v>2.9849999999999999</v>
      </c>
      <c r="N403" s="3">
        <v>1.4924999999999999</v>
      </c>
      <c r="O403">
        <v>0.26865</v>
      </c>
      <c r="P403" t="str">
        <f>INDEX(products[],MATCH('orders (2)'!D403,products[Product ID],0),2)</f>
        <v>Ara</v>
      </c>
      <c r="Q403" t="str">
        <f>INDEX(products[],MATCH('orders (2)'!D403,products[Product ID],0),3)</f>
        <v>D</v>
      </c>
      <c r="R403" t="str">
        <f>INDEX(customers[],MATCH('orders (2)'!C403,customers[Customer ID],0),3)</f>
        <v>gsibrayb2@wsj.com</v>
      </c>
      <c r="S403" t="str">
        <f t="shared" si="24"/>
        <v>Arabica</v>
      </c>
      <c r="T403" t="str">
        <f>VLOOKUP(orders[[#This Row],[Customer ID]],customers[],9,FALSE)</f>
        <v>Yes</v>
      </c>
      <c r="U403" t="str">
        <f t="shared" si="25"/>
        <v>Été</v>
      </c>
      <c r="V403" t="str">
        <f t="shared" si="26"/>
        <v>Dark</v>
      </c>
      <c r="W403" s="3">
        <f t="shared" si="27"/>
        <v>17.91</v>
      </c>
    </row>
    <row r="404" spans="1:23" x14ac:dyDescent="0.2">
      <c r="A404" t="s">
        <v>2738</v>
      </c>
      <c r="B404" s="1">
        <v>43539</v>
      </c>
      <c r="C404" t="s">
        <v>2739</v>
      </c>
      <c r="D404" t="s">
        <v>6184</v>
      </c>
      <c r="E404">
        <v>6</v>
      </c>
      <c r="F404" t="s">
        <v>2740</v>
      </c>
      <c r="G404" t="s">
        <v>2742</v>
      </c>
      <c r="H404" t="s">
        <v>2743</v>
      </c>
      <c r="I404" t="s">
        <v>304</v>
      </c>
      <c r="J404" t="s">
        <v>27</v>
      </c>
      <c r="K404" t="s">
        <v>305</v>
      </c>
      <c r="L404" s="2">
        <v>2.5</v>
      </c>
      <c r="M404" s="3">
        <v>27.945</v>
      </c>
      <c r="N404" s="3">
        <v>1.1177999999999999</v>
      </c>
      <c r="O404">
        <v>3.07395</v>
      </c>
      <c r="P404" t="str">
        <f>INDEX(products[],MATCH('orders (2)'!D404,products[Product ID],0),2)</f>
        <v>Exc</v>
      </c>
      <c r="Q404" t="str">
        <f>INDEX(products[],MATCH('orders (2)'!D404,products[Product ID],0),3)</f>
        <v>D</v>
      </c>
      <c r="R404" t="str">
        <f>INDEX(customers[],MATCH('orders (2)'!C404,customers[Customer ID],0),3)</f>
        <v>ihotchkinb3@mit.edu</v>
      </c>
      <c r="S404" t="str">
        <f t="shared" si="24"/>
        <v>Excercice</v>
      </c>
      <c r="T404" t="str">
        <f>VLOOKUP(orders[[#This Row],[Customer ID]],customers[],9,FALSE)</f>
        <v>No</v>
      </c>
      <c r="U404" t="str">
        <f t="shared" si="25"/>
        <v>Printemps</v>
      </c>
      <c r="V404" t="str">
        <f t="shared" si="26"/>
        <v>Dark</v>
      </c>
      <c r="W404" s="3">
        <f t="shared" si="27"/>
        <v>167.67000000000002</v>
      </c>
    </row>
    <row r="405" spans="1:23" x14ac:dyDescent="0.2">
      <c r="A405" t="s">
        <v>2744</v>
      </c>
      <c r="B405" s="1">
        <v>44332</v>
      </c>
      <c r="C405" t="s">
        <v>2745</v>
      </c>
      <c r="D405" t="s">
        <v>6169</v>
      </c>
      <c r="E405">
        <v>4</v>
      </c>
      <c r="F405" t="s">
        <v>2746</v>
      </c>
      <c r="G405" t="s">
        <v>2748</v>
      </c>
      <c r="H405" t="s">
        <v>2749</v>
      </c>
      <c r="I405" t="s">
        <v>46</v>
      </c>
      <c r="J405" t="s">
        <v>18</v>
      </c>
      <c r="K405">
        <v>20057</v>
      </c>
      <c r="L405" s="2">
        <v>1</v>
      </c>
      <c r="M405" s="3">
        <v>15.85</v>
      </c>
      <c r="N405" s="3">
        <v>1.585</v>
      </c>
      <c r="O405">
        <v>2.0605000000000002</v>
      </c>
      <c r="P405" t="str">
        <f>INDEX(products[],MATCH('orders (2)'!D405,products[Product ID],0),2)</f>
        <v>Lib</v>
      </c>
      <c r="Q405" t="str">
        <f>INDEX(products[],MATCH('orders (2)'!D405,products[Product ID],0),3)</f>
        <v>L</v>
      </c>
      <c r="R405" t="str">
        <f>INDEX(customers[],MATCH('orders (2)'!C405,customers[Customer ID],0),3)</f>
        <v>nbroadberrieb4@gnu.org</v>
      </c>
      <c r="S405" t="str">
        <f t="shared" si="24"/>
        <v>Liberta</v>
      </c>
      <c r="T405" t="str">
        <f>VLOOKUP(orders[[#This Row],[Customer ID]],customers[],9,FALSE)</f>
        <v>No</v>
      </c>
      <c r="U405" t="str">
        <f t="shared" si="25"/>
        <v>Printemps</v>
      </c>
      <c r="V405" t="str">
        <f t="shared" si="26"/>
        <v>Light</v>
      </c>
      <c r="W405" s="3">
        <f t="shared" si="27"/>
        <v>63.4</v>
      </c>
    </row>
    <row r="406" spans="1:23" x14ac:dyDescent="0.2">
      <c r="A406" t="s">
        <v>2750</v>
      </c>
      <c r="B406" s="1">
        <v>43591</v>
      </c>
      <c r="C406" t="s">
        <v>2751</v>
      </c>
      <c r="D406" t="s">
        <v>6158</v>
      </c>
      <c r="E406">
        <v>2</v>
      </c>
      <c r="F406" t="s">
        <v>2752</v>
      </c>
      <c r="G406" t="s">
        <v>2754</v>
      </c>
      <c r="H406" t="s">
        <v>2755</v>
      </c>
      <c r="I406" t="s">
        <v>48</v>
      </c>
      <c r="J406" t="s">
        <v>18</v>
      </c>
      <c r="K406">
        <v>37924</v>
      </c>
      <c r="L406" s="2">
        <v>0.2</v>
      </c>
      <c r="M406" s="3">
        <v>4.3650000000000002</v>
      </c>
      <c r="N406" s="3">
        <v>2.1825000000000001</v>
      </c>
      <c r="O406">
        <v>0.56745000000000001</v>
      </c>
      <c r="P406" t="str">
        <f>INDEX(products[],MATCH('orders (2)'!D406,products[Product ID],0),2)</f>
        <v>Lib</v>
      </c>
      <c r="Q406" t="str">
        <f>INDEX(products[],MATCH('orders (2)'!D406,products[Product ID],0),3)</f>
        <v>M</v>
      </c>
      <c r="R406" t="str">
        <f>INDEX(customers[],MATCH('orders (2)'!C406,customers[Customer ID],0),3)</f>
        <v>rpithcockb5@yellowbook.com</v>
      </c>
      <c r="S406" t="str">
        <f t="shared" si="24"/>
        <v>Liberta</v>
      </c>
      <c r="T406" t="str">
        <f>VLOOKUP(orders[[#This Row],[Customer ID]],customers[],9,FALSE)</f>
        <v>Yes</v>
      </c>
      <c r="U406" t="str">
        <f t="shared" si="25"/>
        <v>Printemps</v>
      </c>
      <c r="V406" t="str">
        <f t="shared" si="26"/>
        <v>Medium</v>
      </c>
      <c r="W406" s="3">
        <f t="shared" si="27"/>
        <v>8.73</v>
      </c>
    </row>
    <row r="407" spans="1:23" x14ac:dyDescent="0.2">
      <c r="A407" t="s">
        <v>2756</v>
      </c>
      <c r="B407" s="1">
        <v>43502</v>
      </c>
      <c r="C407" t="s">
        <v>2757</v>
      </c>
      <c r="D407" t="s">
        <v>6176</v>
      </c>
      <c r="E407">
        <v>3</v>
      </c>
      <c r="F407" t="s">
        <v>2758</v>
      </c>
      <c r="G407" t="s">
        <v>2760</v>
      </c>
      <c r="H407" t="s">
        <v>2761</v>
      </c>
      <c r="I407" t="s">
        <v>47</v>
      </c>
      <c r="J407" t="s">
        <v>18</v>
      </c>
      <c r="K407">
        <v>25336</v>
      </c>
      <c r="L407" s="2">
        <v>1</v>
      </c>
      <c r="M407" s="3">
        <v>8.9499999999999993</v>
      </c>
      <c r="N407" s="3">
        <v>0.89499999999999991</v>
      </c>
      <c r="O407">
        <v>0.53699999999999992</v>
      </c>
      <c r="P407" t="str">
        <f>INDEX(products[],MATCH('orders (2)'!D407,products[Product ID],0),2)</f>
        <v>Rob</v>
      </c>
      <c r="Q407" t="str">
        <f>INDEX(products[],MATCH('orders (2)'!D407,products[Product ID],0),3)</f>
        <v>D</v>
      </c>
      <c r="R407" t="str">
        <f>INDEX(customers[],MATCH('orders (2)'!C407,customers[Customer ID],0),3)</f>
        <v>gcroysdaleb6@nih.gov</v>
      </c>
      <c r="S407" t="str">
        <f t="shared" si="24"/>
        <v>Robesca</v>
      </c>
      <c r="T407" t="str">
        <f>VLOOKUP(orders[[#This Row],[Customer ID]],customers[],9,FALSE)</f>
        <v>Yes</v>
      </c>
      <c r="U407" t="str">
        <f t="shared" si="25"/>
        <v>Hiver</v>
      </c>
      <c r="V407" t="str">
        <f t="shared" si="26"/>
        <v>Dark</v>
      </c>
      <c r="W407" s="3">
        <f t="shared" si="27"/>
        <v>26.849999999999998</v>
      </c>
    </row>
    <row r="408" spans="1:23" x14ac:dyDescent="0.2">
      <c r="A408" t="s">
        <v>2762</v>
      </c>
      <c r="B408" s="1">
        <v>44295</v>
      </c>
      <c r="C408" t="s">
        <v>2763</v>
      </c>
      <c r="D408" t="s">
        <v>6144</v>
      </c>
      <c r="E408">
        <v>2</v>
      </c>
      <c r="F408" t="s">
        <v>2764</v>
      </c>
      <c r="G408" t="s">
        <v>2766</v>
      </c>
      <c r="H408" t="s">
        <v>2767</v>
      </c>
      <c r="I408" t="s">
        <v>51</v>
      </c>
      <c r="J408" t="s">
        <v>18</v>
      </c>
      <c r="K408">
        <v>75372</v>
      </c>
      <c r="L408" s="2">
        <v>0.2</v>
      </c>
      <c r="M408" s="3">
        <v>4.7549999999999999</v>
      </c>
      <c r="N408" s="3">
        <v>2.3774999999999999</v>
      </c>
      <c r="O408">
        <v>0.61814999999999998</v>
      </c>
      <c r="P408" t="str">
        <f>INDEX(products[],MATCH('orders (2)'!D408,products[Product ID],0),2)</f>
        <v>Lib</v>
      </c>
      <c r="Q408" t="str">
        <f>INDEX(products[],MATCH('orders (2)'!D408,products[Product ID],0),3)</f>
        <v>L</v>
      </c>
      <c r="R408" t="str">
        <f>INDEX(customers[],MATCH('orders (2)'!C408,customers[Customer ID],0),3)</f>
        <v>bgozzettb7@github.com</v>
      </c>
      <c r="S408" t="str">
        <f t="shared" si="24"/>
        <v>Liberta</v>
      </c>
      <c r="T408" t="str">
        <f>VLOOKUP(orders[[#This Row],[Customer ID]],customers[],9,FALSE)</f>
        <v>No</v>
      </c>
      <c r="U408" t="str">
        <f t="shared" si="25"/>
        <v>Printemps</v>
      </c>
      <c r="V408" t="str">
        <f t="shared" si="26"/>
        <v>Light</v>
      </c>
      <c r="W408" s="3">
        <f t="shared" si="27"/>
        <v>9.51</v>
      </c>
    </row>
    <row r="409" spans="1:23" x14ac:dyDescent="0.2">
      <c r="A409" t="s">
        <v>2768</v>
      </c>
      <c r="B409" s="1">
        <v>43971</v>
      </c>
      <c r="C409" t="s">
        <v>2769</v>
      </c>
      <c r="D409" t="s">
        <v>6146</v>
      </c>
      <c r="E409">
        <v>4</v>
      </c>
      <c r="F409" t="s">
        <v>2770</v>
      </c>
      <c r="G409" t="s">
        <v>2772</v>
      </c>
      <c r="H409" t="s">
        <v>2773</v>
      </c>
      <c r="I409" t="s">
        <v>468</v>
      </c>
      <c r="J409" t="s">
        <v>317</v>
      </c>
      <c r="K409" t="s">
        <v>469</v>
      </c>
      <c r="L409" s="2">
        <v>1</v>
      </c>
      <c r="M409" s="3">
        <v>9.9499999999999993</v>
      </c>
      <c r="N409" s="3">
        <v>0.99499999999999988</v>
      </c>
      <c r="O409">
        <v>0.89549999999999985</v>
      </c>
      <c r="P409" t="str">
        <f>INDEX(products[],MATCH('orders (2)'!D409,products[Product ID],0),2)</f>
        <v>Ara</v>
      </c>
      <c r="Q409" t="str">
        <f>INDEX(products[],MATCH('orders (2)'!D409,products[Product ID],0),3)</f>
        <v>D</v>
      </c>
      <c r="R409" t="str">
        <f>INDEX(customers[],MATCH('orders (2)'!C409,customers[Customer ID],0),3)</f>
        <v>tcraggsb8@house.gov</v>
      </c>
      <c r="S409" t="str">
        <f t="shared" si="24"/>
        <v>Arabica</v>
      </c>
      <c r="T409" t="str">
        <f>VLOOKUP(orders[[#This Row],[Customer ID]],customers[],9,FALSE)</f>
        <v>No</v>
      </c>
      <c r="U409" t="str">
        <f t="shared" si="25"/>
        <v>Printemps</v>
      </c>
      <c r="V409" t="str">
        <f t="shared" si="26"/>
        <v>Dark</v>
      </c>
      <c r="W409" s="3">
        <f t="shared" si="27"/>
        <v>39.799999999999997</v>
      </c>
    </row>
    <row r="410" spans="1:23" x14ac:dyDescent="0.2">
      <c r="A410" t="s">
        <v>2774</v>
      </c>
      <c r="B410" s="1">
        <v>44167</v>
      </c>
      <c r="C410" t="s">
        <v>2775</v>
      </c>
      <c r="D410" t="s">
        <v>6138</v>
      </c>
      <c r="E410">
        <v>3</v>
      </c>
      <c r="F410" t="s">
        <v>2776</v>
      </c>
      <c r="G410" t="s">
        <v>2778</v>
      </c>
      <c r="H410" t="s">
        <v>2779</v>
      </c>
      <c r="I410" t="s">
        <v>236</v>
      </c>
      <c r="J410" t="s">
        <v>18</v>
      </c>
      <c r="K410">
        <v>95973</v>
      </c>
      <c r="L410" s="2">
        <v>0.5</v>
      </c>
      <c r="M410" s="3">
        <v>8.25</v>
      </c>
      <c r="N410" s="3">
        <v>1.65</v>
      </c>
      <c r="O410">
        <v>0.90749999999999997</v>
      </c>
      <c r="P410" t="str">
        <f>INDEX(products[],MATCH('orders (2)'!D410,products[Product ID],0),2)</f>
        <v>Exc</v>
      </c>
      <c r="Q410" t="str">
        <f>INDEX(products[],MATCH('orders (2)'!D410,products[Product ID],0),3)</f>
        <v>M</v>
      </c>
      <c r="R410" t="str">
        <f>INDEX(customers[],MATCH('orders (2)'!C410,customers[Customer ID],0),3)</f>
        <v>lcullrfordb9@xing.com</v>
      </c>
      <c r="S410" t="str">
        <f t="shared" si="24"/>
        <v>Excercice</v>
      </c>
      <c r="T410" t="str">
        <f>VLOOKUP(orders[[#This Row],[Customer ID]],customers[],9,FALSE)</f>
        <v>Yes</v>
      </c>
      <c r="U410" t="str">
        <f t="shared" si="25"/>
        <v>Hiver</v>
      </c>
      <c r="V410" t="str">
        <f t="shared" si="26"/>
        <v>Medium</v>
      </c>
      <c r="W410" s="3">
        <f t="shared" si="27"/>
        <v>24.75</v>
      </c>
    </row>
    <row r="411" spans="1:23" x14ac:dyDescent="0.2">
      <c r="A411" t="s">
        <v>2780</v>
      </c>
      <c r="B411" s="1">
        <v>44416</v>
      </c>
      <c r="C411" t="s">
        <v>2781</v>
      </c>
      <c r="D411" t="s">
        <v>6140</v>
      </c>
      <c r="E411">
        <v>5</v>
      </c>
      <c r="F411" t="s">
        <v>2782</v>
      </c>
      <c r="G411" t="s">
        <v>2784</v>
      </c>
      <c r="H411" t="s">
        <v>2785</v>
      </c>
      <c r="I411" t="s">
        <v>87</v>
      </c>
      <c r="J411" t="s">
        <v>18</v>
      </c>
      <c r="K411">
        <v>72215</v>
      </c>
      <c r="L411" s="2">
        <v>1</v>
      </c>
      <c r="M411" s="3">
        <v>13.75</v>
      </c>
      <c r="N411" s="3">
        <v>1.375</v>
      </c>
      <c r="O411">
        <v>1.5125</v>
      </c>
      <c r="P411" t="str">
        <f>INDEX(products[],MATCH('orders (2)'!D411,products[Product ID],0),2)</f>
        <v>Exc</v>
      </c>
      <c r="Q411" t="str">
        <f>INDEX(products[],MATCH('orders (2)'!D411,products[Product ID],0),3)</f>
        <v>M</v>
      </c>
      <c r="R411" t="str">
        <f>INDEX(customers[],MATCH('orders (2)'!C411,customers[Customer ID],0),3)</f>
        <v>arizonba@xing.com</v>
      </c>
      <c r="S411" t="str">
        <f t="shared" si="24"/>
        <v>Excercice</v>
      </c>
      <c r="T411" t="str">
        <f>VLOOKUP(orders[[#This Row],[Customer ID]],customers[],9,FALSE)</f>
        <v>Yes</v>
      </c>
      <c r="U411" t="str">
        <f t="shared" si="25"/>
        <v>Été</v>
      </c>
      <c r="V411" t="str">
        <f t="shared" si="26"/>
        <v>Medium</v>
      </c>
      <c r="W411" s="3">
        <f t="shared" si="27"/>
        <v>68.75</v>
      </c>
    </row>
    <row r="412" spans="1:23" x14ac:dyDescent="0.2">
      <c r="A412" t="s">
        <v>2786</v>
      </c>
      <c r="B412" s="1">
        <v>44595</v>
      </c>
      <c r="C412" t="s">
        <v>2787</v>
      </c>
      <c r="D412" t="s">
        <v>6138</v>
      </c>
      <c r="E412">
        <v>6</v>
      </c>
      <c r="F412" t="s">
        <v>2788</v>
      </c>
      <c r="G412" t="s">
        <v>2789</v>
      </c>
      <c r="H412" t="s">
        <v>2790</v>
      </c>
      <c r="I412" t="s">
        <v>372</v>
      </c>
      <c r="J412" t="s">
        <v>317</v>
      </c>
      <c r="K412" t="s">
        <v>373</v>
      </c>
      <c r="L412" s="2">
        <v>0.5</v>
      </c>
      <c r="M412" s="3">
        <v>8.25</v>
      </c>
      <c r="N412" s="3">
        <v>1.65</v>
      </c>
      <c r="O412">
        <v>0.90749999999999997</v>
      </c>
      <c r="P412" t="str">
        <f>INDEX(products[],MATCH('orders (2)'!D412,products[Product ID],0),2)</f>
        <v>Exc</v>
      </c>
      <c r="Q412" t="str">
        <f>INDEX(products[],MATCH('orders (2)'!D412,products[Product ID],0),3)</f>
        <v>M</v>
      </c>
      <c r="R412">
        <f>INDEX(customers[],MATCH('orders (2)'!C412,customers[Customer ID],0),3)</f>
        <v>0</v>
      </c>
      <c r="S412" t="str">
        <f t="shared" si="24"/>
        <v>Excercice</v>
      </c>
      <c r="T412" t="str">
        <f>VLOOKUP(orders[[#This Row],[Customer ID]],customers[],9,FALSE)</f>
        <v>No</v>
      </c>
      <c r="U412" t="str">
        <f t="shared" si="25"/>
        <v>Hiver</v>
      </c>
      <c r="V412" t="str">
        <f t="shared" si="26"/>
        <v>Medium</v>
      </c>
      <c r="W412" s="3">
        <f t="shared" si="27"/>
        <v>49.5</v>
      </c>
    </row>
    <row r="413" spans="1:23" x14ac:dyDescent="0.2">
      <c r="A413" t="s">
        <v>2791</v>
      </c>
      <c r="B413" s="1">
        <v>44659</v>
      </c>
      <c r="C413" t="s">
        <v>2792</v>
      </c>
      <c r="D413" t="s">
        <v>6174</v>
      </c>
      <c r="E413">
        <v>2</v>
      </c>
      <c r="F413" t="s">
        <v>2793</v>
      </c>
      <c r="G413" t="s">
        <v>2795</v>
      </c>
      <c r="H413" t="s">
        <v>2796</v>
      </c>
      <c r="I413" t="s">
        <v>303</v>
      </c>
      <c r="J413" t="s">
        <v>18</v>
      </c>
      <c r="K413">
        <v>8922</v>
      </c>
      <c r="L413" s="2">
        <v>2.5</v>
      </c>
      <c r="M413" s="3">
        <v>25.874999999999996</v>
      </c>
      <c r="N413" s="3">
        <v>1.0349999999999999</v>
      </c>
      <c r="O413">
        <v>2.3287499999999994</v>
      </c>
      <c r="P413" t="str">
        <f>INDEX(products[],MATCH('orders (2)'!D413,products[Product ID],0),2)</f>
        <v>Ara</v>
      </c>
      <c r="Q413" t="str">
        <f>INDEX(products[],MATCH('orders (2)'!D413,products[Product ID],0),3)</f>
        <v>M</v>
      </c>
      <c r="R413" t="str">
        <f>INDEX(customers[],MATCH('orders (2)'!C413,customers[Customer ID],0),3)</f>
        <v>fmiellbc@spiegel.de</v>
      </c>
      <c r="S413" t="str">
        <f t="shared" si="24"/>
        <v>Arabica</v>
      </c>
      <c r="T413" t="str">
        <f>VLOOKUP(orders[[#This Row],[Customer ID]],customers[],9,FALSE)</f>
        <v>Yes</v>
      </c>
      <c r="U413" t="str">
        <f t="shared" si="25"/>
        <v>Printemps</v>
      </c>
      <c r="V413" t="str">
        <f t="shared" si="26"/>
        <v>Medium</v>
      </c>
      <c r="W413" s="3">
        <f t="shared" si="27"/>
        <v>51.749999999999993</v>
      </c>
    </row>
    <row r="414" spans="1:23" x14ac:dyDescent="0.2">
      <c r="A414" t="s">
        <v>2797</v>
      </c>
      <c r="B414" s="1">
        <v>44203</v>
      </c>
      <c r="C414" t="s">
        <v>2798</v>
      </c>
      <c r="D414" t="s">
        <v>6169</v>
      </c>
      <c r="E414">
        <v>3</v>
      </c>
      <c r="F414" t="s">
        <v>2799</v>
      </c>
      <c r="G414" t="s">
        <v>2800</v>
      </c>
      <c r="H414" t="s">
        <v>2801</v>
      </c>
      <c r="I414" t="s">
        <v>485</v>
      </c>
      <c r="J414" t="s">
        <v>317</v>
      </c>
      <c r="K414" t="s">
        <v>486</v>
      </c>
      <c r="L414" s="2">
        <v>1</v>
      </c>
      <c r="M414" s="3">
        <v>15.85</v>
      </c>
      <c r="N414" s="3">
        <v>1.585</v>
      </c>
      <c r="O414">
        <v>2.0605000000000002</v>
      </c>
      <c r="P414" t="str">
        <f>INDEX(products[],MATCH('orders (2)'!D414,products[Product ID],0),2)</f>
        <v>Lib</v>
      </c>
      <c r="Q414" t="str">
        <f>INDEX(products[],MATCH('orders (2)'!D414,products[Product ID],0),3)</f>
        <v>L</v>
      </c>
      <c r="R414">
        <f>INDEX(customers[],MATCH('orders (2)'!C414,customers[Customer ID],0),3)</f>
        <v>0</v>
      </c>
      <c r="S414" t="str">
        <f t="shared" si="24"/>
        <v>Liberta</v>
      </c>
      <c r="T414" t="str">
        <f>VLOOKUP(orders[[#This Row],[Customer ID]],customers[],9,FALSE)</f>
        <v>Yes</v>
      </c>
      <c r="U414" t="str">
        <f t="shared" si="25"/>
        <v>Hiver</v>
      </c>
      <c r="V414" t="str">
        <f t="shared" si="26"/>
        <v>Light</v>
      </c>
      <c r="W414" s="3">
        <f t="shared" si="27"/>
        <v>47.55</v>
      </c>
    </row>
    <row r="415" spans="1:23" x14ac:dyDescent="0.2">
      <c r="A415" t="s">
        <v>2802</v>
      </c>
      <c r="B415" s="1">
        <v>44441</v>
      </c>
      <c r="C415" t="s">
        <v>2803</v>
      </c>
      <c r="D415" t="s">
        <v>6166</v>
      </c>
      <c r="E415">
        <v>4</v>
      </c>
      <c r="F415" t="s">
        <v>2804</v>
      </c>
      <c r="G415" t="s">
        <v>2805</v>
      </c>
      <c r="H415" t="s">
        <v>2806</v>
      </c>
      <c r="I415" t="s">
        <v>149</v>
      </c>
      <c r="J415" t="s">
        <v>18</v>
      </c>
      <c r="K415">
        <v>94132</v>
      </c>
      <c r="L415" s="2">
        <v>0.2</v>
      </c>
      <c r="M415" s="3">
        <v>3.8849999999999998</v>
      </c>
      <c r="N415" s="3">
        <v>1.9424999999999999</v>
      </c>
      <c r="O415">
        <v>0.34964999999999996</v>
      </c>
      <c r="P415" t="str">
        <f>INDEX(products[],MATCH('orders (2)'!D415,products[Product ID],0),2)</f>
        <v>Ara</v>
      </c>
      <c r="Q415" t="str">
        <f>INDEX(products[],MATCH('orders (2)'!D415,products[Product ID],0),3)</f>
        <v>L</v>
      </c>
      <c r="R415">
        <f>INDEX(customers[],MATCH('orders (2)'!C415,customers[Customer ID],0),3)</f>
        <v>0</v>
      </c>
      <c r="S415" t="str">
        <f t="shared" si="24"/>
        <v>Arabica</v>
      </c>
      <c r="T415" t="str">
        <f>VLOOKUP(orders[[#This Row],[Customer ID]],customers[],9,FALSE)</f>
        <v>No</v>
      </c>
      <c r="U415" t="str">
        <f t="shared" si="25"/>
        <v xml:space="preserve">Automne </v>
      </c>
      <c r="V415" t="str">
        <f t="shared" si="26"/>
        <v>Light</v>
      </c>
      <c r="W415" s="3">
        <f t="shared" si="27"/>
        <v>15.54</v>
      </c>
    </row>
    <row r="416" spans="1:23" x14ac:dyDescent="0.2">
      <c r="A416" t="s">
        <v>2807</v>
      </c>
      <c r="B416" s="1">
        <v>44504</v>
      </c>
      <c r="C416" t="s">
        <v>2808</v>
      </c>
      <c r="D416" t="s">
        <v>6161</v>
      </c>
      <c r="E416">
        <v>6</v>
      </c>
      <c r="F416" t="s">
        <v>2809</v>
      </c>
      <c r="G416" t="s">
        <v>2810</v>
      </c>
      <c r="H416" t="s">
        <v>2811</v>
      </c>
      <c r="I416" t="s">
        <v>291</v>
      </c>
      <c r="J416" t="s">
        <v>18</v>
      </c>
      <c r="K416">
        <v>70505</v>
      </c>
      <c r="L416" s="2">
        <v>1</v>
      </c>
      <c r="M416" s="3">
        <v>14.55</v>
      </c>
      <c r="N416" s="3">
        <v>1.4550000000000001</v>
      </c>
      <c r="O416">
        <v>1.8915000000000002</v>
      </c>
      <c r="P416" t="str">
        <f>INDEX(products[],MATCH('orders (2)'!D416,products[Product ID],0),2)</f>
        <v>Lib</v>
      </c>
      <c r="Q416" t="str">
        <f>INDEX(products[],MATCH('orders (2)'!D416,products[Product ID],0),3)</f>
        <v>M</v>
      </c>
      <c r="R416">
        <f>INDEX(customers[],MATCH('orders (2)'!C416,customers[Customer ID],0),3)</f>
        <v>0</v>
      </c>
      <c r="S416" t="str">
        <f t="shared" si="24"/>
        <v>Liberta</v>
      </c>
      <c r="T416" t="str">
        <f>VLOOKUP(orders[[#This Row],[Customer ID]],customers[],9,FALSE)</f>
        <v>Yes</v>
      </c>
      <c r="U416" t="str">
        <f t="shared" si="25"/>
        <v>Automne</v>
      </c>
      <c r="V416" t="str">
        <f t="shared" si="26"/>
        <v>Medium</v>
      </c>
      <c r="W416" s="3">
        <f t="shared" si="27"/>
        <v>87.300000000000011</v>
      </c>
    </row>
    <row r="417" spans="1:23" x14ac:dyDescent="0.2">
      <c r="A417" t="s">
        <v>2812</v>
      </c>
      <c r="B417" s="1">
        <v>44410</v>
      </c>
      <c r="C417" t="s">
        <v>2813</v>
      </c>
      <c r="D417" t="s">
        <v>6154</v>
      </c>
      <c r="E417">
        <v>5</v>
      </c>
      <c r="F417" t="s">
        <v>2814</v>
      </c>
      <c r="G417" t="s">
        <v>2815</v>
      </c>
      <c r="H417" t="s">
        <v>2816</v>
      </c>
      <c r="I417" t="s">
        <v>57</v>
      </c>
      <c r="J417" t="s">
        <v>18</v>
      </c>
      <c r="K417">
        <v>92191</v>
      </c>
      <c r="L417" s="2">
        <v>1</v>
      </c>
      <c r="M417" s="3">
        <v>11.25</v>
      </c>
      <c r="N417" s="3">
        <v>1.125</v>
      </c>
      <c r="O417">
        <v>1.0125</v>
      </c>
      <c r="P417" t="str">
        <f>INDEX(products[],MATCH('orders (2)'!D417,products[Product ID],0),2)</f>
        <v>Ara</v>
      </c>
      <c r="Q417" t="str">
        <f>INDEX(products[],MATCH('orders (2)'!D417,products[Product ID],0),3)</f>
        <v>M</v>
      </c>
      <c r="R417">
        <f>INDEX(customers[],MATCH('orders (2)'!C417,customers[Customer ID],0),3)</f>
        <v>0</v>
      </c>
      <c r="S417" t="str">
        <f t="shared" si="24"/>
        <v>Arabica</v>
      </c>
      <c r="T417" t="str">
        <f>VLOOKUP(orders[[#This Row],[Customer ID]],customers[],9,FALSE)</f>
        <v>Yes</v>
      </c>
      <c r="U417" t="str">
        <f t="shared" si="25"/>
        <v>Été</v>
      </c>
      <c r="V417" t="str">
        <f t="shared" si="26"/>
        <v>Medium</v>
      </c>
      <c r="W417" s="3">
        <f t="shared" si="27"/>
        <v>56.25</v>
      </c>
    </row>
    <row r="418" spans="1:23" x14ac:dyDescent="0.2">
      <c r="A418" t="s">
        <v>2817</v>
      </c>
      <c r="B418" s="1">
        <v>43857</v>
      </c>
      <c r="C418" t="s">
        <v>2818</v>
      </c>
      <c r="D418" t="s">
        <v>6163</v>
      </c>
      <c r="E418">
        <v>1</v>
      </c>
      <c r="F418" t="s">
        <v>2819</v>
      </c>
      <c r="G418" t="s">
        <v>2821</v>
      </c>
      <c r="H418" t="s">
        <v>2822</v>
      </c>
      <c r="I418" t="s">
        <v>108</v>
      </c>
      <c r="J418" t="s">
        <v>18</v>
      </c>
      <c r="K418">
        <v>91841</v>
      </c>
      <c r="L418" s="2">
        <v>2.5</v>
      </c>
      <c r="M418" s="3">
        <v>36.454999999999998</v>
      </c>
      <c r="N418" s="3">
        <v>1.4581999999999999</v>
      </c>
      <c r="O418">
        <v>4.7391499999999995</v>
      </c>
      <c r="P418" t="str">
        <f>INDEX(products[],MATCH('orders (2)'!D418,products[Product ID],0),2)</f>
        <v>Lib</v>
      </c>
      <c r="Q418" t="str">
        <f>INDEX(products[],MATCH('orders (2)'!D418,products[Product ID],0),3)</f>
        <v>L</v>
      </c>
      <c r="R418" t="str">
        <f>INDEX(customers[],MATCH('orders (2)'!C418,customers[Customer ID],0),3)</f>
        <v>wspringallbh@jugem.jp</v>
      </c>
      <c r="S418" t="str">
        <f t="shared" si="24"/>
        <v>Liberta</v>
      </c>
      <c r="T418" t="str">
        <f>VLOOKUP(orders[[#This Row],[Customer ID]],customers[],9,FALSE)</f>
        <v>Yes</v>
      </c>
      <c r="U418" t="str">
        <f t="shared" si="25"/>
        <v>Hiver</v>
      </c>
      <c r="V418" t="str">
        <f t="shared" si="26"/>
        <v>Light</v>
      </c>
      <c r="W418" s="3">
        <f t="shared" si="27"/>
        <v>36.454999999999998</v>
      </c>
    </row>
    <row r="419" spans="1:23" x14ac:dyDescent="0.2">
      <c r="A419" t="s">
        <v>2823</v>
      </c>
      <c r="B419" s="1">
        <v>43802</v>
      </c>
      <c r="C419" t="s">
        <v>2824</v>
      </c>
      <c r="D419" t="s">
        <v>6177</v>
      </c>
      <c r="E419">
        <v>3</v>
      </c>
      <c r="F419" t="s">
        <v>2825</v>
      </c>
      <c r="G419" t="s">
        <v>2826</v>
      </c>
      <c r="H419" t="s">
        <v>2827</v>
      </c>
      <c r="I419" t="s">
        <v>184</v>
      </c>
      <c r="J419" t="s">
        <v>18</v>
      </c>
      <c r="K419">
        <v>75799</v>
      </c>
      <c r="L419" s="2">
        <v>0.2</v>
      </c>
      <c r="M419" s="3">
        <v>3.5849999999999995</v>
      </c>
      <c r="N419" s="3">
        <v>1.7924999999999998</v>
      </c>
      <c r="O419">
        <v>0.21509999999999996</v>
      </c>
      <c r="P419" t="str">
        <f>INDEX(products[],MATCH('orders (2)'!D419,products[Product ID],0),2)</f>
        <v>Rob</v>
      </c>
      <c r="Q419" t="str">
        <f>INDEX(products[],MATCH('orders (2)'!D419,products[Product ID],0),3)</f>
        <v>L</v>
      </c>
      <c r="R419">
        <f>INDEX(customers[],MATCH('orders (2)'!C419,customers[Customer ID],0),3)</f>
        <v>0</v>
      </c>
      <c r="S419" t="str">
        <f t="shared" si="24"/>
        <v>Robesca</v>
      </c>
      <c r="T419" t="str">
        <f>VLOOKUP(orders[[#This Row],[Customer ID]],customers[],9,FALSE)</f>
        <v>Yes</v>
      </c>
      <c r="U419" t="str">
        <f t="shared" si="25"/>
        <v>Hiver</v>
      </c>
      <c r="V419" t="str">
        <f t="shared" si="26"/>
        <v>Light</v>
      </c>
      <c r="W419" s="3">
        <f t="shared" si="27"/>
        <v>10.754999999999999</v>
      </c>
    </row>
    <row r="420" spans="1:23" x14ac:dyDescent="0.2">
      <c r="A420" t="s">
        <v>2828</v>
      </c>
      <c r="B420" s="1">
        <v>43683</v>
      </c>
      <c r="C420" t="s">
        <v>2829</v>
      </c>
      <c r="D420" t="s">
        <v>6173</v>
      </c>
      <c r="E420">
        <v>3</v>
      </c>
      <c r="F420" t="s">
        <v>2830</v>
      </c>
      <c r="H420" t="s">
        <v>2832</v>
      </c>
      <c r="I420" t="s">
        <v>291</v>
      </c>
      <c r="J420" t="s">
        <v>18</v>
      </c>
      <c r="K420">
        <v>70593</v>
      </c>
      <c r="L420" s="2">
        <v>0.2</v>
      </c>
      <c r="M420" s="3">
        <v>2.9849999999999999</v>
      </c>
      <c r="N420" s="3">
        <v>1.4924999999999999</v>
      </c>
      <c r="O420">
        <v>0.17909999999999998</v>
      </c>
      <c r="P420" t="str">
        <f>INDEX(products[],MATCH('orders (2)'!D420,products[Product ID],0),2)</f>
        <v>Rob</v>
      </c>
      <c r="Q420" t="str">
        <f>INDEX(products[],MATCH('orders (2)'!D420,products[Product ID],0),3)</f>
        <v>M</v>
      </c>
      <c r="R420" t="str">
        <f>INDEX(customers[],MATCH('orders (2)'!C420,customers[Customer ID],0),3)</f>
        <v>ghawkyensbj@census.gov</v>
      </c>
      <c r="S420" t="str">
        <f t="shared" si="24"/>
        <v>Robesca</v>
      </c>
      <c r="T420" t="str">
        <f>VLOOKUP(orders[[#This Row],[Customer ID]],customers[],9,FALSE)</f>
        <v>No</v>
      </c>
      <c r="U420" t="str">
        <f t="shared" si="25"/>
        <v>Été</v>
      </c>
      <c r="V420" t="str">
        <f t="shared" si="26"/>
        <v>Medium</v>
      </c>
      <c r="W420" s="3">
        <f t="shared" si="27"/>
        <v>8.9550000000000001</v>
      </c>
    </row>
    <row r="421" spans="1:23" x14ac:dyDescent="0.2">
      <c r="A421" t="s">
        <v>2833</v>
      </c>
      <c r="B421" s="1">
        <v>43901</v>
      </c>
      <c r="C421" t="s">
        <v>2834</v>
      </c>
      <c r="D421" t="s">
        <v>6179</v>
      </c>
      <c r="E421">
        <v>3</v>
      </c>
      <c r="F421" t="s">
        <v>2835</v>
      </c>
      <c r="G421" t="s">
        <v>2836</v>
      </c>
      <c r="H421" t="s">
        <v>2837</v>
      </c>
      <c r="I421" t="s">
        <v>202</v>
      </c>
      <c r="J421" t="s">
        <v>18</v>
      </c>
      <c r="K421">
        <v>45426</v>
      </c>
      <c r="L421" s="2">
        <v>0.5</v>
      </c>
      <c r="M421" s="3">
        <v>7.77</v>
      </c>
      <c r="N421" s="3">
        <v>1.5539999999999998</v>
      </c>
      <c r="O421">
        <v>0.69929999999999992</v>
      </c>
      <c r="P421" t="str">
        <f>INDEX(products[],MATCH('orders (2)'!D421,products[Product ID],0),2)</f>
        <v>Ara</v>
      </c>
      <c r="Q421" t="str">
        <f>INDEX(products[],MATCH('orders (2)'!D421,products[Product ID],0),3)</f>
        <v>L</v>
      </c>
      <c r="R421">
        <f>INDEX(customers[],MATCH('orders (2)'!C421,customers[Customer ID],0),3)</f>
        <v>0</v>
      </c>
      <c r="S421" t="str">
        <f t="shared" si="24"/>
        <v>Arabica</v>
      </c>
      <c r="T421" t="str">
        <f>VLOOKUP(orders[[#This Row],[Customer ID]],customers[],9,FALSE)</f>
        <v>Yes</v>
      </c>
      <c r="U421" t="str">
        <f t="shared" si="25"/>
        <v>Printemps</v>
      </c>
      <c r="V421" t="str">
        <f t="shared" si="26"/>
        <v>Light</v>
      </c>
      <c r="W421" s="3">
        <f t="shared" si="27"/>
        <v>23.31</v>
      </c>
    </row>
    <row r="422" spans="1:23" x14ac:dyDescent="0.2">
      <c r="A422" t="s">
        <v>2838</v>
      </c>
      <c r="B422" s="1">
        <v>44457</v>
      </c>
      <c r="C422" t="s">
        <v>2839</v>
      </c>
      <c r="D422" t="s">
        <v>6181</v>
      </c>
      <c r="E422">
        <v>1</v>
      </c>
      <c r="F422" t="s">
        <v>2840</v>
      </c>
      <c r="G422" t="s">
        <v>2841</v>
      </c>
      <c r="H422" t="s">
        <v>2842</v>
      </c>
      <c r="I422" t="s">
        <v>183</v>
      </c>
      <c r="J422" t="s">
        <v>18</v>
      </c>
      <c r="K422">
        <v>85072</v>
      </c>
      <c r="L422" s="2">
        <v>2.5</v>
      </c>
      <c r="M422" s="3">
        <v>29.784999999999997</v>
      </c>
      <c r="N422" s="3">
        <v>1.1913999999999998</v>
      </c>
      <c r="O422">
        <v>2.6806499999999995</v>
      </c>
      <c r="P422" t="str">
        <f>INDEX(products[],MATCH('orders (2)'!D422,products[Product ID],0),2)</f>
        <v>Ara</v>
      </c>
      <c r="Q422" t="str">
        <f>INDEX(products[],MATCH('orders (2)'!D422,products[Product ID],0),3)</f>
        <v>L</v>
      </c>
      <c r="R422">
        <f>INDEX(customers[],MATCH('orders (2)'!C422,customers[Customer ID],0),3)</f>
        <v>0</v>
      </c>
      <c r="S422" t="str">
        <f t="shared" si="24"/>
        <v>Arabica</v>
      </c>
      <c r="T422" t="str">
        <f>VLOOKUP(orders[[#This Row],[Customer ID]],customers[],9,FALSE)</f>
        <v>Yes</v>
      </c>
      <c r="U422" t="str">
        <f t="shared" si="25"/>
        <v xml:space="preserve">Automne </v>
      </c>
      <c r="V422" t="str">
        <f t="shared" si="26"/>
        <v>Light</v>
      </c>
      <c r="W422" s="3">
        <f t="shared" si="27"/>
        <v>29.784999999999997</v>
      </c>
    </row>
    <row r="423" spans="1:23" x14ac:dyDescent="0.2">
      <c r="A423" t="s">
        <v>2843</v>
      </c>
      <c r="B423" s="1">
        <v>44142</v>
      </c>
      <c r="C423" t="s">
        <v>2844</v>
      </c>
      <c r="D423" t="s">
        <v>6181</v>
      </c>
      <c r="E423">
        <v>5</v>
      </c>
      <c r="F423" t="s">
        <v>2845</v>
      </c>
      <c r="H423" t="s">
        <v>2847</v>
      </c>
      <c r="I423" t="s">
        <v>130</v>
      </c>
      <c r="J423" t="s">
        <v>18</v>
      </c>
      <c r="K423">
        <v>94263</v>
      </c>
      <c r="L423" s="2">
        <v>2.5</v>
      </c>
      <c r="M423" s="3">
        <v>29.784999999999997</v>
      </c>
      <c r="N423" s="3">
        <v>1.1913999999999998</v>
      </c>
      <c r="O423">
        <v>2.6806499999999995</v>
      </c>
      <c r="P423" t="str">
        <f>INDEX(products[],MATCH('orders (2)'!D423,products[Product ID],0),2)</f>
        <v>Ara</v>
      </c>
      <c r="Q423" t="str">
        <f>INDEX(products[],MATCH('orders (2)'!D423,products[Product ID],0),3)</f>
        <v>L</v>
      </c>
      <c r="R423" t="str">
        <f>INDEX(customers[],MATCH('orders (2)'!C423,customers[Customer ID],0),3)</f>
        <v>bmcgilvrabm@so-net.ne.jp</v>
      </c>
      <c r="S423" t="str">
        <f t="shared" si="24"/>
        <v>Arabica</v>
      </c>
      <c r="T423" t="str">
        <f>VLOOKUP(orders[[#This Row],[Customer ID]],customers[],9,FALSE)</f>
        <v>Yes</v>
      </c>
      <c r="U423" t="str">
        <f t="shared" si="25"/>
        <v>Automne</v>
      </c>
      <c r="V423" t="str">
        <f t="shared" si="26"/>
        <v>Light</v>
      </c>
      <c r="W423" s="3">
        <f t="shared" si="27"/>
        <v>148.92499999999998</v>
      </c>
    </row>
    <row r="424" spans="1:23" x14ac:dyDescent="0.2">
      <c r="A424" t="s">
        <v>2848</v>
      </c>
      <c r="B424" s="1">
        <v>44739</v>
      </c>
      <c r="C424" t="s">
        <v>2849</v>
      </c>
      <c r="D424" t="s">
        <v>6159</v>
      </c>
      <c r="E424">
        <v>1</v>
      </c>
      <c r="F424" t="s">
        <v>2850</v>
      </c>
      <c r="G424" t="s">
        <v>2852</v>
      </c>
      <c r="H424" t="s">
        <v>2853</v>
      </c>
      <c r="I424" t="s">
        <v>235</v>
      </c>
      <c r="J424" t="s">
        <v>18</v>
      </c>
      <c r="K424">
        <v>68505</v>
      </c>
      <c r="L424" s="2">
        <v>0.5</v>
      </c>
      <c r="M424" s="3">
        <v>8.73</v>
      </c>
      <c r="N424" s="3">
        <v>1.746</v>
      </c>
      <c r="O424">
        <v>1.1349</v>
      </c>
      <c r="P424" t="str">
        <f>INDEX(products[],MATCH('orders (2)'!D424,products[Product ID],0),2)</f>
        <v>Lib</v>
      </c>
      <c r="Q424" t="str">
        <f>INDEX(products[],MATCH('orders (2)'!D424,products[Product ID],0),3)</f>
        <v>M</v>
      </c>
      <c r="R424" t="str">
        <f>INDEX(customers[],MATCH('orders (2)'!C424,customers[Customer ID],0),3)</f>
        <v>adanzeybn@github.com</v>
      </c>
      <c r="S424" t="str">
        <f t="shared" si="24"/>
        <v>Liberta</v>
      </c>
      <c r="T424" t="str">
        <f>VLOOKUP(orders[[#This Row],[Customer ID]],customers[],9,FALSE)</f>
        <v>Yes</v>
      </c>
      <c r="U424" t="str">
        <f t="shared" si="25"/>
        <v>Été</v>
      </c>
      <c r="V424" t="str">
        <f t="shared" si="26"/>
        <v>Medium</v>
      </c>
      <c r="W424" s="3">
        <f t="shared" si="27"/>
        <v>8.73</v>
      </c>
    </row>
    <row r="425" spans="1:23" x14ac:dyDescent="0.2">
      <c r="A425" t="s">
        <v>2865</v>
      </c>
      <c r="B425" s="1">
        <v>43868</v>
      </c>
      <c r="C425" t="s">
        <v>2866</v>
      </c>
      <c r="D425" t="s">
        <v>6157</v>
      </c>
      <c r="E425">
        <v>5</v>
      </c>
      <c r="F425" t="s">
        <v>2867</v>
      </c>
      <c r="G425" t="s">
        <v>2868</v>
      </c>
      <c r="H425" t="s">
        <v>2869</v>
      </c>
      <c r="I425" t="s">
        <v>230</v>
      </c>
      <c r="J425" t="s">
        <v>18</v>
      </c>
      <c r="K425">
        <v>53726</v>
      </c>
      <c r="L425" s="2">
        <v>0.5</v>
      </c>
      <c r="M425" s="3">
        <v>5.97</v>
      </c>
      <c r="N425" s="3">
        <v>1.194</v>
      </c>
      <c r="O425">
        <v>0.5373</v>
      </c>
      <c r="P425" t="str">
        <f>INDEX(products[],MATCH('orders (2)'!D425,products[Product ID],0),2)</f>
        <v>Ara</v>
      </c>
      <c r="Q425" t="str">
        <f>INDEX(products[],MATCH('orders (2)'!D425,products[Product ID],0),3)</f>
        <v>D</v>
      </c>
      <c r="R425">
        <f>INDEX(customers[],MATCH('orders (2)'!C425,customers[Customer ID],0),3)</f>
        <v>0</v>
      </c>
      <c r="S425" t="str">
        <f t="shared" si="24"/>
        <v>Arabica</v>
      </c>
      <c r="T425" t="str">
        <f>VLOOKUP(orders[[#This Row],[Customer ID]],customers[],9,FALSE)</f>
        <v>No</v>
      </c>
      <c r="U425" t="str">
        <f t="shared" si="25"/>
        <v>Hiver</v>
      </c>
      <c r="V425" t="str">
        <f t="shared" si="26"/>
        <v>Dark</v>
      </c>
      <c r="W425" s="3">
        <f t="shared" si="27"/>
        <v>29.849999999999998</v>
      </c>
    </row>
    <row r="426" spans="1:23" x14ac:dyDescent="0.2">
      <c r="A426" t="s">
        <v>2870</v>
      </c>
      <c r="B426" s="1">
        <v>44183</v>
      </c>
      <c r="C426" t="s">
        <v>2871</v>
      </c>
      <c r="D426" t="s">
        <v>6145</v>
      </c>
      <c r="E426">
        <v>3</v>
      </c>
      <c r="F426" t="s">
        <v>2872</v>
      </c>
      <c r="G426" t="s">
        <v>2873</v>
      </c>
      <c r="H426" t="s">
        <v>2874</v>
      </c>
      <c r="I426" t="s">
        <v>47</v>
      </c>
      <c r="J426" t="s">
        <v>18</v>
      </c>
      <c r="K426">
        <v>25336</v>
      </c>
      <c r="L426" s="2">
        <v>0.5</v>
      </c>
      <c r="M426" s="3">
        <v>5.97</v>
      </c>
      <c r="N426" s="3">
        <v>1.194</v>
      </c>
      <c r="O426">
        <v>0.35819999999999996</v>
      </c>
      <c r="P426" t="str">
        <f>INDEX(products[],MATCH('orders (2)'!D426,products[Product ID],0),2)</f>
        <v>Rob</v>
      </c>
      <c r="Q426" t="str">
        <f>INDEX(products[],MATCH('orders (2)'!D426,products[Product ID],0),3)</f>
        <v>M</v>
      </c>
      <c r="R426">
        <f>INDEX(customers[],MATCH('orders (2)'!C426,customers[Customer ID],0),3)</f>
        <v>0</v>
      </c>
      <c r="S426" t="str">
        <f t="shared" si="24"/>
        <v>Robesca</v>
      </c>
      <c r="T426" t="str">
        <f>VLOOKUP(orders[[#This Row],[Customer ID]],customers[],9,FALSE)</f>
        <v>No</v>
      </c>
      <c r="U426" t="str">
        <f t="shared" si="25"/>
        <v>Hiver</v>
      </c>
      <c r="V426" t="str">
        <f t="shared" si="26"/>
        <v>Medium</v>
      </c>
      <c r="W426" s="3">
        <f t="shared" si="27"/>
        <v>17.91</v>
      </c>
    </row>
    <row r="427" spans="1:23" x14ac:dyDescent="0.2">
      <c r="A427" t="s">
        <v>2875</v>
      </c>
      <c r="B427" s="1">
        <v>44431</v>
      </c>
      <c r="C427" t="s">
        <v>2876</v>
      </c>
      <c r="D427" t="s">
        <v>6175</v>
      </c>
      <c r="E427">
        <v>3</v>
      </c>
      <c r="F427" t="s">
        <v>2877</v>
      </c>
      <c r="G427" t="s">
        <v>2879</v>
      </c>
      <c r="H427" t="s">
        <v>2880</v>
      </c>
      <c r="I427" t="s">
        <v>87</v>
      </c>
      <c r="J427" t="s">
        <v>18</v>
      </c>
      <c r="K427">
        <v>72204</v>
      </c>
      <c r="L427" s="2">
        <v>0.5</v>
      </c>
      <c r="M427" s="3">
        <v>8.91</v>
      </c>
      <c r="N427" s="3">
        <v>1.782</v>
      </c>
      <c r="O427">
        <v>0.98009999999999997</v>
      </c>
      <c r="P427" t="str">
        <f>INDEX(products[],MATCH('orders (2)'!D427,products[Product ID],0),2)</f>
        <v>Exc</v>
      </c>
      <c r="Q427" t="str">
        <f>INDEX(products[],MATCH('orders (2)'!D427,products[Product ID],0),3)</f>
        <v>L</v>
      </c>
      <c r="R427" t="str">
        <f>INDEX(customers[],MATCH('orders (2)'!C427,customers[Customer ID],0),3)</f>
        <v>ydombrellbs@dedecms.com</v>
      </c>
      <c r="S427" t="str">
        <f t="shared" si="24"/>
        <v>Excercice</v>
      </c>
      <c r="T427" t="str">
        <f>VLOOKUP(orders[[#This Row],[Customer ID]],customers[],9,FALSE)</f>
        <v>Yes</v>
      </c>
      <c r="U427" t="str">
        <f t="shared" si="25"/>
        <v>Été</v>
      </c>
      <c r="V427" t="str">
        <f t="shared" si="26"/>
        <v>Light</v>
      </c>
      <c r="W427" s="3">
        <f t="shared" si="27"/>
        <v>26.73</v>
      </c>
    </row>
    <row r="428" spans="1:23" x14ac:dyDescent="0.2">
      <c r="A428" t="s">
        <v>2881</v>
      </c>
      <c r="B428" s="1">
        <v>44428</v>
      </c>
      <c r="C428" t="s">
        <v>2882</v>
      </c>
      <c r="D428" t="s">
        <v>6176</v>
      </c>
      <c r="E428">
        <v>2</v>
      </c>
      <c r="F428" t="s">
        <v>2883</v>
      </c>
      <c r="G428" t="s">
        <v>2885</v>
      </c>
      <c r="H428" t="s">
        <v>2886</v>
      </c>
      <c r="I428" t="s">
        <v>71</v>
      </c>
      <c r="J428" t="s">
        <v>18</v>
      </c>
      <c r="K428">
        <v>99507</v>
      </c>
      <c r="L428" s="2">
        <v>1</v>
      </c>
      <c r="M428" s="3">
        <v>8.9499999999999993</v>
      </c>
      <c r="N428" s="3">
        <v>0.89499999999999991</v>
      </c>
      <c r="O428">
        <v>0.53699999999999992</v>
      </c>
      <c r="P428" t="str">
        <f>INDEX(products[],MATCH('orders (2)'!D428,products[Product ID],0),2)</f>
        <v>Rob</v>
      </c>
      <c r="Q428" t="str">
        <f>INDEX(products[],MATCH('orders (2)'!D428,products[Product ID],0),3)</f>
        <v>D</v>
      </c>
      <c r="R428" t="str">
        <f>INDEX(customers[],MATCH('orders (2)'!C428,customers[Customer ID],0),3)</f>
        <v>adarthbt@t.co</v>
      </c>
      <c r="S428" t="str">
        <f t="shared" si="24"/>
        <v>Robesca</v>
      </c>
      <c r="T428" t="str">
        <f>VLOOKUP(orders[[#This Row],[Customer ID]],customers[],9,FALSE)</f>
        <v>No</v>
      </c>
      <c r="U428" t="str">
        <f t="shared" si="25"/>
        <v>Été</v>
      </c>
      <c r="V428" t="str">
        <f t="shared" si="26"/>
        <v>Dark</v>
      </c>
      <c r="W428" s="3">
        <f t="shared" si="27"/>
        <v>17.899999999999999</v>
      </c>
    </row>
    <row r="429" spans="1:23" x14ac:dyDescent="0.2">
      <c r="A429" t="s">
        <v>2887</v>
      </c>
      <c r="B429" s="1">
        <v>43556</v>
      </c>
      <c r="C429" t="s">
        <v>2888</v>
      </c>
      <c r="D429" t="s">
        <v>6177</v>
      </c>
      <c r="E429">
        <v>4</v>
      </c>
      <c r="F429" t="s">
        <v>2889</v>
      </c>
      <c r="G429" t="s">
        <v>2891</v>
      </c>
      <c r="H429" t="s">
        <v>2892</v>
      </c>
      <c r="I429" t="s">
        <v>379</v>
      </c>
      <c r="J429" t="s">
        <v>317</v>
      </c>
      <c r="K429" t="s">
        <v>380</v>
      </c>
      <c r="L429" s="2">
        <v>0.2</v>
      </c>
      <c r="M429" s="3">
        <v>3.5849999999999995</v>
      </c>
      <c r="N429" s="3">
        <v>1.7924999999999998</v>
      </c>
      <c r="O429">
        <v>0.21509999999999996</v>
      </c>
      <c r="P429" t="str">
        <f>INDEX(products[],MATCH('orders (2)'!D429,products[Product ID],0),2)</f>
        <v>Rob</v>
      </c>
      <c r="Q429" t="str">
        <f>INDEX(products[],MATCH('orders (2)'!D429,products[Product ID],0),3)</f>
        <v>L</v>
      </c>
      <c r="R429" t="str">
        <f>INDEX(customers[],MATCH('orders (2)'!C429,customers[Customer ID],0),3)</f>
        <v>mdarrigoebu@hud.gov</v>
      </c>
      <c r="S429" t="str">
        <f t="shared" si="24"/>
        <v>Robesca</v>
      </c>
      <c r="T429" t="str">
        <f>VLOOKUP(orders[[#This Row],[Customer ID]],customers[],9,FALSE)</f>
        <v>Yes</v>
      </c>
      <c r="U429" t="str">
        <f t="shared" si="25"/>
        <v>Printemps</v>
      </c>
      <c r="V429" t="str">
        <f t="shared" si="26"/>
        <v>Light</v>
      </c>
      <c r="W429" s="3">
        <f t="shared" si="27"/>
        <v>14.339999999999998</v>
      </c>
    </row>
    <row r="430" spans="1:23" x14ac:dyDescent="0.2">
      <c r="A430" t="s">
        <v>2893</v>
      </c>
      <c r="B430" s="1">
        <v>44224</v>
      </c>
      <c r="C430" t="s">
        <v>2894</v>
      </c>
      <c r="D430" t="s">
        <v>6174</v>
      </c>
      <c r="E430">
        <v>3</v>
      </c>
      <c r="F430" t="s">
        <v>2895</v>
      </c>
      <c r="G430" t="s">
        <v>2896</v>
      </c>
      <c r="H430" t="s">
        <v>2897</v>
      </c>
      <c r="I430" t="s">
        <v>149</v>
      </c>
      <c r="J430" t="s">
        <v>18</v>
      </c>
      <c r="K430">
        <v>94110</v>
      </c>
      <c r="L430" s="2">
        <v>2.5</v>
      </c>
      <c r="M430" s="3">
        <v>25.874999999999996</v>
      </c>
      <c r="N430" s="3">
        <v>1.0349999999999999</v>
      </c>
      <c r="O430">
        <v>2.3287499999999994</v>
      </c>
      <c r="P430" t="str">
        <f>INDEX(products[],MATCH('orders (2)'!D430,products[Product ID],0),2)</f>
        <v>Ara</v>
      </c>
      <c r="Q430" t="str">
        <f>INDEX(products[],MATCH('orders (2)'!D430,products[Product ID],0),3)</f>
        <v>M</v>
      </c>
      <c r="R430">
        <f>INDEX(customers[],MATCH('orders (2)'!C430,customers[Customer ID],0),3)</f>
        <v>0</v>
      </c>
      <c r="S430" t="str">
        <f t="shared" si="24"/>
        <v>Arabica</v>
      </c>
      <c r="T430" t="str">
        <f>VLOOKUP(orders[[#This Row],[Customer ID]],customers[],9,FALSE)</f>
        <v>Yes</v>
      </c>
      <c r="U430" t="str">
        <f t="shared" si="25"/>
        <v>Hiver</v>
      </c>
      <c r="V430" t="str">
        <f t="shared" si="26"/>
        <v>Medium</v>
      </c>
      <c r="W430" s="3">
        <f t="shared" si="27"/>
        <v>77.624999999999986</v>
      </c>
    </row>
    <row r="431" spans="1:23" x14ac:dyDescent="0.2">
      <c r="A431" t="s">
        <v>2898</v>
      </c>
      <c r="B431" s="1">
        <v>43759</v>
      </c>
      <c r="C431" t="s">
        <v>2899</v>
      </c>
      <c r="D431" t="s">
        <v>6178</v>
      </c>
      <c r="E431">
        <v>5</v>
      </c>
      <c r="F431" t="s">
        <v>2900</v>
      </c>
      <c r="G431" t="s">
        <v>2902</v>
      </c>
      <c r="H431" t="s">
        <v>2903</v>
      </c>
      <c r="I431" t="s">
        <v>180</v>
      </c>
      <c r="J431" t="s">
        <v>18</v>
      </c>
      <c r="K431">
        <v>44485</v>
      </c>
      <c r="L431" s="2">
        <v>1</v>
      </c>
      <c r="M431" s="3">
        <v>11.95</v>
      </c>
      <c r="N431" s="3">
        <v>1.1949999999999998</v>
      </c>
      <c r="O431">
        <v>0.71699999999999997</v>
      </c>
      <c r="P431" t="str">
        <f>INDEX(products[],MATCH('orders (2)'!D431,products[Product ID],0),2)</f>
        <v>Rob</v>
      </c>
      <c r="Q431" t="str">
        <f>INDEX(products[],MATCH('orders (2)'!D431,products[Product ID],0),3)</f>
        <v>L</v>
      </c>
      <c r="R431" t="str">
        <f>INDEX(customers[],MATCH('orders (2)'!C431,customers[Customer ID],0),3)</f>
        <v>mackrillbw@bandcamp.com</v>
      </c>
      <c r="S431" t="str">
        <f t="shared" si="24"/>
        <v>Robesca</v>
      </c>
      <c r="T431" t="str">
        <f>VLOOKUP(orders[[#This Row],[Customer ID]],customers[],9,FALSE)</f>
        <v>No</v>
      </c>
      <c r="U431" t="str">
        <f t="shared" si="25"/>
        <v>Automne</v>
      </c>
      <c r="V431" t="str">
        <f t="shared" si="26"/>
        <v>Light</v>
      </c>
      <c r="W431" s="3">
        <f t="shared" si="27"/>
        <v>59.75</v>
      </c>
    </row>
    <row r="432" spans="1:23" x14ac:dyDescent="0.2">
      <c r="A432" t="s">
        <v>2910</v>
      </c>
      <c r="B432" s="1">
        <v>44504</v>
      </c>
      <c r="C432" t="s">
        <v>2911</v>
      </c>
      <c r="D432" t="s">
        <v>6162</v>
      </c>
      <c r="E432">
        <v>2</v>
      </c>
      <c r="F432" t="s">
        <v>2912</v>
      </c>
      <c r="G432" t="s">
        <v>2914</v>
      </c>
      <c r="H432" t="s">
        <v>2915</v>
      </c>
      <c r="I432" t="s">
        <v>92</v>
      </c>
      <c r="J432" t="s">
        <v>18</v>
      </c>
      <c r="K432">
        <v>39236</v>
      </c>
      <c r="L432" s="2">
        <v>0.2</v>
      </c>
      <c r="M432" s="3">
        <v>2.6849999999999996</v>
      </c>
      <c r="N432" s="3">
        <v>1.3424999999999998</v>
      </c>
      <c r="O432">
        <v>0.16109999999999997</v>
      </c>
      <c r="P432" t="str">
        <f>INDEX(products[],MATCH('orders (2)'!D432,products[Product ID],0),2)</f>
        <v>Rob</v>
      </c>
      <c r="Q432" t="str">
        <f>INDEX(products[],MATCH('orders (2)'!D432,products[Product ID],0),3)</f>
        <v>D</v>
      </c>
      <c r="R432" t="str">
        <f>INDEX(customers[],MATCH('orders (2)'!C432,customers[Customer ID],0),3)</f>
        <v>mkippenby@dion.ne.jp</v>
      </c>
      <c r="S432" t="str">
        <f t="shared" si="24"/>
        <v>Robesca</v>
      </c>
      <c r="T432" t="str">
        <f>VLOOKUP(orders[[#This Row],[Customer ID]],customers[],9,FALSE)</f>
        <v>Yes</v>
      </c>
      <c r="U432" t="str">
        <f t="shared" si="25"/>
        <v>Automne</v>
      </c>
      <c r="V432" t="str">
        <f t="shared" si="26"/>
        <v>Dark</v>
      </c>
      <c r="W432" s="3">
        <f t="shared" si="27"/>
        <v>5.3699999999999992</v>
      </c>
    </row>
    <row r="433" spans="1:23" x14ac:dyDescent="0.2">
      <c r="A433" t="s">
        <v>2916</v>
      </c>
      <c r="B433" s="1">
        <v>44291</v>
      </c>
      <c r="C433" t="s">
        <v>2917</v>
      </c>
      <c r="D433" t="s">
        <v>6184</v>
      </c>
      <c r="E433">
        <v>3</v>
      </c>
      <c r="F433" t="s">
        <v>2918</v>
      </c>
      <c r="G433" t="s">
        <v>2920</v>
      </c>
      <c r="H433" t="s">
        <v>2921</v>
      </c>
      <c r="I433" t="s">
        <v>336</v>
      </c>
      <c r="J433" t="s">
        <v>317</v>
      </c>
      <c r="K433" t="s">
        <v>337</v>
      </c>
      <c r="L433" s="2">
        <v>2.5</v>
      </c>
      <c r="M433" s="3">
        <v>27.945</v>
      </c>
      <c r="N433" s="3">
        <v>1.1177999999999999</v>
      </c>
      <c r="O433">
        <v>3.07395</v>
      </c>
      <c r="P433" t="str">
        <f>INDEX(products[],MATCH('orders (2)'!D433,products[Product ID],0),2)</f>
        <v>Exc</v>
      </c>
      <c r="Q433" t="str">
        <f>INDEX(products[],MATCH('orders (2)'!D433,products[Product ID],0),3)</f>
        <v>D</v>
      </c>
      <c r="R433" t="str">
        <f>INDEX(customers[],MATCH('orders (2)'!C433,customers[Customer ID],0),3)</f>
        <v>wransonbz@ted.com</v>
      </c>
      <c r="S433" t="str">
        <f t="shared" si="24"/>
        <v>Excercice</v>
      </c>
      <c r="T433" t="str">
        <f>VLOOKUP(orders[[#This Row],[Customer ID]],customers[],9,FALSE)</f>
        <v>Yes</v>
      </c>
      <c r="U433" t="str">
        <f t="shared" si="25"/>
        <v>Printemps</v>
      </c>
      <c r="V433" t="str">
        <f t="shared" si="26"/>
        <v>Dark</v>
      </c>
      <c r="W433" s="3">
        <f t="shared" si="27"/>
        <v>83.835000000000008</v>
      </c>
    </row>
    <row r="434" spans="1:23" x14ac:dyDescent="0.2">
      <c r="A434" t="s">
        <v>2922</v>
      </c>
      <c r="B434" s="1">
        <v>43808</v>
      </c>
      <c r="C434" t="s">
        <v>2923</v>
      </c>
      <c r="D434" t="s">
        <v>6154</v>
      </c>
      <c r="E434">
        <v>2</v>
      </c>
      <c r="F434" t="s">
        <v>2924</v>
      </c>
      <c r="G434" t="s">
        <v>2925</v>
      </c>
      <c r="H434" t="s">
        <v>2926</v>
      </c>
      <c r="I434" t="s">
        <v>44</v>
      </c>
      <c r="J434" t="s">
        <v>18</v>
      </c>
      <c r="K434">
        <v>53277</v>
      </c>
      <c r="L434" s="2">
        <v>1</v>
      </c>
      <c r="M434" s="3">
        <v>11.25</v>
      </c>
      <c r="N434" s="3">
        <v>1.125</v>
      </c>
      <c r="O434">
        <v>1.0125</v>
      </c>
      <c r="P434" t="str">
        <f>INDEX(products[],MATCH('orders (2)'!D434,products[Product ID],0),2)</f>
        <v>Ara</v>
      </c>
      <c r="Q434" t="str">
        <f>INDEX(products[],MATCH('orders (2)'!D434,products[Product ID],0),3)</f>
        <v>M</v>
      </c>
      <c r="R434">
        <f>INDEX(customers[],MATCH('orders (2)'!C434,customers[Customer ID],0),3)</f>
        <v>0</v>
      </c>
      <c r="S434" t="str">
        <f t="shared" si="24"/>
        <v>Arabica</v>
      </c>
      <c r="T434" t="str">
        <f>VLOOKUP(orders[[#This Row],[Customer ID]],customers[],9,FALSE)</f>
        <v>No</v>
      </c>
      <c r="U434" t="str">
        <f t="shared" si="25"/>
        <v>Hiver</v>
      </c>
      <c r="V434" t="str">
        <f t="shared" si="26"/>
        <v>Medium</v>
      </c>
      <c r="W434" s="3">
        <f t="shared" si="27"/>
        <v>22.5</v>
      </c>
    </row>
    <row r="435" spans="1:23" x14ac:dyDescent="0.2">
      <c r="A435" t="s">
        <v>2927</v>
      </c>
      <c r="B435" s="1">
        <v>44563</v>
      </c>
      <c r="C435" t="s">
        <v>2928</v>
      </c>
      <c r="D435" t="s">
        <v>6180</v>
      </c>
      <c r="E435">
        <v>6</v>
      </c>
      <c r="F435" t="s">
        <v>2929</v>
      </c>
      <c r="G435" t="s">
        <v>2931</v>
      </c>
      <c r="H435" t="s">
        <v>2932</v>
      </c>
      <c r="I435" t="s">
        <v>130</v>
      </c>
      <c r="J435" t="s">
        <v>18</v>
      </c>
      <c r="K435">
        <v>94250</v>
      </c>
      <c r="L435" s="2">
        <v>2.5</v>
      </c>
      <c r="M435" s="3">
        <v>33.464999999999996</v>
      </c>
      <c r="N435" s="3">
        <v>1.3385999999999998</v>
      </c>
      <c r="O435">
        <v>4.3504499999999995</v>
      </c>
      <c r="P435" t="str">
        <f>INDEX(products[],MATCH('orders (2)'!D435,products[Product ID],0),2)</f>
        <v>Lib</v>
      </c>
      <c r="Q435" t="str">
        <f>INDEX(products[],MATCH('orders (2)'!D435,products[Product ID],0),3)</f>
        <v>M</v>
      </c>
      <c r="R435" t="str">
        <f>INDEX(customers[],MATCH('orders (2)'!C435,customers[Customer ID],0),3)</f>
        <v>lrignoldc1@miibeian.gov.cn</v>
      </c>
      <c r="S435" t="str">
        <f t="shared" si="24"/>
        <v>Liberta</v>
      </c>
      <c r="T435" t="str">
        <f>VLOOKUP(orders[[#This Row],[Customer ID]],customers[],9,FALSE)</f>
        <v>Yes</v>
      </c>
      <c r="U435" t="str">
        <f t="shared" si="25"/>
        <v>Hiver</v>
      </c>
      <c r="V435" t="str">
        <f t="shared" si="26"/>
        <v>Medium</v>
      </c>
      <c r="W435" s="3">
        <f t="shared" si="27"/>
        <v>200.78999999999996</v>
      </c>
    </row>
    <row r="436" spans="1:23" x14ac:dyDescent="0.2">
      <c r="A436" t="s">
        <v>2933</v>
      </c>
      <c r="B436" s="1">
        <v>43807</v>
      </c>
      <c r="C436" t="s">
        <v>2934</v>
      </c>
      <c r="D436" t="s">
        <v>6154</v>
      </c>
      <c r="E436">
        <v>6</v>
      </c>
      <c r="F436" t="s">
        <v>2935</v>
      </c>
      <c r="G436" t="s">
        <v>2936</v>
      </c>
      <c r="H436" t="s">
        <v>2937</v>
      </c>
      <c r="I436" t="s">
        <v>240</v>
      </c>
      <c r="J436" t="s">
        <v>18</v>
      </c>
      <c r="K436">
        <v>2298</v>
      </c>
      <c r="L436" s="2">
        <v>1</v>
      </c>
      <c r="M436" s="3">
        <v>11.25</v>
      </c>
      <c r="N436" s="3">
        <v>1.125</v>
      </c>
      <c r="O436">
        <v>1.0125</v>
      </c>
      <c r="P436" t="str">
        <f>INDEX(products[],MATCH('orders (2)'!D436,products[Product ID],0),2)</f>
        <v>Ara</v>
      </c>
      <c r="Q436" t="str">
        <f>INDEX(products[],MATCH('orders (2)'!D436,products[Product ID],0),3)</f>
        <v>M</v>
      </c>
      <c r="R436">
        <f>INDEX(customers[],MATCH('orders (2)'!C436,customers[Customer ID],0),3)</f>
        <v>0</v>
      </c>
      <c r="S436" t="str">
        <f t="shared" si="24"/>
        <v>Arabica</v>
      </c>
      <c r="T436" t="str">
        <f>VLOOKUP(orders[[#This Row],[Customer ID]],customers[],9,FALSE)</f>
        <v>No</v>
      </c>
      <c r="U436" t="str">
        <f t="shared" si="25"/>
        <v>Hiver</v>
      </c>
      <c r="V436" t="str">
        <f t="shared" si="26"/>
        <v>Medium</v>
      </c>
      <c r="W436" s="3">
        <f t="shared" si="27"/>
        <v>67.5</v>
      </c>
    </row>
    <row r="437" spans="1:23" x14ac:dyDescent="0.2">
      <c r="A437" t="s">
        <v>2938</v>
      </c>
      <c r="B437" s="1">
        <v>44528</v>
      </c>
      <c r="C437" t="s">
        <v>2939</v>
      </c>
      <c r="D437" t="s">
        <v>6138</v>
      </c>
      <c r="E437">
        <v>1</v>
      </c>
      <c r="F437" t="s">
        <v>2940</v>
      </c>
      <c r="G437" t="s">
        <v>2942</v>
      </c>
      <c r="H437" t="s">
        <v>2943</v>
      </c>
      <c r="I437" t="s">
        <v>147</v>
      </c>
      <c r="J437" t="s">
        <v>18</v>
      </c>
      <c r="K437">
        <v>66622</v>
      </c>
      <c r="L437" s="2">
        <v>0.5</v>
      </c>
      <c r="M437" s="3">
        <v>8.25</v>
      </c>
      <c r="N437" s="3">
        <v>1.65</v>
      </c>
      <c r="O437">
        <v>0.90749999999999997</v>
      </c>
      <c r="P437" t="str">
        <f>INDEX(products[],MATCH('orders (2)'!D437,products[Product ID],0),2)</f>
        <v>Exc</v>
      </c>
      <c r="Q437" t="str">
        <f>INDEX(products[],MATCH('orders (2)'!D437,products[Product ID],0),3)</f>
        <v>M</v>
      </c>
      <c r="R437" t="str">
        <f>INDEX(customers[],MATCH('orders (2)'!C437,customers[Customer ID],0),3)</f>
        <v>crowthornc3@msn.com</v>
      </c>
      <c r="S437" t="str">
        <f t="shared" si="24"/>
        <v>Excercice</v>
      </c>
      <c r="T437" t="str">
        <f>VLOOKUP(orders[[#This Row],[Customer ID]],customers[],9,FALSE)</f>
        <v>No</v>
      </c>
      <c r="U437" t="str">
        <f t="shared" si="25"/>
        <v>Automne</v>
      </c>
      <c r="V437" t="str">
        <f t="shared" si="26"/>
        <v>Medium</v>
      </c>
      <c r="W437" s="3">
        <f t="shared" si="27"/>
        <v>8.25</v>
      </c>
    </row>
    <row r="438" spans="1:23" x14ac:dyDescent="0.2">
      <c r="A438" t="s">
        <v>2944</v>
      </c>
      <c r="B438" s="1">
        <v>44631</v>
      </c>
      <c r="C438" t="s">
        <v>2945</v>
      </c>
      <c r="D438" t="s">
        <v>6144</v>
      </c>
      <c r="E438">
        <v>2</v>
      </c>
      <c r="F438" t="s">
        <v>2946</v>
      </c>
      <c r="G438" t="s">
        <v>2948</v>
      </c>
      <c r="H438" t="s">
        <v>2949</v>
      </c>
      <c r="I438" t="s">
        <v>96</v>
      </c>
      <c r="J438" t="s">
        <v>18</v>
      </c>
      <c r="K438">
        <v>58122</v>
      </c>
      <c r="L438" s="2">
        <v>0.2</v>
      </c>
      <c r="M438" s="3">
        <v>4.7549999999999999</v>
      </c>
      <c r="N438" s="3">
        <v>2.3774999999999999</v>
      </c>
      <c r="O438">
        <v>0.61814999999999998</v>
      </c>
      <c r="P438" t="str">
        <f>INDEX(products[],MATCH('orders (2)'!D438,products[Product ID],0),2)</f>
        <v>Lib</v>
      </c>
      <c r="Q438" t="str">
        <f>INDEX(products[],MATCH('orders (2)'!D438,products[Product ID],0),3)</f>
        <v>L</v>
      </c>
      <c r="R438" t="str">
        <f>INDEX(customers[],MATCH('orders (2)'!C438,customers[Customer ID],0),3)</f>
        <v>orylandc4@deviantart.com</v>
      </c>
      <c r="S438" t="str">
        <f t="shared" si="24"/>
        <v>Liberta</v>
      </c>
      <c r="T438" t="str">
        <f>VLOOKUP(orders[[#This Row],[Customer ID]],customers[],9,FALSE)</f>
        <v>Yes</v>
      </c>
      <c r="U438" t="str">
        <f t="shared" si="25"/>
        <v>Printemps</v>
      </c>
      <c r="V438" t="str">
        <f t="shared" si="26"/>
        <v>Light</v>
      </c>
      <c r="W438" s="3">
        <f t="shared" si="27"/>
        <v>9.51</v>
      </c>
    </row>
    <row r="439" spans="1:23" x14ac:dyDescent="0.2">
      <c r="A439" t="s">
        <v>2950</v>
      </c>
      <c r="B439" s="1">
        <v>44213</v>
      </c>
      <c r="C439" t="s">
        <v>2951</v>
      </c>
      <c r="D439" t="s">
        <v>6164</v>
      </c>
      <c r="E439">
        <v>1</v>
      </c>
      <c r="F439" t="s">
        <v>2952</v>
      </c>
      <c r="G439" t="s">
        <v>2953</v>
      </c>
      <c r="H439" t="s">
        <v>2954</v>
      </c>
      <c r="I439" t="s">
        <v>62</v>
      </c>
      <c r="J439" t="s">
        <v>18</v>
      </c>
      <c r="K439">
        <v>77095</v>
      </c>
      <c r="L439" s="2">
        <v>2.5</v>
      </c>
      <c r="M439" s="3">
        <v>29.784999999999997</v>
      </c>
      <c r="N439" s="3">
        <v>1.1913999999999998</v>
      </c>
      <c r="O439">
        <v>3.8720499999999998</v>
      </c>
      <c r="P439" t="str">
        <f>INDEX(products[],MATCH('orders (2)'!D439,products[Product ID],0),2)</f>
        <v>Lib</v>
      </c>
      <c r="Q439" t="str">
        <f>INDEX(products[],MATCH('orders (2)'!D439,products[Product ID],0),3)</f>
        <v>D</v>
      </c>
      <c r="R439">
        <f>INDEX(customers[],MATCH('orders (2)'!C439,customers[Customer ID],0),3)</f>
        <v>0</v>
      </c>
      <c r="S439" t="str">
        <f t="shared" si="24"/>
        <v>Liberta</v>
      </c>
      <c r="T439" t="str">
        <f>VLOOKUP(orders[[#This Row],[Customer ID]],customers[],9,FALSE)</f>
        <v>No</v>
      </c>
      <c r="U439" t="str">
        <f t="shared" si="25"/>
        <v>Hiver</v>
      </c>
      <c r="V439" t="str">
        <f t="shared" si="26"/>
        <v>Dark</v>
      </c>
      <c r="W439" s="3">
        <f t="shared" si="27"/>
        <v>29.784999999999997</v>
      </c>
    </row>
    <row r="440" spans="1:23" x14ac:dyDescent="0.2">
      <c r="A440" t="s">
        <v>2955</v>
      </c>
      <c r="B440" s="1">
        <v>43483</v>
      </c>
      <c r="C440" t="s">
        <v>3041</v>
      </c>
      <c r="D440" t="s">
        <v>6168</v>
      </c>
      <c r="E440">
        <v>2</v>
      </c>
      <c r="F440" t="s">
        <v>3042</v>
      </c>
      <c r="G440" t="s">
        <v>3044</v>
      </c>
      <c r="H440" t="s">
        <v>3045</v>
      </c>
      <c r="I440" t="s">
        <v>104</v>
      </c>
      <c r="J440" t="s">
        <v>18</v>
      </c>
      <c r="K440">
        <v>98109</v>
      </c>
      <c r="L440" s="2">
        <v>0.5</v>
      </c>
      <c r="M440" s="3">
        <v>7.77</v>
      </c>
      <c r="N440" s="3">
        <v>1.5539999999999998</v>
      </c>
      <c r="O440">
        <v>1.0101</v>
      </c>
      <c r="P440" t="str">
        <f>INDEX(products[],MATCH('orders (2)'!D440,products[Product ID],0),2)</f>
        <v>Lib</v>
      </c>
      <c r="Q440" t="str">
        <f>INDEX(products[],MATCH('orders (2)'!D440,products[Product ID],0),3)</f>
        <v>D</v>
      </c>
      <c r="R440" t="str">
        <f>INDEX(customers[],MATCH('orders (2)'!C440,customers[Customer ID],0),3)</f>
        <v>msesonck@census.gov</v>
      </c>
      <c r="S440" t="str">
        <f t="shared" si="24"/>
        <v>Liberta</v>
      </c>
      <c r="T440" t="str">
        <f>VLOOKUP(orders[[#This Row],[Customer ID]],customers[],9,FALSE)</f>
        <v>No</v>
      </c>
      <c r="U440" t="str">
        <f t="shared" si="25"/>
        <v>Hiver</v>
      </c>
      <c r="V440" t="str">
        <f t="shared" si="26"/>
        <v>Dark</v>
      </c>
      <c r="W440" s="3">
        <f t="shared" si="27"/>
        <v>15.54</v>
      </c>
    </row>
    <row r="441" spans="1:23" x14ac:dyDescent="0.2">
      <c r="A441" t="s">
        <v>3040</v>
      </c>
      <c r="B441" s="1">
        <v>44524</v>
      </c>
      <c r="C441" t="s">
        <v>3041</v>
      </c>
      <c r="D441" t="s">
        <v>6166</v>
      </c>
      <c r="E441">
        <v>3</v>
      </c>
      <c r="F441" t="s">
        <v>3042</v>
      </c>
      <c r="G441" t="s">
        <v>3044</v>
      </c>
      <c r="H441" t="s">
        <v>3045</v>
      </c>
      <c r="I441" t="s">
        <v>104</v>
      </c>
      <c r="J441" t="s">
        <v>18</v>
      </c>
      <c r="K441">
        <v>98109</v>
      </c>
      <c r="L441" s="2">
        <v>0.2</v>
      </c>
      <c r="M441" s="3">
        <v>3.8849999999999998</v>
      </c>
      <c r="N441" s="3">
        <v>1.9424999999999999</v>
      </c>
      <c r="O441">
        <v>0.34964999999999996</v>
      </c>
      <c r="P441" t="str">
        <f>INDEX(products[],MATCH('orders (2)'!D441,products[Product ID],0),2)</f>
        <v>Ara</v>
      </c>
      <c r="Q441" t="str">
        <f>INDEX(products[],MATCH('orders (2)'!D441,products[Product ID],0),3)</f>
        <v>L</v>
      </c>
      <c r="R441" t="str">
        <f>INDEX(customers[],MATCH('orders (2)'!C441,customers[Customer ID],0),3)</f>
        <v>msesonck@census.gov</v>
      </c>
      <c r="S441" t="str">
        <f t="shared" si="24"/>
        <v>Arabica</v>
      </c>
      <c r="T441" t="str">
        <f>VLOOKUP(orders[[#This Row],[Customer ID]],customers[],9,FALSE)</f>
        <v>No</v>
      </c>
      <c r="U441" t="str">
        <f t="shared" si="25"/>
        <v>Automne</v>
      </c>
      <c r="V441" t="str">
        <f t="shared" si="26"/>
        <v>Light</v>
      </c>
      <c r="W441" s="3">
        <f t="shared" si="27"/>
        <v>11.654999999999999</v>
      </c>
    </row>
    <row r="442" spans="1:23" x14ac:dyDescent="0.2">
      <c r="A442" t="s">
        <v>2961</v>
      </c>
      <c r="B442" s="1">
        <v>43562</v>
      </c>
      <c r="C442" t="s">
        <v>2962</v>
      </c>
      <c r="D442" t="s">
        <v>6175</v>
      </c>
      <c r="E442">
        <v>4</v>
      </c>
      <c r="F442" t="s">
        <v>2963</v>
      </c>
      <c r="G442" t="s">
        <v>2965</v>
      </c>
      <c r="H442" t="s">
        <v>2966</v>
      </c>
      <c r="I442" t="s">
        <v>473</v>
      </c>
      <c r="J442" t="s">
        <v>317</v>
      </c>
      <c r="K442" t="s">
        <v>415</v>
      </c>
      <c r="L442" s="2">
        <v>0.5</v>
      </c>
      <c r="M442" s="3">
        <v>8.91</v>
      </c>
      <c r="N442" s="3">
        <v>1.782</v>
      </c>
      <c r="O442">
        <v>0.98009999999999997</v>
      </c>
      <c r="P442" t="str">
        <f>INDEX(products[],MATCH('orders (2)'!D442,products[Product ID],0),2)</f>
        <v>Exc</v>
      </c>
      <c r="Q442" t="str">
        <f>INDEX(products[],MATCH('orders (2)'!D442,products[Product ID],0),3)</f>
        <v>L</v>
      </c>
      <c r="R442" t="str">
        <f>INDEX(customers[],MATCH('orders (2)'!C442,customers[Customer ID],0),3)</f>
        <v>craglessc7@webmd.com</v>
      </c>
      <c r="S442" t="str">
        <f t="shared" si="24"/>
        <v>Excercice</v>
      </c>
      <c r="T442" t="str">
        <f>VLOOKUP(orders[[#This Row],[Customer ID]],customers[],9,FALSE)</f>
        <v>No</v>
      </c>
      <c r="U442" t="str">
        <f t="shared" si="25"/>
        <v>Printemps</v>
      </c>
      <c r="V442" t="str">
        <f t="shared" si="26"/>
        <v>Light</v>
      </c>
      <c r="W442" s="3">
        <f t="shared" si="27"/>
        <v>35.64</v>
      </c>
    </row>
    <row r="443" spans="1:23" x14ac:dyDescent="0.2">
      <c r="A443" t="s">
        <v>2967</v>
      </c>
      <c r="B443" s="1">
        <v>44230</v>
      </c>
      <c r="C443" t="s">
        <v>2968</v>
      </c>
      <c r="D443" t="s">
        <v>6174</v>
      </c>
      <c r="E443">
        <v>4</v>
      </c>
      <c r="F443" t="s">
        <v>2969</v>
      </c>
      <c r="G443" t="s">
        <v>2971</v>
      </c>
      <c r="H443" t="s">
        <v>2972</v>
      </c>
      <c r="I443" t="s">
        <v>119</v>
      </c>
      <c r="J443" t="s">
        <v>18</v>
      </c>
      <c r="K443">
        <v>14205</v>
      </c>
      <c r="L443" s="2">
        <v>2.5</v>
      </c>
      <c r="M443" s="3">
        <v>25.874999999999996</v>
      </c>
      <c r="N443" s="3">
        <v>1.0349999999999999</v>
      </c>
      <c r="O443">
        <v>2.3287499999999994</v>
      </c>
      <c r="P443" t="str">
        <f>INDEX(products[],MATCH('orders (2)'!D443,products[Product ID],0),2)</f>
        <v>Ara</v>
      </c>
      <c r="Q443" t="str">
        <f>INDEX(products[],MATCH('orders (2)'!D443,products[Product ID],0),3)</f>
        <v>M</v>
      </c>
      <c r="R443" t="str">
        <f>INDEX(customers[],MATCH('orders (2)'!C443,customers[Customer ID],0),3)</f>
        <v>fhollowsc8@blogtalkradio.com</v>
      </c>
      <c r="S443" t="str">
        <f t="shared" si="24"/>
        <v>Arabica</v>
      </c>
      <c r="T443" t="str">
        <f>VLOOKUP(orders[[#This Row],[Customer ID]],customers[],9,FALSE)</f>
        <v>Yes</v>
      </c>
      <c r="U443" t="str">
        <f t="shared" si="25"/>
        <v>Hiver</v>
      </c>
      <c r="V443" t="str">
        <f t="shared" si="26"/>
        <v>Medium</v>
      </c>
      <c r="W443" s="3">
        <f t="shared" si="27"/>
        <v>103.49999999999999</v>
      </c>
    </row>
    <row r="444" spans="1:23" x14ac:dyDescent="0.2">
      <c r="A444" t="s">
        <v>2973</v>
      </c>
      <c r="B444" s="1">
        <v>43573</v>
      </c>
      <c r="C444" t="s">
        <v>2974</v>
      </c>
      <c r="D444" t="s">
        <v>6182</v>
      </c>
      <c r="E444">
        <v>3</v>
      </c>
      <c r="F444" t="s">
        <v>2975</v>
      </c>
      <c r="G444" t="s">
        <v>2977</v>
      </c>
      <c r="H444" t="s">
        <v>2978</v>
      </c>
      <c r="I444" t="s">
        <v>2030</v>
      </c>
      <c r="J444" t="s">
        <v>317</v>
      </c>
      <c r="K444" t="s">
        <v>453</v>
      </c>
      <c r="L444" s="2">
        <v>1</v>
      </c>
      <c r="M444" s="3">
        <v>12.15</v>
      </c>
      <c r="N444" s="3">
        <v>1.2150000000000001</v>
      </c>
      <c r="O444">
        <v>1.3365</v>
      </c>
      <c r="P444" t="str">
        <f>INDEX(products[],MATCH('orders (2)'!D444,products[Product ID],0),2)</f>
        <v>Exc</v>
      </c>
      <c r="Q444" t="str">
        <f>INDEX(products[],MATCH('orders (2)'!D444,products[Product ID],0),3)</f>
        <v>D</v>
      </c>
      <c r="R444" t="str">
        <f>INDEX(customers[],MATCH('orders (2)'!C444,customers[Customer ID],0),3)</f>
        <v>llathleiffc9@nationalgeographic.com</v>
      </c>
      <c r="S444" t="str">
        <f t="shared" si="24"/>
        <v>Excercice</v>
      </c>
      <c r="T444" t="str">
        <f>VLOOKUP(orders[[#This Row],[Customer ID]],customers[],9,FALSE)</f>
        <v>Yes</v>
      </c>
      <c r="U444" t="str">
        <f t="shared" si="25"/>
        <v>Printemps</v>
      </c>
      <c r="V444" t="str">
        <f t="shared" si="26"/>
        <v>Dark</v>
      </c>
      <c r="W444" s="3">
        <f t="shared" si="27"/>
        <v>36.450000000000003</v>
      </c>
    </row>
    <row r="445" spans="1:23" x14ac:dyDescent="0.2">
      <c r="A445" t="s">
        <v>2979</v>
      </c>
      <c r="B445" s="1">
        <v>44384</v>
      </c>
      <c r="C445" t="s">
        <v>2980</v>
      </c>
      <c r="D445" t="s">
        <v>6172</v>
      </c>
      <c r="E445">
        <v>5</v>
      </c>
      <c r="F445" t="s">
        <v>2981</v>
      </c>
      <c r="G445" t="s">
        <v>2983</v>
      </c>
      <c r="H445" t="s">
        <v>2984</v>
      </c>
      <c r="I445" t="s">
        <v>293</v>
      </c>
      <c r="J445" t="s">
        <v>18</v>
      </c>
      <c r="K445">
        <v>18018</v>
      </c>
      <c r="L445" s="2">
        <v>0.5</v>
      </c>
      <c r="M445" s="3">
        <v>7.169999999999999</v>
      </c>
      <c r="N445" s="3">
        <v>1.4339999999999997</v>
      </c>
      <c r="O445">
        <v>0.43019999999999992</v>
      </c>
      <c r="P445" t="str">
        <f>INDEX(products[],MATCH('orders (2)'!D445,products[Product ID],0),2)</f>
        <v>Rob</v>
      </c>
      <c r="Q445" t="str">
        <f>INDEX(products[],MATCH('orders (2)'!D445,products[Product ID],0),3)</f>
        <v>L</v>
      </c>
      <c r="R445" t="str">
        <f>INDEX(customers[],MATCH('orders (2)'!C445,customers[Customer ID],0),3)</f>
        <v>kheadsca@jalbum.net</v>
      </c>
      <c r="S445" t="str">
        <f t="shared" si="24"/>
        <v>Robesca</v>
      </c>
      <c r="T445" t="str">
        <f>VLOOKUP(orders[[#This Row],[Customer ID]],customers[],9,FALSE)</f>
        <v>No</v>
      </c>
      <c r="U445" t="str">
        <f t="shared" si="25"/>
        <v>Été</v>
      </c>
      <c r="V445" t="str">
        <f t="shared" si="26"/>
        <v>Light</v>
      </c>
      <c r="W445" s="3">
        <f t="shared" si="27"/>
        <v>35.849999999999994</v>
      </c>
    </row>
    <row r="446" spans="1:23" x14ac:dyDescent="0.2">
      <c r="A446" t="s">
        <v>2985</v>
      </c>
      <c r="B446" s="1">
        <v>44250</v>
      </c>
      <c r="C446" t="s">
        <v>2986</v>
      </c>
      <c r="D446" t="s">
        <v>6183</v>
      </c>
      <c r="E446">
        <v>5</v>
      </c>
      <c r="F446" t="s">
        <v>2987</v>
      </c>
      <c r="G446" t="s">
        <v>2989</v>
      </c>
      <c r="H446" t="s">
        <v>2990</v>
      </c>
      <c r="I446" t="s">
        <v>464</v>
      </c>
      <c r="J446" t="s">
        <v>317</v>
      </c>
      <c r="K446" t="s">
        <v>382</v>
      </c>
      <c r="L446" s="2">
        <v>0.2</v>
      </c>
      <c r="M446" s="3">
        <v>4.4550000000000001</v>
      </c>
      <c r="N446" s="3">
        <v>2.2275</v>
      </c>
      <c r="O446">
        <v>0.49004999999999999</v>
      </c>
      <c r="P446" t="str">
        <f>INDEX(products[],MATCH('orders (2)'!D446,products[Product ID],0),2)</f>
        <v>Exc</v>
      </c>
      <c r="Q446" t="str">
        <f>INDEX(products[],MATCH('orders (2)'!D446,products[Product ID],0),3)</f>
        <v>L</v>
      </c>
      <c r="R446" t="str">
        <f>INDEX(customers[],MATCH('orders (2)'!C446,customers[Customer ID],0),3)</f>
        <v>tbownecb@unicef.org</v>
      </c>
      <c r="S446" t="str">
        <f t="shared" si="24"/>
        <v>Excercice</v>
      </c>
      <c r="T446" t="str">
        <f>VLOOKUP(orders[[#This Row],[Customer ID]],customers[],9,FALSE)</f>
        <v>Yes</v>
      </c>
      <c r="U446" t="str">
        <f t="shared" si="25"/>
        <v>Hiver</v>
      </c>
      <c r="V446" t="str">
        <f t="shared" si="26"/>
        <v>Light</v>
      </c>
      <c r="W446" s="3">
        <f t="shared" si="27"/>
        <v>22.274999999999999</v>
      </c>
    </row>
    <row r="447" spans="1:23" x14ac:dyDescent="0.2">
      <c r="A447" t="s">
        <v>2991</v>
      </c>
      <c r="B447" s="1">
        <v>44418</v>
      </c>
      <c r="C447" t="s">
        <v>2992</v>
      </c>
      <c r="D447" t="s">
        <v>6155</v>
      </c>
      <c r="E447">
        <v>6</v>
      </c>
      <c r="F447" t="s">
        <v>2993</v>
      </c>
      <c r="G447" t="s">
        <v>2995</v>
      </c>
      <c r="H447" t="s">
        <v>2996</v>
      </c>
      <c r="I447" t="s">
        <v>2997</v>
      </c>
      <c r="J447" t="s">
        <v>317</v>
      </c>
      <c r="K447" t="s">
        <v>394</v>
      </c>
      <c r="L447" s="2">
        <v>0.2</v>
      </c>
      <c r="M447" s="3">
        <v>4.125</v>
      </c>
      <c r="N447" s="3">
        <v>2.0625</v>
      </c>
      <c r="O447">
        <v>0.45374999999999999</v>
      </c>
      <c r="P447" t="str">
        <f>INDEX(products[],MATCH('orders (2)'!D447,products[Product ID],0),2)</f>
        <v>Exc</v>
      </c>
      <c r="Q447" t="str">
        <f>INDEX(products[],MATCH('orders (2)'!D447,products[Product ID],0),3)</f>
        <v>M</v>
      </c>
      <c r="R447" t="str">
        <f>INDEX(customers[],MATCH('orders (2)'!C447,customers[Customer ID],0),3)</f>
        <v>rjacquemardcc@acquirethisname.com</v>
      </c>
      <c r="S447" t="str">
        <f t="shared" si="24"/>
        <v>Excercice</v>
      </c>
      <c r="T447" t="str">
        <f>VLOOKUP(orders[[#This Row],[Customer ID]],customers[],9,FALSE)</f>
        <v>No</v>
      </c>
      <c r="U447" t="str">
        <f t="shared" si="25"/>
        <v>Été</v>
      </c>
      <c r="V447" t="str">
        <f t="shared" si="26"/>
        <v>Medium</v>
      </c>
      <c r="W447" s="3">
        <f t="shared" si="27"/>
        <v>24.75</v>
      </c>
    </row>
    <row r="448" spans="1:23" x14ac:dyDescent="0.2">
      <c r="A448" t="s">
        <v>2998</v>
      </c>
      <c r="B448" s="1">
        <v>43784</v>
      </c>
      <c r="C448" t="s">
        <v>2999</v>
      </c>
      <c r="D448" t="s">
        <v>6180</v>
      </c>
      <c r="E448">
        <v>2</v>
      </c>
      <c r="F448" t="s">
        <v>3000</v>
      </c>
      <c r="H448" t="s">
        <v>3002</v>
      </c>
      <c r="I448" t="s">
        <v>389</v>
      </c>
      <c r="J448" t="s">
        <v>317</v>
      </c>
      <c r="K448" t="s">
        <v>347</v>
      </c>
      <c r="L448" s="2">
        <v>2.5</v>
      </c>
      <c r="M448" s="3">
        <v>33.464999999999996</v>
      </c>
      <c r="N448" s="3">
        <v>1.3385999999999998</v>
      </c>
      <c r="O448">
        <v>4.3504499999999995</v>
      </c>
      <c r="P448" t="str">
        <f>INDEX(products[],MATCH('orders (2)'!D448,products[Product ID],0),2)</f>
        <v>Lib</v>
      </c>
      <c r="Q448" t="str">
        <f>INDEX(products[],MATCH('orders (2)'!D448,products[Product ID],0),3)</f>
        <v>M</v>
      </c>
      <c r="R448" t="str">
        <f>INDEX(customers[],MATCH('orders (2)'!C448,customers[Customer ID],0),3)</f>
        <v>kwarmancd@printfriendly.com</v>
      </c>
      <c r="S448" t="str">
        <f t="shared" si="24"/>
        <v>Liberta</v>
      </c>
      <c r="T448" t="str">
        <f>VLOOKUP(orders[[#This Row],[Customer ID]],customers[],9,FALSE)</f>
        <v>Yes</v>
      </c>
      <c r="U448" t="str">
        <f t="shared" si="25"/>
        <v>Automne</v>
      </c>
      <c r="V448" t="str">
        <f t="shared" si="26"/>
        <v>Medium</v>
      </c>
      <c r="W448" s="3">
        <f t="shared" si="27"/>
        <v>66.929999999999993</v>
      </c>
    </row>
    <row r="449" spans="1:23" x14ac:dyDescent="0.2">
      <c r="A449" t="s">
        <v>3003</v>
      </c>
      <c r="B449" s="1">
        <v>43816</v>
      </c>
      <c r="C449" t="s">
        <v>3004</v>
      </c>
      <c r="D449" t="s">
        <v>6159</v>
      </c>
      <c r="E449">
        <v>1</v>
      </c>
      <c r="F449" t="s">
        <v>3005</v>
      </c>
      <c r="G449" t="s">
        <v>3007</v>
      </c>
      <c r="H449" t="s">
        <v>3008</v>
      </c>
      <c r="I449" t="s">
        <v>143</v>
      </c>
      <c r="J449" t="s">
        <v>27</v>
      </c>
      <c r="K449" t="s">
        <v>214</v>
      </c>
      <c r="L449" s="2">
        <v>0.5</v>
      </c>
      <c r="M449" s="3">
        <v>8.73</v>
      </c>
      <c r="N449" s="3">
        <v>1.746</v>
      </c>
      <c r="O449">
        <v>1.1349</v>
      </c>
      <c r="P449" t="str">
        <f>INDEX(products[],MATCH('orders (2)'!D449,products[Product ID],0),2)</f>
        <v>Lib</v>
      </c>
      <c r="Q449" t="str">
        <f>INDEX(products[],MATCH('orders (2)'!D449,products[Product ID],0),3)</f>
        <v>M</v>
      </c>
      <c r="R449" t="str">
        <f>INDEX(customers[],MATCH('orders (2)'!C449,customers[Customer ID],0),3)</f>
        <v>wcholomince@about.com</v>
      </c>
      <c r="S449" t="str">
        <f t="shared" si="24"/>
        <v>Liberta</v>
      </c>
      <c r="T449" t="str">
        <f>VLOOKUP(orders[[#This Row],[Customer ID]],customers[],9,FALSE)</f>
        <v>Yes</v>
      </c>
      <c r="U449" t="str">
        <f t="shared" si="25"/>
        <v>Hiver</v>
      </c>
      <c r="V449" t="str">
        <f t="shared" si="26"/>
        <v>Medium</v>
      </c>
      <c r="W449" s="3">
        <f t="shared" si="27"/>
        <v>8.73</v>
      </c>
    </row>
    <row r="450" spans="1:23" x14ac:dyDescent="0.2">
      <c r="A450" t="s">
        <v>3009</v>
      </c>
      <c r="B450" s="1">
        <v>43908</v>
      </c>
      <c r="C450" t="s">
        <v>3010</v>
      </c>
      <c r="D450" t="s">
        <v>6145</v>
      </c>
      <c r="E450">
        <v>3</v>
      </c>
      <c r="F450" t="s">
        <v>3011</v>
      </c>
      <c r="H450" t="s">
        <v>3013</v>
      </c>
      <c r="I450" t="s">
        <v>183</v>
      </c>
      <c r="J450" t="s">
        <v>18</v>
      </c>
      <c r="K450">
        <v>85099</v>
      </c>
      <c r="L450" s="2">
        <v>0.5</v>
      </c>
      <c r="M450" s="3">
        <v>5.97</v>
      </c>
      <c r="N450" s="3">
        <v>1.194</v>
      </c>
      <c r="O450">
        <v>0.35819999999999996</v>
      </c>
      <c r="P450" t="str">
        <f>INDEX(products[],MATCH('orders (2)'!D450,products[Product ID],0),2)</f>
        <v>Rob</v>
      </c>
      <c r="Q450" t="str">
        <f>INDEX(products[],MATCH('orders (2)'!D450,products[Product ID],0),3)</f>
        <v>M</v>
      </c>
      <c r="R450" t="str">
        <f>INDEX(customers[],MATCH('orders (2)'!C450,customers[Customer ID],0),3)</f>
        <v>abraidmancf@census.gov</v>
      </c>
      <c r="S450" t="str">
        <f t="shared" ref="S450:S513" si="28">_xlfn.IFS(P450="Rob","Robesca",P450="Ara","Arabica",P450="Exc","Excercice",P450="Lib","Liberta")</f>
        <v>Robesca</v>
      </c>
      <c r="T450" t="str">
        <f>VLOOKUP(orders[[#This Row],[Customer ID]],customers[],9,FALSE)</f>
        <v>No</v>
      </c>
      <c r="U450" t="str">
        <f t="shared" ref="U450:U513" si="29">_xlfn.IFS(MONTH(B450)=7,"Été",MONTH(B450)=8,"Été",MONTH(B450)=6,"Été",MONTH(B450)=9,"Automne ",MONTH(B450)=10,"Automne",MONTH(B450)=11,"Automne",MONTH(B450)=5,"Printemps",MONTH(B450)=4,"Printemps",MONTH(B450)=3,"Printemps",MONTH(B450)=1,"Hiver",MONTH(B450)=2,"Hiver",MONTH(B450)=12,"Hiver")</f>
        <v>Printemps</v>
      </c>
      <c r="V450" t="str">
        <f t="shared" ref="V450:V513" si="30">_xlfn.IFS(Q450="M","Medium",Q450="L","Light",Q450="D","Dark")</f>
        <v>Medium</v>
      </c>
      <c r="W450" s="3">
        <f t="shared" ref="W450:W513" si="31">E450*M450</f>
        <v>17.91</v>
      </c>
    </row>
    <row r="451" spans="1:23" x14ac:dyDescent="0.2">
      <c r="A451" t="s">
        <v>3014</v>
      </c>
      <c r="B451" s="1">
        <v>44718</v>
      </c>
      <c r="C451" t="s">
        <v>3015</v>
      </c>
      <c r="D451" t="s">
        <v>6172</v>
      </c>
      <c r="E451">
        <v>1</v>
      </c>
      <c r="F451" t="s">
        <v>3016</v>
      </c>
      <c r="G451" t="s">
        <v>3018</v>
      </c>
      <c r="H451" t="s">
        <v>3019</v>
      </c>
      <c r="I451" t="s">
        <v>343</v>
      </c>
      <c r="J451" t="s">
        <v>317</v>
      </c>
      <c r="K451" t="s">
        <v>344</v>
      </c>
      <c r="L451" s="2">
        <v>0.5</v>
      </c>
      <c r="M451" s="3">
        <v>7.169999999999999</v>
      </c>
      <c r="N451" s="3">
        <v>1.4339999999999997</v>
      </c>
      <c r="O451">
        <v>0.43019999999999992</v>
      </c>
      <c r="P451" t="str">
        <f>INDEX(products[],MATCH('orders (2)'!D451,products[Product ID],0),2)</f>
        <v>Rob</v>
      </c>
      <c r="Q451" t="str">
        <f>INDEX(products[],MATCH('orders (2)'!D451,products[Product ID],0),3)</f>
        <v>L</v>
      </c>
      <c r="R451" t="str">
        <f>INDEX(customers[],MATCH('orders (2)'!C451,customers[Customer ID],0),3)</f>
        <v>pdurbancg@symantec.com</v>
      </c>
      <c r="S451" t="str">
        <f t="shared" si="28"/>
        <v>Robesca</v>
      </c>
      <c r="T451" t="str">
        <f>VLOOKUP(orders[[#This Row],[Customer ID]],customers[],9,FALSE)</f>
        <v>No</v>
      </c>
      <c r="U451" t="str">
        <f t="shared" si="29"/>
        <v>Été</v>
      </c>
      <c r="V451" t="str">
        <f t="shared" si="30"/>
        <v>Light</v>
      </c>
      <c r="W451" s="3">
        <f t="shared" si="31"/>
        <v>7.169999999999999</v>
      </c>
    </row>
    <row r="452" spans="1:23" x14ac:dyDescent="0.2">
      <c r="A452" t="s">
        <v>3020</v>
      </c>
      <c r="B452" s="1">
        <v>44336</v>
      </c>
      <c r="C452" t="s">
        <v>3021</v>
      </c>
      <c r="D452" t="s">
        <v>6162</v>
      </c>
      <c r="E452">
        <v>2</v>
      </c>
      <c r="F452" t="s">
        <v>3022</v>
      </c>
      <c r="G452" t="s">
        <v>3024</v>
      </c>
      <c r="H452" t="s">
        <v>3025</v>
      </c>
      <c r="I452" t="s">
        <v>259</v>
      </c>
      <c r="J452" t="s">
        <v>18</v>
      </c>
      <c r="K452">
        <v>43610</v>
      </c>
      <c r="L452" s="2">
        <v>0.2</v>
      </c>
      <c r="M452" s="3">
        <v>2.6849999999999996</v>
      </c>
      <c r="N452" s="3">
        <v>1.3424999999999998</v>
      </c>
      <c r="O452">
        <v>0.16109999999999997</v>
      </c>
      <c r="P452" t="str">
        <f>INDEX(products[],MATCH('orders (2)'!D452,products[Product ID],0),2)</f>
        <v>Rob</v>
      </c>
      <c r="Q452" t="str">
        <f>INDEX(products[],MATCH('orders (2)'!D452,products[Product ID],0),3)</f>
        <v>D</v>
      </c>
      <c r="R452" t="str">
        <f>INDEX(customers[],MATCH('orders (2)'!C452,customers[Customer ID],0),3)</f>
        <v>aharroldch@miibeian.gov.cn</v>
      </c>
      <c r="S452" t="str">
        <f t="shared" si="28"/>
        <v>Robesca</v>
      </c>
      <c r="T452" t="str">
        <f>VLOOKUP(orders[[#This Row],[Customer ID]],customers[],9,FALSE)</f>
        <v>No</v>
      </c>
      <c r="U452" t="str">
        <f t="shared" si="29"/>
        <v>Printemps</v>
      </c>
      <c r="V452" t="str">
        <f t="shared" si="30"/>
        <v>Dark</v>
      </c>
      <c r="W452" s="3">
        <f t="shared" si="31"/>
        <v>5.3699999999999992</v>
      </c>
    </row>
    <row r="453" spans="1:23" x14ac:dyDescent="0.2">
      <c r="A453" t="s">
        <v>3026</v>
      </c>
      <c r="B453" s="1">
        <v>44207</v>
      </c>
      <c r="C453" t="s">
        <v>3027</v>
      </c>
      <c r="D453" t="s">
        <v>6144</v>
      </c>
      <c r="E453">
        <v>5</v>
      </c>
      <c r="F453" t="s">
        <v>3028</v>
      </c>
      <c r="G453" t="s">
        <v>3030</v>
      </c>
      <c r="H453" t="s">
        <v>3031</v>
      </c>
      <c r="I453" t="s">
        <v>3032</v>
      </c>
      <c r="J453" t="s">
        <v>317</v>
      </c>
      <c r="K453" t="s">
        <v>3033</v>
      </c>
      <c r="L453" s="2">
        <v>0.2</v>
      </c>
      <c r="M453" s="3">
        <v>4.7549999999999999</v>
      </c>
      <c r="N453" s="3">
        <v>2.3774999999999999</v>
      </c>
      <c r="O453">
        <v>0.61814999999999998</v>
      </c>
      <c r="P453" t="str">
        <f>INDEX(products[],MATCH('orders (2)'!D453,products[Product ID],0),2)</f>
        <v>Lib</v>
      </c>
      <c r="Q453" t="str">
        <f>INDEX(products[],MATCH('orders (2)'!D453,products[Product ID],0),3)</f>
        <v>L</v>
      </c>
      <c r="R453" t="str">
        <f>INDEX(customers[],MATCH('orders (2)'!C453,customers[Customer ID],0),3)</f>
        <v>spamphilonci@mlb.com</v>
      </c>
      <c r="S453" t="str">
        <f t="shared" si="28"/>
        <v>Liberta</v>
      </c>
      <c r="T453" t="str">
        <f>VLOOKUP(orders[[#This Row],[Customer ID]],customers[],9,FALSE)</f>
        <v>No</v>
      </c>
      <c r="U453" t="str">
        <f t="shared" si="29"/>
        <v>Hiver</v>
      </c>
      <c r="V453" t="str">
        <f t="shared" si="30"/>
        <v>Light</v>
      </c>
      <c r="W453" s="3">
        <f t="shared" si="31"/>
        <v>23.774999999999999</v>
      </c>
    </row>
    <row r="454" spans="1:23" x14ac:dyDescent="0.2">
      <c r="A454" t="s">
        <v>3034</v>
      </c>
      <c r="B454" s="1">
        <v>43518</v>
      </c>
      <c r="C454" t="s">
        <v>3035</v>
      </c>
      <c r="D454" t="s">
        <v>6148</v>
      </c>
      <c r="E454">
        <v>2</v>
      </c>
      <c r="F454" t="s">
        <v>3036</v>
      </c>
      <c r="G454" t="s">
        <v>3038</v>
      </c>
      <c r="H454" t="s">
        <v>3039</v>
      </c>
      <c r="I454" t="s">
        <v>34</v>
      </c>
      <c r="J454" t="s">
        <v>18</v>
      </c>
      <c r="K454">
        <v>28210</v>
      </c>
      <c r="L454" s="2">
        <v>2.5</v>
      </c>
      <c r="M454" s="3">
        <v>20.584999999999997</v>
      </c>
      <c r="N454" s="3">
        <v>0.82339999999999991</v>
      </c>
      <c r="O454">
        <v>1.2350999999999999</v>
      </c>
      <c r="P454" t="str">
        <f>INDEX(products[],MATCH('orders (2)'!D454,products[Product ID],0),2)</f>
        <v>Rob</v>
      </c>
      <c r="Q454" t="str">
        <f>INDEX(products[],MATCH('orders (2)'!D454,products[Product ID],0),3)</f>
        <v>D</v>
      </c>
      <c r="R454" t="str">
        <f>INDEX(customers[],MATCH('orders (2)'!C454,customers[Customer ID],0),3)</f>
        <v>mspurdencj@exblog.jp</v>
      </c>
      <c r="S454" t="str">
        <f t="shared" si="28"/>
        <v>Robesca</v>
      </c>
      <c r="T454" t="str">
        <f>VLOOKUP(orders[[#This Row],[Customer ID]],customers[],9,FALSE)</f>
        <v>Yes</v>
      </c>
      <c r="U454" t="str">
        <f t="shared" si="29"/>
        <v>Hiver</v>
      </c>
      <c r="V454" t="str">
        <f t="shared" si="30"/>
        <v>Dark</v>
      </c>
      <c r="W454" s="3">
        <f t="shared" si="31"/>
        <v>41.169999999999995</v>
      </c>
    </row>
    <row r="455" spans="1:23" x14ac:dyDescent="0.2">
      <c r="A455" t="s">
        <v>3046</v>
      </c>
      <c r="B455" s="1">
        <v>44579</v>
      </c>
      <c r="C455" t="s">
        <v>3047</v>
      </c>
      <c r="D455" t="s">
        <v>6160</v>
      </c>
      <c r="E455">
        <v>4</v>
      </c>
      <c r="F455" t="s">
        <v>3048</v>
      </c>
      <c r="G455" t="s">
        <v>3050</v>
      </c>
      <c r="H455" t="s">
        <v>3051</v>
      </c>
      <c r="I455" t="s">
        <v>201</v>
      </c>
      <c r="J455" t="s">
        <v>18</v>
      </c>
      <c r="K455">
        <v>18706</v>
      </c>
      <c r="L455" s="2">
        <v>0.5</v>
      </c>
      <c r="M455" s="3">
        <v>9.51</v>
      </c>
      <c r="N455" s="3">
        <v>1.9019999999999999</v>
      </c>
      <c r="O455">
        <v>1.2363</v>
      </c>
      <c r="P455" t="str">
        <f>INDEX(products[],MATCH('orders (2)'!D455,products[Product ID],0),2)</f>
        <v>Lib</v>
      </c>
      <c r="Q455" t="str">
        <f>INDEX(products[],MATCH('orders (2)'!D455,products[Product ID],0),3)</f>
        <v>L</v>
      </c>
      <c r="R455" t="str">
        <f>INDEX(customers[],MATCH('orders (2)'!C455,customers[Customer ID],0),3)</f>
        <v>npirronecl@weibo.com</v>
      </c>
      <c r="S455" t="str">
        <f t="shared" si="28"/>
        <v>Liberta</v>
      </c>
      <c r="T455" t="str">
        <f>VLOOKUP(orders[[#This Row],[Customer ID]],customers[],9,FALSE)</f>
        <v>No</v>
      </c>
      <c r="U455" t="str">
        <f t="shared" si="29"/>
        <v>Hiver</v>
      </c>
      <c r="V455" t="str">
        <f t="shared" si="30"/>
        <v>Light</v>
      </c>
      <c r="W455" s="3">
        <f t="shared" si="31"/>
        <v>38.04</v>
      </c>
    </row>
    <row r="456" spans="1:23" x14ac:dyDescent="0.2">
      <c r="A456" t="s">
        <v>3052</v>
      </c>
      <c r="B456" s="1">
        <v>44421</v>
      </c>
      <c r="C456" t="s">
        <v>3053</v>
      </c>
      <c r="D456" t="s">
        <v>6148</v>
      </c>
      <c r="E456">
        <v>4</v>
      </c>
      <c r="F456" t="s">
        <v>3054</v>
      </c>
      <c r="H456" t="s">
        <v>3056</v>
      </c>
      <c r="I456" t="s">
        <v>448</v>
      </c>
      <c r="J456" t="s">
        <v>317</v>
      </c>
      <c r="K456" t="s">
        <v>329</v>
      </c>
      <c r="L456" s="2">
        <v>2.5</v>
      </c>
      <c r="M456" s="3">
        <v>20.584999999999997</v>
      </c>
      <c r="N456" s="3">
        <v>0.82339999999999991</v>
      </c>
      <c r="O456">
        <v>1.2350999999999999</v>
      </c>
      <c r="P456" t="str">
        <f>INDEX(products[],MATCH('orders (2)'!D456,products[Product ID],0),2)</f>
        <v>Rob</v>
      </c>
      <c r="Q456" t="str">
        <f>INDEX(products[],MATCH('orders (2)'!D456,products[Product ID],0),3)</f>
        <v>D</v>
      </c>
      <c r="R456" t="str">
        <f>INDEX(customers[],MATCH('orders (2)'!C456,customers[Customer ID],0),3)</f>
        <v>rcawleycm@yellowbook.com</v>
      </c>
      <c r="S456" t="str">
        <f t="shared" si="28"/>
        <v>Robesca</v>
      </c>
      <c r="T456" t="str">
        <f>VLOOKUP(orders[[#This Row],[Customer ID]],customers[],9,FALSE)</f>
        <v>Yes</v>
      </c>
      <c r="U456" t="str">
        <f t="shared" si="29"/>
        <v>Été</v>
      </c>
      <c r="V456" t="str">
        <f t="shared" si="30"/>
        <v>Dark</v>
      </c>
      <c r="W456" s="3">
        <f t="shared" si="31"/>
        <v>82.339999999999989</v>
      </c>
    </row>
    <row r="457" spans="1:23" x14ac:dyDescent="0.2">
      <c r="A457" t="s">
        <v>3057</v>
      </c>
      <c r="B457" s="1">
        <v>43841</v>
      </c>
      <c r="C457" t="s">
        <v>3058</v>
      </c>
      <c r="D457" t="s">
        <v>6144</v>
      </c>
      <c r="E457">
        <v>2</v>
      </c>
      <c r="F457" t="s">
        <v>3059</v>
      </c>
      <c r="G457" t="s">
        <v>3061</v>
      </c>
      <c r="H457" t="s">
        <v>3062</v>
      </c>
      <c r="I457" t="s">
        <v>487</v>
      </c>
      <c r="J457" t="s">
        <v>317</v>
      </c>
      <c r="K457" t="s">
        <v>362</v>
      </c>
      <c r="L457" s="2">
        <v>0.2</v>
      </c>
      <c r="M457" s="3">
        <v>4.7549999999999999</v>
      </c>
      <c r="N457" s="3">
        <v>2.3774999999999999</v>
      </c>
      <c r="O457">
        <v>0.61814999999999998</v>
      </c>
      <c r="P457" t="str">
        <f>INDEX(products[],MATCH('orders (2)'!D457,products[Product ID],0),2)</f>
        <v>Lib</v>
      </c>
      <c r="Q457" t="str">
        <f>INDEX(products[],MATCH('orders (2)'!D457,products[Product ID],0),3)</f>
        <v>L</v>
      </c>
      <c r="R457" t="str">
        <f>INDEX(customers[],MATCH('orders (2)'!C457,customers[Customer ID],0),3)</f>
        <v>sbarribalcn@microsoft.com</v>
      </c>
      <c r="S457" t="str">
        <f t="shared" si="28"/>
        <v>Liberta</v>
      </c>
      <c r="T457" t="str">
        <f>VLOOKUP(orders[[#This Row],[Customer ID]],customers[],9,FALSE)</f>
        <v>Yes</v>
      </c>
      <c r="U457" t="str">
        <f t="shared" si="29"/>
        <v>Hiver</v>
      </c>
      <c r="V457" t="str">
        <f t="shared" si="30"/>
        <v>Light</v>
      </c>
      <c r="W457" s="3">
        <f t="shared" si="31"/>
        <v>9.51</v>
      </c>
    </row>
    <row r="458" spans="1:23" x14ac:dyDescent="0.2">
      <c r="A458" t="s">
        <v>3063</v>
      </c>
      <c r="B458" s="1">
        <v>44017</v>
      </c>
      <c r="C458" t="s">
        <v>3064</v>
      </c>
      <c r="D458" t="s">
        <v>6148</v>
      </c>
      <c r="E458">
        <v>2</v>
      </c>
      <c r="F458" t="s">
        <v>3065</v>
      </c>
      <c r="G458" t="s">
        <v>3067</v>
      </c>
      <c r="H458" t="s">
        <v>3068</v>
      </c>
      <c r="I458" t="s">
        <v>283</v>
      </c>
      <c r="J458" t="s">
        <v>27</v>
      </c>
      <c r="K458" t="s">
        <v>284</v>
      </c>
      <c r="L458" s="2">
        <v>2.5</v>
      </c>
      <c r="M458" s="3">
        <v>20.584999999999997</v>
      </c>
      <c r="N458" s="3">
        <v>0.82339999999999991</v>
      </c>
      <c r="O458">
        <v>1.2350999999999999</v>
      </c>
      <c r="P458" t="str">
        <f>INDEX(products[],MATCH('orders (2)'!D458,products[Product ID],0),2)</f>
        <v>Rob</v>
      </c>
      <c r="Q458" t="str">
        <f>INDEX(products[],MATCH('orders (2)'!D458,products[Product ID],0),3)</f>
        <v>D</v>
      </c>
      <c r="R458" t="str">
        <f>INDEX(customers[],MATCH('orders (2)'!C458,customers[Customer ID],0),3)</f>
        <v>aadamidesco@bizjournals.com</v>
      </c>
      <c r="S458" t="str">
        <f t="shared" si="28"/>
        <v>Robesca</v>
      </c>
      <c r="T458" t="str">
        <f>VLOOKUP(orders[[#This Row],[Customer ID]],customers[],9,FALSE)</f>
        <v>No</v>
      </c>
      <c r="U458" t="str">
        <f t="shared" si="29"/>
        <v>Été</v>
      </c>
      <c r="V458" t="str">
        <f t="shared" si="30"/>
        <v>Dark</v>
      </c>
      <c r="W458" s="3">
        <f t="shared" si="31"/>
        <v>41.169999999999995</v>
      </c>
    </row>
    <row r="459" spans="1:23" x14ac:dyDescent="0.2">
      <c r="A459" t="s">
        <v>3069</v>
      </c>
      <c r="B459" s="1">
        <v>43671</v>
      </c>
      <c r="C459" t="s">
        <v>3070</v>
      </c>
      <c r="D459" t="s">
        <v>6160</v>
      </c>
      <c r="E459">
        <v>5</v>
      </c>
      <c r="F459" t="s">
        <v>3071</v>
      </c>
      <c r="G459" t="s">
        <v>3073</v>
      </c>
      <c r="H459" t="s">
        <v>3074</v>
      </c>
      <c r="I459" t="s">
        <v>218</v>
      </c>
      <c r="J459" t="s">
        <v>18</v>
      </c>
      <c r="K459">
        <v>14652</v>
      </c>
      <c r="L459" s="2">
        <v>0.5</v>
      </c>
      <c r="M459" s="3">
        <v>9.51</v>
      </c>
      <c r="N459" s="3">
        <v>1.9019999999999999</v>
      </c>
      <c r="O459">
        <v>1.2363</v>
      </c>
      <c r="P459" t="str">
        <f>INDEX(products[],MATCH('orders (2)'!D459,products[Product ID],0),2)</f>
        <v>Lib</v>
      </c>
      <c r="Q459" t="str">
        <f>INDEX(products[],MATCH('orders (2)'!D459,products[Product ID],0),3)</f>
        <v>L</v>
      </c>
      <c r="R459" t="str">
        <f>INDEX(customers[],MATCH('orders (2)'!C459,customers[Customer ID],0),3)</f>
        <v>cthowescp@craigslist.org</v>
      </c>
      <c r="S459" t="str">
        <f t="shared" si="28"/>
        <v>Liberta</v>
      </c>
      <c r="T459" t="str">
        <f>VLOOKUP(orders[[#This Row],[Customer ID]],customers[],9,FALSE)</f>
        <v>No</v>
      </c>
      <c r="U459" t="str">
        <f t="shared" si="29"/>
        <v>Été</v>
      </c>
      <c r="V459" t="str">
        <f t="shared" si="30"/>
        <v>Light</v>
      </c>
      <c r="W459" s="3">
        <f t="shared" si="31"/>
        <v>47.55</v>
      </c>
    </row>
    <row r="460" spans="1:23" x14ac:dyDescent="0.2">
      <c r="A460" t="s">
        <v>3075</v>
      </c>
      <c r="B460" s="1">
        <v>44707</v>
      </c>
      <c r="C460" t="s">
        <v>3076</v>
      </c>
      <c r="D460" t="s">
        <v>6154</v>
      </c>
      <c r="E460">
        <v>4</v>
      </c>
      <c r="F460" t="s">
        <v>3077</v>
      </c>
      <c r="G460" t="s">
        <v>3079</v>
      </c>
      <c r="H460" t="s">
        <v>3080</v>
      </c>
      <c r="I460" t="s">
        <v>125</v>
      </c>
      <c r="J460" t="s">
        <v>18</v>
      </c>
      <c r="K460">
        <v>85754</v>
      </c>
      <c r="L460" s="2">
        <v>1</v>
      </c>
      <c r="M460" s="3">
        <v>11.25</v>
      </c>
      <c r="N460" s="3">
        <v>1.125</v>
      </c>
      <c r="O460">
        <v>1.0125</v>
      </c>
      <c r="P460" t="str">
        <f>INDEX(products[],MATCH('orders (2)'!D460,products[Product ID],0),2)</f>
        <v>Ara</v>
      </c>
      <c r="Q460" t="str">
        <f>INDEX(products[],MATCH('orders (2)'!D460,products[Product ID],0),3)</f>
        <v>M</v>
      </c>
      <c r="R460" t="str">
        <f>INDEX(customers[],MATCH('orders (2)'!C460,customers[Customer ID],0),3)</f>
        <v>rwillowaycq@admin.ch</v>
      </c>
      <c r="S460" t="str">
        <f t="shared" si="28"/>
        <v>Arabica</v>
      </c>
      <c r="T460" t="str">
        <f>VLOOKUP(orders[[#This Row],[Customer ID]],customers[],9,FALSE)</f>
        <v>No</v>
      </c>
      <c r="U460" t="str">
        <f t="shared" si="29"/>
        <v>Printemps</v>
      </c>
      <c r="V460" t="str">
        <f t="shared" si="30"/>
        <v>Medium</v>
      </c>
      <c r="W460" s="3">
        <f t="shared" si="31"/>
        <v>45</v>
      </c>
    </row>
    <row r="461" spans="1:23" x14ac:dyDescent="0.2">
      <c r="A461" t="s">
        <v>3081</v>
      </c>
      <c r="B461" s="1">
        <v>43840</v>
      </c>
      <c r="C461" t="s">
        <v>3082</v>
      </c>
      <c r="D461" t="s">
        <v>6144</v>
      </c>
      <c r="E461">
        <v>5</v>
      </c>
      <c r="F461" t="s">
        <v>3083</v>
      </c>
      <c r="G461" t="s">
        <v>3085</v>
      </c>
      <c r="H461" t="s">
        <v>3086</v>
      </c>
      <c r="I461" t="s">
        <v>32</v>
      </c>
      <c r="J461" t="s">
        <v>18</v>
      </c>
      <c r="K461">
        <v>55480</v>
      </c>
      <c r="L461" s="2">
        <v>0.2</v>
      </c>
      <c r="M461" s="3">
        <v>4.7549999999999999</v>
      </c>
      <c r="N461" s="3">
        <v>2.3774999999999999</v>
      </c>
      <c r="O461">
        <v>0.61814999999999998</v>
      </c>
      <c r="P461" t="str">
        <f>INDEX(products[],MATCH('orders (2)'!D461,products[Product ID],0),2)</f>
        <v>Lib</v>
      </c>
      <c r="Q461" t="str">
        <f>INDEX(products[],MATCH('orders (2)'!D461,products[Product ID],0),3)</f>
        <v>L</v>
      </c>
      <c r="R461" t="str">
        <f>INDEX(customers[],MATCH('orders (2)'!C461,customers[Customer ID],0),3)</f>
        <v>aelwincr@privacy.gov.au</v>
      </c>
      <c r="S461" t="str">
        <f t="shared" si="28"/>
        <v>Liberta</v>
      </c>
      <c r="T461" t="str">
        <f>VLOOKUP(orders[[#This Row],[Customer ID]],customers[],9,FALSE)</f>
        <v>No</v>
      </c>
      <c r="U461" t="str">
        <f t="shared" si="29"/>
        <v>Hiver</v>
      </c>
      <c r="V461" t="str">
        <f t="shared" si="30"/>
        <v>Light</v>
      </c>
      <c r="W461" s="3">
        <f t="shared" si="31"/>
        <v>23.774999999999999</v>
      </c>
    </row>
    <row r="462" spans="1:23" x14ac:dyDescent="0.2">
      <c r="A462" t="s">
        <v>3087</v>
      </c>
      <c r="B462" s="1">
        <v>43602</v>
      </c>
      <c r="C462" t="s">
        <v>3088</v>
      </c>
      <c r="D462" t="s">
        <v>6171</v>
      </c>
      <c r="E462">
        <v>3</v>
      </c>
      <c r="F462" t="s">
        <v>3089</v>
      </c>
      <c r="G462" t="s">
        <v>3091</v>
      </c>
      <c r="H462" t="s">
        <v>3092</v>
      </c>
      <c r="I462" t="s">
        <v>398</v>
      </c>
      <c r="J462" t="s">
        <v>317</v>
      </c>
      <c r="K462" t="s">
        <v>399</v>
      </c>
      <c r="L462" s="2">
        <v>0.5</v>
      </c>
      <c r="M462" s="3">
        <v>5.3699999999999992</v>
      </c>
      <c r="N462" s="3">
        <v>1.0739999999999998</v>
      </c>
      <c r="O462">
        <v>0.32219999999999993</v>
      </c>
      <c r="P462" t="str">
        <f>INDEX(products[],MATCH('orders (2)'!D462,products[Product ID],0),2)</f>
        <v>Rob</v>
      </c>
      <c r="Q462" t="str">
        <f>INDEX(products[],MATCH('orders (2)'!D462,products[Product ID],0),3)</f>
        <v>D</v>
      </c>
      <c r="R462" t="str">
        <f>INDEX(customers[],MATCH('orders (2)'!C462,customers[Customer ID],0),3)</f>
        <v>abilbrookcs@booking.com</v>
      </c>
      <c r="S462" t="str">
        <f t="shared" si="28"/>
        <v>Robesca</v>
      </c>
      <c r="T462" t="str">
        <f>VLOOKUP(orders[[#This Row],[Customer ID]],customers[],9,FALSE)</f>
        <v>Yes</v>
      </c>
      <c r="U462" t="str">
        <f t="shared" si="29"/>
        <v>Printemps</v>
      </c>
      <c r="V462" t="str">
        <f t="shared" si="30"/>
        <v>Dark</v>
      </c>
      <c r="W462" s="3">
        <f t="shared" si="31"/>
        <v>16.11</v>
      </c>
    </row>
    <row r="463" spans="1:23" x14ac:dyDescent="0.2">
      <c r="A463" t="s">
        <v>3093</v>
      </c>
      <c r="B463" s="1">
        <v>44036</v>
      </c>
      <c r="C463" t="s">
        <v>3094</v>
      </c>
      <c r="D463" t="s">
        <v>6162</v>
      </c>
      <c r="E463">
        <v>4</v>
      </c>
      <c r="F463" t="s">
        <v>3095</v>
      </c>
      <c r="G463" t="s">
        <v>3097</v>
      </c>
      <c r="H463" t="s">
        <v>3098</v>
      </c>
      <c r="I463" t="s">
        <v>84</v>
      </c>
      <c r="J463" t="s">
        <v>27</v>
      </c>
      <c r="K463" t="s">
        <v>85</v>
      </c>
      <c r="L463" s="2">
        <v>0.2</v>
      </c>
      <c r="M463" s="3">
        <v>2.6849999999999996</v>
      </c>
      <c r="N463" s="3">
        <v>1.3424999999999998</v>
      </c>
      <c r="O463">
        <v>0.16109999999999997</v>
      </c>
      <c r="P463" t="str">
        <f>INDEX(products[],MATCH('orders (2)'!D463,products[Product ID],0),2)</f>
        <v>Rob</v>
      </c>
      <c r="Q463" t="str">
        <f>INDEX(products[],MATCH('orders (2)'!D463,products[Product ID],0),3)</f>
        <v>D</v>
      </c>
      <c r="R463" t="str">
        <f>INDEX(customers[],MATCH('orders (2)'!C463,customers[Customer ID],0),3)</f>
        <v>rmckallct@sakura.ne.jp</v>
      </c>
      <c r="S463" t="str">
        <f t="shared" si="28"/>
        <v>Robesca</v>
      </c>
      <c r="T463" t="str">
        <f>VLOOKUP(orders[[#This Row],[Customer ID]],customers[],9,FALSE)</f>
        <v>Yes</v>
      </c>
      <c r="U463" t="str">
        <f t="shared" si="29"/>
        <v>Été</v>
      </c>
      <c r="V463" t="str">
        <f t="shared" si="30"/>
        <v>Dark</v>
      </c>
      <c r="W463" s="3">
        <f t="shared" si="31"/>
        <v>10.739999999999998</v>
      </c>
    </row>
    <row r="464" spans="1:23" x14ac:dyDescent="0.2">
      <c r="A464" t="s">
        <v>3099</v>
      </c>
      <c r="B464" s="1">
        <v>44124</v>
      </c>
      <c r="C464" t="s">
        <v>3100</v>
      </c>
      <c r="D464" t="s">
        <v>6146</v>
      </c>
      <c r="E464">
        <v>5</v>
      </c>
      <c r="F464" t="s">
        <v>3101</v>
      </c>
      <c r="G464" t="s">
        <v>3103</v>
      </c>
      <c r="H464" t="s">
        <v>3104</v>
      </c>
      <c r="I464" t="s">
        <v>83</v>
      </c>
      <c r="J464" t="s">
        <v>18</v>
      </c>
      <c r="K464">
        <v>31119</v>
      </c>
      <c r="L464" s="2">
        <v>1</v>
      </c>
      <c r="M464" s="3">
        <v>9.9499999999999993</v>
      </c>
      <c r="N464" s="3">
        <v>0.99499999999999988</v>
      </c>
      <c r="O464">
        <v>0.89549999999999985</v>
      </c>
      <c r="P464" t="str">
        <f>INDEX(products[],MATCH('orders (2)'!D464,products[Product ID],0),2)</f>
        <v>Ara</v>
      </c>
      <c r="Q464" t="str">
        <f>INDEX(products[],MATCH('orders (2)'!D464,products[Product ID],0),3)</f>
        <v>D</v>
      </c>
      <c r="R464" t="str">
        <f>INDEX(customers[],MATCH('orders (2)'!C464,customers[Customer ID],0),3)</f>
        <v>bdailecu@vistaprint.com</v>
      </c>
      <c r="S464" t="str">
        <f t="shared" si="28"/>
        <v>Arabica</v>
      </c>
      <c r="T464" t="str">
        <f>VLOOKUP(orders[[#This Row],[Customer ID]],customers[],9,FALSE)</f>
        <v>Yes</v>
      </c>
      <c r="U464" t="str">
        <f t="shared" si="29"/>
        <v>Automne</v>
      </c>
      <c r="V464" t="str">
        <f t="shared" si="30"/>
        <v>Dark</v>
      </c>
      <c r="W464" s="3">
        <f t="shared" si="31"/>
        <v>49.75</v>
      </c>
    </row>
    <row r="465" spans="1:23" x14ac:dyDescent="0.2">
      <c r="A465" t="s">
        <v>3105</v>
      </c>
      <c r="B465" s="1">
        <v>43730</v>
      </c>
      <c r="C465" t="s">
        <v>3106</v>
      </c>
      <c r="D465" t="s">
        <v>6140</v>
      </c>
      <c r="E465">
        <v>2</v>
      </c>
      <c r="F465" t="s">
        <v>3107</v>
      </c>
      <c r="G465" t="s">
        <v>3109</v>
      </c>
      <c r="H465" t="s">
        <v>3110</v>
      </c>
      <c r="I465" t="s">
        <v>438</v>
      </c>
      <c r="J465" t="s">
        <v>317</v>
      </c>
      <c r="K465" t="s">
        <v>345</v>
      </c>
      <c r="L465" s="2">
        <v>1</v>
      </c>
      <c r="M465" s="3">
        <v>13.75</v>
      </c>
      <c r="N465" s="3">
        <v>1.375</v>
      </c>
      <c r="O465">
        <v>1.5125</v>
      </c>
      <c r="P465" t="str">
        <f>INDEX(products[],MATCH('orders (2)'!D465,products[Product ID],0),2)</f>
        <v>Exc</v>
      </c>
      <c r="Q465" t="str">
        <f>INDEX(products[],MATCH('orders (2)'!D465,products[Product ID],0),3)</f>
        <v>M</v>
      </c>
      <c r="R465" t="str">
        <f>INDEX(customers[],MATCH('orders (2)'!C465,customers[Customer ID],0),3)</f>
        <v>atrehernecv@state.tx.us</v>
      </c>
      <c r="S465" t="str">
        <f t="shared" si="28"/>
        <v>Excercice</v>
      </c>
      <c r="T465" t="str">
        <f>VLOOKUP(orders[[#This Row],[Customer ID]],customers[],9,FALSE)</f>
        <v>No</v>
      </c>
      <c r="U465" t="str">
        <f t="shared" si="29"/>
        <v xml:space="preserve">Automne </v>
      </c>
      <c r="V465" t="str">
        <f t="shared" si="30"/>
        <v>Medium</v>
      </c>
      <c r="W465" s="3">
        <f t="shared" si="31"/>
        <v>27.5</v>
      </c>
    </row>
    <row r="466" spans="1:23" x14ac:dyDescent="0.2">
      <c r="A466" t="s">
        <v>3111</v>
      </c>
      <c r="B466" s="1">
        <v>43989</v>
      </c>
      <c r="C466" t="s">
        <v>3112</v>
      </c>
      <c r="D466" t="s">
        <v>6164</v>
      </c>
      <c r="E466">
        <v>4</v>
      </c>
      <c r="F466" t="s">
        <v>3113</v>
      </c>
      <c r="G466" t="s">
        <v>3115</v>
      </c>
      <c r="H466" t="s">
        <v>3116</v>
      </c>
      <c r="I466" t="s">
        <v>298</v>
      </c>
      <c r="J466" t="s">
        <v>27</v>
      </c>
      <c r="K466" t="s">
        <v>299</v>
      </c>
      <c r="L466" s="2">
        <v>2.5</v>
      </c>
      <c r="M466" s="3">
        <v>29.784999999999997</v>
      </c>
      <c r="N466" s="3">
        <v>1.1913999999999998</v>
      </c>
      <c r="O466">
        <v>3.8720499999999998</v>
      </c>
      <c r="P466" t="str">
        <f>INDEX(products[],MATCH('orders (2)'!D466,products[Product ID],0),2)</f>
        <v>Lib</v>
      </c>
      <c r="Q466" t="str">
        <f>INDEX(products[],MATCH('orders (2)'!D466,products[Product ID],0),3)</f>
        <v>D</v>
      </c>
      <c r="R466" t="str">
        <f>INDEX(customers[],MATCH('orders (2)'!C466,customers[Customer ID],0),3)</f>
        <v>abrentnallcw@biglobe.ne.jp</v>
      </c>
      <c r="S466" t="str">
        <f t="shared" si="28"/>
        <v>Liberta</v>
      </c>
      <c r="T466" t="str">
        <f>VLOOKUP(orders[[#This Row],[Customer ID]],customers[],9,FALSE)</f>
        <v>No</v>
      </c>
      <c r="U466" t="str">
        <f t="shared" si="29"/>
        <v>Été</v>
      </c>
      <c r="V466" t="str">
        <f t="shared" si="30"/>
        <v>Dark</v>
      </c>
      <c r="W466" s="3">
        <f t="shared" si="31"/>
        <v>119.13999999999999</v>
      </c>
    </row>
    <row r="467" spans="1:23" x14ac:dyDescent="0.2">
      <c r="A467" t="s">
        <v>3117</v>
      </c>
      <c r="B467" s="1">
        <v>43814</v>
      </c>
      <c r="C467" t="s">
        <v>3118</v>
      </c>
      <c r="D467" t="s">
        <v>6148</v>
      </c>
      <c r="E467">
        <v>1</v>
      </c>
      <c r="F467" t="s">
        <v>3119</v>
      </c>
      <c r="G467" t="s">
        <v>3121</v>
      </c>
      <c r="H467" t="s">
        <v>3122</v>
      </c>
      <c r="I467" t="s">
        <v>48</v>
      </c>
      <c r="J467" t="s">
        <v>18</v>
      </c>
      <c r="K467">
        <v>37939</v>
      </c>
      <c r="L467" s="2">
        <v>2.5</v>
      </c>
      <c r="M467" s="3">
        <v>20.584999999999997</v>
      </c>
      <c r="N467" s="3">
        <v>0.82339999999999991</v>
      </c>
      <c r="O467">
        <v>1.2350999999999999</v>
      </c>
      <c r="P467" t="str">
        <f>INDEX(products[],MATCH('orders (2)'!D467,products[Product ID],0),2)</f>
        <v>Rob</v>
      </c>
      <c r="Q467" t="str">
        <f>INDEX(products[],MATCH('orders (2)'!D467,products[Product ID],0),3)</f>
        <v>D</v>
      </c>
      <c r="R467" t="str">
        <f>INDEX(customers[],MATCH('orders (2)'!C467,customers[Customer ID],0),3)</f>
        <v>ddrinkallcx@psu.edu</v>
      </c>
      <c r="S467" t="str">
        <f t="shared" si="28"/>
        <v>Robesca</v>
      </c>
      <c r="T467" t="str">
        <f>VLOOKUP(orders[[#This Row],[Customer ID]],customers[],9,FALSE)</f>
        <v>Yes</v>
      </c>
      <c r="U467" t="str">
        <f t="shared" si="29"/>
        <v>Hiver</v>
      </c>
      <c r="V467" t="str">
        <f t="shared" si="30"/>
        <v>Dark</v>
      </c>
      <c r="W467" s="3">
        <f t="shared" si="31"/>
        <v>20.584999999999997</v>
      </c>
    </row>
    <row r="468" spans="1:23" x14ac:dyDescent="0.2">
      <c r="A468" t="s">
        <v>3123</v>
      </c>
      <c r="B468" s="1">
        <v>44171</v>
      </c>
      <c r="C468" t="s">
        <v>3124</v>
      </c>
      <c r="D468" t="s">
        <v>6153</v>
      </c>
      <c r="E468">
        <v>3</v>
      </c>
      <c r="F468" t="s">
        <v>3125</v>
      </c>
      <c r="G468" t="s">
        <v>3127</v>
      </c>
      <c r="H468" t="s">
        <v>3128</v>
      </c>
      <c r="I468" t="s">
        <v>157</v>
      </c>
      <c r="J468" t="s">
        <v>18</v>
      </c>
      <c r="K468">
        <v>48604</v>
      </c>
      <c r="L468" s="2">
        <v>0.2</v>
      </c>
      <c r="M468" s="3">
        <v>2.9849999999999999</v>
      </c>
      <c r="N468" s="3">
        <v>1.4924999999999999</v>
      </c>
      <c r="O468">
        <v>0.26865</v>
      </c>
      <c r="P468" t="str">
        <f>INDEX(products[],MATCH('orders (2)'!D468,products[Product ID],0),2)</f>
        <v>Ara</v>
      </c>
      <c r="Q468" t="str">
        <f>INDEX(products[],MATCH('orders (2)'!D468,products[Product ID],0),3)</f>
        <v>D</v>
      </c>
      <c r="R468" t="str">
        <f>INDEX(customers[],MATCH('orders (2)'!C468,customers[Customer ID],0),3)</f>
        <v>dkornelcy@cyberchimps.com</v>
      </c>
      <c r="S468" t="str">
        <f t="shared" si="28"/>
        <v>Arabica</v>
      </c>
      <c r="T468" t="str">
        <f>VLOOKUP(orders[[#This Row],[Customer ID]],customers[],9,FALSE)</f>
        <v>Yes</v>
      </c>
      <c r="U468" t="str">
        <f t="shared" si="29"/>
        <v>Hiver</v>
      </c>
      <c r="V468" t="str">
        <f t="shared" si="30"/>
        <v>Dark</v>
      </c>
      <c r="W468" s="3">
        <f t="shared" si="31"/>
        <v>8.9550000000000001</v>
      </c>
    </row>
    <row r="469" spans="1:23" x14ac:dyDescent="0.2">
      <c r="A469" t="s">
        <v>3129</v>
      </c>
      <c r="B469" s="1">
        <v>44536</v>
      </c>
      <c r="C469" t="s">
        <v>3130</v>
      </c>
      <c r="D469" t="s">
        <v>6157</v>
      </c>
      <c r="E469">
        <v>1</v>
      </c>
      <c r="F469" t="s">
        <v>3131</v>
      </c>
      <c r="G469" t="s">
        <v>3133</v>
      </c>
      <c r="H469" t="s">
        <v>3134</v>
      </c>
      <c r="I469" t="s">
        <v>200</v>
      </c>
      <c r="J469" t="s">
        <v>18</v>
      </c>
      <c r="K469">
        <v>32092</v>
      </c>
      <c r="L469" s="2">
        <v>0.5</v>
      </c>
      <c r="M469" s="3">
        <v>5.97</v>
      </c>
      <c r="N469" s="3">
        <v>1.194</v>
      </c>
      <c r="O469">
        <v>0.5373</v>
      </c>
      <c r="P469" t="str">
        <f>INDEX(products[],MATCH('orders (2)'!D469,products[Product ID],0),2)</f>
        <v>Ara</v>
      </c>
      <c r="Q469" t="str">
        <f>INDEX(products[],MATCH('orders (2)'!D469,products[Product ID],0),3)</f>
        <v>D</v>
      </c>
      <c r="R469" t="str">
        <f>INDEX(customers[],MATCH('orders (2)'!C469,customers[Customer ID],0),3)</f>
        <v>rlequeuxcz@newyorker.com</v>
      </c>
      <c r="S469" t="str">
        <f t="shared" si="28"/>
        <v>Arabica</v>
      </c>
      <c r="T469" t="str">
        <f>VLOOKUP(orders[[#This Row],[Customer ID]],customers[],9,FALSE)</f>
        <v>No</v>
      </c>
      <c r="U469" t="str">
        <f t="shared" si="29"/>
        <v>Hiver</v>
      </c>
      <c r="V469" t="str">
        <f t="shared" si="30"/>
        <v>Dark</v>
      </c>
      <c r="W469" s="3">
        <f t="shared" si="31"/>
        <v>5.97</v>
      </c>
    </row>
    <row r="470" spans="1:23" x14ac:dyDescent="0.2">
      <c r="A470" t="s">
        <v>3135</v>
      </c>
      <c r="B470" s="1">
        <v>44023</v>
      </c>
      <c r="C470" t="s">
        <v>3136</v>
      </c>
      <c r="D470" t="s">
        <v>6140</v>
      </c>
      <c r="E470">
        <v>3</v>
      </c>
      <c r="F470" t="s">
        <v>3137</v>
      </c>
      <c r="H470" t="s">
        <v>3139</v>
      </c>
      <c r="I470" t="s">
        <v>139</v>
      </c>
      <c r="J470" t="s">
        <v>18</v>
      </c>
      <c r="K470">
        <v>94913</v>
      </c>
      <c r="L470" s="2">
        <v>1</v>
      </c>
      <c r="M470" s="3">
        <v>13.75</v>
      </c>
      <c r="N470" s="3">
        <v>1.375</v>
      </c>
      <c r="O470">
        <v>1.5125</v>
      </c>
      <c r="P470" t="str">
        <f>INDEX(products[],MATCH('orders (2)'!D470,products[Product ID],0),2)</f>
        <v>Exc</v>
      </c>
      <c r="Q470" t="str">
        <f>INDEX(products[],MATCH('orders (2)'!D470,products[Product ID],0),3)</f>
        <v>M</v>
      </c>
      <c r="R470" t="str">
        <f>INDEX(customers[],MATCH('orders (2)'!C470,customers[Customer ID],0),3)</f>
        <v>jmccaulld0@parallels.com</v>
      </c>
      <c r="S470" t="str">
        <f t="shared" si="28"/>
        <v>Excercice</v>
      </c>
      <c r="T470" t="str">
        <f>VLOOKUP(orders[[#This Row],[Customer ID]],customers[],9,FALSE)</f>
        <v>Yes</v>
      </c>
      <c r="U470" t="str">
        <f t="shared" si="29"/>
        <v>Été</v>
      </c>
      <c r="V470" t="str">
        <f t="shared" si="30"/>
        <v>Medium</v>
      </c>
      <c r="W470" s="3">
        <f t="shared" si="31"/>
        <v>41.25</v>
      </c>
    </row>
    <row r="471" spans="1:23" x14ac:dyDescent="0.2">
      <c r="A471" t="s">
        <v>3140</v>
      </c>
      <c r="B471" s="1">
        <v>44375</v>
      </c>
      <c r="C471" t="s">
        <v>3193</v>
      </c>
      <c r="D471" t="s">
        <v>6183</v>
      </c>
      <c r="E471">
        <v>5</v>
      </c>
      <c r="F471" t="s">
        <v>3194</v>
      </c>
      <c r="G471" t="s">
        <v>3196</v>
      </c>
      <c r="H471" t="s">
        <v>3197</v>
      </c>
      <c r="I471" t="s">
        <v>88</v>
      </c>
      <c r="J471" t="s">
        <v>18</v>
      </c>
      <c r="K471">
        <v>11388</v>
      </c>
      <c r="L471" s="2">
        <v>0.2</v>
      </c>
      <c r="M471" s="3">
        <v>4.4550000000000001</v>
      </c>
      <c r="N471" s="3">
        <v>2.2275</v>
      </c>
      <c r="O471">
        <v>0.49004999999999999</v>
      </c>
      <c r="P471" t="str">
        <f>INDEX(products[],MATCH('orders (2)'!D471,products[Product ID],0),2)</f>
        <v>Exc</v>
      </c>
      <c r="Q471" t="str">
        <f>INDEX(products[],MATCH('orders (2)'!D471,products[Product ID],0),3)</f>
        <v>L</v>
      </c>
      <c r="R471" t="str">
        <f>INDEX(customers[],MATCH('orders (2)'!C471,customers[Customer ID],0),3)</f>
        <v>abrashda@plala.or.jp</v>
      </c>
      <c r="S471" t="str">
        <f t="shared" si="28"/>
        <v>Excercice</v>
      </c>
      <c r="T471" t="str">
        <f>VLOOKUP(orders[[#This Row],[Customer ID]],customers[],9,FALSE)</f>
        <v>Yes</v>
      </c>
      <c r="U471" t="str">
        <f t="shared" si="29"/>
        <v>Été</v>
      </c>
      <c r="V471" t="str">
        <f t="shared" si="30"/>
        <v>Light</v>
      </c>
      <c r="W471" s="3">
        <f t="shared" si="31"/>
        <v>22.274999999999999</v>
      </c>
    </row>
    <row r="472" spans="1:23" x14ac:dyDescent="0.2">
      <c r="A472" t="s">
        <v>3192</v>
      </c>
      <c r="B472" s="1">
        <v>43624</v>
      </c>
      <c r="C472" t="s">
        <v>3193</v>
      </c>
      <c r="D472" t="s">
        <v>6176</v>
      </c>
      <c r="E472">
        <v>6</v>
      </c>
      <c r="F472" t="s">
        <v>3194</v>
      </c>
      <c r="G472" t="s">
        <v>3196</v>
      </c>
      <c r="H472" t="s">
        <v>3197</v>
      </c>
      <c r="I472" t="s">
        <v>88</v>
      </c>
      <c r="J472" t="s">
        <v>18</v>
      </c>
      <c r="K472">
        <v>11388</v>
      </c>
      <c r="L472" s="2">
        <v>1</v>
      </c>
      <c r="M472" s="3">
        <v>8.9499999999999993</v>
      </c>
      <c r="N472" s="3">
        <v>0.89499999999999991</v>
      </c>
      <c r="O472">
        <v>0.53699999999999992</v>
      </c>
      <c r="P472" t="str">
        <f>INDEX(products[],MATCH('orders (2)'!D472,products[Product ID],0),2)</f>
        <v>Rob</v>
      </c>
      <c r="Q472" t="str">
        <f>INDEX(products[],MATCH('orders (2)'!D472,products[Product ID],0),3)</f>
        <v>D</v>
      </c>
      <c r="R472" t="str">
        <f>INDEX(customers[],MATCH('orders (2)'!C472,customers[Customer ID],0),3)</f>
        <v>abrashda@plala.or.jp</v>
      </c>
      <c r="S472" t="str">
        <f t="shared" si="28"/>
        <v>Robesca</v>
      </c>
      <c r="T472" t="str">
        <f>VLOOKUP(orders[[#This Row],[Customer ID]],customers[],9,FALSE)</f>
        <v>Yes</v>
      </c>
      <c r="U472" t="str">
        <f t="shared" si="29"/>
        <v>Été</v>
      </c>
      <c r="V472" t="str">
        <f t="shared" si="30"/>
        <v>Dark</v>
      </c>
      <c r="W472" s="3">
        <f t="shared" si="31"/>
        <v>53.699999999999996</v>
      </c>
    </row>
    <row r="473" spans="1:23" x14ac:dyDescent="0.2">
      <c r="A473" t="s">
        <v>3192</v>
      </c>
      <c r="B473" s="1">
        <v>43624</v>
      </c>
      <c r="C473" t="s">
        <v>3193</v>
      </c>
      <c r="D473" t="s">
        <v>6165</v>
      </c>
      <c r="E473">
        <v>4</v>
      </c>
      <c r="F473" t="s">
        <v>3194</v>
      </c>
      <c r="G473" t="s">
        <v>3196</v>
      </c>
      <c r="H473" t="s">
        <v>3197</v>
      </c>
      <c r="I473" t="s">
        <v>88</v>
      </c>
      <c r="J473" t="s">
        <v>18</v>
      </c>
      <c r="K473">
        <v>11388</v>
      </c>
      <c r="L473" s="2">
        <v>2.5</v>
      </c>
      <c r="M473" s="3">
        <v>31.624999999999996</v>
      </c>
      <c r="N473" s="3">
        <v>1.2649999999999999</v>
      </c>
      <c r="O473">
        <v>3.4787499999999998</v>
      </c>
      <c r="P473" t="str">
        <f>INDEX(products[],MATCH('orders (2)'!D473,products[Product ID],0),2)</f>
        <v>Exc</v>
      </c>
      <c r="Q473" t="str">
        <f>INDEX(products[],MATCH('orders (2)'!D473,products[Product ID],0),3)</f>
        <v>M</v>
      </c>
      <c r="R473" t="str">
        <f>INDEX(customers[],MATCH('orders (2)'!C473,customers[Customer ID],0),3)</f>
        <v>abrashda@plala.or.jp</v>
      </c>
      <c r="S473" t="str">
        <f t="shared" si="28"/>
        <v>Excercice</v>
      </c>
      <c r="T473" t="str">
        <f>VLOOKUP(orders[[#This Row],[Customer ID]],customers[],9,FALSE)</f>
        <v>Yes</v>
      </c>
      <c r="U473" t="str">
        <f t="shared" si="29"/>
        <v>Été</v>
      </c>
      <c r="V473" t="str">
        <f t="shared" si="30"/>
        <v>Medium</v>
      </c>
      <c r="W473" s="3">
        <f t="shared" si="31"/>
        <v>126.49999999999999</v>
      </c>
    </row>
    <row r="474" spans="1:23" x14ac:dyDescent="0.2">
      <c r="A474" t="s">
        <v>3192</v>
      </c>
      <c r="B474" s="1">
        <v>43624</v>
      </c>
      <c r="C474" t="s">
        <v>3193</v>
      </c>
      <c r="D474" t="s">
        <v>6155</v>
      </c>
      <c r="E474">
        <v>1</v>
      </c>
      <c r="F474" t="s">
        <v>3194</v>
      </c>
      <c r="G474" t="s">
        <v>3196</v>
      </c>
      <c r="H474" t="s">
        <v>3197</v>
      </c>
      <c r="I474" t="s">
        <v>88</v>
      </c>
      <c r="J474" t="s">
        <v>18</v>
      </c>
      <c r="K474">
        <v>11388</v>
      </c>
      <c r="L474" s="2">
        <v>0.2</v>
      </c>
      <c r="M474" s="3">
        <v>4.125</v>
      </c>
      <c r="N474" s="3">
        <v>2.0625</v>
      </c>
      <c r="O474">
        <v>0.45374999999999999</v>
      </c>
      <c r="P474" t="str">
        <f>INDEX(products[],MATCH('orders (2)'!D474,products[Product ID],0),2)</f>
        <v>Exc</v>
      </c>
      <c r="Q474" t="str">
        <f>INDEX(products[],MATCH('orders (2)'!D474,products[Product ID],0),3)</f>
        <v>M</v>
      </c>
      <c r="R474" t="str">
        <f>INDEX(customers[],MATCH('orders (2)'!C474,customers[Customer ID],0),3)</f>
        <v>abrashda@plala.or.jp</v>
      </c>
      <c r="S474" t="str">
        <f t="shared" si="28"/>
        <v>Excercice</v>
      </c>
      <c r="T474" t="str">
        <f>VLOOKUP(orders[[#This Row],[Customer ID]],customers[],9,FALSE)</f>
        <v>Yes</v>
      </c>
      <c r="U474" t="str">
        <f t="shared" si="29"/>
        <v>Été</v>
      </c>
      <c r="V474" t="str">
        <f t="shared" si="30"/>
        <v>Medium</v>
      </c>
      <c r="W474" s="3">
        <f t="shared" si="31"/>
        <v>4.125</v>
      </c>
    </row>
    <row r="475" spans="1:23" x14ac:dyDescent="0.2">
      <c r="A475" t="s">
        <v>3146</v>
      </c>
      <c r="B475" s="1">
        <v>44656</v>
      </c>
      <c r="C475" t="s">
        <v>3147</v>
      </c>
      <c r="D475" t="s">
        <v>6156</v>
      </c>
      <c r="E475">
        <v>1</v>
      </c>
      <c r="F475" t="s">
        <v>3148</v>
      </c>
      <c r="G475" t="s">
        <v>3150</v>
      </c>
      <c r="H475" t="s">
        <v>3151</v>
      </c>
      <c r="I475" t="s">
        <v>258</v>
      </c>
      <c r="J475" t="s">
        <v>18</v>
      </c>
      <c r="K475">
        <v>30045</v>
      </c>
      <c r="L475" s="2">
        <v>0.5</v>
      </c>
      <c r="M475" s="3">
        <v>6.75</v>
      </c>
      <c r="N475" s="3">
        <v>1.35</v>
      </c>
      <c r="O475">
        <v>0.60749999999999993</v>
      </c>
      <c r="P475" t="str">
        <f>INDEX(products[],MATCH('orders (2)'!D475,products[Product ID],0),2)</f>
        <v>Ara</v>
      </c>
      <c r="Q475" t="str">
        <f>INDEX(products[],MATCH('orders (2)'!D475,products[Product ID],0),3)</f>
        <v>M</v>
      </c>
      <c r="R475" t="str">
        <f>INDEX(customers[],MATCH('orders (2)'!C475,customers[Customer ID],0),3)</f>
        <v>ahutchinsond2@imgur.com</v>
      </c>
      <c r="S475" t="str">
        <f t="shared" si="28"/>
        <v>Arabica</v>
      </c>
      <c r="T475" t="str">
        <f>VLOOKUP(orders[[#This Row],[Customer ID]],customers[],9,FALSE)</f>
        <v>Yes</v>
      </c>
      <c r="U475" t="str">
        <f t="shared" si="29"/>
        <v>Printemps</v>
      </c>
      <c r="V475" t="str">
        <f t="shared" si="30"/>
        <v>Medium</v>
      </c>
      <c r="W475" s="3">
        <f t="shared" si="31"/>
        <v>6.75</v>
      </c>
    </row>
    <row r="476" spans="1:23" x14ac:dyDescent="0.2">
      <c r="A476" t="s">
        <v>3152</v>
      </c>
      <c r="B476" s="1">
        <v>44644</v>
      </c>
      <c r="C476" t="s">
        <v>3153</v>
      </c>
      <c r="D476" t="s">
        <v>6180</v>
      </c>
      <c r="E476">
        <v>4</v>
      </c>
      <c r="F476" t="s">
        <v>3154</v>
      </c>
      <c r="G476" t="s">
        <v>3155</v>
      </c>
      <c r="H476" t="s">
        <v>3156</v>
      </c>
      <c r="I476" t="s">
        <v>147</v>
      </c>
      <c r="J476" t="s">
        <v>18</v>
      </c>
      <c r="K476">
        <v>66622</v>
      </c>
      <c r="L476" s="2">
        <v>2.5</v>
      </c>
      <c r="M476" s="3">
        <v>33.464999999999996</v>
      </c>
      <c r="N476" s="3">
        <v>1.3385999999999998</v>
      </c>
      <c r="O476">
        <v>4.3504499999999995</v>
      </c>
      <c r="P476" t="str">
        <f>INDEX(products[],MATCH('orders (2)'!D476,products[Product ID],0),2)</f>
        <v>Lib</v>
      </c>
      <c r="Q476" t="str">
        <f>INDEX(products[],MATCH('orders (2)'!D476,products[Product ID],0),3)</f>
        <v>M</v>
      </c>
      <c r="R476">
        <f>INDEX(customers[],MATCH('orders (2)'!C476,customers[Customer ID],0),3)</f>
        <v>0</v>
      </c>
      <c r="S476" t="str">
        <f t="shared" si="28"/>
        <v>Liberta</v>
      </c>
      <c r="T476" t="str">
        <f>VLOOKUP(orders[[#This Row],[Customer ID]],customers[],9,FALSE)</f>
        <v>Yes</v>
      </c>
      <c r="U476" t="str">
        <f t="shared" si="29"/>
        <v>Printemps</v>
      </c>
      <c r="V476" t="str">
        <f t="shared" si="30"/>
        <v>Medium</v>
      </c>
      <c r="W476" s="3">
        <f t="shared" si="31"/>
        <v>133.85999999999999</v>
      </c>
    </row>
    <row r="477" spans="1:23" x14ac:dyDescent="0.2">
      <c r="A477" t="s">
        <v>3157</v>
      </c>
      <c r="B477" s="1">
        <v>43869</v>
      </c>
      <c r="C477" t="s">
        <v>3158</v>
      </c>
      <c r="D477" t="s">
        <v>6153</v>
      </c>
      <c r="E477">
        <v>2</v>
      </c>
      <c r="F477" t="s">
        <v>3159</v>
      </c>
      <c r="G477" t="s">
        <v>3161</v>
      </c>
      <c r="H477" t="s">
        <v>3162</v>
      </c>
      <c r="I477" t="s">
        <v>66</v>
      </c>
      <c r="J477" t="s">
        <v>18</v>
      </c>
      <c r="K477">
        <v>66276</v>
      </c>
      <c r="L477" s="2">
        <v>0.2</v>
      </c>
      <c r="M477" s="3">
        <v>2.9849999999999999</v>
      </c>
      <c r="N477" s="3">
        <v>1.4924999999999999</v>
      </c>
      <c r="O477">
        <v>0.26865</v>
      </c>
      <c r="P477" t="str">
        <f>INDEX(products[],MATCH('orders (2)'!D477,products[Product ID],0),2)</f>
        <v>Ara</v>
      </c>
      <c r="Q477" t="str">
        <f>INDEX(products[],MATCH('orders (2)'!D477,products[Product ID],0),3)</f>
        <v>D</v>
      </c>
      <c r="R477" t="str">
        <f>INDEX(customers[],MATCH('orders (2)'!C477,customers[Customer ID],0),3)</f>
        <v>rdriversd4@hexun.com</v>
      </c>
      <c r="S477" t="str">
        <f t="shared" si="28"/>
        <v>Arabica</v>
      </c>
      <c r="T477" t="str">
        <f>VLOOKUP(orders[[#This Row],[Customer ID]],customers[],9,FALSE)</f>
        <v>No</v>
      </c>
      <c r="U477" t="str">
        <f t="shared" si="29"/>
        <v>Hiver</v>
      </c>
      <c r="V477" t="str">
        <f t="shared" si="30"/>
        <v>Dark</v>
      </c>
      <c r="W477" s="3">
        <f t="shared" si="31"/>
        <v>5.97</v>
      </c>
    </row>
    <row r="478" spans="1:23" x14ac:dyDescent="0.2">
      <c r="A478" t="s">
        <v>3163</v>
      </c>
      <c r="B478" s="1">
        <v>44603</v>
      </c>
      <c r="C478" t="s">
        <v>3164</v>
      </c>
      <c r="D478" t="s">
        <v>6139</v>
      </c>
      <c r="E478">
        <v>2</v>
      </c>
      <c r="F478" t="s">
        <v>3165</v>
      </c>
      <c r="G478" t="s">
        <v>3167</v>
      </c>
      <c r="H478" t="s">
        <v>3168</v>
      </c>
      <c r="I478" t="s">
        <v>104</v>
      </c>
      <c r="J478" t="s">
        <v>18</v>
      </c>
      <c r="K478">
        <v>98148</v>
      </c>
      <c r="L478" s="2">
        <v>1</v>
      </c>
      <c r="M478" s="3">
        <v>12.95</v>
      </c>
      <c r="N478" s="3">
        <v>1.2949999999999999</v>
      </c>
      <c r="O478">
        <v>1.1655</v>
      </c>
      <c r="P478" t="str">
        <f>INDEX(products[],MATCH('orders (2)'!D478,products[Product ID],0),2)</f>
        <v>Ara</v>
      </c>
      <c r="Q478" t="str">
        <f>INDEX(products[],MATCH('orders (2)'!D478,products[Product ID],0),3)</f>
        <v>L</v>
      </c>
      <c r="R478" t="str">
        <f>INDEX(customers[],MATCH('orders (2)'!C478,customers[Customer ID],0),3)</f>
        <v>hzeald5@google.de</v>
      </c>
      <c r="S478" t="str">
        <f t="shared" si="28"/>
        <v>Arabica</v>
      </c>
      <c r="T478" t="str">
        <f>VLOOKUP(orders[[#This Row],[Customer ID]],customers[],9,FALSE)</f>
        <v>No</v>
      </c>
      <c r="U478" t="str">
        <f t="shared" si="29"/>
        <v>Hiver</v>
      </c>
      <c r="V478" t="str">
        <f t="shared" si="30"/>
        <v>Light</v>
      </c>
      <c r="W478" s="3">
        <f t="shared" si="31"/>
        <v>25.9</v>
      </c>
    </row>
    <row r="479" spans="1:23" x14ac:dyDescent="0.2">
      <c r="A479" t="s">
        <v>3169</v>
      </c>
      <c r="B479" s="1">
        <v>44014</v>
      </c>
      <c r="C479" t="s">
        <v>3170</v>
      </c>
      <c r="D479" t="s">
        <v>6165</v>
      </c>
      <c r="E479">
        <v>1</v>
      </c>
      <c r="F479" t="s">
        <v>3171</v>
      </c>
      <c r="G479" t="s">
        <v>3173</v>
      </c>
      <c r="H479" t="s">
        <v>3174</v>
      </c>
      <c r="I479" t="s">
        <v>392</v>
      </c>
      <c r="J479" t="s">
        <v>317</v>
      </c>
      <c r="K479" t="s">
        <v>393</v>
      </c>
      <c r="L479" s="2">
        <v>2.5</v>
      </c>
      <c r="M479" s="3">
        <v>31.624999999999996</v>
      </c>
      <c r="N479" s="3">
        <v>1.2649999999999999</v>
      </c>
      <c r="O479">
        <v>3.4787499999999998</v>
      </c>
      <c r="P479" t="str">
        <f>INDEX(products[],MATCH('orders (2)'!D479,products[Product ID],0),2)</f>
        <v>Exc</v>
      </c>
      <c r="Q479" t="str">
        <f>INDEX(products[],MATCH('orders (2)'!D479,products[Product ID],0),3)</f>
        <v>M</v>
      </c>
      <c r="R479" t="str">
        <f>INDEX(customers[],MATCH('orders (2)'!C479,customers[Customer ID],0),3)</f>
        <v>gsmallcombed6@ucla.edu</v>
      </c>
      <c r="S479" t="str">
        <f t="shared" si="28"/>
        <v>Excercice</v>
      </c>
      <c r="T479" t="str">
        <f>VLOOKUP(orders[[#This Row],[Customer ID]],customers[],9,FALSE)</f>
        <v>Yes</v>
      </c>
      <c r="U479" t="str">
        <f t="shared" si="29"/>
        <v>Été</v>
      </c>
      <c r="V479" t="str">
        <f t="shared" si="30"/>
        <v>Medium</v>
      </c>
      <c r="W479" s="3">
        <f t="shared" si="31"/>
        <v>31.624999999999996</v>
      </c>
    </row>
    <row r="480" spans="1:23" x14ac:dyDescent="0.2">
      <c r="A480" t="s">
        <v>3175</v>
      </c>
      <c r="B480" s="1">
        <v>44767</v>
      </c>
      <c r="C480" t="s">
        <v>3176</v>
      </c>
      <c r="D480" t="s">
        <v>6158</v>
      </c>
      <c r="E480">
        <v>2</v>
      </c>
      <c r="F480" t="s">
        <v>3177</v>
      </c>
      <c r="H480" t="s">
        <v>3179</v>
      </c>
      <c r="I480" t="s">
        <v>314</v>
      </c>
      <c r="J480" t="s">
        <v>18</v>
      </c>
      <c r="K480">
        <v>34745</v>
      </c>
      <c r="L480" s="2">
        <v>0.2</v>
      </c>
      <c r="M480" s="3">
        <v>4.3650000000000002</v>
      </c>
      <c r="N480" s="3">
        <v>2.1825000000000001</v>
      </c>
      <c r="O480">
        <v>0.56745000000000001</v>
      </c>
      <c r="P480" t="str">
        <f>INDEX(products[],MATCH('orders (2)'!D480,products[Product ID],0),2)</f>
        <v>Lib</v>
      </c>
      <c r="Q480" t="str">
        <f>INDEX(products[],MATCH('orders (2)'!D480,products[Product ID],0),3)</f>
        <v>M</v>
      </c>
      <c r="R480" t="str">
        <f>INDEX(customers[],MATCH('orders (2)'!C480,customers[Customer ID],0),3)</f>
        <v>ddibleyd7@feedburner.com</v>
      </c>
      <c r="S480" t="str">
        <f t="shared" si="28"/>
        <v>Liberta</v>
      </c>
      <c r="T480" t="str">
        <f>VLOOKUP(orders[[#This Row],[Customer ID]],customers[],9,FALSE)</f>
        <v>No</v>
      </c>
      <c r="U480" t="str">
        <f t="shared" si="29"/>
        <v>Été</v>
      </c>
      <c r="V480" t="str">
        <f t="shared" si="30"/>
        <v>Medium</v>
      </c>
      <c r="W480" s="3">
        <f t="shared" si="31"/>
        <v>8.73</v>
      </c>
    </row>
    <row r="481" spans="1:23" x14ac:dyDescent="0.2">
      <c r="A481" t="s">
        <v>3180</v>
      </c>
      <c r="B481" s="1">
        <v>44274</v>
      </c>
      <c r="C481" t="s">
        <v>3181</v>
      </c>
      <c r="D481" t="s">
        <v>6183</v>
      </c>
      <c r="E481">
        <v>6</v>
      </c>
      <c r="F481" t="s">
        <v>3182</v>
      </c>
      <c r="G481" t="s">
        <v>3184</v>
      </c>
      <c r="H481" t="s">
        <v>3185</v>
      </c>
      <c r="I481" t="s">
        <v>218</v>
      </c>
      <c r="J481" t="s">
        <v>18</v>
      </c>
      <c r="K481">
        <v>14683</v>
      </c>
      <c r="L481" s="2">
        <v>0.2</v>
      </c>
      <c r="M481" s="3">
        <v>4.4550000000000001</v>
      </c>
      <c r="N481" s="3">
        <v>2.2275</v>
      </c>
      <c r="O481">
        <v>0.49004999999999999</v>
      </c>
      <c r="P481" t="str">
        <f>INDEX(products[],MATCH('orders (2)'!D481,products[Product ID],0),2)</f>
        <v>Exc</v>
      </c>
      <c r="Q481" t="str">
        <f>INDEX(products[],MATCH('orders (2)'!D481,products[Product ID],0),3)</f>
        <v>L</v>
      </c>
      <c r="R481" t="str">
        <f>INDEX(customers[],MATCH('orders (2)'!C481,customers[Customer ID],0),3)</f>
        <v>gdimitrioud8@chronoengine.com</v>
      </c>
      <c r="S481" t="str">
        <f t="shared" si="28"/>
        <v>Excercice</v>
      </c>
      <c r="T481" t="str">
        <f>VLOOKUP(orders[[#This Row],[Customer ID]],customers[],9,FALSE)</f>
        <v>Yes</v>
      </c>
      <c r="U481" t="str">
        <f t="shared" si="29"/>
        <v>Printemps</v>
      </c>
      <c r="V481" t="str">
        <f t="shared" si="30"/>
        <v>Light</v>
      </c>
      <c r="W481" s="3">
        <f t="shared" si="31"/>
        <v>26.73</v>
      </c>
    </row>
    <row r="482" spans="1:23" x14ac:dyDescent="0.2">
      <c r="A482" t="s">
        <v>3186</v>
      </c>
      <c r="B482" s="1">
        <v>43962</v>
      </c>
      <c r="C482" t="s">
        <v>3187</v>
      </c>
      <c r="D482" t="s">
        <v>6158</v>
      </c>
      <c r="E482">
        <v>6</v>
      </c>
      <c r="F482" t="s">
        <v>3188</v>
      </c>
      <c r="G482" t="s">
        <v>3190</v>
      </c>
      <c r="H482" t="s">
        <v>3191</v>
      </c>
      <c r="I482" t="s">
        <v>184</v>
      </c>
      <c r="J482" t="s">
        <v>18</v>
      </c>
      <c r="K482">
        <v>75799</v>
      </c>
      <c r="L482" s="2">
        <v>0.2</v>
      </c>
      <c r="M482" s="3">
        <v>4.3650000000000002</v>
      </c>
      <c r="N482" s="3">
        <v>2.1825000000000001</v>
      </c>
      <c r="O482">
        <v>0.56745000000000001</v>
      </c>
      <c r="P482" t="str">
        <f>INDEX(products[],MATCH('orders (2)'!D482,products[Product ID],0),2)</f>
        <v>Lib</v>
      </c>
      <c r="Q482" t="str">
        <f>INDEX(products[],MATCH('orders (2)'!D482,products[Product ID],0),3)</f>
        <v>M</v>
      </c>
      <c r="R482" t="str">
        <f>INDEX(customers[],MATCH('orders (2)'!C482,customers[Customer ID],0),3)</f>
        <v>fflanagand9@woothemes.com</v>
      </c>
      <c r="S482" t="str">
        <f t="shared" si="28"/>
        <v>Liberta</v>
      </c>
      <c r="T482" t="str">
        <f>VLOOKUP(orders[[#This Row],[Customer ID]],customers[],9,FALSE)</f>
        <v>No</v>
      </c>
      <c r="U482" t="str">
        <f t="shared" si="29"/>
        <v>Printemps</v>
      </c>
      <c r="V482" t="str">
        <f t="shared" si="30"/>
        <v>Medium</v>
      </c>
      <c r="W482" s="3">
        <f t="shared" si="31"/>
        <v>26.19</v>
      </c>
    </row>
    <row r="483" spans="1:23" x14ac:dyDescent="0.2">
      <c r="A483" t="s">
        <v>3207</v>
      </c>
      <c r="B483" s="1">
        <v>43747</v>
      </c>
      <c r="C483" t="s">
        <v>3208</v>
      </c>
      <c r="D483" t="s">
        <v>6178</v>
      </c>
      <c r="E483">
        <v>2</v>
      </c>
      <c r="F483" t="s">
        <v>3209</v>
      </c>
      <c r="G483" t="s">
        <v>3211</v>
      </c>
      <c r="H483" t="s">
        <v>3212</v>
      </c>
      <c r="I483" t="s">
        <v>250</v>
      </c>
      <c r="J483" t="s">
        <v>27</v>
      </c>
      <c r="K483" t="s">
        <v>113</v>
      </c>
      <c r="L483" s="2">
        <v>1</v>
      </c>
      <c r="M483" s="3">
        <v>11.95</v>
      </c>
      <c r="N483" s="3">
        <v>1.1949999999999998</v>
      </c>
      <c r="O483">
        <v>0.71699999999999997</v>
      </c>
      <c r="P483" t="str">
        <f>INDEX(products[],MATCH('orders (2)'!D483,products[Product ID],0),2)</f>
        <v>Rob</v>
      </c>
      <c r="Q483" t="str">
        <f>INDEX(products[],MATCH('orders (2)'!D483,products[Product ID],0),3)</f>
        <v>L</v>
      </c>
      <c r="R483" t="str">
        <f>INDEX(customers[],MATCH('orders (2)'!C483,customers[Customer ID],0),3)</f>
        <v>nizhakovdd@aol.com</v>
      </c>
      <c r="S483" t="str">
        <f t="shared" si="28"/>
        <v>Robesca</v>
      </c>
      <c r="T483" t="str">
        <f>VLOOKUP(orders[[#This Row],[Customer ID]],customers[],9,FALSE)</f>
        <v>No</v>
      </c>
      <c r="U483" t="str">
        <f t="shared" si="29"/>
        <v>Automne</v>
      </c>
      <c r="V483" t="str">
        <f t="shared" si="30"/>
        <v>Light</v>
      </c>
      <c r="W483" s="3">
        <f t="shared" si="31"/>
        <v>23.9</v>
      </c>
    </row>
    <row r="484" spans="1:23" x14ac:dyDescent="0.2">
      <c r="A484" t="s">
        <v>3213</v>
      </c>
      <c r="B484" s="1">
        <v>44247</v>
      </c>
      <c r="C484" t="s">
        <v>3214</v>
      </c>
      <c r="D484" t="s">
        <v>6184</v>
      </c>
      <c r="E484">
        <v>5</v>
      </c>
      <c r="F484" t="s">
        <v>3215</v>
      </c>
      <c r="G484" t="s">
        <v>3217</v>
      </c>
      <c r="H484" t="s">
        <v>3218</v>
      </c>
      <c r="I484" t="s">
        <v>163</v>
      </c>
      <c r="J484" t="s">
        <v>18</v>
      </c>
      <c r="K484">
        <v>22309</v>
      </c>
      <c r="L484" s="2">
        <v>2.5</v>
      </c>
      <c r="M484" s="3">
        <v>27.945</v>
      </c>
      <c r="N484" s="3">
        <v>1.1177999999999999</v>
      </c>
      <c r="O484">
        <v>3.07395</v>
      </c>
      <c r="P484" t="str">
        <f>INDEX(products[],MATCH('orders (2)'!D484,products[Product ID],0),2)</f>
        <v>Exc</v>
      </c>
      <c r="Q484" t="str">
        <f>INDEX(products[],MATCH('orders (2)'!D484,products[Product ID],0),3)</f>
        <v>D</v>
      </c>
      <c r="R484" t="str">
        <f>INDEX(customers[],MATCH('orders (2)'!C484,customers[Customer ID],0),3)</f>
        <v>skeetsde@answers.com</v>
      </c>
      <c r="S484" t="str">
        <f t="shared" si="28"/>
        <v>Excercice</v>
      </c>
      <c r="T484" t="str">
        <f>VLOOKUP(orders[[#This Row],[Customer ID]],customers[],9,FALSE)</f>
        <v>Yes</v>
      </c>
      <c r="U484" t="str">
        <f t="shared" si="29"/>
        <v>Hiver</v>
      </c>
      <c r="V484" t="str">
        <f t="shared" si="30"/>
        <v>Dark</v>
      </c>
      <c r="W484" s="3">
        <f t="shared" si="31"/>
        <v>139.72499999999999</v>
      </c>
    </row>
    <row r="485" spans="1:23" x14ac:dyDescent="0.2">
      <c r="A485" t="s">
        <v>3219</v>
      </c>
      <c r="B485" s="1">
        <v>43790</v>
      </c>
      <c r="C485" t="s">
        <v>3220</v>
      </c>
      <c r="D485" t="s">
        <v>6164</v>
      </c>
      <c r="E485">
        <v>2</v>
      </c>
      <c r="F485" t="s">
        <v>3221</v>
      </c>
      <c r="G485" t="s">
        <v>3222</v>
      </c>
      <c r="H485" t="s">
        <v>3223</v>
      </c>
      <c r="I485" t="s">
        <v>215</v>
      </c>
      <c r="J485" t="s">
        <v>18</v>
      </c>
      <c r="K485">
        <v>84115</v>
      </c>
      <c r="L485" s="2">
        <v>2.5</v>
      </c>
      <c r="M485" s="3">
        <v>29.784999999999997</v>
      </c>
      <c r="N485" s="3">
        <v>1.1913999999999998</v>
      </c>
      <c r="O485">
        <v>3.8720499999999998</v>
      </c>
      <c r="P485" t="str">
        <f>INDEX(products[],MATCH('orders (2)'!D485,products[Product ID],0),2)</f>
        <v>Lib</v>
      </c>
      <c r="Q485" t="str">
        <f>INDEX(products[],MATCH('orders (2)'!D485,products[Product ID],0),3)</f>
        <v>D</v>
      </c>
      <c r="R485">
        <f>INDEX(customers[],MATCH('orders (2)'!C485,customers[Customer ID],0),3)</f>
        <v>0</v>
      </c>
      <c r="S485" t="str">
        <f t="shared" si="28"/>
        <v>Liberta</v>
      </c>
      <c r="T485" t="str">
        <f>VLOOKUP(orders[[#This Row],[Customer ID]],customers[],9,FALSE)</f>
        <v>Yes</v>
      </c>
      <c r="U485" t="str">
        <f t="shared" si="29"/>
        <v>Automne</v>
      </c>
      <c r="V485" t="str">
        <f t="shared" si="30"/>
        <v>Dark</v>
      </c>
      <c r="W485" s="3">
        <f t="shared" si="31"/>
        <v>59.569999999999993</v>
      </c>
    </row>
    <row r="486" spans="1:23" x14ac:dyDescent="0.2">
      <c r="A486" t="s">
        <v>3224</v>
      </c>
      <c r="B486" s="1">
        <v>44479</v>
      </c>
      <c r="C486" t="s">
        <v>3225</v>
      </c>
      <c r="D486" t="s">
        <v>6160</v>
      </c>
      <c r="E486">
        <v>6</v>
      </c>
      <c r="F486" t="s">
        <v>3226</v>
      </c>
      <c r="H486" t="s">
        <v>3228</v>
      </c>
      <c r="I486" t="s">
        <v>97</v>
      </c>
      <c r="J486" t="s">
        <v>18</v>
      </c>
      <c r="K486">
        <v>95108</v>
      </c>
      <c r="L486" s="2">
        <v>0.5</v>
      </c>
      <c r="M486" s="3">
        <v>9.51</v>
      </c>
      <c r="N486" s="3">
        <v>1.9019999999999999</v>
      </c>
      <c r="O486">
        <v>1.2363</v>
      </c>
      <c r="P486" t="str">
        <f>INDEX(products[],MATCH('orders (2)'!D486,products[Product ID],0),2)</f>
        <v>Lib</v>
      </c>
      <c r="Q486" t="str">
        <f>INDEX(products[],MATCH('orders (2)'!D486,products[Product ID],0),3)</f>
        <v>L</v>
      </c>
      <c r="R486" t="str">
        <f>INDEX(customers[],MATCH('orders (2)'!C486,customers[Customer ID],0),3)</f>
        <v>kcakedg@huffingtonpost.com</v>
      </c>
      <c r="S486" t="str">
        <f t="shared" si="28"/>
        <v>Liberta</v>
      </c>
      <c r="T486" t="str">
        <f>VLOOKUP(orders[[#This Row],[Customer ID]],customers[],9,FALSE)</f>
        <v>No</v>
      </c>
      <c r="U486" t="str">
        <f t="shared" si="29"/>
        <v>Automne</v>
      </c>
      <c r="V486" t="str">
        <f t="shared" si="30"/>
        <v>Light</v>
      </c>
      <c r="W486" s="3">
        <f t="shared" si="31"/>
        <v>57.06</v>
      </c>
    </row>
    <row r="487" spans="1:23" x14ac:dyDescent="0.2">
      <c r="A487" t="s">
        <v>3229</v>
      </c>
      <c r="B487" s="1">
        <v>44413</v>
      </c>
      <c r="C487" t="s">
        <v>3230</v>
      </c>
      <c r="D487" t="s">
        <v>6177</v>
      </c>
      <c r="E487">
        <v>6</v>
      </c>
      <c r="F487" t="s">
        <v>3231</v>
      </c>
      <c r="G487" t="s">
        <v>3233</v>
      </c>
      <c r="H487" t="s">
        <v>3234</v>
      </c>
      <c r="I487" t="s">
        <v>370</v>
      </c>
      <c r="J487" t="s">
        <v>317</v>
      </c>
      <c r="K487" t="s">
        <v>371</v>
      </c>
      <c r="L487" s="2">
        <v>0.2</v>
      </c>
      <c r="M487" s="3">
        <v>3.5849999999999995</v>
      </c>
      <c r="N487" s="3">
        <v>1.7924999999999998</v>
      </c>
      <c r="O487">
        <v>0.21509999999999996</v>
      </c>
      <c r="P487" t="str">
        <f>INDEX(products[],MATCH('orders (2)'!D487,products[Product ID],0),2)</f>
        <v>Rob</v>
      </c>
      <c r="Q487" t="str">
        <f>INDEX(products[],MATCH('orders (2)'!D487,products[Product ID],0),3)</f>
        <v>L</v>
      </c>
      <c r="R487" t="str">
        <f>INDEX(customers[],MATCH('orders (2)'!C487,customers[Customer ID],0),3)</f>
        <v>mhanseddh@instagram.com</v>
      </c>
      <c r="S487" t="str">
        <f t="shared" si="28"/>
        <v>Robesca</v>
      </c>
      <c r="T487" t="str">
        <f>VLOOKUP(orders[[#This Row],[Customer ID]],customers[],9,FALSE)</f>
        <v>Yes</v>
      </c>
      <c r="U487" t="str">
        <f t="shared" si="29"/>
        <v>Été</v>
      </c>
      <c r="V487" t="str">
        <f t="shared" si="30"/>
        <v>Light</v>
      </c>
      <c r="W487" s="3">
        <f t="shared" si="31"/>
        <v>21.509999999999998</v>
      </c>
    </row>
    <row r="488" spans="1:23" x14ac:dyDescent="0.2">
      <c r="A488" t="s">
        <v>3235</v>
      </c>
      <c r="B488" s="1">
        <v>44043</v>
      </c>
      <c r="C488" t="s">
        <v>3236</v>
      </c>
      <c r="D488" t="s">
        <v>6159</v>
      </c>
      <c r="E488">
        <v>6</v>
      </c>
      <c r="F488" t="s">
        <v>3237</v>
      </c>
      <c r="G488" t="s">
        <v>3239</v>
      </c>
      <c r="H488" t="s">
        <v>3240</v>
      </c>
      <c r="I488" t="s">
        <v>470</v>
      </c>
      <c r="J488" t="s">
        <v>317</v>
      </c>
      <c r="K488" t="s">
        <v>443</v>
      </c>
      <c r="L488" s="2">
        <v>0.5</v>
      </c>
      <c r="M488" s="3">
        <v>8.73</v>
      </c>
      <c r="N488" s="3">
        <v>1.746</v>
      </c>
      <c r="O488">
        <v>1.1349</v>
      </c>
      <c r="P488" t="str">
        <f>INDEX(products[],MATCH('orders (2)'!D488,products[Product ID],0),2)</f>
        <v>Lib</v>
      </c>
      <c r="Q488" t="str">
        <f>INDEX(products[],MATCH('orders (2)'!D488,products[Product ID],0),3)</f>
        <v>M</v>
      </c>
      <c r="R488" t="str">
        <f>INDEX(customers[],MATCH('orders (2)'!C488,customers[Customer ID],0),3)</f>
        <v>fkienleindi@trellian.com</v>
      </c>
      <c r="S488" t="str">
        <f t="shared" si="28"/>
        <v>Liberta</v>
      </c>
      <c r="T488" t="str">
        <f>VLOOKUP(orders[[#This Row],[Customer ID]],customers[],9,FALSE)</f>
        <v>Yes</v>
      </c>
      <c r="U488" t="str">
        <f t="shared" si="29"/>
        <v>Été</v>
      </c>
      <c r="V488" t="str">
        <f t="shared" si="30"/>
        <v>Medium</v>
      </c>
      <c r="W488" s="3">
        <f t="shared" si="31"/>
        <v>52.38</v>
      </c>
    </row>
    <row r="489" spans="1:23" x14ac:dyDescent="0.2">
      <c r="A489" t="s">
        <v>3241</v>
      </c>
      <c r="B489" s="1">
        <v>44093</v>
      </c>
      <c r="C489" t="s">
        <v>3242</v>
      </c>
      <c r="D489" t="s">
        <v>6182</v>
      </c>
      <c r="E489">
        <v>6</v>
      </c>
      <c r="F489" t="s">
        <v>3243</v>
      </c>
      <c r="G489" t="s">
        <v>3245</v>
      </c>
      <c r="H489" t="s">
        <v>3246</v>
      </c>
      <c r="I489" t="s">
        <v>470</v>
      </c>
      <c r="J489" t="s">
        <v>317</v>
      </c>
      <c r="K489" t="s">
        <v>443</v>
      </c>
      <c r="L489" s="2">
        <v>1</v>
      </c>
      <c r="M489" s="3">
        <v>12.15</v>
      </c>
      <c r="N489" s="3">
        <v>1.2150000000000001</v>
      </c>
      <c r="O489">
        <v>1.3365</v>
      </c>
      <c r="P489" t="str">
        <f>INDEX(products[],MATCH('orders (2)'!D489,products[Product ID],0),2)</f>
        <v>Exc</v>
      </c>
      <c r="Q489" t="str">
        <f>INDEX(products[],MATCH('orders (2)'!D489,products[Product ID],0),3)</f>
        <v>D</v>
      </c>
      <c r="R489" t="str">
        <f>INDEX(customers[],MATCH('orders (2)'!C489,customers[Customer ID],0),3)</f>
        <v>kegglestonedj@sphinn.com</v>
      </c>
      <c r="S489" t="str">
        <f t="shared" si="28"/>
        <v>Excercice</v>
      </c>
      <c r="T489" t="str">
        <f>VLOOKUP(orders[[#This Row],[Customer ID]],customers[],9,FALSE)</f>
        <v>No</v>
      </c>
      <c r="U489" t="str">
        <f t="shared" si="29"/>
        <v xml:space="preserve">Automne </v>
      </c>
      <c r="V489" t="str">
        <f t="shared" si="30"/>
        <v>Dark</v>
      </c>
      <c r="W489" s="3">
        <f t="shared" si="31"/>
        <v>72.900000000000006</v>
      </c>
    </row>
    <row r="490" spans="1:23" x14ac:dyDescent="0.2">
      <c r="A490" t="s">
        <v>3247</v>
      </c>
      <c r="B490" s="1">
        <v>43954</v>
      </c>
      <c r="C490" t="s">
        <v>3248</v>
      </c>
      <c r="D490" t="s">
        <v>6173</v>
      </c>
      <c r="E490">
        <v>5</v>
      </c>
      <c r="F490" t="s">
        <v>3249</v>
      </c>
      <c r="G490" t="s">
        <v>3251</v>
      </c>
      <c r="H490" t="s">
        <v>3252</v>
      </c>
      <c r="I490" t="s">
        <v>423</v>
      </c>
      <c r="J490" t="s">
        <v>317</v>
      </c>
      <c r="K490" t="s">
        <v>424</v>
      </c>
      <c r="L490" s="2">
        <v>0.2</v>
      </c>
      <c r="M490" s="3">
        <v>2.9849999999999999</v>
      </c>
      <c r="N490" s="3">
        <v>1.4924999999999999</v>
      </c>
      <c r="O490">
        <v>0.17909999999999998</v>
      </c>
      <c r="P490" t="str">
        <f>INDEX(products[],MATCH('orders (2)'!D490,products[Product ID],0),2)</f>
        <v>Rob</v>
      </c>
      <c r="Q490" t="str">
        <f>INDEX(products[],MATCH('orders (2)'!D490,products[Product ID],0),3)</f>
        <v>M</v>
      </c>
      <c r="R490" t="str">
        <f>INDEX(customers[],MATCH('orders (2)'!C490,customers[Customer ID],0),3)</f>
        <v>bsemkinsdk@unc.edu</v>
      </c>
      <c r="S490" t="str">
        <f t="shared" si="28"/>
        <v>Robesca</v>
      </c>
      <c r="T490" t="str">
        <f>VLOOKUP(orders[[#This Row],[Customer ID]],customers[],9,FALSE)</f>
        <v>Yes</v>
      </c>
      <c r="U490" t="str">
        <f t="shared" si="29"/>
        <v>Printemps</v>
      </c>
      <c r="V490" t="str">
        <f t="shared" si="30"/>
        <v>Medium</v>
      </c>
      <c r="W490" s="3">
        <f t="shared" si="31"/>
        <v>14.924999999999999</v>
      </c>
    </row>
    <row r="491" spans="1:23" x14ac:dyDescent="0.2">
      <c r="A491" t="s">
        <v>3253</v>
      </c>
      <c r="B491" s="1">
        <v>43654</v>
      </c>
      <c r="C491" t="s">
        <v>3254</v>
      </c>
      <c r="D491" t="s">
        <v>6169</v>
      </c>
      <c r="E491">
        <v>6</v>
      </c>
      <c r="F491" t="s">
        <v>3255</v>
      </c>
      <c r="G491" t="s">
        <v>3257</v>
      </c>
      <c r="H491" t="s">
        <v>3258</v>
      </c>
      <c r="I491" t="s">
        <v>49</v>
      </c>
      <c r="J491" t="s">
        <v>18</v>
      </c>
      <c r="K491">
        <v>79945</v>
      </c>
      <c r="L491" s="2">
        <v>1</v>
      </c>
      <c r="M491" s="3">
        <v>15.85</v>
      </c>
      <c r="N491" s="3">
        <v>1.585</v>
      </c>
      <c r="O491">
        <v>2.0605000000000002</v>
      </c>
      <c r="P491" t="str">
        <f>INDEX(products[],MATCH('orders (2)'!D491,products[Product ID],0),2)</f>
        <v>Lib</v>
      </c>
      <c r="Q491" t="str">
        <f>INDEX(products[],MATCH('orders (2)'!D491,products[Product ID],0),3)</f>
        <v>L</v>
      </c>
      <c r="R491" t="str">
        <f>INDEX(customers[],MATCH('orders (2)'!C491,customers[Customer ID],0),3)</f>
        <v>slorenzettidl@is.gd</v>
      </c>
      <c r="S491" t="str">
        <f t="shared" si="28"/>
        <v>Liberta</v>
      </c>
      <c r="T491" t="str">
        <f>VLOOKUP(orders[[#This Row],[Customer ID]],customers[],9,FALSE)</f>
        <v>No</v>
      </c>
      <c r="U491" t="str">
        <f t="shared" si="29"/>
        <v>Été</v>
      </c>
      <c r="V491" t="str">
        <f t="shared" si="30"/>
        <v>Light</v>
      </c>
      <c r="W491" s="3">
        <f t="shared" si="31"/>
        <v>95.1</v>
      </c>
    </row>
    <row r="492" spans="1:23" x14ac:dyDescent="0.2">
      <c r="A492" t="s">
        <v>3259</v>
      </c>
      <c r="B492" s="1">
        <v>43764</v>
      </c>
      <c r="C492" t="s">
        <v>3260</v>
      </c>
      <c r="D492" t="s">
        <v>6168</v>
      </c>
      <c r="E492">
        <v>2</v>
      </c>
      <c r="F492" t="s">
        <v>3261</v>
      </c>
      <c r="G492" t="s">
        <v>3263</v>
      </c>
      <c r="H492" t="s">
        <v>3264</v>
      </c>
      <c r="I492" t="s">
        <v>270</v>
      </c>
      <c r="J492" t="s">
        <v>18</v>
      </c>
      <c r="K492">
        <v>33355</v>
      </c>
      <c r="L492" s="2">
        <v>0.5</v>
      </c>
      <c r="M492" s="3">
        <v>7.77</v>
      </c>
      <c r="N492" s="3">
        <v>1.5539999999999998</v>
      </c>
      <c r="O492">
        <v>1.0101</v>
      </c>
      <c r="P492" t="str">
        <f>INDEX(products[],MATCH('orders (2)'!D492,products[Product ID],0),2)</f>
        <v>Lib</v>
      </c>
      <c r="Q492" t="str">
        <f>INDEX(products[],MATCH('orders (2)'!D492,products[Product ID],0),3)</f>
        <v>D</v>
      </c>
      <c r="R492" t="str">
        <f>INDEX(customers[],MATCH('orders (2)'!C492,customers[Customer ID],0),3)</f>
        <v>bgiannazzidm@apple.com</v>
      </c>
      <c r="S492" t="str">
        <f t="shared" si="28"/>
        <v>Liberta</v>
      </c>
      <c r="T492" t="str">
        <f>VLOOKUP(orders[[#This Row],[Customer ID]],customers[],9,FALSE)</f>
        <v>No</v>
      </c>
      <c r="U492" t="str">
        <f t="shared" si="29"/>
        <v>Automne</v>
      </c>
      <c r="V492" t="str">
        <f t="shared" si="30"/>
        <v>Dark</v>
      </c>
      <c r="W492" s="3">
        <f t="shared" si="31"/>
        <v>15.54</v>
      </c>
    </row>
    <row r="493" spans="1:23" x14ac:dyDescent="0.2">
      <c r="A493" t="s">
        <v>3265</v>
      </c>
      <c r="B493" s="1">
        <v>44101</v>
      </c>
      <c r="C493" t="s">
        <v>3266</v>
      </c>
      <c r="D493" t="s">
        <v>6149</v>
      </c>
      <c r="E493">
        <v>6</v>
      </c>
      <c r="F493" t="s">
        <v>3267</v>
      </c>
      <c r="G493" t="s">
        <v>3268</v>
      </c>
      <c r="H493" t="s">
        <v>3269</v>
      </c>
      <c r="I493" t="s">
        <v>35</v>
      </c>
      <c r="J493" t="s">
        <v>18</v>
      </c>
      <c r="K493">
        <v>46295</v>
      </c>
      <c r="L493" s="2">
        <v>0.2</v>
      </c>
      <c r="M493" s="3">
        <v>3.8849999999999998</v>
      </c>
      <c r="N493" s="3">
        <v>1.9424999999999999</v>
      </c>
      <c r="O493">
        <v>0.50505</v>
      </c>
      <c r="P493" t="str">
        <f>INDEX(products[],MATCH('orders (2)'!D493,products[Product ID],0),2)</f>
        <v>Lib</v>
      </c>
      <c r="Q493" t="str">
        <f>INDEX(products[],MATCH('orders (2)'!D493,products[Product ID],0),3)</f>
        <v>D</v>
      </c>
      <c r="R493">
        <f>INDEX(customers[],MATCH('orders (2)'!C493,customers[Customer ID],0),3)</f>
        <v>0</v>
      </c>
      <c r="S493" t="str">
        <f t="shared" si="28"/>
        <v>Liberta</v>
      </c>
      <c r="T493" t="str">
        <f>VLOOKUP(orders[[#This Row],[Customer ID]],customers[],9,FALSE)</f>
        <v>No</v>
      </c>
      <c r="U493" t="str">
        <f t="shared" si="29"/>
        <v xml:space="preserve">Automne </v>
      </c>
      <c r="V493" t="str">
        <f t="shared" si="30"/>
        <v>Dark</v>
      </c>
      <c r="W493" s="3">
        <f t="shared" si="31"/>
        <v>23.31</v>
      </c>
    </row>
    <row r="494" spans="1:23" x14ac:dyDescent="0.2">
      <c r="A494" t="s">
        <v>3270</v>
      </c>
      <c r="B494" s="1">
        <v>44620</v>
      </c>
      <c r="C494" t="s">
        <v>3271</v>
      </c>
      <c r="D494" t="s">
        <v>6155</v>
      </c>
      <c r="E494">
        <v>1</v>
      </c>
      <c r="F494" t="s">
        <v>3272</v>
      </c>
      <c r="G494" t="s">
        <v>3274</v>
      </c>
      <c r="H494" t="s">
        <v>3275</v>
      </c>
      <c r="I494" t="s">
        <v>44</v>
      </c>
      <c r="J494" t="s">
        <v>18</v>
      </c>
      <c r="K494">
        <v>53234</v>
      </c>
      <c r="L494" s="2">
        <v>0.2</v>
      </c>
      <c r="M494" s="3">
        <v>4.125</v>
      </c>
      <c r="N494" s="3">
        <v>2.0625</v>
      </c>
      <c r="O494">
        <v>0.45374999999999999</v>
      </c>
      <c r="P494" t="str">
        <f>INDEX(products[],MATCH('orders (2)'!D494,products[Product ID],0),2)</f>
        <v>Exc</v>
      </c>
      <c r="Q494" t="str">
        <f>INDEX(products[],MATCH('orders (2)'!D494,products[Product ID],0),3)</f>
        <v>M</v>
      </c>
      <c r="R494" t="str">
        <f>INDEX(customers[],MATCH('orders (2)'!C494,customers[Customer ID],0),3)</f>
        <v>ulethbrigdo@hc360.com</v>
      </c>
      <c r="S494" t="str">
        <f t="shared" si="28"/>
        <v>Excercice</v>
      </c>
      <c r="T494" t="str">
        <f>VLOOKUP(orders[[#This Row],[Customer ID]],customers[],9,FALSE)</f>
        <v>Yes</v>
      </c>
      <c r="U494" t="str">
        <f t="shared" si="29"/>
        <v>Hiver</v>
      </c>
      <c r="V494" t="str">
        <f t="shared" si="30"/>
        <v>Medium</v>
      </c>
      <c r="W494" s="3">
        <f t="shared" si="31"/>
        <v>4.125</v>
      </c>
    </row>
    <row r="495" spans="1:23" x14ac:dyDescent="0.2">
      <c r="A495" t="s">
        <v>3276</v>
      </c>
      <c r="B495" s="1">
        <v>44090</v>
      </c>
      <c r="C495" t="s">
        <v>3277</v>
      </c>
      <c r="D495" t="s">
        <v>6145</v>
      </c>
      <c r="E495">
        <v>6</v>
      </c>
      <c r="F495" t="s">
        <v>3278</v>
      </c>
      <c r="G495" t="s">
        <v>3280</v>
      </c>
      <c r="H495" t="s">
        <v>3281</v>
      </c>
      <c r="I495" t="s">
        <v>272</v>
      </c>
      <c r="J495" t="s">
        <v>27</v>
      </c>
      <c r="K495" t="s">
        <v>273</v>
      </c>
      <c r="L495" s="2">
        <v>0.5</v>
      </c>
      <c r="M495" s="3">
        <v>5.97</v>
      </c>
      <c r="N495" s="3">
        <v>1.194</v>
      </c>
      <c r="O495">
        <v>0.35819999999999996</v>
      </c>
      <c r="P495" t="str">
        <f>INDEX(products[],MATCH('orders (2)'!D495,products[Product ID],0),2)</f>
        <v>Rob</v>
      </c>
      <c r="Q495" t="str">
        <f>INDEX(products[],MATCH('orders (2)'!D495,products[Product ID],0),3)</f>
        <v>M</v>
      </c>
      <c r="R495" t="str">
        <f>INDEX(customers[],MATCH('orders (2)'!C495,customers[Customer ID],0),3)</f>
        <v>sfarnishdp@dmoz.org</v>
      </c>
      <c r="S495" t="str">
        <f t="shared" si="28"/>
        <v>Robesca</v>
      </c>
      <c r="T495" t="str">
        <f>VLOOKUP(orders[[#This Row],[Customer ID]],customers[],9,FALSE)</f>
        <v>No</v>
      </c>
      <c r="U495" t="str">
        <f t="shared" si="29"/>
        <v xml:space="preserve">Automne </v>
      </c>
      <c r="V495" t="str">
        <f t="shared" si="30"/>
        <v>Medium</v>
      </c>
      <c r="W495" s="3">
        <f t="shared" si="31"/>
        <v>35.82</v>
      </c>
    </row>
    <row r="496" spans="1:23" x14ac:dyDescent="0.2">
      <c r="A496" t="s">
        <v>3282</v>
      </c>
      <c r="B496" s="1">
        <v>44132</v>
      </c>
      <c r="C496" t="s">
        <v>3283</v>
      </c>
      <c r="D496" t="s">
        <v>6169</v>
      </c>
      <c r="E496">
        <v>2</v>
      </c>
      <c r="F496" t="s">
        <v>3284</v>
      </c>
      <c r="G496" t="s">
        <v>3286</v>
      </c>
      <c r="H496" t="s">
        <v>3287</v>
      </c>
      <c r="I496" t="s">
        <v>31</v>
      </c>
      <c r="J496" t="s">
        <v>18</v>
      </c>
      <c r="K496">
        <v>70836</v>
      </c>
      <c r="L496" s="2">
        <v>1</v>
      </c>
      <c r="M496" s="3">
        <v>15.85</v>
      </c>
      <c r="N496" s="3">
        <v>1.585</v>
      </c>
      <c r="O496">
        <v>2.0605000000000002</v>
      </c>
      <c r="P496" t="str">
        <f>INDEX(products[],MATCH('orders (2)'!D496,products[Product ID],0),2)</f>
        <v>Lib</v>
      </c>
      <c r="Q496" t="str">
        <f>INDEX(products[],MATCH('orders (2)'!D496,products[Product ID],0),3)</f>
        <v>L</v>
      </c>
      <c r="R496" t="str">
        <f>INDEX(customers[],MATCH('orders (2)'!C496,customers[Customer ID],0),3)</f>
        <v>fjecockdq@unicef.org</v>
      </c>
      <c r="S496" t="str">
        <f t="shared" si="28"/>
        <v>Liberta</v>
      </c>
      <c r="T496" t="str">
        <f>VLOOKUP(orders[[#This Row],[Customer ID]],customers[],9,FALSE)</f>
        <v>No</v>
      </c>
      <c r="U496" t="str">
        <f t="shared" si="29"/>
        <v>Automne</v>
      </c>
      <c r="V496" t="str">
        <f t="shared" si="30"/>
        <v>Light</v>
      </c>
      <c r="W496" s="3">
        <f t="shared" si="31"/>
        <v>31.7</v>
      </c>
    </row>
    <row r="497" spans="1:23" x14ac:dyDescent="0.2">
      <c r="A497" t="s">
        <v>3288</v>
      </c>
      <c r="B497" s="1">
        <v>43710</v>
      </c>
      <c r="C497" t="s">
        <v>3289</v>
      </c>
      <c r="D497" t="s">
        <v>6169</v>
      </c>
      <c r="E497">
        <v>5</v>
      </c>
      <c r="F497" t="s">
        <v>3290</v>
      </c>
      <c r="G497" t="s">
        <v>3291</v>
      </c>
      <c r="H497" t="s">
        <v>3292</v>
      </c>
      <c r="I497" t="s">
        <v>169</v>
      </c>
      <c r="J497" t="s">
        <v>18</v>
      </c>
      <c r="K497">
        <v>6816</v>
      </c>
      <c r="L497" s="2">
        <v>1</v>
      </c>
      <c r="M497" s="3">
        <v>15.85</v>
      </c>
      <c r="N497" s="3">
        <v>1.585</v>
      </c>
      <c r="O497">
        <v>2.0605000000000002</v>
      </c>
      <c r="P497" t="str">
        <f>INDEX(products[],MATCH('orders (2)'!D497,products[Product ID],0),2)</f>
        <v>Lib</v>
      </c>
      <c r="Q497" t="str">
        <f>INDEX(products[],MATCH('orders (2)'!D497,products[Product ID],0),3)</f>
        <v>L</v>
      </c>
      <c r="R497">
        <f>INDEX(customers[],MATCH('orders (2)'!C497,customers[Customer ID],0),3)</f>
        <v>0</v>
      </c>
      <c r="S497" t="str">
        <f t="shared" si="28"/>
        <v>Liberta</v>
      </c>
      <c r="T497" t="str">
        <f>VLOOKUP(orders[[#This Row],[Customer ID]],customers[],9,FALSE)</f>
        <v>Yes</v>
      </c>
      <c r="U497" t="str">
        <f t="shared" si="29"/>
        <v xml:space="preserve">Automne </v>
      </c>
      <c r="V497" t="str">
        <f t="shared" si="30"/>
        <v>Light</v>
      </c>
      <c r="W497" s="3">
        <f t="shared" si="31"/>
        <v>79.25</v>
      </c>
    </row>
    <row r="498" spans="1:23" x14ac:dyDescent="0.2">
      <c r="A498" t="s">
        <v>3293</v>
      </c>
      <c r="B498" s="1">
        <v>44438</v>
      </c>
      <c r="C498" t="s">
        <v>3294</v>
      </c>
      <c r="D498" t="s">
        <v>6152</v>
      </c>
      <c r="E498">
        <v>3</v>
      </c>
      <c r="F498" t="s">
        <v>3295</v>
      </c>
      <c r="G498" t="s">
        <v>3297</v>
      </c>
      <c r="H498" t="s">
        <v>3298</v>
      </c>
      <c r="I498" t="s">
        <v>249</v>
      </c>
      <c r="J498" t="s">
        <v>18</v>
      </c>
      <c r="K498">
        <v>32590</v>
      </c>
      <c r="L498" s="2">
        <v>0.2</v>
      </c>
      <c r="M498" s="3">
        <v>3.645</v>
      </c>
      <c r="N498" s="3">
        <v>1.8225</v>
      </c>
      <c r="O498">
        <v>0.40095000000000003</v>
      </c>
      <c r="P498" t="str">
        <f>INDEX(products[],MATCH('orders (2)'!D498,products[Product ID],0),2)</f>
        <v>Exc</v>
      </c>
      <c r="Q498" t="str">
        <f>INDEX(products[],MATCH('orders (2)'!D498,products[Product ID],0),3)</f>
        <v>D</v>
      </c>
      <c r="R498" t="str">
        <f>INDEX(customers[],MATCH('orders (2)'!C498,customers[Customer ID],0),3)</f>
        <v>hpallisterds@ning.com</v>
      </c>
      <c r="S498" t="str">
        <f t="shared" si="28"/>
        <v>Excercice</v>
      </c>
      <c r="T498" t="str">
        <f>VLOOKUP(orders[[#This Row],[Customer ID]],customers[],9,FALSE)</f>
        <v>No</v>
      </c>
      <c r="U498" t="str">
        <f t="shared" si="29"/>
        <v>Été</v>
      </c>
      <c r="V498" t="str">
        <f t="shared" si="30"/>
        <v>Dark</v>
      </c>
      <c r="W498" s="3">
        <f t="shared" si="31"/>
        <v>10.935</v>
      </c>
    </row>
    <row r="499" spans="1:23" x14ac:dyDescent="0.2">
      <c r="A499" t="s">
        <v>3299</v>
      </c>
      <c r="B499" s="1">
        <v>44351</v>
      </c>
      <c r="C499" t="s">
        <v>3300</v>
      </c>
      <c r="D499" t="s">
        <v>6146</v>
      </c>
      <c r="E499">
        <v>4</v>
      </c>
      <c r="F499" t="s">
        <v>3301</v>
      </c>
      <c r="G499" t="s">
        <v>3303</v>
      </c>
      <c r="H499" t="s">
        <v>3304</v>
      </c>
      <c r="I499" t="s">
        <v>3305</v>
      </c>
      <c r="J499" t="s">
        <v>317</v>
      </c>
      <c r="K499" t="s">
        <v>347</v>
      </c>
      <c r="L499" s="2">
        <v>1</v>
      </c>
      <c r="M499" s="3">
        <v>9.9499999999999993</v>
      </c>
      <c r="N499" s="3">
        <v>0.99499999999999988</v>
      </c>
      <c r="O499">
        <v>0.89549999999999985</v>
      </c>
      <c r="P499" t="str">
        <f>INDEX(products[],MATCH('orders (2)'!D499,products[Product ID],0),2)</f>
        <v>Ara</v>
      </c>
      <c r="Q499" t="str">
        <f>INDEX(products[],MATCH('orders (2)'!D499,products[Product ID],0),3)</f>
        <v>D</v>
      </c>
      <c r="R499" t="str">
        <f>INDEX(customers[],MATCH('orders (2)'!C499,customers[Customer ID],0),3)</f>
        <v>cmershdt@drupal.org</v>
      </c>
      <c r="S499" t="str">
        <f t="shared" si="28"/>
        <v>Arabica</v>
      </c>
      <c r="T499" t="str">
        <f>VLOOKUP(orders[[#This Row],[Customer ID]],customers[],9,FALSE)</f>
        <v>No</v>
      </c>
      <c r="U499" t="str">
        <f t="shared" si="29"/>
        <v>Été</v>
      </c>
      <c r="V499" t="str">
        <f t="shared" si="30"/>
        <v>Dark</v>
      </c>
      <c r="W499" s="3">
        <f t="shared" si="31"/>
        <v>39.799999999999997</v>
      </c>
    </row>
    <row r="500" spans="1:23" x14ac:dyDescent="0.2">
      <c r="A500" t="s">
        <v>3306</v>
      </c>
      <c r="B500" s="1">
        <v>44159</v>
      </c>
      <c r="C500" t="s">
        <v>3367</v>
      </c>
      <c r="D500" t="s">
        <v>6137</v>
      </c>
      <c r="E500">
        <v>5</v>
      </c>
      <c r="F500" t="s">
        <v>3368</v>
      </c>
      <c r="G500" t="s">
        <v>3370</v>
      </c>
      <c r="H500" t="s">
        <v>3371</v>
      </c>
      <c r="I500" t="s">
        <v>465</v>
      </c>
      <c r="J500" t="s">
        <v>317</v>
      </c>
      <c r="K500" t="s">
        <v>384</v>
      </c>
      <c r="L500" s="2">
        <v>1</v>
      </c>
      <c r="M500" s="3">
        <v>9.9499999999999993</v>
      </c>
      <c r="N500" s="3">
        <v>0.99499999999999988</v>
      </c>
      <c r="O500">
        <v>0.59699999999999998</v>
      </c>
      <c r="P500" t="str">
        <f>INDEX(products[],MATCH('orders (2)'!D500,products[Product ID],0),2)</f>
        <v>Rob</v>
      </c>
      <c r="Q500" t="str">
        <f>INDEX(products[],MATCH('orders (2)'!D500,products[Product ID],0),3)</f>
        <v>M</v>
      </c>
      <c r="R500" t="str">
        <f>INDEX(customers[],MATCH('orders (2)'!C500,customers[Customer ID],0),3)</f>
        <v>murione5@alexa.com</v>
      </c>
      <c r="S500" t="str">
        <f t="shared" si="28"/>
        <v>Robesca</v>
      </c>
      <c r="T500" t="str">
        <f>VLOOKUP(orders[[#This Row],[Customer ID]],customers[],9,FALSE)</f>
        <v>Yes</v>
      </c>
      <c r="U500" t="str">
        <f t="shared" si="29"/>
        <v>Automne</v>
      </c>
      <c r="V500" t="str">
        <f t="shared" si="30"/>
        <v>Medium</v>
      </c>
      <c r="W500" s="3">
        <f t="shared" si="31"/>
        <v>49.75</v>
      </c>
    </row>
    <row r="501" spans="1:23" x14ac:dyDescent="0.2">
      <c r="A501" t="s">
        <v>3366</v>
      </c>
      <c r="B501" s="1">
        <v>43785</v>
      </c>
      <c r="C501" t="s">
        <v>3367</v>
      </c>
      <c r="D501" t="s">
        <v>6146</v>
      </c>
      <c r="E501">
        <v>3</v>
      </c>
      <c r="F501" t="s">
        <v>3368</v>
      </c>
      <c r="G501" t="s">
        <v>3370</v>
      </c>
      <c r="H501" t="s">
        <v>3371</v>
      </c>
      <c r="I501" t="s">
        <v>465</v>
      </c>
      <c r="J501" t="s">
        <v>317</v>
      </c>
      <c r="K501" t="s">
        <v>384</v>
      </c>
      <c r="L501" s="2">
        <v>1</v>
      </c>
      <c r="M501" s="3">
        <v>9.9499999999999993</v>
      </c>
      <c r="N501" s="3">
        <v>0.99499999999999988</v>
      </c>
      <c r="O501">
        <v>0.89549999999999985</v>
      </c>
      <c r="P501" t="str">
        <f>INDEX(products[],MATCH('orders (2)'!D501,products[Product ID],0),2)</f>
        <v>Ara</v>
      </c>
      <c r="Q501" t="str">
        <f>INDEX(products[],MATCH('orders (2)'!D501,products[Product ID],0),3)</f>
        <v>D</v>
      </c>
      <c r="R501" t="str">
        <f>INDEX(customers[],MATCH('orders (2)'!C501,customers[Customer ID],0),3)</f>
        <v>murione5@alexa.com</v>
      </c>
      <c r="S501" t="str">
        <f t="shared" si="28"/>
        <v>Arabica</v>
      </c>
      <c r="T501" t="str">
        <f>VLOOKUP(orders[[#This Row],[Customer ID]],customers[],9,FALSE)</f>
        <v>Yes</v>
      </c>
      <c r="U501" t="str">
        <f t="shared" si="29"/>
        <v>Automne</v>
      </c>
      <c r="V501" t="str">
        <f t="shared" si="30"/>
        <v>Dark</v>
      </c>
      <c r="W501" s="3">
        <f t="shared" si="31"/>
        <v>29.849999999999998</v>
      </c>
    </row>
    <row r="502" spans="1:23" x14ac:dyDescent="0.2">
      <c r="A502" t="s">
        <v>3423</v>
      </c>
      <c r="B502" s="1">
        <v>44026</v>
      </c>
      <c r="C502" t="s">
        <v>3367</v>
      </c>
      <c r="D502" t="s">
        <v>6157</v>
      </c>
      <c r="E502">
        <v>2</v>
      </c>
      <c r="F502" t="s">
        <v>3368</v>
      </c>
      <c r="G502" t="s">
        <v>3370</v>
      </c>
      <c r="H502" t="s">
        <v>3371</v>
      </c>
      <c r="I502" t="s">
        <v>465</v>
      </c>
      <c r="J502" t="s">
        <v>317</v>
      </c>
      <c r="K502" t="s">
        <v>384</v>
      </c>
      <c r="L502" s="2">
        <v>0.5</v>
      </c>
      <c r="M502" s="3">
        <v>5.97</v>
      </c>
      <c r="N502" s="3">
        <v>1.194</v>
      </c>
      <c r="O502">
        <v>0.5373</v>
      </c>
      <c r="P502" t="str">
        <f>INDEX(products[],MATCH('orders (2)'!D502,products[Product ID],0),2)</f>
        <v>Ara</v>
      </c>
      <c r="Q502" t="str">
        <f>INDEX(products[],MATCH('orders (2)'!D502,products[Product ID],0),3)</f>
        <v>D</v>
      </c>
      <c r="R502" t="str">
        <f>INDEX(customers[],MATCH('orders (2)'!C502,customers[Customer ID],0),3)</f>
        <v>murione5@alexa.com</v>
      </c>
      <c r="S502" t="str">
        <f t="shared" si="28"/>
        <v>Arabica</v>
      </c>
      <c r="T502" t="str">
        <f>VLOOKUP(orders[[#This Row],[Customer ID]],customers[],9,FALSE)</f>
        <v>Yes</v>
      </c>
      <c r="U502" t="str">
        <f t="shared" si="29"/>
        <v>Été</v>
      </c>
      <c r="V502" t="str">
        <f t="shared" si="30"/>
        <v>Dark</v>
      </c>
      <c r="W502" s="3">
        <f t="shared" si="31"/>
        <v>11.94</v>
      </c>
    </row>
    <row r="503" spans="1:23" x14ac:dyDescent="0.2">
      <c r="A503" t="s">
        <v>3520</v>
      </c>
      <c r="B503" s="1">
        <v>43544</v>
      </c>
      <c r="C503" t="s">
        <v>3367</v>
      </c>
      <c r="D503" t="s">
        <v>6162</v>
      </c>
      <c r="E503">
        <v>3</v>
      </c>
      <c r="F503" t="s">
        <v>3368</v>
      </c>
      <c r="G503" t="s">
        <v>3370</v>
      </c>
      <c r="H503" t="s">
        <v>3371</v>
      </c>
      <c r="I503" t="s">
        <v>465</v>
      </c>
      <c r="J503" t="s">
        <v>317</v>
      </c>
      <c r="K503" t="s">
        <v>384</v>
      </c>
      <c r="L503" s="2">
        <v>0.2</v>
      </c>
      <c r="M503" s="3">
        <v>2.6849999999999996</v>
      </c>
      <c r="N503" s="3">
        <v>1.3424999999999998</v>
      </c>
      <c r="O503">
        <v>0.16109999999999997</v>
      </c>
      <c r="P503" t="str">
        <f>INDEX(products[],MATCH('orders (2)'!D503,products[Product ID],0),2)</f>
        <v>Rob</v>
      </c>
      <c r="Q503" t="str">
        <f>INDEX(products[],MATCH('orders (2)'!D503,products[Product ID],0),3)</f>
        <v>D</v>
      </c>
      <c r="R503" t="str">
        <f>INDEX(customers[],MATCH('orders (2)'!C503,customers[Customer ID],0),3)</f>
        <v>murione5@alexa.com</v>
      </c>
      <c r="S503" t="str">
        <f t="shared" si="28"/>
        <v>Robesca</v>
      </c>
      <c r="T503" t="str">
        <f>VLOOKUP(orders[[#This Row],[Customer ID]],customers[],9,FALSE)</f>
        <v>Yes</v>
      </c>
      <c r="U503" t="str">
        <f t="shared" si="29"/>
        <v>Printemps</v>
      </c>
      <c r="V503" t="str">
        <f t="shared" si="30"/>
        <v>Dark</v>
      </c>
      <c r="W503" s="3">
        <f t="shared" si="31"/>
        <v>8.0549999999999997</v>
      </c>
    </row>
    <row r="504" spans="1:23" x14ac:dyDescent="0.2">
      <c r="A504" t="s">
        <v>3637</v>
      </c>
      <c r="B504" s="1">
        <v>44506</v>
      </c>
      <c r="C504" t="s">
        <v>3367</v>
      </c>
      <c r="D504" t="s">
        <v>6170</v>
      </c>
      <c r="E504">
        <v>4</v>
      </c>
      <c r="F504" t="s">
        <v>3368</v>
      </c>
      <c r="G504" t="s">
        <v>3370</v>
      </c>
      <c r="H504" t="s">
        <v>3371</v>
      </c>
      <c r="I504" t="s">
        <v>465</v>
      </c>
      <c r="J504" t="s">
        <v>317</v>
      </c>
      <c r="K504" t="s">
        <v>384</v>
      </c>
      <c r="L504" s="2">
        <v>1</v>
      </c>
      <c r="M504" s="3">
        <v>14.85</v>
      </c>
      <c r="N504" s="3">
        <v>1.4849999999999999</v>
      </c>
      <c r="O504">
        <v>1.6335</v>
      </c>
      <c r="P504" t="str">
        <f>INDEX(products[],MATCH('orders (2)'!D504,products[Product ID],0),2)</f>
        <v>Exc</v>
      </c>
      <c r="Q504" t="str">
        <f>INDEX(products[],MATCH('orders (2)'!D504,products[Product ID],0),3)</f>
        <v>L</v>
      </c>
      <c r="R504" t="str">
        <f>INDEX(customers[],MATCH('orders (2)'!C504,customers[Customer ID],0),3)</f>
        <v>murione5@alexa.com</v>
      </c>
      <c r="S504" t="str">
        <f t="shared" si="28"/>
        <v>Excercice</v>
      </c>
      <c r="T504" t="str">
        <f>VLOOKUP(orders[[#This Row],[Customer ID]],customers[],9,FALSE)</f>
        <v>Yes</v>
      </c>
      <c r="U504" t="str">
        <f t="shared" si="29"/>
        <v>Automne</v>
      </c>
      <c r="V504" t="str">
        <f t="shared" si="30"/>
        <v>Light</v>
      </c>
      <c r="W504" s="3">
        <f t="shared" si="31"/>
        <v>59.4</v>
      </c>
    </row>
    <row r="505" spans="1:23" x14ac:dyDescent="0.2">
      <c r="A505" t="s">
        <v>3312</v>
      </c>
      <c r="B505" s="1">
        <v>44003</v>
      </c>
      <c r="C505" t="s">
        <v>3313</v>
      </c>
      <c r="D505" t="s">
        <v>6162</v>
      </c>
      <c r="E505">
        <v>3</v>
      </c>
      <c r="F505" t="s">
        <v>3314</v>
      </c>
      <c r="G505" t="s">
        <v>3315</v>
      </c>
      <c r="H505" t="s">
        <v>3316</v>
      </c>
      <c r="I505" t="s">
        <v>1699</v>
      </c>
      <c r="J505" t="s">
        <v>317</v>
      </c>
      <c r="K505" t="s">
        <v>347</v>
      </c>
      <c r="L505" s="2">
        <v>0.2</v>
      </c>
      <c r="M505" s="3">
        <v>2.6849999999999996</v>
      </c>
      <c r="N505" s="3">
        <v>1.3424999999999998</v>
      </c>
      <c r="O505">
        <v>0.16109999999999997</v>
      </c>
      <c r="P505" t="str">
        <f>INDEX(products[],MATCH('orders (2)'!D505,products[Product ID],0),2)</f>
        <v>Rob</v>
      </c>
      <c r="Q505" t="str">
        <f>INDEX(products[],MATCH('orders (2)'!D505,products[Product ID],0),3)</f>
        <v>D</v>
      </c>
      <c r="R505">
        <f>INDEX(customers[],MATCH('orders (2)'!C505,customers[Customer ID],0),3)</f>
        <v>0</v>
      </c>
      <c r="S505" t="str">
        <f t="shared" si="28"/>
        <v>Robesca</v>
      </c>
      <c r="T505" t="str">
        <f>VLOOKUP(orders[[#This Row],[Customer ID]],customers[],9,FALSE)</f>
        <v>Yes</v>
      </c>
      <c r="U505" t="str">
        <f t="shared" si="29"/>
        <v>Été</v>
      </c>
      <c r="V505" t="str">
        <f t="shared" si="30"/>
        <v>Dark</v>
      </c>
      <c r="W505" s="3">
        <f t="shared" si="31"/>
        <v>8.0549999999999997</v>
      </c>
    </row>
    <row r="506" spans="1:23" x14ac:dyDescent="0.2">
      <c r="A506" t="s">
        <v>3317</v>
      </c>
      <c r="B506" s="1">
        <v>44025</v>
      </c>
      <c r="C506" t="s">
        <v>3318</v>
      </c>
      <c r="D506" t="s">
        <v>6178</v>
      </c>
      <c r="E506">
        <v>4</v>
      </c>
      <c r="F506" t="s">
        <v>3319</v>
      </c>
      <c r="G506" t="s">
        <v>3320</v>
      </c>
      <c r="H506" t="s">
        <v>3321</v>
      </c>
      <c r="I506" t="s">
        <v>182</v>
      </c>
      <c r="J506" t="s">
        <v>18</v>
      </c>
      <c r="K506">
        <v>49518</v>
      </c>
      <c r="L506" s="2">
        <v>1</v>
      </c>
      <c r="M506" s="3">
        <v>11.95</v>
      </c>
      <c r="N506" s="3">
        <v>1.1949999999999998</v>
      </c>
      <c r="O506">
        <v>0.71699999999999997</v>
      </c>
      <c r="P506" t="str">
        <f>INDEX(products[],MATCH('orders (2)'!D506,products[Product ID],0),2)</f>
        <v>Rob</v>
      </c>
      <c r="Q506" t="str">
        <f>INDEX(products[],MATCH('orders (2)'!D506,products[Product ID],0),3)</f>
        <v>L</v>
      </c>
      <c r="R506">
        <f>INDEX(customers[],MATCH('orders (2)'!C506,customers[Customer ID],0),3)</f>
        <v>0</v>
      </c>
      <c r="S506" t="str">
        <f t="shared" si="28"/>
        <v>Robesca</v>
      </c>
      <c r="T506" t="str">
        <f>VLOOKUP(orders[[#This Row],[Customer ID]],customers[],9,FALSE)</f>
        <v>No</v>
      </c>
      <c r="U506" t="str">
        <f t="shared" si="29"/>
        <v>Été</v>
      </c>
      <c r="V506" t="str">
        <f t="shared" si="30"/>
        <v>Light</v>
      </c>
      <c r="W506" s="3">
        <f t="shared" si="31"/>
        <v>47.8</v>
      </c>
    </row>
    <row r="507" spans="1:23" x14ac:dyDescent="0.2">
      <c r="A507" t="s">
        <v>3322</v>
      </c>
      <c r="B507" s="1">
        <v>43467</v>
      </c>
      <c r="C507" t="s">
        <v>3323</v>
      </c>
      <c r="D507" t="s">
        <v>6173</v>
      </c>
      <c r="E507">
        <v>4</v>
      </c>
      <c r="F507" t="s">
        <v>3324</v>
      </c>
      <c r="G507" t="s">
        <v>3326</v>
      </c>
      <c r="H507" t="s">
        <v>3327</v>
      </c>
      <c r="I507" t="s">
        <v>364</v>
      </c>
      <c r="J507" t="s">
        <v>27</v>
      </c>
      <c r="K507" t="s">
        <v>365</v>
      </c>
      <c r="L507" s="2">
        <v>0.2</v>
      </c>
      <c r="M507" s="3">
        <v>2.9849999999999999</v>
      </c>
      <c r="N507" s="3">
        <v>1.4924999999999999</v>
      </c>
      <c r="O507">
        <v>0.17909999999999998</v>
      </c>
      <c r="P507" t="str">
        <f>INDEX(products[],MATCH('orders (2)'!D507,products[Product ID],0),2)</f>
        <v>Rob</v>
      </c>
      <c r="Q507" t="str">
        <f>INDEX(products[],MATCH('orders (2)'!D507,products[Product ID],0),3)</f>
        <v>M</v>
      </c>
      <c r="R507" t="str">
        <f>INDEX(customers[],MATCH('orders (2)'!C507,customers[Customer ID],0),3)</f>
        <v>gduckerdx@patch.com</v>
      </c>
      <c r="S507" t="str">
        <f t="shared" si="28"/>
        <v>Robesca</v>
      </c>
      <c r="T507" t="str">
        <f>VLOOKUP(orders[[#This Row],[Customer ID]],customers[],9,FALSE)</f>
        <v>No</v>
      </c>
      <c r="U507" t="str">
        <f t="shared" si="29"/>
        <v>Hiver</v>
      </c>
      <c r="V507" t="str">
        <f t="shared" si="30"/>
        <v>Medium</v>
      </c>
      <c r="W507" s="3">
        <f t="shared" si="31"/>
        <v>11.94</v>
      </c>
    </row>
    <row r="508" spans="1:23" x14ac:dyDescent="0.2">
      <c r="A508" t="s">
        <v>3322</v>
      </c>
      <c r="B508" s="1">
        <v>43467</v>
      </c>
      <c r="C508" t="s">
        <v>3323</v>
      </c>
      <c r="D508" t="s">
        <v>6155</v>
      </c>
      <c r="E508">
        <v>4</v>
      </c>
      <c r="F508" t="s">
        <v>3324</v>
      </c>
      <c r="G508" t="s">
        <v>3326</v>
      </c>
      <c r="H508" t="s">
        <v>3327</v>
      </c>
      <c r="I508" t="s">
        <v>364</v>
      </c>
      <c r="J508" t="s">
        <v>27</v>
      </c>
      <c r="K508" t="s">
        <v>365</v>
      </c>
      <c r="L508" s="2">
        <v>0.2</v>
      </c>
      <c r="M508" s="3">
        <v>4.125</v>
      </c>
      <c r="N508" s="3">
        <v>2.0625</v>
      </c>
      <c r="O508">
        <v>0.45374999999999999</v>
      </c>
      <c r="P508" t="str">
        <f>INDEX(products[],MATCH('orders (2)'!D508,products[Product ID],0),2)</f>
        <v>Exc</v>
      </c>
      <c r="Q508" t="str">
        <f>INDEX(products[],MATCH('orders (2)'!D508,products[Product ID],0),3)</f>
        <v>M</v>
      </c>
      <c r="R508" t="str">
        <f>INDEX(customers[],MATCH('orders (2)'!C508,customers[Customer ID],0),3)</f>
        <v>gduckerdx@patch.com</v>
      </c>
      <c r="S508" t="str">
        <f t="shared" si="28"/>
        <v>Excercice</v>
      </c>
      <c r="T508" t="str">
        <f>VLOOKUP(orders[[#This Row],[Customer ID]],customers[],9,FALSE)</f>
        <v>No</v>
      </c>
      <c r="U508" t="str">
        <f t="shared" si="29"/>
        <v>Hiver</v>
      </c>
      <c r="V508" t="str">
        <f t="shared" si="30"/>
        <v>Medium</v>
      </c>
      <c r="W508" s="3">
        <f t="shared" si="31"/>
        <v>16.5</v>
      </c>
    </row>
    <row r="509" spans="1:23" x14ac:dyDescent="0.2">
      <c r="A509" t="s">
        <v>3322</v>
      </c>
      <c r="B509" s="1">
        <v>43467</v>
      </c>
      <c r="C509" t="s">
        <v>3323</v>
      </c>
      <c r="D509" t="s">
        <v>6142</v>
      </c>
      <c r="E509">
        <v>4</v>
      </c>
      <c r="F509" t="s">
        <v>3324</v>
      </c>
      <c r="G509" t="s">
        <v>3326</v>
      </c>
      <c r="H509" t="s">
        <v>3327</v>
      </c>
      <c r="I509" t="s">
        <v>364</v>
      </c>
      <c r="J509" t="s">
        <v>27</v>
      </c>
      <c r="K509" t="s">
        <v>365</v>
      </c>
      <c r="L509" s="2">
        <v>1</v>
      </c>
      <c r="M509" s="3">
        <v>12.95</v>
      </c>
      <c r="N509" s="3">
        <v>1.2949999999999999</v>
      </c>
      <c r="O509">
        <v>1.6835</v>
      </c>
      <c r="P509" t="str">
        <f>INDEX(products[],MATCH('orders (2)'!D509,products[Product ID],0),2)</f>
        <v>Lib</v>
      </c>
      <c r="Q509" t="str">
        <f>INDEX(products[],MATCH('orders (2)'!D509,products[Product ID],0),3)</f>
        <v>D</v>
      </c>
      <c r="R509" t="str">
        <f>INDEX(customers[],MATCH('orders (2)'!C509,customers[Customer ID],0),3)</f>
        <v>gduckerdx@patch.com</v>
      </c>
      <c r="S509" t="str">
        <f t="shared" si="28"/>
        <v>Liberta</v>
      </c>
      <c r="T509" t="str">
        <f>VLOOKUP(orders[[#This Row],[Customer ID]],customers[],9,FALSE)</f>
        <v>No</v>
      </c>
      <c r="U509" t="str">
        <f t="shared" si="29"/>
        <v>Hiver</v>
      </c>
      <c r="V509" t="str">
        <f t="shared" si="30"/>
        <v>Dark</v>
      </c>
      <c r="W509" s="3">
        <f t="shared" si="31"/>
        <v>51.8</v>
      </c>
    </row>
    <row r="510" spans="1:23" x14ac:dyDescent="0.2">
      <c r="A510" t="s">
        <v>3322</v>
      </c>
      <c r="B510" s="1">
        <v>43467</v>
      </c>
      <c r="C510" t="s">
        <v>3323</v>
      </c>
      <c r="D510" t="s">
        <v>6144</v>
      </c>
      <c r="E510">
        <v>3</v>
      </c>
      <c r="F510" t="s">
        <v>3324</v>
      </c>
      <c r="G510" t="s">
        <v>3326</v>
      </c>
      <c r="H510" t="s">
        <v>3327</v>
      </c>
      <c r="I510" t="s">
        <v>364</v>
      </c>
      <c r="J510" t="s">
        <v>27</v>
      </c>
      <c r="K510" t="s">
        <v>365</v>
      </c>
      <c r="L510" s="2">
        <v>0.2</v>
      </c>
      <c r="M510" s="3">
        <v>4.7549999999999999</v>
      </c>
      <c r="N510" s="3">
        <v>2.3774999999999999</v>
      </c>
      <c r="O510">
        <v>0.61814999999999998</v>
      </c>
      <c r="P510" t="str">
        <f>INDEX(products[],MATCH('orders (2)'!D510,products[Product ID],0),2)</f>
        <v>Lib</v>
      </c>
      <c r="Q510" t="str">
        <f>INDEX(products[],MATCH('orders (2)'!D510,products[Product ID],0),3)</f>
        <v>L</v>
      </c>
      <c r="R510" t="str">
        <f>INDEX(customers[],MATCH('orders (2)'!C510,customers[Customer ID],0),3)</f>
        <v>gduckerdx@patch.com</v>
      </c>
      <c r="S510" t="str">
        <f t="shared" si="28"/>
        <v>Liberta</v>
      </c>
      <c r="T510" t="str">
        <f>VLOOKUP(orders[[#This Row],[Customer ID]],customers[],9,FALSE)</f>
        <v>No</v>
      </c>
      <c r="U510" t="str">
        <f t="shared" si="29"/>
        <v>Hiver</v>
      </c>
      <c r="V510" t="str">
        <f t="shared" si="30"/>
        <v>Light</v>
      </c>
      <c r="W510" s="3">
        <f t="shared" si="31"/>
        <v>14.265000000000001</v>
      </c>
    </row>
    <row r="511" spans="1:23" x14ac:dyDescent="0.2">
      <c r="A511" t="s">
        <v>3342</v>
      </c>
      <c r="B511" s="1">
        <v>44609</v>
      </c>
      <c r="C511" t="s">
        <v>3343</v>
      </c>
      <c r="D511" t="s">
        <v>6158</v>
      </c>
      <c r="E511">
        <v>6</v>
      </c>
      <c r="F511" t="s">
        <v>3344</v>
      </c>
      <c r="G511" t="s">
        <v>3346</v>
      </c>
      <c r="H511" t="s">
        <v>3347</v>
      </c>
      <c r="I511" t="s">
        <v>256</v>
      </c>
      <c r="J511" t="s">
        <v>18</v>
      </c>
      <c r="K511">
        <v>27264</v>
      </c>
      <c r="L511" s="2">
        <v>0.2</v>
      </c>
      <c r="M511" s="3">
        <v>4.3650000000000002</v>
      </c>
      <c r="N511" s="3">
        <v>2.1825000000000001</v>
      </c>
      <c r="O511">
        <v>0.56745000000000001</v>
      </c>
      <c r="P511" t="str">
        <f>INDEX(products[],MATCH('orders (2)'!D511,products[Product ID],0),2)</f>
        <v>Lib</v>
      </c>
      <c r="Q511" t="str">
        <f>INDEX(products[],MATCH('orders (2)'!D511,products[Product ID],0),3)</f>
        <v>M</v>
      </c>
      <c r="R511" t="str">
        <f>INDEX(customers[],MATCH('orders (2)'!C511,customers[Customer ID],0),3)</f>
        <v>wstearleye1@census.gov</v>
      </c>
      <c r="S511" t="str">
        <f t="shared" si="28"/>
        <v>Liberta</v>
      </c>
      <c r="T511" t="str">
        <f>VLOOKUP(orders[[#This Row],[Customer ID]],customers[],9,FALSE)</f>
        <v>No</v>
      </c>
      <c r="U511" t="str">
        <f t="shared" si="29"/>
        <v>Hiver</v>
      </c>
      <c r="V511" t="str">
        <f t="shared" si="30"/>
        <v>Medium</v>
      </c>
      <c r="W511" s="3">
        <f t="shared" si="31"/>
        <v>26.19</v>
      </c>
    </row>
    <row r="512" spans="1:23" x14ac:dyDescent="0.2">
      <c r="A512" t="s">
        <v>3348</v>
      </c>
      <c r="B512" s="1">
        <v>44184</v>
      </c>
      <c r="C512" t="s">
        <v>3349</v>
      </c>
      <c r="D512" t="s">
        <v>6139</v>
      </c>
      <c r="E512">
        <v>2</v>
      </c>
      <c r="F512" t="s">
        <v>3350</v>
      </c>
      <c r="G512" t="s">
        <v>3352</v>
      </c>
      <c r="H512" t="s">
        <v>3353</v>
      </c>
      <c r="I512" t="s">
        <v>49</v>
      </c>
      <c r="J512" t="s">
        <v>18</v>
      </c>
      <c r="K512">
        <v>88546</v>
      </c>
      <c r="L512" s="2">
        <v>1</v>
      </c>
      <c r="M512" s="3">
        <v>12.95</v>
      </c>
      <c r="N512" s="3">
        <v>1.2949999999999999</v>
      </c>
      <c r="O512">
        <v>1.1655</v>
      </c>
      <c r="P512" t="str">
        <f>INDEX(products[],MATCH('orders (2)'!D512,products[Product ID],0),2)</f>
        <v>Ara</v>
      </c>
      <c r="Q512" t="str">
        <f>INDEX(products[],MATCH('orders (2)'!D512,products[Product ID],0),3)</f>
        <v>L</v>
      </c>
      <c r="R512" t="str">
        <f>INDEX(customers[],MATCH('orders (2)'!C512,customers[Customer ID],0),3)</f>
        <v>dwincere2@marriott.com</v>
      </c>
      <c r="S512" t="str">
        <f t="shared" si="28"/>
        <v>Arabica</v>
      </c>
      <c r="T512" t="str">
        <f>VLOOKUP(orders[[#This Row],[Customer ID]],customers[],9,FALSE)</f>
        <v>Yes</v>
      </c>
      <c r="U512" t="str">
        <f t="shared" si="29"/>
        <v>Hiver</v>
      </c>
      <c r="V512" t="str">
        <f t="shared" si="30"/>
        <v>Light</v>
      </c>
      <c r="W512" s="3">
        <f t="shared" si="31"/>
        <v>25.9</v>
      </c>
    </row>
    <row r="513" spans="1:23" x14ac:dyDescent="0.2">
      <c r="A513" t="s">
        <v>3354</v>
      </c>
      <c r="B513" s="1">
        <v>43516</v>
      </c>
      <c r="C513" t="s">
        <v>3355</v>
      </c>
      <c r="D513" t="s">
        <v>6181</v>
      </c>
      <c r="E513">
        <v>3</v>
      </c>
      <c r="F513" t="s">
        <v>3356</v>
      </c>
      <c r="G513" t="s">
        <v>3358</v>
      </c>
      <c r="H513" t="s">
        <v>3359</v>
      </c>
      <c r="I513" t="s">
        <v>254</v>
      </c>
      <c r="J513" t="s">
        <v>18</v>
      </c>
      <c r="K513">
        <v>44185</v>
      </c>
      <c r="L513" s="2">
        <v>2.5</v>
      </c>
      <c r="M513" s="3">
        <v>29.784999999999997</v>
      </c>
      <c r="N513" s="3">
        <v>1.1913999999999998</v>
      </c>
      <c r="O513">
        <v>2.6806499999999995</v>
      </c>
      <c r="P513" t="str">
        <f>INDEX(products[],MATCH('orders (2)'!D513,products[Product ID],0),2)</f>
        <v>Ara</v>
      </c>
      <c r="Q513" t="str">
        <f>INDEX(products[],MATCH('orders (2)'!D513,products[Product ID],0),3)</f>
        <v>L</v>
      </c>
      <c r="R513" t="str">
        <f>INDEX(customers[],MATCH('orders (2)'!C513,customers[Customer ID],0),3)</f>
        <v>plyfielde3@baidu.com</v>
      </c>
      <c r="S513" t="str">
        <f t="shared" si="28"/>
        <v>Arabica</v>
      </c>
      <c r="T513" t="str">
        <f>VLOOKUP(orders[[#This Row],[Customer ID]],customers[],9,FALSE)</f>
        <v>Yes</v>
      </c>
      <c r="U513" t="str">
        <f t="shared" si="29"/>
        <v>Hiver</v>
      </c>
      <c r="V513" t="str">
        <f t="shared" si="30"/>
        <v>Light</v>
      </c>
      <c r="W513" s="3">
        <f t="shared" si="31"/>
        <v>89.35499999999999</v>
      </c>
    </row>
    <row r="514" spans="1:23" x14ac:dyDescent="0.2">
      <c r="A514" t="s">
        <v>3360</v>
      </c>
      <c r="B514" s="1">
        <v>44210</v>
      </c>
      <c r="C514" t="s">
        <v>3361</v>
      </c>
      <c r="D514" t="s">
        <v>6168</v>
      </c>
      <c r="E514">
        <v>6</v>
      </c>
      <c r="F514" t="s">
        <v>3362</v>
      </c>
      <c r="G514" t="s">
        <v>3364</v>
      </c>
      <c r="H514" t="s">
        <v>3365</v>
      </c>
      <c r="I514" t="s">
        <v>376</v>
      </c>
      <c r="J514" t="s">
        <v>317</v>
      </c>
      <c r="K514" t="s">
        <v>377</v>
      </c>
      <c r="L514" s="2">
        <v>0.5</v>
      </c>
      <c r="M514" s="3">
        <v>7.77</v>
      </c>
      <c r="N514" s="3">
        <v>1.5539999999999998</v>
      </c>
      <c r="O514">
        <v>1.0101</v>
      </c>
      <c r="P514" t="str">
        <f>INDEX(products[],MATCH('orders (2)'!D514,products[Product ID],0),2)</f>
        <v>Lib</v>
      </c>
      <c r="Q514" t="str">
        <f>INDEX(products[],MATCH('orders (2)'!D514,products[Product ID],0),3)</f>
        <v>D</v>
      </c>
      <c r="R514" t="str">
        <f>INDEX(customers[],MATCH('orders (2)'!C514,customers[Customer ID],0),3)</f>
        <v>hperrise4@studiopress.com</v>
      </c>
      <c r="S514" t="str">
        <f t="shared" ref="S514:S577" si="32">_xlfn.IFS(P514="Rob","Robesca",P514="Ara","Arabica",P514="Exc","Excercice",P514="Lib","Liberta")</f>
        <v>Liberta</v>
      </c>
      <c r="T514" t="str">
        <f>VLOOKUP(orders[[#This Row],[Customer ID]],customers[],9,FALSE)</f>
        <v>No</v>
      </c>
      <c r="U514" t="str">
        <f t="shared" ref="U514:U577" si="33">_xlfn.IFS(MONTH(B514)=7,"Été",MONTH(B514)=8,"Été",MONTH(B514)=6,"Été",MONTH(B514)=9,"Automne ",MONTH(B514)=10,"Automne",MONTH(B514)=11,"Automne",MONTH(B514)=5,"Printemps",MONTH(B514)=4,"Printemps",MONTH(B514)=3,"Printemps",MONTH(B514)=1,"Hiver",MONTH(B514)=2,"Hiver",MONTH(B514)=12,"Hiver")</f>
        <v>Hiver</v>
      </c>
      <c r="V514" t="str">
        <f t="shared" ref="V514:V577" si="34">_xlfn.IFS(Q514="M","Medium",Q514="L","Light",Q514="D","Dark")</f>
        <v>Dark</v>
      </c>
      <c r="W514" s="3">
        <f t="shared" ref="W514:W577" si="35">E514*M514</f>
        <v>46.62</v>
      </c>
    </row>
    <row r="515" spans="1:23" x14ac:dyDescent="0.2">
      <c r="A515" t="s">
        <v>3372</v>
      </c>
      <c r="B515" s="1">
        <v>43803</v>
      </c>
      <c r="C515" t="s">
        <v>3373</v>
      </c>
      <c r="D515" t="s">
        <v>6177</v>
      </c>
      <c r="E515">
        <v>3</v>
      </c>
      <c r="F515" t="s">
        <v>3374</v>
      </c>
      <c r="G515" t="s">
        <v>3376</v>
      </c>
      <c r="H515" t="s">
        <v>3377</v>
      </c>
      <c r="I515" t="s">
        <v>468</v>
      </c>
      <c r="J515" t="s">
        <v>317</v>
      </c>
      <c r="K515" t="s">
        <v>469</v>
      </c>
      <c r="L515" s="2">
        <v>0.2</v>
      </c>
      <c r="M515" s="3">
        <v>3.5849999999999995</v>
      </c>
      <c r="N515" s="3">
        <v>1.7924999999999998</v>
      </c>
      <c r="O515">
        <v>0.21509999999999996</v>
      </c>
      <c r="P515" t="str">
        <f>INDEX(products[],MATCH('orders (2)'!D515,products[Product ID],0),2)</f>
        <v>Rob</v>
      </c>
      <c r="Q515" t="str">
        <f>INDEX(products[],MATCH('orders (2)'!D515,products[Product ID],0),3)</f>
        <v>L</v>
      </c>
      <c r="R515" t="str">
        <f>INDEX(customers[],MATCH('orders (2)'!C515,customers[Customer ID],0),3)</f>
        <v>ckide6@narod.ru</v>
      </c>
      <c r="S515" t="str">
        <f t="shared" si="32"/>
        <v>Robesca</v>
      </c>
      <c r="T515" t="str">
        <f>VLOOKUP(orders[[#This Row],[Customer ID]],customers[],9,FALSE)</f>
        <v>Yes</v>
      </c>
      <c r="U515" t="str">
        <f t="shared" si="33"/>
        <v>Hiver</v>
      </c>
      <c r="V515" t="str">
        <f t="shared" si="34"/>
        <v>Light</v>
      </c>
      <c r="W515" s="3">
        <f t="shared" si="35"/>
        <v>10.754999999999999</v>
      </c>
    </row>
    <row r="516" spans="1:23" x14ac:dyDescent="0.2">
      <c r="A516" t="s">
        <v>3378</v>
      </c>
      <c r="B516" s="1">
        <v>44043</v>
      </c>
      <c r="C516" t="s">
        <v>3379</v>
      </c>
      <c r="D516" t="s">
        <v>6151</v>
      </c>
      <c r="E516">
        <v>4</v>
      </c>
      <c r="F516" t="s">
        <v>3380</v>
      </c>
      <c r="G516" t="s">
        <v>3382</v>
      </c>
      <c r="H516" t="s">
        <v>3383</v>
      </c>
      <c r="I516" t="s">
        <v>143</v>
      </c>
      <c r="J516" t="s">
        <v>18</v>
      </c>
      <c r="K516">
        <v>35244</v>
      </c>
      <c r="L516" s="2">
        <v>0.2</v>
      </c>
      <c r="M516" s="3">
        <v>3.375</v>
      </c>
      <c r="N516" s="3">
        <v>1.6875</v>
      </c>
      <c r="O516">
        <v>0.30374999999999996</v>
      </c>
      <c r="P516" t="str">
        <f>INDEX(products[],MATCH('orders (2)'!D516,products[Product ID],0),2)</f>
        <v>Ara</v>
      </c>
      <c r="Q516" t="str">
        <f>INDEX(products[],MATCH('orders (2)'!D516,products[Product ID],0),3)</f>
        <v>M</v>
      </c>
      <c r="R516" t="str">
        <f>INDEX(customers[],MATCH('orders (2)'!C516,customers[Customer ID],0),3)</f>
        <v>cbeinee7@xinhuanet.com</v>
      </c>
      <c r="S516" t="str">
        <f t="shared" si="32"/>
        <v>Arabica</v>
      </c>
      <c r="T516" t="str">
        <f>VLOOKUP(orders[[#This Row],[Customer ID]],customers[],9,FALSE)</f>
        <v>Yes</v>
      </c>
      <c r="U516" t="str">
        <f t="shared" si="33"/>
        <v>Été</v>
      </c>
      <c r="V516" t="str">
        <f t="shared" si="34"/>
        <v>Medium</v>
      </c>
      <c r="W516" s="3">
        <f t="shared" si="35"/>
        <v>13.5</v>
      </c>
    </row>
    <row r="517" spans="1:23" x14ac:dyDescent="0.2">
      <c r="A517" t="s">
        <v>3384</v>
      </c>
      <c r="B517" s="1">
        <v>43535</v>
      </c>
      <c r="C517" t="s">
        <v>3385</v>
      </c>
      <c r="D517" t="s">
        <v>6169</v>
      </c>
      <c r="E517">
        <v>3</v>
      </c>
      <c r="F517" t="s">
        <v>3386</v>
      </c>
      <c r="G517" t="s">
        <v>3388</v>
      </c>
      <c r="H517" t="s">
        <v>3389</v>
      </c>
      <c r="I517" t="s">
        <v>327</v>
      </c>
      <c r="J517" t="s">
        <v>18</v>
      </c>
      <c r="K517">
        <v>56372</v>
      </c>
      <c r="L517" s="2">
        <v>1</v>
      </c>
      <c r="M517" s="3">
        <v>15.85</v>
      </c>
      <c r="N517" s="3">
        <v>1.585</v>
      </c>
      <c r="O517">
        <v>2.0605000000000002</v>
      </c>
      <c r="P517" t="str">
        <f>INDEX(products[],MATCH('orders (2)'!D517,products[Product ID],0),2)</f>
        <v>Lib</v>
      </c>
      <c r="Q517" t="str">
        <f>INDEX(products[],MATCH('orders (2)'!D517,products[Product ID],0),3)</f>
        <v>L</v>
      </c>
      <c r="R517" t="str">
        <f>INDEX(customers[],MATCH('orders (2)'!C517,customers[Customer ID],0),3)</f>
        <v>cbakeupe8@globo.com</v>
      </c>
      <c r="S517" t="str">
        <f t="shared" si="32"/>
        <v>Liberta</v>
      </c>
      <c r="T517" t="str">
        <f>VLOOKUP(orders[[#This Row],[Customer ID]],customers[],9,FALSE)</f>
        <v>No</v>
      </c>
      <c r="U517" t="str">
        <f t="shared" si="33"/>
        <v>Printemps</v>
      </c>
      <c r="V517" t="str">
        <f t="shared" si="34"/>
        <v>Light</v>
      </c>
      <c r="W517" s="3">
        <f t="shared" si="35"/>
        <v>47.55</v>
      </c>
    </row>
    <row r="518" spans="1:23" x14ac:dyDescent="0.2">
      <c r="A518" t="s">
        <v>3390</v>
      </c>
      <c r="B518" s="1">
        <v>44691</v>
      </c>
      <c r="C518" t="s">
        <v>3391</v>
      </c>
      <c r="D518" t="s">
        <v>6169</v>
      </c>
      <c r="E518">
        <v>5</v>
      </c>
      <c r="F518" t="s">
        <v>3392</v>
      </c>
      <c r="H518" t="s">
        <v>3394</v>
      </c>
      <c r="I518" t="s">
        <v>45</v>
      </c>
      <c r="J518" t="s">
        <v>18</v>
      </c>
      <c r="K518">
        <v>19191</v>
      </c>
      <c r="L518" s="2">
        <v>1</v>
      </c>
      <c r="M518" s="3">
        <v>15.85</v>
      </c>
      <c r="N518" s="3">
        <v>1.585</v>
      </c>
      <c r="O518">
        <v>2.0605000000000002</v>
      </c>
      <c r="P518" t="str">
        <f>INDEX(products[],MATCH('orders (2)'!D518,products[Product ID],0),2)</f>
        <v>Lib</v>
      </c>
      <c r="Q518" t="str">
        <f>INDEX(products[],MATCH('orders (2)'!D518,products[Product ID],0),3)</f>
        <v>L</v>
      </c>
      <c r="R518" t="str">
        <f>INDEX(customers[],MATCH('orders (2)'!C518,customers[Customer ID],0),3)</f>
        <v>nhelkine9@example.com</v>
      </c>
      <c r="S518" t="str">
        <f t="shared" si="32"/>
        <v>Liberta</v>
      </c>
      <c r="T518" t="str">
        <f>VLOOKUP(orders[[#This Row],[Customer ID]],customers[],9,FALSE)</f>
        <v>No</v>
      </c>
      <c r="U518" t="str">
        <f t="shared" si="33"/>
        <v>Printemps</v>
      </c>
      <c r="V518" t="str">
        <f t="shared" si="34"/>
        <v>Light</v>
      </c>
      <c r="W518" s="3">
        <f t="shared" si="35"/>
        <v>79.25</v>
      </c>
    </row>
    <row r="519" spans="1:23" x14ac:dyDescent="0.2">
      <c r="A519" t="s">
        <v>3395</v>
      </c>
      <c r="B519" s="1">
        <v>44555</v>
      </c>
      <c r="C519" t="s">
        <v>3396</v>
      </c>
      <c r="D519" t="s">
        <v>6158</v>
      </c>
      <c r="E519">
        <v>6</v>
      </c>
      <c r="F519" t="s">
        <v>3397</v>
      </c>
      <c r="G519" t="s">
        <v>3399</v>
      </c>
      <c r="H519" t="s">
        <v>3400</v>
      </c>
      <c r="I519" t="s">
        <v>40</v>
      </c>
      <c r="J519" t="s">
        <v>18</v>
      </c>
      <c r="K519">
        <v>48211</v>
      </c>
      <c r="L519" s="2">
        <v>0.2</v>
      </c>
      <c r="M519" s="3">
        <v>4.3650000000000002</v>
      </c>
      <c r="N519" s="3">
        <v>2.1825000000000001</v>
      </c>
      <c r="O519">
        <v>0.56745000000000001</v>
      </c>
      <c r="P519" t="str">
        <f>INDEX(products[],MATCH('orders (2)'!D519,products[Product ID],0),2)</f>
        <v>Lib</v>
      </c>
      <c r="Q519" t="str">
        <f>INDEX(products[],MATCH('orders (2)'!D519,products[Product ID],0),3)</f>
        <v>M</v>
      </c>
      <c r="R519" t="str">
        <f>INDEX(customers[],MATCH('orders (2)'!C519,customers[Customer ID],0),3)</f>
        <v>pwitheringtonea@networkadvertising.org</v>
      </c>
      <c r="S519" t="str">
        <f t="shared" si="32"/>
        <v>Liberta</v>
      </c>
      <c r="T519" t="str">
        <f>VLOOKUP(orders[[#This Row],[Customer ID]],customers[],9,FALSE)</f>
        <v>Yes</v>
      </c>
      <c r="U519" t="str">
        <f t="shared" si="33"/>
        <v>Hiver</v>
      </c>
      <c r="V519" t="str">
        <f t="shared" si="34"/>
        <v>Medium</v>
      </c>
      <c r="W519" s="3">
        <f t="shared" si="35"/>
        <v>26.19</v>
      </c>
    </row>
    <row r="520" spans="1:23" x14ac:dyDescent="0.2">
      <c r="A520" t="s">
        <v>3401</v>
      </c>
      <c r="B520" s="1">
        <v>44673</v>
      </c>
      <c r="C520" t="s">
        <v>3402</v>
      </c>
      <c r="D520" t="s">
        <v>6172</v>
      </c>
      <c r="E520">
        <v>3</v>
      </c>
      <c r="F520" t="s">
        <v>3403</v>
      </c>
      <c r="G520" t="s">
        <v>3405</v>
      </c>
      <c r="H520" t="s">
        <v>3406</v>
      </c>
      <c r="I520" t="s">
        <v>103</v>
      </c>
      <c r="J520" t="s">
        <v>18</v>
      </c>
      <c r="K520">
        <v>63180</v>
      </c>
      <c r="L520" s="2">
        <v>0.5</v>
      </c>
      <c r="M520" s="3">
        <v>7.169999999999999</v>
      </c>
      <c r="N520" s="3">
        <v>1.4339999999999997</v>
      </c>
      <c r="O520">
        <v>0.43019999999999992</v>
      </c>
      <c r="P520" t="str">
        <f>INDEX(products[],MATCH('orders (2)'!D520,products[Product ID],0),2)</f>
        <v>Rob</v>
      </c>
      <c r="Q520" t="str">
        <f>INDEX(products[],MATCH('orders (2)'!D520,products[Product ID],0),3)</f>
        <v>L</v>
      </c>
      <c r="R520" t="str">
        <f>INDEX(customers[],MATCH('orders (2)'!C520,customers[Customer ID],0),3)</f>
        <v>ttilzeyeb@hostgator.com</v>
      </c>
      <c r="S520" t="str">
        <f t="shared" si="32"/>
        <v>Robesca</v>
      </c>
      <c r="T520" t="str">
        <f>VLOOKUP(orders[[#This Row],[Customer ID]],customers[],9,FALSE)</f>
        <v>No</v>
      </c>
      <c r="U520" t="str">
        <f t="shared" si="33"/>
        <v>Printemps</v>
      </c>
      <c r="V520" t="str">
        <f t="shared" si="34"/>
        <v>Light</v>
      </c>
      <c r="W520" s="3">
        <f t="shared" si="35"/>
        <v>21.509999999999998</v>
      </c>
    </row>
    <row r="521" spans="1:23" x14ac:dyDescent="0.2">
      <c r="A521" t="s">
        <v>3407</v>
      </c>
      <c r="B521" s="1">
        <v>44723</v>
      </c>
      <c r="C521" t="s">
        <v>3408</v>
      </c>
      <c r="D521" t="s">
        <v>6148</v>
      </c>
      <c r="E521">
        <v>5</v>
      </c>
      <c r="F521" t="s">
        <v>3409</v>
      </c>
      <c r="G521" t="s">
        <v>3410</v>
      </c>
      <c r="H521" t="s">
        <v>3411</v>
      </c>
      <c r="I521" t="s">
        <v>282</v>
      </c>
      <c r="J521" t="s">
        <v>18</v>
      </c>
      <c r="K521">
        <v>12305</v>
      </c>
      <c r="L521" s="2">
        <v>2.5</v>
      </c>
      <c r="M521" s="3">
        <v>20.584999999999997</v>
      </c>
      <c r="N521" s="3">
        <v>0.82339999999999991</v>
      </c>
      <c r="O521">
        <v>1.2350999999999999</v>
      </c>
      <c r="P521" t="str">
        <f>INDEX(products[],MATCH('orders (2)'!D521,products[Product ID],0),2)</f>
        <v>Rob</v>
      </c>
      <c r="Q521" t="str">
        <f>INDEX(products[],MATCH('orders (2)'!D521,products[Product ID],0),3)</f>
        <v>D</v>
      </c>
      <c r="R521">
        <f>INDEX(customers[],MATCH('orders (2)'!C521,customers[Customer ID],0),3)</f>
        <v>0</v>
      </c>
      <c r="S521" t="str">
        <f t="shared" si="32"/>
        <v>Robesca</v>
      </c>
      <c r="T521" t="str">
        <f>VLOOKUP(orders[[#This Row],[Customer ID]],customers[],9,FALSE)</f>
        <v>Yes</v>
      </c>
      <c r="U521" t="str">
        <f t="shared" si="33"/>
        <v>Été</v>
      </c>
      <c r="V521" t="str">
        <f t="shared" si="34"/>
        <v>Dark</v>
      </c>
      <c r="W521" s="3">
        <f t="shared" si="35"/>
        <v>102.92499999999998</v>
      </c>
    </row>
    <row r="522" spans="1:23" x14ac:dyDescent="0.2">
      <c r="A522" t="s">
        <v>3412</v>
      </c>
      <c r="B522" s="1">
        <v>44678</v>
      </c>
      <c r="C522" t="s">
        <v>3413</v>
      </c>
      <c r="D522" t="s">
        <v>6149</v>
      </c>
      <c r="E522">
        <v>2</v>
      </c>
      <c r="F522" t="s">
        <v>3414</v>
      </c>
      <c r="G522" t="s">
        <v>3415</v>
      </c>
      <c r="H522" t="s">
        <v>3416</v>
      </c>
      <c r="I522" t="s">
        <v>318</v>
      </c>
      <c r="J522" t="s">
        <v>18</v>
      </c>
      <c r="K522">
        <v>33805</v>
      </c>
      <c r="L522" s="2">
        <v>0.2</v>
      </c>
      <c r="M522" s="3">
        <v>3.8849999999999998</v>
      </c>
      <c r="N522" s="3">
        <v>1.9424999999999999</v>
      </c>
      <c r="O522">
        <v>0.50505</v>
      </c>
      <c r="P522" t="str">
        <f>INDEX(products[],MATCH('orders (2)'!D522,products[Product ID],0),2)</f>
        <v>Lib</v>
      </c>
      <c r="Q522" t="str">
        <f>INDEX(products[],MATCH('orders (2)'!D522,products[Product ID],0),3)</f>
        <v>D</v>
      </c>
      <c r="R522">
        <f>INDEX(customers[],MATCH('orders (2)'!C522,customers[Customer ID],0),3)</f>
        <v>0</v>
      </c>
      <c r="S522" t="str">
        <f t="shared" si="32"/>
        <v>Liberta</v>
      </c>
      <c r="T522" t="str">
        <f>VLOOKUP(orders[[#This Row],[Customer ID]],customers[],9,FALSE)</f>
        <v>No</v>
      </c>
      <c r="U522" t="str">
        <f t="shared" si="33"/>
        <v>Printemps</v>
      </c>
      <c r="V522" t="str">
        <f t="shared" si="34"/>
        <v>Dark</v>
      </c>
      <c r="W522" s="3">
        <f t="shared" si="35"/>
        <v>7.77</v>
      </c>
    </row>
    <row r="523" spans="1:23" x14ac:dyDescent="0.2">
      <c r="A523" t="s">
        <v>3417</v>
      </c>
      <c r="B523" s="1">
        <v>44194</v>
      </c>
      <c r="C523" t="s">
        <v>3418</v>
      </c>
      <c r="D523" t="s">
        <v>6184</v>
      </c>
      <c r="E523">
        <v>5</v>
      </c>
      <c r="F523" t="s">
        <v>3419</v>
      </c>
      <c r="G523" t="s">
        <v>3421</v>
      </c>
      <c r="H523" t="s">
        <v>3422</v>
      </c>
      <c r="I523" t="s">
        <v>355</v>
      </c>
      <c r="J523" t="s">
        <v>18</v>
      </c>
      <c r="K523">
        <v>32941</v>
      </c>
      <c r="L523" s="2">
        <v>2.5</v>
      </c>
      <c r="M523" s="3">
        <v>27.945</v>
      </c>
      <c r="N523" s="3">
        <v>1.1177999999999999</v>
      </c>
      <c r="O523">
        <v>3.07395</v>
      </c>
      <c r="P523" t="str">
        <f>INDEX(products[],MATCH('orders (2)'!D523,products[Product ID],0),2)</f>
        <v>Exc</v>
      </c>
      <c r="Q523" t="str">
        <f>INDEX(products[],MATCH('orders (2)'!D523,products[Product ID],0),3)</f>
        <v>D</v>
      </c>
      <c r="R523" t="str">
        <f>INDEX(customers[],MATCH('orders (2)'!C523,customers[Customer ID],0),3)</f>
        <v>kimortsee@alexa.com</v>
      </c>
      <c r="S523" t="str">
        <f t="shared" si="32"/>
        <v>Excercice</v>
      </c>
      <c r="T523" t="str">
        <f>VLOOKUP(orders[[#This Row],[Customer ID]],customers[],9,FALSE)</f>
        <v>No</v>
      </c>
      <c r="U523" t="str">
        <f t="shared" si="33"/>
        <v>Hiver</v>
      </c>
      <c r="V523" t="str">
        <f t="shared" si="34"/>
        <v>Dark</v>
      </c>
      <c r="W523" s="3">
        <f t="shared" si="35"/>
        <v>139.72499999999999</v>
      </c>
    </row>
    <row r="524" spans="1:23" x14ac:dyDescent="0.2">
      <c r="A524" t="s">
        <v>3429</v>
      </c>
      <c r="B524" s="1">
        <v>44446</v>
      </c>
      <c r="C524" t="s">
        <v>3430</v>
      </c>
      <c r="D524" t="s">
        <v>6149</v>
      </c>
      <c r="E524">
        <v>1</v>
      </c>
      <c r="F524" t="s">
        <v>3431</v>
      </c>
      <c r="G524" t="s">
        <v>3433</v>
      </c>
      <c r="H524" t="s">
        <v>3434</v>
      </c>
      <c r="I524" t="s">
        <v>68</v>
      </c>
      <c r="J524" t="s">
        <v>18</v>
      </c>
      <c r="K524">
        <v>70179</v>
      </c>
      <c r="L524" s="2">
        <v>0.2</v>
      </c>
      <c r="M524" s="3">
        <v>3.8849999999999998</v>
      </c>
      <c r="N524" s="3">
        <v>1.9424999999999999</v>
      </c>
      <c r="O524">
        <v>0.50505</v>
      </c>
      <c r="P524" t="str">
        <f>INDEX(products[],MATCH('orders (2)'!D524,products[Product ID],0),2)</f>
        <v>Lib</v>
      </c>
      <c r="Q524" t="str">
        <f>INDEX(products[],MATCH('orders (2)'!D524,products[Product ID],0),3)</f>
        <v>D</v>
      </c>
      <c r="R524" t="str">
        <f>INDEX(customers[],MATCH('orders (2)'!C524,customers[Customer ID],0),3)</f>
        <v>marmisteadeg@blogtalkradio.com</v>
      </c>
      <c r="S524" t="str">
        <f t="shared" si="32"/>
        <v>Liberta</v>
      </c>
      <c r="T524" t="str">
        <f>VLOOKUP(orders[[#This Row],[Customer ID]],customers[],9,FALSE)</f>
        <v>No</v>
      </c>
      <c r="U524" t="str">
        <f t="shared" si="33"/>
        <v xml:space="preserve">Automne </v>
      </c>
      <c r="V524" t="str">
        <f t="shared" si="34"/>
        <v>Dark</v>
      </c>
      <c r="W524" s="3">
        <f t="shared" si="35"/>
        <v>3.8849999999999998</v>
      </c>
    </row>
    <row r="525" spans="1:23" x14ac:dyDescent="0.2">
      <c r="A525" t="s">
        <v>3429</v>
      </c>
      <c r="B525" s="1">
        <v>44446</v>
      </c>
      <c r="C525" t="s">
        <v>3430</v>
      </c>
      <c r="D525" t="s">
        <v>6137</v>
      </c>
      <c r="E525">
        <v>4</v>
      </c>
      <c r="F525" t="s">
        <v>3431</v>
      </c>
      <c r="G525" t="s">
        <v>3433</v>
      </c>
      <c r="H525" t="s">
        <v>3434</v>
      </c>
      <c r="I525" t="s">
        <v>68</v>
      </c>
      <c r="J525" t="s">
        <v>18</v>
      </c>
      <c r="K525">
        <v>70179</v>
      </c>
      <c r="L525" s="2">
        <v>1</v>
      </c>
      <c r="M525" s="3">
        <v>9.9499999999999993</v>
      </c>
      <c r="N525" s="3">
        <v>0.99499999999999988</v>
      </c>
      <c r="O525">
        <v>0.59699999999999998</v>
      </c>
      <c r="P525" t="str">
        <f>INDEX(products[],MATCH('orders (2)'!D525,products[Product ID],0),2)</f>
        <v>Rob</v>
      </c>
      <c r="Q525" t="str">
        <f>INDEX(products[],MATCH('orders (2)'!D525,products[Product ID],0),3)</f>
        <v>M</v>
      </c>
      <c r="R525" t="str">
        <f>INDEX(customers[],MATCH('orders (2)'!C525,customers[Customer ID],0),3)</f>
        <v>marmisteadeg@blogtalkradio.com</v>
      </c>
      <c r="S525" t="str">
        <f t="shared" si="32"/>
        <v>Robesca</v>
      </c>
      <c r="T525" t="str">
        <f>VLOOKUP(orders[[#This Row],[Customer ID]],customers[],9,FALSE)</f>
        <v>No</v>
      </c>
      <c r="U525" t="str">
        <f t="shared" si="33"/>
        <v xml:space="preserve">Automne </v>
      </c>
      <c r="V525" t="str">
        <f t="shared" si="34"/>
        <v>Medium</v>
      </c>
      <c r="W525" s="3">
        <f t="shared" si="35"/>
        <v>39.799999999999997</v>
      </c>
    </row>
    <row r="526" spans="1:23" x14ac:dyDescent="0.2">
      <c r="A526" t="s">
        <v>3440</v>
      </c>
      <c r="B526" s="1">
        <v>43625</v>
      </c>
      <c r="C526" t="s">
        <v>3441</v>
      </c>
      <c r="D526" t="s">
        <v>6145</v>
      </c>
      <c r="E526">
        <v>5</v>
      </c>
      <c r="F526" t="s">
        <v>3442</v>
      </c>
      <c r="G526" t="s">
        <v>3444</v>
      </c>
      <c r="H526" t="s">
        <v>3445</v>
      </c>
      <c r="I526" t="s">
        <v>147</v>
      </c>
      <c r="J526" t="s">
        <v>18</v>
      </c>
      <c r="K526">
        <v>66617</v>
      </c>
      <c r="L526" s="2">
        <v>0.5</v>
      </c>
      <c r="M526" s="3">
        <v>5.97</v>
      </c>
      <c r="N526" s="3">
        <v>1.194</v>
      </c>
      <c r="O526">
        <v>0.35819999999999996</v>
      </c>
      <c r="P526" t="str">
        <f>INDEX(products[],MATCH('orders (2)'!D526,products[Product ID],0),2)</f>
        <v>Rob</v>
      </c>
      <c r="Q526" t="str">
        <f>INDEX(products[],MATCH('orders (2)'!D526,products[Product ID],0),3)</f>
        <v>M</v>
      </c>
      <c r="R526" t="str">
        <f>INDEX(customers[],MATCH('orders (2)'!C526,customers[Customer ID],0),3)</f>
        <v>vupstoneei@google.pl</v>
      </c>
      <c r="S526" t="str">
        <f t="shared" si="32"/>
        <v>Robesca</v>
      </c>
      <c r="T526" t="str">
        <f>VLOOKUP(orders[[#This Row],[Customer ID]],customers[],9,FALSE)</f>
        <v>No</v>
      </c>
      <c r="U526" t="str">
        <f t="shared" si="33"/>
        <v>Été</v>
      </c>
      <c r="V526" t="str">
        <f t="shared" si="34"/>
        <v>Medium</v>
      </c>
      <c r="W526" s="3">
        <f t="shared" si="35"/>
        <v>29.849999999999998</v>
      </c>
    </row>
    <row r="527" spans="1:23" x14ac:dyDescent="0.2">
      <c r="A527" t="s">
        <v>3446</v>
      </c>
      <c r="B527" s="1">
        <v>44129</v>
      </c>
      <c r="C527" t="s">
        <v>3447</v>
      </c>
      <c r="D527" t="s">
        <v>6164</v>
      </c>
      <c r="E527">
        <v>1</v>
      </c>
      <c r="F527" t="s">
        <v>3448</v>
      </c>
      <c r="G527" t="s">
        <v>3450</v>
      </c>
      <c r="H527" t="s">
        <v>3451</v>
      </c>
      <c r="I527" t="s">
        <v>425</v>
      </c>
      <c r="J527" t="s">
        <v>317</v>
      </c>
      <c r="K527" t="s">
        <v>426</v>
      </c>
      <c r="L527" s="2">
        <v>2.5</v>
      </c>
      <c r="M527" s="3">
        <v>29.784999999999997</v>
      </c>
      <c r="N527" s="3">
        <v>1.1913999999999998</v>
      </c>
      <c r="O527">
        <v>3.8720499999999998</v>
      </c>
      <c r="P527" t="str">
        <f>INDEX(products[],MATCH('orders (2)'!D527,products[Product ID],0),2)</f>
        <v>Lib</v>
      </c>
      <c r="Q527" t="str">
        <f>INDEX(products[],MATCH('orders (2)'!D527,products[Product ID],0),3)</f>
        <v>D</v>
      </c>
      <c r="R527" t="str">
        <f>INDEX(customers[],MATCH('orders (2)'!C527,customers[Customer ID],0),3)</f>
        <v>bbeelbyej@rediff.com</v>
      </c>
      <c r="S527" t="str">
        <f t="shared" si="32"/>
        <v>Liberta</v>
      </c>
      <c r="T527" t="str">
        <f>VLOOKUP(orders[[#This Row],[Customer ID]],customers[],9,FALSE)</f>
        <v>No</v>
      </c>
      <c r="U527" t="str">
        <f t="shared" si="33"/>
        <v>Automne</v>
      </c>
      <c r="V527" t="str">
        <f t="shared" si="34"/>
        <v>Dark</v>
      </c>
      <c r="W527" s="3">
        <f t="shared" si="35"/>
        <v>29.784999999999997</v>
      </c>
    </row>
    <row r="528" spans="1:23" x14ac:dyDescent="0.2">
      <c r="A528" t="s">
        <v>3452</v>
      </c>
      <c r="B528" s="1">
        <v>44255</v>
      </c>
      <c r="C528" t="s">
        <v>3453</v>
      </c>
      <c r="D528" t="s">
        <v>6163</v>
      </c>
      <c r="E528">
        <v>2</v>
      </c>
      <c r="F528" t="s">
        <v>3454</v>
      </c>
      <c r="G528" t="s">
        <v>3455</v>
      </c>
      <c r="H528" t="s">
        <v>3456</v>
      </c>
      <c r="I528" t="s">
        <v>82</v>
      </c>
      <c r="J528" t="s">
        <v>18</v>
      </c>
      <c r="K528">
        <v>62723</v>
      </c>
      <c r="L528" s="2">
        <v>2.5</v>
      </c>
      <c r="M528" s="3">
        <v>36.454999999999998</v>
      </c>
      <c r="N528" s="3">
        <v>1.4581999999999999</v>
      </c>
      <c r="O528">
        <v>4.7391499999999995</v>
      </c>
      <c r="P528" t="str">
        <f>INDEX(products[],MATCH('orders (2)'!D528,products[Product ID],0),2)</f>
        <v>Lib</v>
      </c>
      <c r="Q528" t="str">
        <f>INDEX(products[],MATCH('orders (2)'!D528,products[Product ID],0),3)</f>
        <v>L</v>
      </c>
      <c r="R528">
        <f>INDEX(customers[],MATCH('orders (2)'!C528,customers[Customer ID],0),3)</f>
        <v>0</v>
      </c>
      <c r="S528" t="str">
        <f t="shared" si="32"/>
        <v>Liberta</v>
      </c>
      <c r="T528" t="str">
        <f>VLOOKUP(orders[[#This Row],[Customer ID]],customers[],9,FALSE)</f>
        <v>No</v>
      </c>
      <c r="U528" t="str">
        <f t="shared" si="33"/>
        <v>Hiver</v>
      </c>
      <c r="V528" t="str">
        <f t="shared" si="34"/>
        <v>Light</v>
      </c>
      <c r="W528" s="3">
        <f t="shared" si="35"/>
        <v>72.91</v>
      </c>
    </row>
    <row r="529" spans="1:23" x14ac:dyDescent="0.2">
      <c r="A529" t="s">
        <v>3457</v>
      </c>
      <c r="B529" s="1">
        <v>44038</v>
      </c>
      <c r="C529" t="s">
        <v>3458</v>
      </c>
      <c r="D529" t="s">
        <v>6162</v>
      </c>
      <c r="E529">
        <v>5</v>
      </c>
      <c r="F529" t="s">
        <v>3459</v>
      </c>
      <c r="G529" t="s">
        <v>3460</v>
      </c>
      <c r="H529" t="s">
        <v>3461</v>
      </c>
      <c r="I529" t="s">
        <v>20</v>
      </c>
      <c r="J529" t="s">
        <v>18</v>
      </c>
      <c r="K529">
        <v>8104</v>
      </c>
      <c r="L529" s="2">
        <v>0.2</v>
      </c>
      <c r="M529" s="3">
        <v>2.6849999999999996</v>
      </c>
      <c r="N529" s="3">
        <v>1.3424999999999998</v>
      </c>
      <c r="O529">
        <v>0.16109999999999997</v>
      </c>
      <c r="P529" t="str">
        <f>INDEX(products[],MATCH('orders (2)'!D529,products[Product ID],0),2)</f>
        <v>Rob</v>
      </c>
      <c r="Q529" t="str">
        <f>INDEX(products[],MATCH('orders (2)'!D529,products[Product ID],0),3)</f>
        <v>D</v>
      </c>
      <c r="R529">
        <f>INDEX(customers[],MATCH('orders (2)'!C529,customers[Customer ID],0),3)</f>
        <v>0</v>
      </c>
      <c r="S529" t="str">
        <f t="shared" si="32"/>
        <v>Robesca</v>
      </c>
      <c r="T529" t="str">
        <f>VLOOKUP(orders[[#This Row],[Customer ID]],customers[],9,FALSE)</f>
        <v>Yes</v>
      </c>
      <c r="U529" t="str">
        <f t="shared" si="33"/>
        <v>Été</v>
      </c>
      <c r="V529" t="str">
        <f t="shared" si="34"/>
        <v>Dark</v>
      </c>
      <c r="W529" s="3">
        <f t="shared" si="35"/>
        <v>13.424999999999997</v>
      </c>
    </row>
    <row r="530" spans="1:23" x14ac:dyDescent="0.2">
      <c r="A530" t="s">
        <v>3462</v>
      </c>
      <c r="B530" s="1">
        <v>44717</v>
      </c>
      <c r="C530" t="s">
        <v>3463</v>
      </c>
      <c r="D530" t="s">
        <v>6165</v>
      </c>
      <c r="E530">
        <v>4</v>
      </c>
      <c r="F530" t="s">
        <v>3464</v>
      </c>
      <c r="G530" t="s">
        <v>3466</v>
      </c>
      <c r="H530" t="s">
        <v>3467</v>
      </c>
      <c r="I530" t="s">
        <v>104</v>
      </c>
      <c r="J530" t="s">
        <v>18</v>
      </c>
      <c r="K530">
        <v>98185</v>
      </c>
      <c r="L530" s="2">
        <v>2.5</v>
      </c>
      <c r="M530" s="3">
        <v>31.624999999999996</v>
      </c>
      <c r="N530" s="3">
        <v>1.2649999999999999</v>
      </c>
      <c r="O530">
        <v>3.4787499999999998</v>
      </c>
      <c r="P530" t="str">
        <f>INDEX(products[],MATCH('orders (2)'!D530,products[Product ID],0),2)</f>
        <v>Exc</v>
      </c>
      <c r="Q530" t="str">
        <f>INDEX(products[],MATCH('orders (2)'!D530,products[Product ID],0),3)</f>
        <v>M</v>
      </c>
      <c r="R530" t="str">
        <f>INDEX(customers[],MATCH('orders (2)'!C530,customers[Customer ID],0),3)</f>
        <v>wspeechlyem@amazon.com</v>
      </c>
      <c r="S530" t="str">
        <f t="shared" si="32"/>
        <v>Excercice</v>
      </c>
      <c r="T530" t="str">
        <f>VLOOKUP(orders[[#This Row],[Customer ID]],customers[],9,FALSE)</f>
        <v>Yes</v>
      </c>
      <c r="U530" t="str">
        <f t="shared" si="33"/>
        <v>Été</v>
      </c>
      <c r="V530" t="str">
        <f t="shared" si="34"/>
        <v>Medium</v>
      </c>
      <c r="W530" s="3">
        <f t="shared" si="35"/>
        <v>126.49999999999999</v>
      </c>
    </row>
    <row r="531" spans="1:23" x14ac:dyDescent="0.2">
      <c r="A531" t="s">
        <v>3468</v>
      </c>
      <c r="B531" s="1">
        <v>43517</v>
      </c>
      <c r="C531" t="s">
        <v>3469</v>
      </c>
      <c r="D531" t="s">
        <v>6138</v>
      </c>
      <c r="E531">
        <v>5</v>
      </c>
      <c r="F531" t="s">
        <v>3470</v>
      </c>
      <c r="G531" t="s">
        <v>3472</v>
      </c>
      <c r="H531" t="s">
        <v>3473</v>
      </c>
      <c r="I531" t="s">
        <v>150</v>
      </c>
      <c r="J531" t="s">
        <v>27</v>
      </c>
      <c r="K531" t="s">
        <v>151</v>
      </c>
      <c r="L531" s="2">
        <v>0.5</v>
      </c>
      <c r="M531" s="3">
        <v>8.25</v>
      </c>
      <c r="N531" s="3">
        <v>1.65</v>
      </c>
      <c r="O531">
        <v>0.90749999999999997</v>
      </c>
      <c r="P531" t="str">
        <f>INDEX(products[],MATCH('orders (2)'!D531,products[Product ID],0),2)</f>
        <v>Exc</v>
      </c>
      <c r="Q531" t="str">
        <f>INDEX(products[],MATCH('orders (2)'!D531,products[Product ID],0),3)</f>
        <v>M</v>
      </c>
      <c r="R531" t="str">
        <f>INDEX(customers[],MATCH('orders (2)'!C531,customers[Customer ID],0),3)</f>
        <v>iphillpoten@buzzfeed.com</v>
      </c>
      <c r="S531" t="str">
        <f t="shared" si="32"/>
        <v>Excercice</v>
      </c>
      <c r="T531" t="str">
        <f>VLOOKUP(orders[[#This Row],[Customer ID]],customers[],9,FALSE)</f>
        <v>No</v>
      </c>
      <c r="U531" t="str">
        <f t="shared" si="33"/>
        <v>Hiver</v>
      </c>
      <c r="V531" t="str">
        <f t="shared" si="34"/>
        <v>Medium</v>
      </c>
      <c r="W531" s="3">
        <f t="shared" si="35"/>
        <v>41.25</v>
      </c>
    </row>
    <row r="532" spans="1:23" x14ac:dyDescent="0.2">
      <c r="A532" t="s">
        <v>3474</v>
      </c>
      <c r="B532" s="1">
        <v>43926</v>
      </c>
      <c r="C532" t="s">
        <v>3475</v>
      </c>
      <c r="D532" t="s">
        <v>6175</v>
      </c>
      <c r="E532">
        <v>6</v>
      </c>
      <c r="F532" t="s">
        <v>3476</v>
      </c>
      <c r="G532" t="s">
        <v>3478</v>
      </c>
      <c r="H532" t="s">
        <v>3479</v>
      </c>
      <c r="I532" t="s">
        <v>95</v>
      </c>
      <c r="J532" t="s">
        <v>18</v>
      </c>
      <c r="K532">
        <v>76711</v>
      </c>
      <c r="L532" s="2">
        <v>0.5</v>
      </c>
      <c r="M532" s="3">
        <v>8.91</v>
      </c>
      <c r="N532" s="3">
        <v>1.782</v>
      </c>
      <c r="O532">
        <v>0.98009999999999997</v>
      </c>
      <c r="P532" t="str">
        <f>INDEX(products[],MATCH('orders (2)'!D532,products[Product ID],0),2)</f>
        <v>Exc</v>
      </c>
      <c r="Q532" t="str">
        <f>INDEX(products[],MATCH('orders (2)'!D532,products[Product ID],0),3)</f>
        <v>L</v>
      </c>
      <c r="R532" t="str">
        <f>INDEX(customers[],MATCH('orders (2)'!C532,customers[Customer ID],0),3)</f>
        <v>lpennaccieo@statcounter.com</v>
      </c>
      <c r="S532" t="str">
        <f t="shared" si="32"/>
        <v>Excercice</v>
      </c>
      <c r="T532" t="str">
        <f>VLOOKUP(orders[[#This Row],[Customer ID]],customers[],9,FALSE)</f>
        <v>No</v>
      </c>
      <c r="U532" t="str">
        <f t="shared" si="33"/>
        <v>Printemps</v>
      </c>
      <c r="V532" t="str">
        <f t="shared" si="34"/>
        <v>Light</v>
      </c>
      <c r="W532" s="3">
        <f t="shared" si="35"/>
        <v>53.46</v>
      </c>
    </row>
    <row r="533" spans="1:23" x14ac:dyDescent="0.2">
      <c r="A533" t="s">
        <v>3480</v>
      </c>
      <c r="B533" s="1">
        <v>43475</v>
      </c>
      <c r="C533" t="s">
        <v>3481</v>
      </c>
      <c r="D533" t="s">
        <v>6137</v>
      </c>
      <c r="E533">
        <v>6</v>
      </c>
      <c r="F533" t="s">
        <v>3482</v>
      </c>
      <c r="G533" t="s">
        <v>3484</v>
      </c>
      <c r="H533" t="s">
        <v>3485</v>
      </c>
      <c r="I533" t="s">
        <v>37</v>
      </c>
      <c r="J533" t="s">
        <v>18</v>
      </c>
      <c r="K533">
        <v>23242</v>
      </c>
      <c r="L533" s="2">
        <v>1</v>
      </c>
      <c r="M533" s="3">
        <v>9.9499999999999993</v>
      </c>
      <c r="N533" s="3">
        <v>0.99499999999999988</v>
      </c>
      <c r="O533">
        <v>0.59699999999999998</v>
      </c>
      <c r="P533" t="str">
        <f>INDEX(products[],MATCH('orders (2)'!D533,products[Product ID],0),2)</f>
        <v>Rob</v>
      </c>
      <c r="Q533" t="str">
        <f>INDEX(products[],MATCH('orders (2)'!D533,products[Product ID],0),3)</f>
        <v>M</v>
      </c>
      <c r="R533" t="str">
        <f>INDEX(customers[],MATCH('orders (2)'!C533,customers[Customer ID],0),3)</f>
        <v>sarpinep@moonfruit.com</v>
      </c>
      <c r="S533" t="str">
        <f t="shared" si="32"/>
        <v>Robesca</v>
      </c>
      <c r="T533" t="str">
        <f>VLOOKUP(orders[[#This Row],[Customer ID]],customers[],9,FALSE)</f>
        <v>No</v>
      </c>
      <c r="U533" t="str">
        <f t="shared" si="33"/>
        <v>Hiver</v>
      </c>
      <c r="V533" t="str">
        <f t="shared" si="34"/>
        <v>Medium</v>
      </c>
      <c r="W533" s="3">
        <f t="shared" si="35"/>
        <v>59.699999999999996</v>
      </c>
    </row>
    <row r="534" spans="1:23" x14ac:dyDescent="0.2">
      <c r="A534" t="s">
        <v>3486</v>
      </c>
      <c r="B534" s="1">
        <v>44663</v>
      </c>
      <c r="C534" t="s">
        <v>3487</v>
      </c>
      <c r="D534" t="s">
        <v>6137</v>
      </c>
      <c r="E534">
        <v>6</v>
      </c>
      <c r="F534" t="s">
        <v>3488</v>
      </c>
      <c r="G534" t="s">
        <v>3490</v>
      </c>
      <c r="H534" t="s">
        <v>3491</v>
      </c>
      <c r="I534" t="s">
        <v>259</v>
      </c>
      <c r="J534" t="s">
        <v>18</v>
      </c>
      <c r="K534">
        <v>43610</v>
      </c>
      <c r="L534" s="2">
        <v>1</v>
      </c>
      <c r="M534" s="3">
        <v>9.9499999999999993</v>
      </c>
      <c r="N534" s="3">
        <v>0.99499999999999988</v>
      </c>
      <c r="O534">
        <v>0.59699999999999998</v>
      </c>
      <c r="P534" t="str">
        <f>INDEX(products[],MATCH('orders (2)'!D534,products[Product ID],0),2)</f>
        <v>Rob</v>
      </c>
      <c r="Q534" t="str">
        <f>INDEX(products[],MATCH('orders (2)'!D534,products[Product ID],0),3)</f>
        <v>M</v>
      </c>
      <c r="R534" t="str">
        <f>INDEX(customers[],MATCH('orders (2)'!C534,customers[Customer ID],0),3)</f>
        <v>dfrieseq@cargocollective.com</v>
      </c>
      <c r="S534" t="str">
        <f t="shared" si="32"/>
        <v>Robesca</v>
      </c>
      <c r="T534" t="str">
        <f>VLOOKUP(orders[[#This Row],[Customer ID]],customers[],9,FALSE)</f>
        <v>No</v>
      </c>
      <c r="U534" t="str">
        <f t="shared" si="33"/>
        <v>Printemps</v>
      </c>
      <c r="V534" t="str">
        <f t="shared" si="34"/>
        <v>Medium</v>
      </c>
      <c r="W534" s="3">
        <f t="shared" si="35"/>
        <v>59.699999999999996</v>
      </c>
    </row>
    <row r="535" spans="1:23" x14ac:dyDescent="0.2">
      <c r="A535" t="s">
        <v>3492</v>
      </c>
      <c r="B535" s="1">
        <v>44591</v>
      </c>
      <c r="C535" t="s">
        <v>3493</v>
      </c>
      <c r="D535" t="s">
        <v>6176</v>
      </c>
      <c r="E535">
        <v>5</v>
      </c>
      <c r="F535" t="s">
        <v>3494</v>
      </c>
      <c r="G535" t="s">
        <v>3496</v>
      </c>
      <c r="H535" t="s">
        <v>3497</v>
      </c>
      <c r="I535" t="s">
        <v>25</v>
      </c>
      <c r="J535" t="s">
        <v>18</v>
      </c>
      <c r="K535">
        <v>25705</v>
      </c>
      <c r="L535" s="2">
        <v>1</v>
      </c>
      <c r="M535" s="3">
        <v>8.9499999999999993</v>
      </c>
      <c r="N535" s="3">
        <v>0.89499999999999991</v>
      </c>
      <c r="O535">
        <v>0.53699999999999992</v>
      </c>
      <c r="P535" t="str">
        <f>INDEX(products[],MATCH('orders (2)'!D535,products[Product ID],0),2)</f>
        <v>Rob</v>
      </c>
      <c r="Q535" t="str">
        <f>INDEX(products[],MATCH('orders (2)'!D535,products[Product ID],0),3)</f>
        <v>D</v>
      </c>
      <c r="R535" t="str">
        <f>INDEX(customers[],MATCH('orders (2)'!C535,customers[Customer ID],0),3)</f>
        <v>rsharerer@flavors.me</v>
      </c>
      <c r="S535" t="str">
        <f t="shared" si="32"/>
        <v>Robesca</v>
      </c>
      <c r="T535" t="str">
        <f>VLOOKUP(orders[[#This Row],[Customer ID]],customers[],9,FALSE)</f>
        <v>No</v>
      </c>
      <c r="U535" t="str">
        <f t="shared" si="33"/>
        <v>Hiver</v>
      </c>
      <c r="V535" t="str">
        <f t="shared" si="34"/>
        <v>Dark</v>
      </c>
      <c r="W535" s="3">
        <f t="shared" si="35"/>
        <v>44.75</v>
      </c>
    </row>
    <row r="536" spans="1:23" x14ac:dyDescent="0.2">
      <c r="A536" t="s">
        <v>3498</v>
      </c>
      <c r="B536" s="1">
        <v>44330</v>
      </c>
      <c r="C536" t="s">
        <v>3499</v>
      </c>
      <c r="D536" t="s">
        <v>6138</v>
      </c>
      <c r="E536">
        <v>2</v>
      </c>
      <c r="F536" t="s">
        <v>3500</v>
      </c>
      <c r="G536" t="s">
        <v>3502</v>
      </c>
      <c r="H536" t="s">
        <v>3503</v>
      </c>
      <c r="I536" t="s">
        <v>412</v>
      </c>
      <c r="J536" t="s">
        <v>18</v>
      </c>
      <c r="K536">
        <v>33884</v>
      </c>
      <c r="L536" s="2">
        <v>0.5</v>
      </c>
      <c r="M536" s="3">
        <v>8.25</v>
      </c>
      <c r="N536" s="3">
        <v>1.65</v>
      </c>
      <c r="O536">
        <v>0.90749999999999997</v>
      </c>
      <c r="P536" t="str">
        <f>INDEX(products[],MATCH('orders (2)'!D536,products[Product ID],0),2)</f>
        <v>Exc</v>
      </c>
      <c r="Q536" t="str">
        <f>INDEX(products[],MATCH('orders (2)'!D536,products[Product ID],0),3)</f>
        <v>M</v>
      </c>
      <c r="R536" t="str">
        <f>INDEX(customers[],MATCH('orders (2)'!C536,customers[Customer ID],0),3)</f>
        <v>nnasebyes@umich.edu</v>
      </c>
      <c r="S536" t="str">
        <f t="shared" si="32"/>
        <v>Excercice</v>
      </c>
      <c r="T536" t="str">
        <f>VLOOKUP(orders[[#This Row],[Customer ID]],customers[],9,FALSE)</f>
        <v>Yes</v>
      </c>
      <c r="U536" t="str">
        <f t="shared" si="33"/>
        <v>Printemps</v>
      </c>
      <c r="V536" t="str">
        <f t="shared" si="34"/>
        <v>Medium</v>
      </c>
      <c r="W536" s="3">
        <f t="shared" si="35"/>
        <v>16.5</v>
      </c>
    </row>
    <row r="537" spans="1:23" x14ac:dyDescent="0.2">
      <c r="A537" t="s">
        <v>3504</v>
      </c>
      <c r="B537" s="1">
        <v>44724</v>
      </c>
      <c r="C537" t="s">
        <v>3505</v>
      </c>
      <c r="D537" t="s">
        <v>6171</v>
      </c>
      <c r="E537">
        <v>4</v>
      </c>
      <c r="F537" t="s">
        <v>3506</v>
      </c>
      <c r="G537" t="s">
        <v>3507</v>
      </c>
      <c r="H537" t="s">
        <v>3508</v>
      </c>
      <c r="I537" t="s">
        <v>51</v>
      </c>
      <c r="J537" t="s">
        <v>18</v>
      </c>
      <c r="K537">
        <v>75323</v>
      </c>
      <c r="L537" s="2">
        <v>0.5</v>
      </c>
      <c r="M537" s="3">
        <v>5.3699999999999992</v>
      </c>
      <c r="N537" s="3">
        <v>1.0739999999999998</v>
      </c>
      <c r="O537">
        <v>0.32219999999999993</v>
      </c>
      <c r="P537" t="str">
        <f>INDEX(products[],MATCH('orders (2)'!D537,products[Product ID],0),2)</f>
        <v>Rob</v>
      </c>
      <c r="Q537" t="str">
        <f>INDEX(products[],MATCH('orders (2)'!D537,products[Product ID],0),3)</f>
        <v>D</v>
      </c>
      <c r="R537">
        <f>INDEX(customers[],MATCH('orders (2)'!C537,customers[Customer ID],0),3)</f>
        <v>0</v>
      </c>
      <c r="S537" t="str">
        <f t="shared" si="32"/>
        <v>Robesca</v>
      </c>
      <c r="T537" t="str">
        <f>VLOOKUP(orders[[#This Row],[Customer ID]],customers[],9,FALSE)</f>
        <v>No</v>
      </c>
      <c r="U537" t="str">
        <f t="shared" si="33"/>
        <v>Été</v>
      </c>
      <c r="V537" t="str">
        <f t="shared" si="34"/>
        <v>Dark</v>
      </c>
      <c r="W537" s="3">
        <f t="shared" si="35"/>
        <v>21.479999999999997</v>
      </c>
    </row>
    <row r="538" spans="1:23" x14ac:dyDescent="0.2">
      <c r="A538" t="s">
        <v>3509</v>
      </c>
      <c r="B538" s="1">
        <v>44563</v>
      </c>
      <c r="C538" t="s">
        <v>3510</v>
      </c>
      <c r="D538" t="s">
        <v>6150</v>
      </c>
      <c r="E538">
        <v>2</v>
      </c>
      <c r="F538" t="s">
        <v>3511</v>
      </c>
      <c r="G538" t="s">
        <v>3513</v>
      </c>
      <c r="H538" t="s">
        <v>3514</v>
      </c>
      <c r="I538" t="s">
        <v>455</v>
      </c>
      <c r="J538" t="s">
        <v>317</v>
      </c>
      <c r="K538" t="s">
        <v>456</v>
      </c>
      <c r="L538" s="2">
        <v>2.5</v>
      </c>
      <c r="M538" s="3">
        <v>22.884999999999998</v>
      </c>
      <c r="N538" s="3">
        <v>0.91539999999999988</v>
      </c>
      <c r="O538">
        <v>1.3730999999999998</v>
      </c>
      <c r="P538" t="str">
        <f>INDEX(products[],MATCH('orders (2)'!D538,products[Product ID],0),2)</f>
        <v>Rob</v>
      </c>
      <c r="Q538" t="str">
        <f>INDEX(products[],MATCH('orders (2)'!D538,products[Product ID],0),3)</f>
        <v>M</v>
      </c>
      <c r="R538" t="str">
        <f>INDEX(customers[],MATCH('orders (2)'!C538,customers[Customer ID],0),3)</f>
        <v>koculleneu@ca.gov</v>
      </c>
      <c r="S538" t="str">
        <f t="shared" si="32"/>
        <v>Robesca</v>
      </c>
      <c r="T538" t="str">
        <f>VLOOKUP(orders[[#This Row],[Customer ID]],customers[],9,FALSE)</f>
        <v>Yes</v>
      </c>
      <c r="U538" t="str">
        <f t="shared" si="33"/>
        <v>Hiver</v>
      </c>
      <c r="V538" t="str">
        <f t="shared" si="34"/>
        <v>Medium</v>
      </c>
      <c r="W538" s="3">
        <f t="shared" si="35"/>
        <v>45.769999999999996</v>
      </c>
    </row>
    <row r="539" spans="1:23" x14ac:dyDescent="0.2">
      <c r="A539" t="s">
        <v>3515</v>
      </c>
      <c r="B539" s="1">
        <v>44585</v>
      </c>
      <c r="C539" t="s">
        <v>3516</v>
      </c>
      <c r="D539" t="s">
        <v>6144</v>
      </c>
      <c r="E539">
        <v>2</v>
      </c>
      <c r="F539" t="s">
        <v>3517</v>
      </c>
      <c r="G539" t="s">
        <v>3518</v>
      </c>
      <c r="H539" t="s">
        <v>3519</v>
      </c>
      <c r="I539" t="s">
        <v>1281</v>
      </c>
      <c r="J539" t="s">
        <v>317</v>
      </c>
      <c r="K539" t="s">
        <v>443</v>
      </c>
      <c r="L539" s="2">
        <v>0.2</v>
      </c>
      <c r="M539" s="3">
        <v>4.7549999999999999</v>
      </c>
      <c r="N539" s="3">
        <v>2.3774999999999999</v>
      </c>
      <c r="O539">
        <v>0.61814999999999998</v>
      </c>
      <c r="P539" t="str">
        <f>INDEX(products[],MATCH('orders (2)'!D539,products[Product ID],0),2)</f>
        <v>Lib</v>
      </c>
      <c r="Q539" t="str">
        <f>INDEX(products[],MATCH('orders (2)'!D539,products[Product ID],0),3)</f>
        <v>L</v>
      </c>
      <c r="R539">
        <f>INDEX(customers[],MATCH('orders (2)'!C539,customers[Customer ID],0),3)</f>
        <v>0</v>
      </c>
      <c r="S539" t="str">
        <f t="shared" si="32"/>
        <v>Liberta</v>
      </c>
      <c r="T539" t="str">
        <f>VLOOKUP(orders[[#This Row],[Customer ID]],customers[],9,FALSE)</f>
        <v>No</v>
      </c>
      <c r="U539" t="str">
        <f t="shared" si="33"/>
        <v>Hiver</v>
      </c>
      <c r="V539" t="str">
        <f t="shared" si="34"/>
        <v>Light</v>
      </c>
      <c r="W539" s="3">
        <f t="shared" si="35"/>
        <v>9.51</v>
      </c>
    </row>
    <row r="540" spans="1:23" x14ac:dyDescent="0.2">
      <c r="A540" t="s">
        <v>3526</v>
      </c>
      <c r="B540" s="1">
        <v>44156</v>
      </c>
      <c r="C540" t="s">
        <v>3527</v>
      </c>
      <c r="D540" t="s">
        <v>6184</v>
      </c>
      <c r="E540">
        <v>4</v>
      </c>
      <c r="F540" t="s">
        <v>3528</v>
      </c>
      <c r="H540" t="s">
        <v>3530</v>
      </c>
      <c r="I540" t="s">
        <v>94</v>
      </c>
      <c r="J540" t="s">
        <v>18</v>
      </c>
      <c r="K540">
        <v>47747</v>
      </c>
      <c r="L540" s="2">
        <v>2.5</v>
      </c>
      <c r="M540" s="3">
        <v>27.945</v>
      </c>
      <c r="N540" s="3">
        <v>1.1177999999999999</v>
      </c>
      <c r="O540">
        <v>3.07395</v>
      </c>
      <c r="P540" t="str">
        <f>INDEX(products[],MATCH('orders (2)'!D540,products[Product ID],0),2)</f>
        <v>Exc</v>
      </c>
      <c r="Q540" t="str">
        <f>INDEX(products[],MATCH('orders (2)'!D540,products[Product ID],0),3)</f>
        <v>D</v>
      </c>
      <c r="R540" t="str">
        <f>INDEX(customers[],MATCH('orders (2)'!C540,customers[Customer ID],0),3)</f>
        <v>hbranganex@woothemes.com</v>
      </c>
      <c r="S540" t="str">
        <f t="shared" si="32"/>
        <v>Excercice</v>
      </c>
      <c r="T540" t="str">
        <f>VLOOKUP(orders[[#This Row],[Customer ID]],customers[],9,FALSE)</f>
        <v>Yes</v>
      </c>
      <c r="U540" t="str">
        <f t="shared" si="33"/>
        <v>Automne</v>
      </c>
      <c r="V540" t="str">
        <f t="shared" si="34"/>
        <v>Dark</v>
      </c>
      <c r="W540" s="3">
        <f t="shared" si="35"/>
        <v>111.78</v>
      </c>
    </row>
    <row r="541" spans="1:23" x14ac:dyDescent="0.2">
      <c r="A541" t="s">
        <v>3531</v>
      </c>
      <c r="B541" s="1">
        <v>44482</v>
      </c>
      <c r="C541" t="s">
        <v>3532</v>
      </c>
      <c r="D541" t="s">
        <v>6162</v>
      </c>
      <c r="E541">
        <v>4</v>
      </c>
      <c r="F541" t="s">
        <v>3533</v>
      </c>
      <c r="H541" t="s">
        <v>3535</v>
      </c>
      <c r="I541" t="s">
        <v>216</v>
      </c>
      <c r="J541" t="s">
        <v>18</v>
      </c>
      <c r="K541">
        <v>60567</v>
      </c>
      <c r="L541" s="2">
        <v>0.2</v>
      </c>
      <c r="M541" s="3">
        <v>2.6849999999999996</v>
      </c>
      <c r="N541" s="3">
        <v>1.3424999999999998</v>
      </c>
      <c r="O541">
        <v>0.16109999999999997</v>
      </c>
      <c r="P541" t="str">
        <f>INDEX(products[],MATCH('orders (2)'!D541,products[Product ID],0),2)</f>
        <v>Rob</v>
      </c>
      <c r="Q541" t="str">
        <f>INDEX(products[],MATCH('orders (2)'!D541,products[Product ID],0),3)</f>
        <v>D</v>
      </c>
      <c r="R541" t="str">
        <f>INDEX(customers[],MATCH('orders (2)'!C541,customers[Customer ID],0),3)</f>
        <v>agallyoney@engadget.com</v>
      </c>
      <c r="S541" t="str">
        <f t="shared" si="32"/>
        <v>Robesca</v>
      </c>
      <c r="T541" t="str">
        <f>VLOOKUP(orders[[#This Row],[Customer ID]],customers[],9,FALSE)</f>
        <v>Yes</v>
      </c>
      <c r="U541" t="str">
        <f t="shared" si="33"/>
        <v>Automne</v>
      </c>
      <c r="V541" t="str">
        <f t="shared" si="34"/>
        <v>Dark</v>
      </c>
      <c r="W541" s="3">
        <f t="shared" si="35"/>
        <v>10.739999999999998</v>
      </c>
    </row>
    <row r="542" spans="1:23" x14ac:dyDescent="0.2">
      <c r="A542" t="s">
        <v>3536</v>
      </c>
      <c r="B542" s="1">
        <v>44488</v>
      </c>
      <c r="C542" t="s">
        <v>3537</v>
      </c>
      <c r="D542" t="s">
        <v>6171</v>
      </c>
      <c r="E542">
        <v>5</v>
      </c>
      <c r="F542" t="s">
        <v>3538</v>
      </c>
      <c r="H542" t="s">
        <v>3540</v>
      </c>
      <c r="I542" t="s">
        <v>47</v>
      </c>
      <c r="J542" t="s">
        <v>18</v>
      </c>
      <c r="K542">
        <v>29424</v>
      </c>
      <c r="L542" s="2">
        <v>0.5</v>
      </c>
      <c r="M542" s="3">
        <v>5.3699999999999992</v>
      </c>
      <c r="N542" s="3">
        <v>1.0739999999999998</v>
      </c>
      <c r="O542">
        <v>0.32219999999999993</v>
      </c>
      <c r="P542" t="str">
        <f>INDEX(products[],MATCH('orders (2)'!D542,products[Product ID],0),2)</f>
        <v>Rob</v>
      </c>
      <c r="Q542" t="str">
        <f>INDEX(products[],MATCH('orders (2)'!D542,products[Product ID],0),3)</f>
        <v>D</v>
      </c>
      <c r="R542" t="str">
        <f>INDEX(customers[],MATCH('orders (2)'!C542,customers[Customer ID],0),3)</f>
        <v>bdomangeez@yahoo.co.jp</v>
      </c>
      <c r="S542" t="str">
        <f t="shared" si="32"/>
        <v>Robesca</v>
      </c>
      <c r="T542" t="str">
        <f>VLOOKUP(orders[[#This Row],[Customer ID]],customers[],9,FALSE)</f>
        <v>No</v>
      </c>
      <c r="U542" t="str">
        <f t="shared" si="33"/>
        <v>Automne</v>
      </c>
      <c r="V542" t="str">
        <f t="shared" si="34"/>
        <v>Dark</v>
      </c>
      <c r="W542" s="3">
        <f t="shared" si="35"/>
        <v>26.849999999999994</v>
      </c>
    </row>
    <row r="543" spans="1:23" x14ac:dyDescent="0.2">
      <c r="A543" t="s">
        <v>3541</v>
      </c>
      <c r="B543" s="1">
        <v>43584</v>
      </c>
      <c r="C543" t="s">
        <v>3542</v>
      </c>
      <c r="D543" t="s">
        <v>6169</v>
      </c>
      <c r="E543">
        <v>4</v>
      </c>
      <c r="F543" t="s">
        <v>3543</v>
      </c>
      <c r="G543" t="s">
        <v>3545</v>
      </c>
      <c r="H543" t="s">
        <v>3546</v>
      </c>
      <c r="I543" t="s">
        <v>173</v>
      </c>
      <c r="J543" t="s">
        <v>18</v>
      </c>
      <c r="K543">
        <v>48930</v>
      </c>
      <c r="L543" s="2">
        <v>1</v>
      </c>
      <c r="M543" s="3">
        <v>15.85</v>
      </c>
      <c r="N543" s="3">
        <v>1.585</v>
      </c>
      <c r="O543">
        <v>2.0605000000000002</v>
      </c>
      <c r="P543" t="str">
        <f>INDEX(products[],MATCH('orders (2)'!D543,products[Product ID],0),2)</f>
        <v>Lib</v>
      </c>
      <c r="Q543" t="str">
        <f>INDEX(products[],MATCH('orders (2)'!D543,products[Product ID],0),3)</f>
        <v>L</v>
      </c>
      <c r="R543" t="str">
        <f>INDEX(customers[],MATCH('orders (2)'!C543,customers[Customer ID],0),3)</f>
        <v>koslerf0@gmpg.org</v>
      </c>
      <c r="S543" t="str">
        <f t="shared" si="32"/>
        <v>Liberta</v>
      </c>
      <c r="T543" t="str">
        <f>VLOOKUP(orders[[#This Row],[Customer ID]],customers[],9,FALSE)</f>
        <v>Yes</v>
      </c>
      <c r="U543" t="str">
        <f t="shared" si="33"/>
        <v>Printemps</v>
      </c>
      <c r="V543" t="str">
        <f t="shared" si="34"/>
        <v>Light</v>
      </c>
      <c r="W543" s="3">
        <f t="shared" si="35"/>
        <v>63.4</v>
      </c>
    </row>
    <row r="544" spans="1:23" x14ac:dyDescent="0.2">
      <c r="A544" t="s">
        <v>3547</v>
      </c>
      <c r="B544" s="1">
        <v>43750</v>
      </c>
      <c r="C544" t="s">
        <v>3548</v>
      </c>
      <c r="D544" t="s">
        <v>6167</v>
      </c>
      <c r="E544">
        <v>1</v>
      </c>
      <c r="F544" t="s">
        <v>3549</v>
      </c>
      <c r="G544" t="s">
        <v>3550</v>
      </c>
      <c r="H544" t="s">
        <v>3551</v>
      </c>
      <c r="I544" t="s">
        <v>442</v>
      </c>
      <c r="J544" t="s">
        <v>317</v>
      </c>
      <c r="K544" t="s">
        <v>377</v>
      </c>
      <c r="L544" s="2">
        <v>2.5</v>
      </c>
      <c r="M544" s="3">
        <v>22.884999999999998</v>
      </c>
      <c r="N544" s="3">
        <v>0.91539999999999988</v>
      </c>
      <c r="O544">
        <v>2.0596499999999995</v>
      </c>
      <c r="P544" t="str">
        <f>INDEX(products[],MATCH('orders (2)'!D544,products[Product ID],0),2)</f>
        <v>Ara</v>
      </c>
      <c r="Q544" t="str">
        <f>INDEX(products[],MATCH('orders (2)'!D544,products[Product ID],0),3)</f>
        <v>D</v>
      </c>
      <c r="R544">
        <f>INDEX(customers[],MATCH('orders (2)'!C544,customers[Customer ID],0),3)</f>
        <v>0</v>
      </c>
      <c r="S544" t="str">
        <f t="shared" si="32"/>
        <v>Arabica</v>
      </c>
      <c r="T544" t="str">
        <f>VLOOKUP(orders[[#This Row],[Customer ID]],customers[],9,FALSE)</f>
        <v>Yes</v>
      </c>
      <c r="U544" t="str">
        <f t="shared" si="33"/>
        <v>Automne</v>
      </c>
      <c r="V544" t="str">
        <f t="shared" si="34"/>
        <v>Dark</v>
      </c>
      <c r="W544" s="3">
        <f t="shared" si="35"/>
        <v>22.884999999999998</v>
      </c>
    </row>
    <row r="545" spans="1:23" x14ac:dyDescent="0.2">
      <c r="A545" t="s">
        <v>3552</v>
      </c>
      <c r="B545" s="1">
        <v>44335</v>
      </c>
      <c r="C545" t="s">
        <v>3553</v>
      </c>
      <c r="D545" t="s">
        <v>6174</v>
      </c>
      <c r="E545">
        <v>4</v>
      </c>
      <c r="F545" t="s">
        <v>3554</v>
      </c>
      <c r="G545" t="s">
        <v>3556</v>
      </c>
      <c r="H545" t="s">
        <v>3557</v>
      </c>
      <c r="I545" t="s">
        <v>174</v>
      </c>
      <c r="J545" t="s">
        <v>18</v>
      </c>
      <c r="K545">
        <v>71115</v>
      </c>
      <c r="L545" s="2">
        <v>2.5</v>
      </c>
      <c r="M545" s="3">
        <v>25.874999999999996</v>
      </c>
      <c r="N545" s="3">
        <v>1.0349999999999999</v>
      </c>
      <c r="O545">
        <v>2.3287499999999994</v>
      </c>
      <c r="P545" t="str">
        <f>INDEX(products[],MATCH('orders (2)'!D545,products[Product ID],0),2)</f>
        <v>Ara</v>
      </c>
      <c r="Q545" t="str">
        <f>INDEX(products[],MATCH('orders (2)'!D545,products[Product ID],0),3)</f>
        <v>M</v>
      </c>
      <c r="R545" t="str">
        <f>INDEX(customers[],MATCH('orders (2)'!C545,customers[Customer ID],0),3)</f>
        <v>zpellettf2@dailymotion.com</v>
      </c>
      <c r="S545" t="str">
        <f t="shared" si="32"/>
        <v>Arabica</v>
      </c>
      <c r="T545" t="str">
        <f>VLOOKUP(orders[[#This Row],[Customer ID]],customers[],9,FALSE)</f>
        <v>No</v>
      </c>
      <c r="U545" t="str">
        <f t="shared" si="33"/>
        <v>Printemps</v>
      </c>
      <c r="V545" t="str">
        <f t="shared" si="34"/>
        <v>Medium</v>
      </c>
      <c r="W545" s="3">
        <f t="shared" si="35"/>
        <v>103.49999999999999</v>
      </c>
    </row>
    <row r="546" spans="1:23" x14ac:dyDescent="0.2">
      <c r="A546" t="s">
        <v>3558</v>
      </c>
      <c r="B546" s="1">
        <v>44380</v>
      </c>
      <c r="C546" t="s">
        <v>3559</v>
      </c>
      <c r="D546" t="s">
        <v>6141</v>
      </c>
      <c r="E546">
        <v>2</v>
      </c>
      <c r="F546" t="s">
        <v>3560</v>
      </c>
      <c r="G546" t="s">
        <v>3562</v>
      </c>
      <c r="H546" t="s">
        <v>3563</v>
      </c>
      <c r="I546" t="s">
        <v>97</v>
      </c>
      <c r="J546" t="s">
        <v>18</v>
      </c>
      <c r="K546">
        <v>95194</v>
      </c>
      <c r="L546" s="2">
        <v>2.5</v>
      </c>
      <c r="M546" s="3">
        <v>27.484999999999996</v>
      </c>
      <c r="N546" s="3">
        <v>1.0993999999999999</v>
      </c>
      <c r="O546">
        <v>1.6490999999999998</v>
      </c>
      <c r="P546" t="str">
        <f>INDEX(products[],MATCH('orders (2)'!D546,products[Product ID],0),2)</f>
        <v>Rob</v>
      </c>
      <c r="Q546" t="str">
        <f>INDEX(products[],MATCH('orders (2)'!D546,products[Product ID],0),3)</f>
        <v>L</v>
      </c>
      <c r="R546" t="str">
        <f>INDEX(customers[],MATCH('orders (2)'!C546,customers[Customer ID],0),3)</f>
        <v>isprakesf3@spiegel.de</v>
      </c>
      <c r="S546" t="str">
        <f t="shared" si="32"/>
        <v>Robesca</v>
      </c>
      <c r="T546" t="str">
        <f>VLOOKUP(orders[[#This Row],[Customer ID]],customers[],9,FALSE)</f>
        <v>No</v>
      </c>
      <c r="U546" t="str">
        <f t="shared" si="33"/>
        <v>Été</v>
      </c>
      <c r="V546" t="str">
        <f t="shared" si="34"/>
        <v>Light</v>
      </c>
      <c r="W546" s="3">
        <f t="shared" si="35"/>
        <v>54.969999999999992</v>
      </c>
    </row>
    <row r="547" spans="1:23" x14ac:dyDescent="0.2">
      <c r="A547" t="s">
        <v>3564</v>
      </c>
      <c r="B547" s="1">
        <v>43869</v>
      </c>
      <c r="C547" t="s">
        <v>3565</v>
      </c>
      <c r="D547" t="s">
        <v>6179</v>
      </c>
      <c r="E547">
        <v>2</v>
      </c>
      <c r="F547" t="s">
        <v>3566</v>
      </c>
      <c r="G547" t="s">
        <v>3568</v>
      </c>
      <c r="H547" t="s">
        <v>3569</v>
      </c>
      <c r="I547" t="s">
        <v>45</v>
      </c>
      <c r="J547" t="s">
        <v>18</v>
      </c>
      <c r="K547">
        <v>19104</v>
      </c>
      <c r="L547" s="2">
        <v>0.5</v>
      </c>
      <c r="M547" s="3">
        <v>7.77</v>
      </c>
      <c r="N547" s="3">
        <v>1.5539999999999998</v>
      </c>
      <c r="O547">
        <v>0.69929999999999992</v>
      </c>
      <c r="P547" t="str">
        <f>INDEX(products[],MATCH('orders (2)'!D547,products[Product ID],0),2)</f>
        <v>Ara</v>
      </c>
      <c r="Q547" t="str">
        <f>INDEX(products[],MATCH('orders (2)'!D547,products[Product ID],0),3)</f>
        <v>L</v>
      </c>
      <c r="R547" t="str">
        <f>INDEX(customers[],MATCH('orders (2)'!C547,customers[Customer ID],0),3)</f>
        <v>hfromantf4@ucsd.edu</v>
      </c>
      <c r="S547" t="str">
        <f t="shared" si="32"/>
        <v>Arabica</v>
      </c>
      <c r="T547" t="str">
        <f>VLOOKUP(orders[[#This Row],[Customer ID]],customers[],9,FALSE)</f>
        <v>No</v>
      </c>
      <c r="U547" t="str">
        <f t="shared" si="33"/>
        <v>Hiver</v>
      </c>
      <c r="V547" t="str">
        <f t="shared" si="34"/>
        <v>Light</v>
      </c>
      <c r="W547" s="3">
        <f t="shared" si="35"/>
        <v>15.54</v>
      </c>
    </row>
    <row r="548" spans="1:23" x14ac:dyDescent="0.2">
      <c r="A548" t="s">
        <v>3570</v>
      </c>
      <c r="B548" s="1">
        <v>44120</v>
      </c>
      <c r="C548" t="s">
        <v>3571</v>
      </c>
      <c r="D548" t="s">
        <v>6149</v>
      </c>
      <c r="E548">
        <v>4</v>
      </c>
      <c r="F548" t="s">
        <v>3572</v>
      </c>
      <c r="G548" t="s">
        <v>3574</v>
      </c>
      <c r="H548" t="s">
        <v>3575</v>
      </c>
      <c r="I548" t="s">
        <v>175</v>
      </c>
      <c r="J548" t="s">
        <v>27</v>
      </c>
      <c r="K548" t="s">
        <v>176</v>
      </c>
      <c r="L548" s="2">
        <v>0.2</v>
      </c>
      <c r="M548" s="3">
        <v>3.8849999999999998</v>
      </c>
      <c r="N548" s="3">
        <v>1.9424999999999999</v>
      </c>
      <c r="O548">
        <v>0.50505</v>
      </c>
      <c r="P548" t="str">
        <f>INDEX(products[],MATCH('orders (2)'!D548,products[Product ID],0),2)</f>
        <v>Lib</v>
      </c>
      <c r="Q548" t="str">
        <f>INDEX(products[],MATCH('orders (2)'!D548,products[Product ID],0),3)</f>
        <v>D</v>
      </c>
      <c r="R548" t="str">
        <f>INDEX(customers[],MATCH('orders (2)'!C548,customers[Customer ID],0),3)</f>
        <v>rflearf5@artisteer.com</v>
      </c>
      <c r="S548" t="str">
        <f t="shared" si="32"/>
        <v>Liberta</v>
      </c>
      <c r="T548" t="str">
        <f>VLOOKUP(orders[[#This Row],[Customer ID]],customers[],9,FALSE)</f>
        <v>No</v>
      </c>
      <c r="U548" t="str">
        <f t="shared" si="33"/>
        <v>Automne</v>
      </c>
      <c r="V548" t="str">
        <f t="shared" si="34"/>
        <v>Dark</v>
      </c>
      <c r="W548" s="3">
        <f t="shared" si="35"/>
        <v>15.54</v>
      </c>
    </row>
    <row r="549" spans="1:23" x14ac:dyDescent="0.2">
      <c r="A549" t="s">
        <v>3576</v>
      </c>
      <c r="B549" s="1">
        <v>44127</v>
      </c>
      <c r="C549" t="s">
        <v>3577</v>
      </c>
      <c r="D549" t="s">
        <v>6184</v>
      </c>
      <c r="E549">
        <v>3</v>
      </c>
      <c r="F549" t="s">
        <v>3578</v>
      </c>
      <c r="G549" t="s">
        <v>3579</v>
      </c>
      <c r="H549" t="s">
        <v>3580</v>
      </c>
      <c r="I549" t="s">
        <v>374</v>
      </c>
      <c r="J549" t="s">
        <v>317</v>
      </c>
      <c r="K549" t="s">
        <v>375</v>
      </c>
      <c r="L549" s="2">
        <v>2.5</v>
      </c>
      <c r="M549" s="3">
        <v>27.945</v>
      </c>
      <c r="N549" s="3">
        <v>1.1177999999999999</v>
      </c>
      <c r="O549">
        <v>3.07395</v>
      </c>
      <c r="P549" t="str">
        <f>INDEX(products[],MATCH('orders (2)'!D549,products[Product ID],0),2)</f>
        <v>Exc</v>
      </c>
      <c r="Q549" t="str">
        <f>INDEX(products[],MATCH('orders (2)'!D549,products[Product ID],0),3)</f>
        <v>D</v>
      </c>
      <c r="R549">
        <f>INDEX(customers[],MATCH('orders (2)'!C549,customers[Customer ID],0),3)</f>
        <v>0</v>
      </c>
      <c r="S549" t="str">
        <f t="shared" si="32"/>
        <v>Excercice</v>
      </c>
      <c r="T549" t="str">
        <f>VLOOKUP(orders[[#This Row],[Customer ID]],customers[],9,FALSE)</f>
        <v>No</v>
      </c>
      <c r="U549" t="str">
        <f t="shared" si="33"/>
        <v>Automne</v>
      </c>
      <c r="V549" t="str">
        <f t="shared" si="34"/>
        <v>Dark</v>
      </c>
      <c r="W549" s="3">
        <f t="shared" si="35"/>
        <v>83.835000000000008</v>
      </c>
    </row>
    <row r="550" spans="1:23" x14ac:dyDescent="0.2">
      <c r="A550" t="s">
        <v>3581</v>
      </c>
      <c r="B550" s="1">
        <v>44265</v>
      </c>
      <c r="C550" t="s">
        <v>3593</v>
      </c>
      <c r="D550" t="s">
        <v>6177</v>
      </c>
      <c r="E550">
        <v>3</v>
      </c>
      <c r="F550" t="s">
        <v>3594</v>
      </c>
      <c r="G550" t="s">
        <v>3596</v>
      </c>
      <c r="H550" t="s">
        <v>3597</v>
      </c>
      <c r="I550" t="s">
        <v>56</v>
      </c>
      <c r="J550" t="s">
        <v>18</v>
      </c>
      <c r="K550">
        <v>10060</v>
      </c>
      <c r="L550" s="2">
        <v>0.2</v>
      </c>
      <c r="M550" s="3">
        <v>3.5849999999999995</v>
      </c>
      <c r="N550" s="3">
        <v>1.7924999999999998</v>
      </c>
      <c r="O550">
        <v>0.21509999999999996</v>
      </c>
      <c r="P550" t="str">
        <f>INDEX(products[],MATCH('orders (2)'!D550,products[Product ID],0),2)</f>
        <v>Rob</v>
      </c>
      <c r="Q550" t="str">
        <f>INDEX(products[],MATCH('orders (2)'!D550,products[Product ID],0),3)</f>
        <v>L</v>
      </c>
      <c r="R550" t="str">
        <f>INDEX(customers[],MATCH('orders (2)'!C550,customers[Customer ID],0),3)</f>
        <v>wlightollersf9@baidu.com</v>
      </c>
      <c r="S550" t="str">
        <f t="shared" si="32"/>
        <v>Robesca</v>
      </c>
      <c r="T550" t="str">
        <f>VLOOKUP(orders[[#This Row],[Customer ID]],customers[],9,FALSE)</f>
        <v>Yes</v>
      </c>
      <c r="U550" t="str">
        <f t="shared" si="33"/>
        <v>Printemps</v>
      </c>
      <c r="V550" t="str">
        <f t="shared" si="34"/>
        <v>Light</v>
      </c>
      <c r="W550" s="3">
        <f t="shared" si="35"/>
        <v>10.754999999999999</v>
      </c>
    </row>
    <row r="551" spans="1:23" x14ac:dyDescent="0.2">
      <c r="A551" t="s">
        <v>3592</v>
      </c>
      <c r="B551" s="1">
        <v>44232</v>
      </c>
      <c r="C551" t="s">
        <v>3593</v>
      </c>
      <c r="D551" t="s">
        <v>6183</v>
      </c>
      <c r="E551">
        <v>4</v>
      </c>
      <c r="F551" t="s">
        <v>3594</v>
      </c>
      <c r="G551" t="s">
        <v>3596</v>
      </c>
      <c r="H551" t="s">
        <v>3597</v>
      </c>
      <c r="I551" t="s">
        <v>56</v>
      </c>
      <c r="J551" t="s">
        <v>18</v>
      </c>
      <c r="K551">
        <v>10060</v>
      </c>
      <c r="L551" s="2">
        <v>0.2</v>
      </c>
      <c r="M551" s="3">
        <v>4.4550000000000001</v>
      </c>
      <c r="N551" s="3">
        <v>2.2275</v>
      </c>
      <c r="O551">
        <v>0.49004999999999999</v>
      </c>
      <c r="P551" t="str">
        <f>INDEX(products[],MATCH('orders (2)'!D551,products[Product ID],0),2)</f>
        <v>Exc</v>
      </c>
      <c r="Q551" t="str">
        <f>INDEX(products[],MATCH('orders (2)'!D551,products[Product ID],0),3)</f>
        <v>L</v>
      </c>
      <c r="R551" t="str">
        <f>INDEX(customers[],MATCH('orders (2)'!C551,customers[Customer ID],0),3)</f>
        <v>wlightollersf9@baidu.com</v>
      </c>
      <c r="S551" t="str">
        <f t="shared" si="32"/>
        <v>Excercice</v>
      </c>
      <c r="T551" t="str">
        <f>VLOOKUP(orders[[#This Row],[Customer ID]],customers[],9,FALSE)</f>
        <v>Yes</v>
      </c>
      <c r="U551" t="str">
        <f t="shared" si="33"/>
        <v>Hiver</v>
      </c>
      <c r="V551" t="str">
        <f t="shared" si="34"/>
        <v>Light</v>
      </c>
      <c r="W551" s="3">
        <f t="shared" si="35"/>
        <v>17.82</v>
      </c>
    </row>
    <row r="552" spans="1:23" x14ac:dyDescent="0.2">
      <c r="A552" t="s">
        <v>3586</v>
      </c>
      <c r="B552" s="1">
        <v>44384</v>
      </c>
      <c r="C552" t="s">
        <v>3587</v>
      </c>
      <c r="D552" t="s">
        <v>6183</v>
      </c>
      <c r="E552">
        <v>3</v>
      </c>
      <c r="F552" t="s">
        <v>3588</v>
      </c>
      <c r="G552" t="s">
        <v>3590</v>
      </c>
      <c r="H552" t="s">
        <v>3591</v>
      </c>
      <c r="I552" t="s">
        <v>76</v>
      </c>
      <c r="J552" t="s">
        <v>18</v>
      </c>
      <c r="K552">
        <v>73119</v>
      </c>
      <c r="L552" s="2">
        <v>0.2</v>
      </c>
      <c r="M552" s="3">
        <v>4.4550000000000001</v>
      </c>
      <c r="N552" s="3">
        <v>2.2275</v>
      </c>
      <c r="O552">
        <v>0.49004999999999999</v>
      </c>
      <c r="P552" t="str">
        <f>INDEX(products[],MATCH('orders (2)'!D552,products[Product ID],0),2)</f>
        <v>Exc</v>
      </c>
      <c r="Q552" t="str">
        <f>INDEX(products[],MATCH('orders (2)'!D552,products[Product ID],0),3)</f>
        <v>L</v>
      </c>
      <c r="R552" t="str">
        <f>INDEX(customers[],MATCH('orders (2)'!C552,customers[Customer ID],0),3)</f>
        <v>bmundenf8@elpais.com</v>
      </c>
      <c r="S552" t="str">
        <f t="shared" si="32"/>
        <v>Excercice</v>
      </c>
      <c r="T552" t="str">
        <f>VLOOKUP(orders[[#This Row],[Customer ID]],customers[],9,FALSE)</f>
        <v>Yes</v>
      </c>
      <c r="U552" t="str">
        <f t="shared" si="33"/>
        <v>Été</v>
      </c>
      <c r="V552" t="str">
        <f t="shared" si="34"/>
        <v>Light</v>
      </c>
      <c r="W552" s="3">
        <f t="shared" si="35"/>
        <v>13.365</v>
      </c>
    </row>
    <row r="553" spans="1:23" x14ac:dyDescent="0.2">
      <c r="A553" t="s">
        <v>3598</v>
      </c>
      <c r="B553" s="1">
        <v>44176</v>
      </c>
      <c r="C553" t="s">
        <v>3599</v>
      </c>
      <c r="D553" t="s">
        <v>6149</v>
      </c>
      <c r="E553">
        <v>6</v>
      </c>
      <c r="F553" t="s">
        <v>3600</v>
      </c>
      <c r="G553" t="s">
        <v>3602</v>
      </c>
      <c r="H553" t="s">
        <v>3603</v>
      </c>
      <c r="I553" t="s">
        <v>198</v>
      </c>
      <c r="J553" t="s">
        <v>18</v>
      </c>
      <c r="K553">
        <v>7112</v>
      </c>
      <c r="L553" s="2">
        <v>0.2</v>
      </c>
      <c r="M553" s="3">
        <v>3.8849999999999998</v>
      </c>
      <c r="N553" s="3">
        <v>1.9424999999999999</v>
      </c>
      <c r="O553">
        <v>0.50505</v>
      </c>
      <c r="P553" t="str">
        <f>INDEX(products[],MATCH('orders (2)'!D553,products[Product ID],0),2)</f>
        <v>Lib</v>
      </c>
      <c r="Q553" t="str">
        <f>INDEX(products[],MATCH('orders (2)'!D553,products[Product ID],0),3)</f>
        <v>D</v>
      </c>
      <c r="R553" t="str">
        <f>INDEX(customers[],MATCH('orders (2)'!C553,customers[Customer ID],0),3)</f>
        <v>nbrakespearfa@rediff.com</v>
      </c>
      <c r="S553" t="str">
        <f t="shared" si="32"/>
        <v>Liberta</v>
      </c>
      <c r="T553" t="str">
        <f>VLOOKUP(orders[[#This Row],[Customer ID]],customers[],9,FALSE)</f>
        <v>Yes</v>
      </c>
      <c r="U553" t="str">
        <f t="shared" si="33"/>
        <v>Hiver</v>
      </c>
      <c r="V553" t="str">
        <f t="shared" si="34"/>
        <v>Dark</v>
      </c>
      <c r="W553" s="3">
        <f t="shared" si="35"/>
        <v>23.31</v>
      </c>
    </row>
    <row r="554" spans="1:23" x14ac:dyDescent="0.2">
      <c r="A554" t="s">
        <v>3604</v>
      </c>
      <c r="B554" s="1">
        <v>44694</v>
      </c>
      <c r="C554" t="s">
        <v>3605</v>
      </c>
      <c r="D554" t="s">
        <v>6152</v>
      </c>
      <c r="E554">
        <v>2</v>
      </c>
      <c r="F554" t="s">
        <v>3606</v>
      </c>
      <c r="G554" t="s">
        <v>3608</v>
      </c>
      <c r="H554" t="s">
        <v>3609</v>
      </c>
      <c r="I554" t="s">
        <v>17</v>
      </c>
      <c r="J554" t="s">
        <v>18</v>
      </c>
      <c r="K554">
        <v>6510</v>
      </c>
      <c r="L554" s="2">
        <v>0.2</v>
      </c>
      <c r="M554" s="3">
        <v>3.645</v>
      </c>
      <c r="N554" s="3">
        <v>1.8225</v>
      </c>
      <c r="O554">
        <v>0.40095000000000003</v>
      </c>
      <c r="P554" t="str">
        <f>INDEX(products[],MATCH('orders (2)'!D554,products[Product ID],0),2)</f>
        <v>Exc</v>
      </c>
      <c r="Q554" t="str">
        <f>INDEX(products[],MATCH('orders (2)'!D554,products[Product ID],0),3)</f>
        <v>D</v>
      </c>
      <c r="R554" t="str">
        <f>INDEX(customers[],MATCH('orders (2)'!C554,customers[Customer ID],0),3)</f>
        <v>mglawsopfb@reverbnation.com</v>
      </c>
      <c r="S554" t="str">
        <f t="shared" si="32"/>
        <v>Excercice</v>
      </c>
      <c r="T554" t="str">
        <f>VLOOKUP(orders[[#This Row],[Customer ID]],customers[],9,FALSE)</f>
        <v>No</v>
      </c>
      <c r="U554" t="str">
        <f t="shared" si="33"/>
        <v>Printemps</v>
      </c>
      <c r="V554" t="str">
        <f t="shared" si="34"/>
        <v>Dark</v>
      </c>
      <c r="W554" s="3">
        <f t="shared" si="35"/>
        <v>7.29</v>
      </c>
    </row>
    <row r="555" spans="1:23" x14ac:dyDescent="0.2">
      <c r="A555" t="s">
        <v>3610</v>
      </c>
      <c r="B555" s="1">
        <v>43761</v>
      </c>
      <c r="C555" t="s">
        <v>3611</v>
      </c>
      <c r="D555" t="s">
        <v>6183</v>
      </c>
      <c r="E555">
        <v>4</v>
      </c>
      <c r="F555" t="s">
        <v>3612</v>
      </c>
      <c r="G555" t="s">
        <v>3614</v>
      </c>
      <c r="H555" t="s">
        <v>3615</v>
      </c>
      <c r="I555" t="s">
        <v>364</v>
      </c>
      <c r="J555" t="s">
        <v>27</v>
      </c>
      <c r="K555" t="s">
        <v>365</v>
      </c>
      <c r="L555" s="2">
        <v>0.2</v>
      </c>
      <c r="M555" s="3">
        <v>4.4550000000000001</v>
      </c>
      <c r="N555" s="3">
        <v>2.2275</v>
      </c>
      <c r="O555">
        <v>0.49004999999999999</v>
      </c>
      <c r="P555" t="str">
        <f>INDEX(products[],MATCH('orders (2)'!D555,products[Product ID],0),2)</f>
        <v>Exc</v>
      </c>
      <c r="Q555" t="str">
        <f>INDEX(products[],MATCH('orders (2)'!D555,products[Product ID],0),3)</f>
        <v>L</v>
      </c>
      <c r="R555" t="str">
        <f>INDEX(customers[],MATCH('orders (2)'!C555,customers[Customer ID],0),3)</f>
        <v>galbertsfc@etsy.com</v>
      </c>
      <c r="S555" t="str">
        <f t="shared" si="32"/>
        <v>Excercice</v>
      </c>
      <c r="T555" t="str">
        <f>VLOOKUP(orders[[#This Row],[Customer ID]],customers[],9,FALSE)</f>
        <v>Yes</v>
      </c>
      <c r="U555" t="str">
        <f t="shared" si="33"/>
        <v>Automne</v>
      </c>
      <c r="V555" t="str">
        <f t="shared" si="34"/>
        <v>Light</v>
      </c>
      <c r="W555" s="3">
        <f t="shared" si="35"/>
        <v>17.82</v>
      </c>
    </row>
    <row r="556" spans="1:23" x14ac:dyDescent="0.2">
      <c r="A556" t="s">
        <v>3616</v>
      </c>
      <c r="B556" s="1">
        <v>44085</v>
      </c>
      <c r="C556" t="s">
        <v>3617</v>
      </c>
      <c r="D556" t="s">
        <v>6140</v>
      </c>
      <c r="E556">
        <v>5</v>
      </c>
      <c r="F556" t="s">
        <v>3618</v>
      </c>
      <c r="H556" t="s">
        <v>3620</v>
      </c>
      <c r="I556" t="s">
        <v>259</v>
      </c>
      <c r="J556" t="s">
        <v>18</v>
      </c>
      <c r="K556">
        <v>43610</v>
      </c>
      <c r="L556" s="2">
        <v>1</v>
      </c>
      <c r="M556" s="3">
        <v>13.75</v>
      </c>
      <c r="N556" s="3">
        <v>1.375</v>
      </c>
      <c r="O556">
        <v>1.5125</v>
      </c>
      <c r="P556" t="str">
        <f>INDEX(products[],MATCH('orders (2)'!D556,products[Product ID],0),2)</f>
        <v>Exc</v>
      </c>
      <c r="Q556" t="str">
        <f>INDEX(products[],MATCH('orders (2)'!D556,products[Product ID],0),3)</f>
        <v>M</v>
      </c>
      <c r="R556" t="str">
        <f>INDEX(customers[],MATCH('orders (2)'!C556,customers[Customer ID],0),3)</f>
        <v>vpolglasefd@about.me</v>
      </c>
      <c r="S556" t="str">
        <f t="shared" si="32"/>
        <v>Excercice</v>
      </c>
      <c r="T556" t="str">
        <f>VLOOKUP(orders[[#This Row],[Customer ID]],customers[],9,FALSE)</f>
        <v>No</v>
      </c>
      <c r="U556" t="str">
        <f t="shared" si="33"/>
        <v xml:space="preserve">Automne </v>
      </c>
      <c r="V556" t="str">
        <f t="shared" si="34"/>
        <v>Medium</v>
      </c>
      <c r="W556" s="3">
        <f t="shared" si="35"/>
        <v>68.75</v>
      </c>
    </row>
    <row r="557" spans="1:23" x14ac:dyDescent="0.2">
      <c r="A557" t="s">
        <v>3621</v>
      </c>
      <c r="B557" s="1">
        <v>43737</v>
      </c>
      <c r="C557" t="s">
        <v>3622</v>
      </c>
      <c r="D557" t="s">
        <v>6141</v>
      </c>
      <c r="E557">
        <v>2</v>
      </c>
      <c r="F557" t="s">
        <v>3623</v>
      </c>
      <c r="G557" t="s">
        <v>3624</v>
      </c>
      <c r="H557" t="s">
        <v>3625</v>
      </c>
      <c r="I557" t="s">
        <v>279</v>
      </c>
      <c r="J557" t="s">
        <v>27</v>
      </c>
      <c r="K557" t="s">
        <v>280</v>
      </c>
      <c r="L557" s="2">
        <v>2.5</v>
      </c>
      <c r="M557" s="3">
        <v>27.484999999999996</v>
      </c>
      <c r="N557" s="3">
        <v>1.0993999999999999</v>
      </c>
      <c r="O557">
        <v>1.6490999999999998</v>
      </c>
      <c r="P557" t="str">
        <f>INDEX(products[],MATCH('orders (2)'!D557,products[Product ID],0),2)</f>
        <v>Rob</v>
      </c>
      <c r="Q557" t="str">
        <f>INDEX(products[],MATCH('orders (2)'!D557,products[Product ID],0),3)</f>
        <v>L</v>
      </c>
      <c r="R557">
        <f>INDEX(customers[],MATCH('orders (2)'!C557,customers[Customer ID],0),3)</f>
        <v>0</v>
      </c>
      <c r="S557" t="str">
        <f t="shared" si="32"/>
        <v>Robesca</v>
      </c>
      <c r="T557" t="str">
        <f>VLOOKUP(orders[[#This Row],[Customer ID]],customers[],9,FALSE)</f>
        <v>Yes</v>
      </c>
      <c r="U557" t="str">
        <f t="shared" si="33"/>
        <v xml:space="preserve">Automne </v>
      </c>
      <c r="V557" t="str">
        <f t="shared" si="34"/>
        <v>Light</v>
      </c>
      <c r="W557" s="3">
        <f t="shared" si="35"/>
        <v>54.969999999999992</v>
      </c>
    </row>
    <row r="558" spans="1:23" x14ac:dyDescent="0.2">
      <c r="A558" t="s">
        <v>3626</v>
      </c>
      <c r="B558" s="1">
        <v>44258</v>
      </c>
      <c r="C558" t="s">
        <v>3627</v>
      </c>
      <c r="D558" t="s">
        <v>6140</v>
      </c>
      <c r="E558">
        <v>6</v>
      </c>
      <c r="F558" t="s">
        <v>3628</v>
      </c>
      <c r="G558" t="s">
        <v>3630</v>
      </c>
      <c r="H558" t="s">
        <v>3631</v>
      </c>
      <c r="I558" t="s">
        <v>417</v>
      </c>
      <c r="J558" t="s">
        <v>317</v>
      </c>
      <c r="K558" t="s">
        <v>418</v>
      </c>
      <c r="L558" s="2">
        <v>1</v>
      </c>
      <c r="M558" s="3">
        <v>13.75</v>
      </c>
      <c r="N558" s="3">
        <v>1.375</v>
      </c>
      <c r="O558">
        <v>1.5125</v>
      </c>
      <c r="P558" t="str">
        <f>INDEX(products[],MATCH('orders (2)'!D558,products[Product ID],0),2)</f>
        <v>Exc</v>
      </c>
      <c r="Q558" t="str">
        <f>INDEX(products[],MATCH('orders (2)'!D558,products[Product ID],0),3)</f>
        <v>M</v>
      </c>
      <c r="R558" t="str">
        <f>INDEX(customers[],MATCH('orders (2)'!C558,customers[Customer ID],0),3)</f>
        <v>sbuschff@so-net.ne.jp</v>
      </c>
      <c r="S558" t="str">
        <f t="shared" si="32"/>
        <v>Excercice</v>
      </c>
      <c r="T558" t="str">
        <f>VLOOKUP(orders[[#This Row],[Customer ID]],customers[],9,FALSE)</f>
        <v>No</v>
      </c>
      <c r="U558" t="str">
        <f t="shared" si="33"/>
        <v>Printemps</v>
      </c>
      <c r="V558" t="str">
        <f t="shared" si="34"/>
        <v>Medium</v>
      </c>
      <c r="W558" s="3">
        <f t="shared" si="35"/>
        <v>82.5</v>
      </c>
    </row>
    <row r="559" spans="1:23" x14ac:dyDescent="0.2">
      <c r="A559" t="s">
        <v>3632</v>
      </c>
      <c r="B559" s="1">
        <v>44523</v>
      </c>
      <c r="C559" t="s">
        <v>3633</v>
      </c>
      <c r="D559" t="s">
        <v>6158</v>
      </c>
      <c r="E559">
        <v>2</v>
      </c>
      <c r="F559" t="s">
        <v>3634</v>
      </c>
      <c r="H559" t="s">
        <v>3636</v>
      </c>
      <c r="I559" t="s">
        <v>174</v>
      </c>
      <c r="J559" t="s">
        <v>18</v>
      </c>
      <c r="K559">
        <v>71161</v>
      </c>
      <c r="L559" s="2">
        <v>0.2</v>
      </c>
      <c r="M559" s="3">
        <v>4.3650000000000002</v>
      </c>
      <c r="N559" s="3">
        <v>2.1825000000000001</v>
      </c>
      <c r="O559">
        <v>0.56745000000000001</v>
      </c>
      <c r="P559" t="str">
        <f>INDEX(products[],MATCH('orders (2)'!D559,products[Product ID],0),2)</f>
        <v>Lib</v>
      </c>
      <c r="Q559" t="str">
        <f>INDEX(products[],MATCH('orders (2)'!D559,products[Product ID],0),3)</f>
        <v>M</v>
      </c>
      <c r="R559" t="str">
        <f>INDEX(customers[],MATCH('orders (2)'!C559,customers[Customer ID],0),3)</f>
        <v>craisbeckfg@webnode.com</v>
      </c>
      <c r="S559" t="str">
        <f t="shared" si="32"/>
        <v>Liberta</v>
      </c>
      <c r="T559" t="str">
        <f>VLOOKUP(orders[[#This Row],[Customer ID]],customers[],9,FALSE)</f>
        <v>Yes</v>
      </c>
      <c r="U559" t="str">
        <f t="shared" si="33"/>
        <v>Automne</v>
      </c>
      <c r="V559" t="str">
        <f t="shared" si="34"/>
        <v>Medium</v>
      </c>
      <c r="W559" s="3">
        <f t="shared" si="35"/>
        <v>8.73</v>
      </c>
    </row>
    <row r="560" spans="1:23" x14ac:dyDescent="0.2">
      <c r="A560" t="s">
        <v>3642</v>
      </c>
      <c r="B560" s="1">
        <v>44225</v>
      </c>
      <c r="C560" t="s">
        <v>3643</v>
      </c>
      <c r="D560" t="s">
        <v>6149</v>
      </c>
      <c r="E560">
        <v>4</v>
      </c>
      <c r="F560" t="s">
        <v>3644</v>
      </c>
      <c r="G560" t="s">
        <v>3645</v>
      </c>
      <c r="H560" t="s">
        <v>3646</v>
      </c>
      <c r="I560" t="s">
        <v>42</v>
      </c>
      <c r="J560" t="s">
        <v>18</v>
      </c>
      <c r="K560">
        <v>40515</v>
      </c>
      <c r="L560" s="2">
        <v>0.2</v>
      </c>
      <c r="M560" s="3">
        <v>3.8849999999999998</v>
      </c>
      <c r="N560" s="3">
        <v>1.9424999999999999</v>
      </c>
      <c r="O560">
        <v>0.50505</v>
      </c>
      <c r="P560" t="str">
        <f>INDEX(products[],MATCH('orders (2)'!D560,products[Product ID],0),2)</f>
        <v>Lib</v>
      </c>
      <c r="Q560" t="str">
        <f>INDEX(products[],MATCH('orders (2)'!D560,products[Product ID],0),3)</f>
        <v>D</v>
      </c>
      <c r="R560">
        <f>INDEX(customers[],MATCH('orders (2)'!C560,customers[Customer ID],0),3)</f>
        <v>0</v>
      </c>
      <c r="S560" t="str">
        <f t="shared" si="32"/>
        <v>Liberta</v>
      </c>
      <c r="T560" t="str">
        <f>VLOOKUP(orders[[#This Row],[Customer ID]],customers[],9,FALSE)</f>
        <v>Yes</v>
      </c>
      <c r="U560" t="str">
        <f t="shared" si="33"/>
        <v>Hiver</v>
      </c>
      <c r="V560" t="str">
        <f t="shared" si="34"/>
        <v>Dark</v>
      </c>
      <c r="W560" s="3">
        <f t="shared" si="35"/>
        <v>15.54</v>
      </c>
    </row>
    <row r="561" spans="1:23" x14ac:dyDescent="0.2">
      <c r="A561" t="s">
        <v>3647</v>
      </c>
      <c r="B561" s="1">
        <v>44667</v>
      </c>
      <c r="C561" t="s">
        <v>3648</v>
      </c>
      <c r="D561" t="s">
        <v>6139</v>
      </c>
      <c r="E561">
        <v>3</v>
      </c>
      <c r="F561" t="s">
        <v>3649</v>
      </c>
      <c r="G561" t="s">
        <v>3651</v>
      </c>
      <c r="H561" t="s">
        <v>3652</v>
      </c>
      <c r="I561" t="s">
        <v>44</v>
      </c>
      <c r="J561" t="s">
        <v>18</v>
      </c>
      <c r="K561">
        <v>53263</v>
      </c>
      <c r="L561" s="2">
        <v>1</v>
      </c>
      <c r="M561" s="3">
        <v>12.95</v>
      </c>
      <c r="N561" s="3">
        <v>1.2949999999999999</v>
      </c>
      <c r="O561">
        <v>1.1655</v>
      </c>
      <c r="P561" t="str">
        <f>INDEX(products[],MATCH('orders (2)'!D561,products[Product ID],0),2)</f>
        <v>Ara</v>
      </c>
      <c r="Q561" t="str">
        <f>INDEX(products[],MATCH('orders (2)'!D561,products[Product ID],0),3)</f>
        <v>L</v>
      </c>
      <c r="R561" t="str">
        <f>INDEX(customers[],MATCH('orders (2)'!C561,customers[Customer ID],0),3)</f>
        <v>raynoldfj@ustream.tv</v>
      </c>
      <c r="S561" t="str">
        <f t="shared" si="32"/>
        <v>Arabica</v>
      </c>
      <c r="T561" t="str">
        <f>VLOOKUP(orders[[#This Row],[Customer ID]],customers[],9,FALSE)</f>
        <v>Yes</v>
      </c>
      <c r="U561" t="str">
        <f t="shared" si="33"/>
        <v>Printemps</v>
      </c>
      <c r="V561" t="str">
        <f t="shared" si="34"/>
        <v>Light</v>
      </c>
      <c r="W561" s="3">
        <f t="shared" si="35"/>
        <v>38.849999999999994</v>
      </c>
    </row>
    <row r="562" spans="1:23" x14ac:dyDescent="0.2">
      <c r="A562" t="s">
        <v>3653</v>
      </c>
      <c r="B562" s="1">
        <v>44401</v>
      </c>
      <c r="C562" t="s">
        <v>3654</v>
      </c>
      <c r="D562" t="s">
        <v>6165</v>
      </c>
      <c r="E562">
        <v>6</v>
      </c>
      <c r="F562" t="s">
        <v>3655</v>
      </c>
      <c r="G562" t="s">
        <v>3656</v>
      </c>
      <c r="H562" t="s">
        <v>3657</v>
      </c>
      <c r="I562" t="s">
        <v>239</v>
      </c>
      <c r="J562" t="s">
        <v>18</v>
      </c>
      <c r="K562">
        <v>79176</v>
      </c>
      <c r="L562" s="2">
        <v>2.5</v>
      </c>
      <c r="M562" s="3">
        <v>31.624999999999996</v>
      </c>
      <c r="N562" s="3">
        <v>1.2649999999999999</v>
      </c>
      <c r="O562">
        <v>3.4787499999999998</v>
      </c>
      <c r="P562" t="str">
        <f>INDEX(products[],MATCH('orders (2)'!D562,products[Product ID],0),2)</f>
        <v>Exc</v>
      </c>
      <c r="Q562" t="str">
        <f>INDEX(products[],MATCH('orders (2)'!D562,products[Product ID],0),3)</f>
        <v>M</v>
      </c>
      <c r="R562">
        <f>INDEX(customers[],MATCH('orders (2)'!C562,customers[Customer ID],0),3)</f>
        <v>0</v>
      </c>
      <c r="S562" t="str">
        <f t="shared" si="32"/>
        <v>Excercice</v>
      </c>
      <c r="T562" t="str">
        <f>VLOOKUP(orders[[#This Row],[Customer ID]],customers[],9,FALSE)</f>
        <v>Yes</v>
      </c>
      <c r="U562" t="str">
        <f t="shared" si="33"/>
        <v>Été</v>
      </c>
      <c r="V562" t="str">
        <f t="shared" si="34"/>
        <v>Medium</v>
      </c>
      <c r="W562" s="3">
        <f t="shared" si="35"/>
        <v>189.74999999999997</v>
      </c>
    </row>
    <row r="563" spans="1:23" x14ac:dyDescent="0.2">
      <c r="A563" t="s">
        <v>3658</v>
      </c>
      <c r="B563" s="1">
        <v>43688</v>
      </c>
      <c r="C563" t="s">
        <v>3659</v>
      </c>
      <c r="D563" t="s">
        <v>6153</v>
      </c>
      <c r="E563">
        <v>6</v>
      </c>
      <c r="F563" t="s">
        <v>3660</v>
      </c>
      <c r="G563" t="s">
        <v>3661</v>
      </c>
      <c r="H563" t="s">
        <v>3662</v>
      </c>
      <c r="I563" t="s">
        <v>3663</v>
      </c>
      <c r="J563" t="s">
        <v>317</v>
      </c>
      <c r="K563" t="s">
        <v>397</v>
      </c>
      <c r="L563" s="2">
        <v>0.2</v>
      </c>
      <c r="M563" s="3">
        <v>2.9849999999999999</v>
      </c>
      <c r="N563" s="3">
        <v>1.4924999999999999</v>
      </c>
      <c r="O563">
        <v>0.26865</v>
      </c>
      <c r="P563" t="str">
        <f>INDEX(products[],MATCH('orders (2)'!D563,products[Product ID],0),2)</f>
        <v>Ara</v>
      </c>
      <c r="Q563" t="str">
        <f>INDEX(products[],MATCH('orders (2)'!D563,products[Product ID],0),3)</f>
        <v>D</v>
      </c>
      <c r="R563">
        <f>INDEX(customers[],MATCH('orders (2)'!C563,customers[Customer ID],0),3)</f>
        <v>0</v>
      </c>
      <c r="S563" t="str">
        <f t="shared" si="32"/>
        <v>Arabica</v>
      </c>
      <c r="T563" t="str">
        <f>VLOOKUP(orders[[#This Row],[Customer ID]],customers[],9,FALSE)</f>
        <v>Yes</v>
      </c>
      <c r="U563" t="str">
        <f t="shared" si="33"/>
        <v>Été</v>
      </c>
      <c r="V563" t="str">
        <f t="shared" si="34"/>
        <v>Dark</v>
      </c>
      <c r="W563" s="3">
        <f t="shared" si="35"/>
        <v>17.91</v>
      </c>
    </row>
    <row r="564" spans="1:23" x14ac:dyDescent="0.2">
      <c r="A564" t="s">
        <v>3664</v>
      </c>
      <c r="B564" s="1">
        <v>43669</v>
      </c>
      <c r="C564" t="s">
        <v>3665</v>
      </c>
      <c r="D564" t="s">
        <v>6144</v>
      </c>
      <c r="E564">
        <v>6</v>
      </c>
      <c r="F564" t="s">
        <v>3666</v>
      </c>
      <c r="G564" t="s">
        <v>3668</v>
      </c>
      <c r="H564" t="s">
        <v>3669</v>
      </c>
      <c r="I564" t="s">
        <v>158</v>
      </c>
      <c r="J564" t="s">
        <v>27</v>
      </c>
      <c r="K564" t="s">
        <v>159</v>
      </c>
      <c r="L564" s="2">
        <v>0.2</v>
      </c>
      <c r="M564" s="3">
        <v>4.7549999999999999</v>
      </c>
      <c r="N564" s="3">
        <v>2.3774999999999999</v>
      </c>
      <c r="O564">
        <v>0.61814999999999998</v>
      </c>
      <c r="P564" t="str">
        <f>INDEX(products[],MATCH('orders (2)'!D564,products[Product ID],0),2)</f>
        <v>Lib</v>
      </c>
      <c r="Q564" t="str">
        <f>INDEX(products[],MATCH('orders (2)'!D564,products[Product ID],0),3)</f>
        <v>L</v>
      </c>
      <c r="R564" t="str">
        <f>INDEX(customers[],MATCH('orders (2)'!C564,customers[Customer ID],0),3)</f>
        <v>bgrecefm@naver.com</v>
      </c>
      <c r="S564" t="str">
        <f t="shared" si="32"/>
        <v>Liberta</v>
      </c>
      <c r="T564" t="str">
        <f>VLOOKUP(orders[[#This Row],[Customer ID]],customers[],9,FALSE)</f>
        <v>No</v>
      </c>
      <c r="U564" t="str">
        <f t="shared" si="33"/>
        <v>Été</v>
      </c>
      <c r="V564" t="str">
        <f t="shared" si="34"/>
        <v>Light</v>
      </c>
      <c r="W564" s="3">
        <f t="shared" si="35"/>
        <v>28.53</v>
      </c>
    </row>
    <row r="565" spans="1:23" x14ac:dyDescent="0.2">
      <c r="A565" t="s">
        <v>3670</v>
      </c>
      <c r="B565" s="1">
        <v>43991</v>
      </c>
      <c r="C565" t="s">
        <v>3751</v>
      </c>
      <c r="D565" t="s">
        <v>6140</v>
      </c>
      <c r="E565">
        <v>6</v>
      </c>
      <c r="F565" t="s">
        <v>3752</v>
      </c>
      <c r="H565" t="s">
        <v>3754</v>
      </c>
      <c r="I565" t="s">
        <v>179</v>
      </c>
      <c r="J565" t="s">
        <v>27</v>
      </c>
      <c r="K565" t="s">
        <v>191</v>
      </c>
      <c r="L565" s="2">
        <v>1</v>
      </c>
      <c r="M565" s="3">
        <v>13.75</v>
      </c>
      <c r="N565" s="3">
        <v>1.375</v>
      </c>
      <c r="O565">
        <v>1.5125</v>
      </c>
      <c r="P565" t="str">
        <f>INDEX(products[],MATCH('orders (2)'!D565,products[Product ID],0),2)</f>
        <v>Exc</v>
      </c>
      <c r="Q565" t="str">
        <f>INDEX(products[],MATCH('orders (2)'!D565,products[Product ID],0),3)</f>
        <v>M</v>
      </c>
      <c r="R565" t="str">
        <f>INDEX(customers[],MATCH('orders (2)'!C565,customers[Customer ID],0),3)</f>
        <v>dflintiffg1@e-recht24.de</v>
      </c>
      <c r="S565" t="str">
        <f t="shared" si="32"/>
        <v>Excercice</v>
      </c>
      <c r="T565" t="str">
        <f>VLOOKUP(orders[[#This Row],[Customer ID]],customers[],9,FALSE)</f>
        <v>No</v>
      </c>
      <c r="U565" t="str">
        <f t="shared" si="33"/>
        <v>Été</v>
      </c>
      <c r="V565" t="str">
        <f t="shared" si="34"/>
        <v>Medium</v>
      </c>
      <c r="W565" s="3">
        <f t="shared" si="35"/>
        <v>82.5</v>
      </c>
    </row>
    <row r="566" spans="1:23" x14ac:dyDescent="0.2">
      <c r="A566" t="s">
        <v>3705</v>
      </c>
      <c r="B566" s="1">
        <v>43879</v>
      </c>
      <c r="C566" t="s">
        <v>3751</v>
      </c>
      <c r="D566" t="s">
        <v>6167</v>
      </c>
      <c r="E566">
        <v>6</v>
      </c>
      <c r="F566" t="s">
        <v>3752</v>
      </c>
      <c r="H566" t="s">
        <v>3754</v>
      </c>
      <c r="I566" t="s">
        <v>179</v>
      </c>
      <c r="J566" t="s">
        <v>27</v>
      </c>
      <c r="K566" t="s">
        <v>191</v>
      </c>
      <c r="L566" s="2">
        <v>2.5</v>
      </c>
      <c r="M566" s="3">
        <v>22.884999999999998</v>
      </c>
      <c r="N566" s="3">
        <v>0.91539999999999988</v>
      </c>
      <c r="O566">
        <v>2.0596499999999995</v>
      </c>
      <c r="P566" t="str">
        <f>INDEX(products[],MATCH('orders (2)'!D566,products[Product ID],0),2)</f>
        <v>Ara</v>
      </c>
      <c r="Q566" t="str">
        <f>INDEX(products[],MATCH('orders (2)'!D566,products[Product ID],0),3)</f>
        <v>D</v>
      </c>
      <c r="R566" t="str">
        <f>INDEX(customers[],MATCH('orders (2)'!C566,customers[Customer ID],0),3)</f>
        <v>dflintiffg1@e-recht24.de</v>
      </c>
      <c r="S566" t="str">
        <f t="shared" si="32"/>
        <v>Arabica</v>
      </c>
      <c r="T566" t="str">
        <f>VLOOKUP(orders[[#This Row],[Customer ID]],customers[],9,FALSE)</f>
        <v>No</v>
      </c>
      <c r="U566" t="str">
        <f t="shared" si="33"/>
        <v>Hiver</v>
      </c>
      <c r="V566" t="str">
        <f t="shared" si="34"/>
        <v>Dark</v>
      </c>
      <c r="W566" s="3">
        <f t="shared" si="35"/>
        <v>137.31</v>
      </c>
    </row>
    <row r="567" spans="1:23" x14ac:dyDescent="0.2">
      <c r="A567" t="s">
        <v>3750</v>
      </c>
      <c r="B567" s="1">
        <v>44410</v>
      </c>
      <c r="C567" t="s">
        <v>3751</v>
      </c>
      <c r="D567" t="s">
        <v>6161</v>
      </c>
      <c r="E567">
        <v>4</v>
      </c>
      <c r="F567" t="s">
        <v>3752</v>
      </c>
      <c r="H567" t="s">
        <v>3754</v>
      </c>
      <c r="I567" t="s">
        <v>179</v>
      </c>
      <c r="J567" t="s">
        <v>27</v>
      </c>
      <c r="K567" t="s">
        <v>191</v>
      </c>
      <c r="L567" s="2">
        <v>1</v>
      </c>
      <c r="M567" s="3">
        <v>14.55</v>
      </c>
      <c r="N567" s="3">
        <v>1.4550000000000001</v>
      </c>
      <c r="O567">
        <v>1.8915000000000002</v>
      </c>
      <c r="P567" t="str">
        <f>INDEX(products[],MATCH('orders (2)'!D567,products[Product ID],0),2)</f>
        <v>Lib</v>
      </c>
      <c r="Q567" t="str">
        <f>INDEX(products[],MATCH('orders (2)'!D567,products[Product ID],0),3)</f>
        <v>M</v>
      </c>
      <c r="R567" t="str">
        <f>INDEX(customers[],MATCH('orders (2)'!C567,customers[Customer ID],0),3)</f>
        <v>dflintiffg1@e-recht24.de</v>
      </c>
      <c r="S567" t="str">
        <f t="shared" si="32"/>
        <v>Liberta</v>
      </c>
      <c r="T567" t="str">
        <f>VLOOKUP(orders[[#This Row],[Customer ID]],customers[],9,FALSE)</f>
        <v>No</v>
      </c>
      <c r="U567" t="str">
        <f t="shared" si="33"/>
        <v>Été</v>
      </c>
      <c r="V567" t="str">
        <f t="shared" si="34"/>
        <v>Medium</v>
      </c>
      <c r="W567" s="3">
        <f t="shared" si="35"/>
        <v>58.2</v>
      </c>
    </row>
    <row r="568" spans="1:23" x14ac:dyDescent="0.2">
      <c r="A568" t="s">
        <v>3676</v>
      </c>
      <c r="B568" s="1">
        <v>43883</v>
      </c>
      <c r="C568" t="s">
        <v>3677</v>
      </c>
      <c r="D568" t="s">
        <v>6172</v>
      </c>
      <c r="E568">
        <v>2</v>
      </c>
      <c r="F568" t="s">
        <v>3678</v>
      </c>
      <c r="G568" t="s">
        <v>3680</v>
      </c>
      <c r="H568" t="s">
        <v>3681</v>
      </c>
      <c r="I568" t="s">
        <v>48</v>
      </c>
      <c r="J568" t="s">
        <v>18</v>
      </c>
      <c r="K568">
        <v>37924</v>
      </c>
      <c r="L568" s="2">
        <v>0.5</v>
      </c>
      <c r="M568" s="3">
        <v>7.169999999999999</v>
      </c>
      <c r="N568" s="3">
        <v>1.4339999999999997</v>
      </c>
      <c r="O568">
        <v>0.43019999999999992</v>
      </c>
      <c r="P568" t="str">
        <f>INDEX(products[],MATCH('orders (2)'!D568,products[Product ID],0),2)</f>
        <v>Rob</v>
      </c>
      <c r="Q568" t="str">
        <f>INDEX(products[],MATCH('orders (2)'!D568,products[Product ID],0),3)</f>
        <v>L</v>
      </c>
      <c r="R568" t="str">
        <f>INDEX(customers[],MATCH('orders (2)'!C568,customers[Customer ID],0),3)</f>
        <v>athysfo@cdc.gov</v>
      </c>
      <c r="S568" t="str">
        <f t="shared" si="32"/>
        <v>Robesca</v>
      </c>
      <c r="T568" t="str">
        <f>VLOOKUP(orders[[#This Row],[Customer ID]],customers[],9,FALSE)</f>
        <v>No</v>
      </c>
      <c r="U568" t="str">
        <f t="shared" si="33"/>
        <v>Hiver</v>
      </c>
      <c r="V568" t="str">
        <f t="shared" si="34"/>
        <v>Light</v>
      </c>
      <c r="W568" s="3">
        <f t="shared" si="35"/>
        <v>14.339999999999998</v>
      </c>
    </row>
    <row r="569" spans="1:23" x14ac:dyDescent="0.2">
      <c r="A569" t="s">
        <v>3682</v>
      </c>
      <c r="B569" s="1">
        <v>44031</v>
      </c>
      <c r="C569" t="s">
        <v>3683</v>
      </c>
      <c r="D569" t="s">
        <v>6148</v>
      </c>
      <c r="E569">
        <v>4</v>
      </c>
      <c r="F569" t="s">
        <v>3684</v>
      </c>
      <c r="G569" t="s">
        <v>3686</v>
      </c>
      <c r="H569" t="s">
        <v>3687</v>
      </c>
      <c r="I569" t="s">
        <v>66</v>
      </c>
      <c r="J569" t="s">
        <v>18</v>
      </c>
      <c r="K569">
        <v>66225</v>
      </c>
      <c r="L569" s="2">
        <v>2.5</v>
      </c>
      <c r="M569" s="3">
        <v>20.584999999999997</v>
      </c>
      <c r="N569" s="3">
        <v>0.82339999999999991</v>
      </c>
      <c r="O569">
        <v>1.2350999999999999</v>
      </c>
      <c r="P569" t="str">
        <f>INDEX(products[],MATCH('orders (2)'!D569,products[Product ID],0),2)</f>
        <v>Rob</v>
      </c>
      <c r="Q569" t="str">
        <f>INDEX(products[],MATCH('orders (2)'!D569,products[Product ID],0),3)</f>
        <v>D</v>
      </c>
      <c r="R569" t="str">
        <f>INDEX(customers[],MATCH('orders (2)'!C569,customers[Customer ID],0),3)</f>
        <v>jchuggfp@about.me</v>
      </c>
      <c r="S569" t="str">
        <f t="shared" si="32"/>
        <v>Robesca</v>
      </c>
      <c r="T569" t="str">
        <f>VLOOKUP(orders[[#This Row],[Customer ID]],customers[],9,FALSE)</f>
        <v>No</v>
      </c>
      <c r="U569" t="str">
        <f t="shared" si="33"/>
        <v>Été</v>
      </c>
      <c r="V569" t="str">
        <f t="shared" si="34"/>
        <v>Dark</v>
      </c>
      <c r="W569" s="3">
        <f t="shared" si="35"/>
        <v>82.339999999999989</v>
      </c>
    </row>
    <row r="570" spans="1:23" x14ac:dyDescent="0.2">
      <c r="A570" t="s">
        <v>3688</v>
      </c>
      <c r="B570" s="1">
        <v>44459</v>
      </c>
      <c r="C570" t="s">
        <v>3689</v>
      </c>
      <c r="D570" t="s">
        <v>6151</v>
      </c>
      <c r="E570">
        <v>6</v>
      </c>
      <c r="F570" t="s">
        <v>3690</v>
      </c>
      <c r="G570" t="s">
        <v>3692</v>
      </c>
      <c r="H570" t="s">
        <v>3693</v>
      </c>
      <c r="I570" t="s">
        <v>270</v>
      </c>
      <c r="J570" t="s">
        <v>18</v>
      </c>
      <c r="K570">
        <v>33330</v>
      </c>
      <c r="L570" s="2">
        <v>0.2</v>
      </c>
      <c r="M570" s="3">
        <v>3.375</v>
      </c>
      <c r="N570" s="3">
        <v>1.6875</v>
      </c>
      <c r="O570">
        <v>0.30374999999999996</v>
      </c>
      <c r="P570" t="str">
        <f>INDEX(products[],MATCH('orders (2)'!D570,products[Product ID],0),2)</f>
        <v>Ara</v>
      </c>
      <c r="Q570" t="str">
        <f>INDEX(products[],MATCH('orders (2)'!D570,products[Product ID],0),3)</f>
        <v>M</v>
      </c>
      <c r="R570" t="str">
        <f>INDEX(customers[],MATCH('orders (2)'!C570,customers[Customer ID],0),3)</f>
        <v>akelstonfq@sakura.ne.jp</v>
      </c>
      <c r="S570" t="str">
        <f t="shared" si="32"/>
        <v>Arabica</v>
      </c>
      <c r="T570" t="str">
        <f>VLOOKUP(orders[[#This Row],[Customer ID]],customers[],9,FALSE)</f>
        <v>Yes</v>
      </c>
      <c r="U570" t="str">
        <f t="shared" si="33"/>
        <v xml:space="preserve">Automne </v>
      </c>
      <c r="V570" t="str">
        <f t="shared" si="34"/>
        <v>Medium</v>
      </c>
      <c r="W570" s="3">
        <f t="shared" si="35"/>
        <v>20.25</v>
      </c>
    </row>
    <row r="571" spans="1:23" x14ac:dyDescent="0.2">
      <c r="A571" t="s">
        <v>3694</v>
      </c>
      <c r="B571" s="1">
        <v>44318</v>
      </c>
      <c r="C571" t="s">
        <v>3695</v>
      </c>
      <c r="D571" t="s">
        <v>6141</v>
      </c>
      <c r="E571">
        <v>6</v>
      </c>
      <c r="F571" t="s">
        <v>3696</v>
      </c>
      <c r="G571" t="s">
        <v>3697</v>
      </c>
      <c r="H571" t="s">
        <v>3698</v>
      </c>
      <c r="I571" t="s">
        <v>432</v>
      </c>
      <c r="J571" t="s">
        <v>317</v>
      </c>
      <c r="K571" t="s">
        <v>433</v>
      </c>
      <c r="L571" s="2">
        <v>2.5</v>
      </c>
      <c r="M571" s="3">
        <v>27.484999999999996</v>
      </c>
      <c r="N571" s="3">
        <v>1.0993999999999999</v>
      </c>
      <c r="O571">
        <v>1.6490999999999998</v>
      </c>
      <c r="P571" t="str">
        <f>INDEX(products[],MATCH('orders (2)'!D571,products[Product ID],0),2)</f>
        <v>Rob</v>
      </c>
      <c r="Q571" t="str">
        <f>INDEX(products[],MATCH('orders (2)'!D571,products[Product ID],0),3)</f>
        <v>L</v>
      </c>
      <c r="R571">
        <f>INDEX(customers[],MATCH('orders (2)'!C571,customers[Customer ID],0),3)</f>
        <v>0</v>
      </c>
      <c r="S571" t="str">
        <f t="shared" si="32"/>
        <v>Robesca</v>
      </c>
      <c r="T571" t="str">
        <f>VLOOKUP(orders[[#This Row],[Customer ID]],customers[],9,FALSE)</f>
        <v>No</v>
      </c>
      <c r="U571" t="str">
        <f t="shared" si="33"/>
        <v>Printemps</v>
      </c>
      <c r="V571" t="str">
        <f t="shared" si="34"/>
        <v>Light</v>
      </c>
      <c r="W571" s="3">
        <f t="shared" si="35"/>
        <v>164.90999999999997</v>
      </c>
    </row>
    <row r="572" spans="1:23" x14ac:dyDescent="0.2">
      <c r="A572" t="s">
        <v>3699</v>
      </c>
      <c r="B572" s="1">
        <v>44526</v>
      </c>
      <c r="C572" t="s">
        <v>3700</v>
      </c>
      <c r="D572" t="s">
        <v>6144</v>
      </c>
      <c r="E572">
        <v>4</v>
      </c>
      <c r="F572" t="s">
        <v>3701</v>
      </c>
      <c r="G572" t="s">
        <v>3703</v>
      </c>
      <c r="H572" t="s">
        <v>3704</v>
      </c>
      <c r="I572" t="s">
        <v>122</v>
      </c>
      <c r="J572" t="s">
        <v>18</v>
      </c>
      <c r="K572">
        <v>78715</v>
      </c>
      <c r="L572" s="2">
        <v>0.2</v>
      </c>
      <c r="M572" s="3">
        <v>4.7549999999999999</v>
      </c>
      <c r="N572" s="3">
        <v>2.3774999999999999</v>
      </c>
      <c r="O572">
        <v>0.61814999999999998</v>
      </c>
      <c r="P572" t="str">
        <f>INDEX(products[],MATCH('orders (2)'!D572,products[Product ID],0),2)</f>
        <v>Lib</v>
      </c>
      <c r="Q572" t="str">
        <f>INDEX(products[],MATCH('orders (2)'!D572,products[Product ID],0),3)</f>
        <v>L</v>
      </c>
      <c r="R572" t="str">
        <f>INDEX(customers[],MATCH('orders (2)'!C572,customers[Customer ID],0),3)</f>
        <v>cmottramfs@harvard.edu</v>
      </c>
      <c r="S572" t="str">
        <f t="shared" si="32"/>
        <v>Liberta</v>
      </c>
      <c r="T572" t="str">
        <f>VLOOKUP(orders[[#This Row],[Customer ID]],customers[],9,FALSE)</f>
        <v>Yes</v>
      </c>
      <c r="U572" t="str">
        <f t="shared" si="33"/>
        <v>Automne</v>
      </c>
      <c r="V572" t="str">
        <f t="shared" si="34"/>
        <v>Light</v>
      </c>
      <c r="W572" s="3">
        <f t="shared" si="35"/>
        <v>19.02</v>
      </c>
    </row>
    <row r="573" spans="1:23" x14ac:dyDescent="0.2">
      <c r="A573" t="s">
        <v>3711</v>
      </c>
      <c r="B573" s="1">
        <v>43928</v>
      </c>
      <c r="C573" t="s">
        <v>3712</v>
      </c>
      <c r="D573" t="s">
        <v>6156</v>
      </c>
      <c r="E573">
        <v>4</v>
      </c>
      <c r="F573" t="s">
        <v>3713</v>
      </c>
      <c r="G573" t="s">
        <v>3715</v>
      </c>
      <c r="H573" t="s">
        <v>3716</v>
      </c>
      <c r="I573" t="s">
        <v>67</v>
      </c>
      <c r="J573" t="s">
        <v>18</v>
      </c>
      <c r="K573">
        <v>20784</v>
      </c>
      <c r="L573" s="2">
        <v>0.5</v>
      </c>
      <c r="M573" s="3">
        <v>6.75</v>
      </c>
      <c r="N573" s="3">
        <v>1.35</v>
      </c>
      <c r="O573">
        <v>0.60749999999999993</v>
      </c>
      <c r="P573" t="str">
        <f>INDEX(products[],MATCH('orders (2)'!D573,products[Product ID],0),2)</f>
        <v>Ara</v>
      </c>
      <c r="Q573" t="str">
        <f>INDEX(products[],MATCH('orders (2)'!D573,products[Product ID],0),3)</f>
        <v>M</v>
      </c>
      <c r="R573" t="str">
        <f>INDEX(customers[],MATCH('orders (2)'!C573,customers[Customer ID],0),3)</f>
        <v>dsangwinfu@weebly.com</v>
      </c>
      <c r="S573" t="str">
        <f t="shared" si="32"/>
        <v>Arabica</v>
      </c>
      <c r="T573" t="str">
        <f>VLOOKUP(orders[[#This Row],[Customer ID]],customers[],9,FALSE)</f>
        <v>No</v>
      </c>
      <c r="U573" t="str">
        <f t="shared" si="33"/>
        <v>Printemps</v>
      </c>
      <c r="V573" t="str">
        <f t="shared" si="34"/>
        <v>Medium</v>
      </c>
      <c r="W573" s="3">
        <f t="shared" si="35"/>
        <v>27</v>
      </c>
    </row>
    <row r="574" spans="1:23" x14ac:dyDescent="0.2">
      <c r="A574" t="s">
        <v>3717</v>
      </c>
      <c r="B574" s="1">
        <v>44592</v>
      </c>
      <c r="C574" t="s">
        <v>3718</v>
      </c>
      <c r="D574" t="s">
        <v>6175</v>
      </c>
      <c r="E574">
        <v>4</v>
      </c>
      <c r="F574" t="s">
        <v>3719</v>
      </c>
      <c r="G574" t="s">
        <v>3721</v>
      </c>
      <c r="H574" t="s">
        <v>3722</v>
      </c>
      <c r="I574" t="s">
        <v>243</v>
      </c>
      <c r="J574" t="s">
        <v>27</v>
      </c>
      <c r="K574" t="s">
        <v>244</v>
      </c>
      <c r="L574" s="2">
        <v>0.5</v>
      </c>
      <c r="M574" s="3">
        <v>8.91</v>
      </c>
      <c r="N574" s="3">
        <v>1.782</v>
      </c>
      <c r="O574">
        <v>0.98009999999999997</v>
      </c>
      <c r="P574" t="str">
        <f>INDEX(products[],MATCH('orders (2)'!D574,products[Product ID],0),2)</f>
        <v>Exc</v>
      </c>
      <c r="Q574" t="str">
        <f>INDEX(products[],MATCH('orders (2)'!D574,products[Product ID],0),3)</f>
        <v>L</v>
      </c>
      <c r="R574" t="str">
        <f>INDEX(customers[],MATCH('orders (2)'!C574,customers[Customer ID],0),3)</f>
        <v>eaizikowitzfv@virginia.edu</v>
      </c>
      <c r="S574" t="str">
        <f t="shared" si="32"/>
        <v>Excercice</v>
      </c>
      <c r="T574" t="str">
        <f>VLOOKUP(orders[[#This Row],[Customer ID]],customers[],9,FALSE)</f>
        <v>No</v>
      </c>
      <c r="U574" t="str">
        <f t="shared" si="33"/>
        <v>Hiver</v>
      </c>
      <c r="V574" t="str">
        <f t="shared" si="34"/>
        <v>Light</v>
      </c>
      <c r="W574" s="3">
        <f t="shared" si="35"/>
        <v>35.64</v>
      </c>
    </row>
    <row r="575" spans="1:23" x14ac:dyDescent="0.2">
      <c r="A575" t="s">
        <v>3723</v>
      </c>
      <c r="B575" s="1">
        <v>43515</v>
      </c>
      <c r="C575" t="s">
        <v>3724</v>
      </c>
      <c r="D575" t="s">
        <v>6153</v>
      </c>
      <c r="E575">
        <v>2</v>
      </c>
      <c r="F575" t="s">
        <v>3725</v>
      </c>
      <c r="H575" t="s">
        <v>3726</v>
      </c>
      <c r="I575" t="s">
        <v>86</v>
      </c>
      <c r="J575" t="s">
        <v>18</v>
      </c>
      <c r="K575">
        <v>91103</v>
      </c>
      <c r="L575" s="2">
        <v>0.2</v>
      </c>
      <c r="M575" s="3">
        <v>2.9849999999999999</v>
      </c>
      <c r="N575" s="3">
        <v>1.4924999999999999</v>
      </c>
      <c r="O575">
        <v>0.26865</v>
      </c>
      <c r="P575" t="str">
        <f>INDEX(products[],MATCH('orders (2)'!D575,products[Product ID],0),2)</f>
        <v>Ara</v>
      </c>
      <c r="Q575" t="str">
        <f>INDEX(products[],MATCH('orders (2)'!D575,products[Product ID],0),3)</f>
        <v>D</v>
      </c>
      <c r="R575">
        <f>INDEX(customers[],MATCH('orders (2)'!C575,customers[Customer ID],0),3)</f>
        <v>0</v>
      </c>
      <c r="S575" t="str">
        <f t="shared" si="32"/>
        <v>Arabica</v>
      </c>
      <c r="T575" t="str">
        <f>VLOOKUP(orders[[#This Row],[Customer ID]],customers[],9,FALSE)</f>
        <v>Yes</v>
      </c>
      <c r="U575" t="str">
        <f t="shared" si="33"/>
        <v>Hiver</v>
      </c>
      <c r="V575" t="str">
        <f t="shared" si="34"/>
        <v>Dark</v>
      </c>
      <c r="W575" s="3">
        <f t="shared" si="35"/>
        <v>5.97</v>
      </c>
    </row>
    <row r="576" spans="1:23" x14ac:dyDescent="0.2">
      <c r="A576" t="s">
        <v>3727</v>
      </c>
      <c r="B576" s="1">
        <v>43781</v>
      </c>
      <c r="C576" t="s">
        <v>3728</v>
      </c>
      <c r="D576" t="s">
        <v>6154</v>
      </c>
      <c r="E576">
        <v>6</v>
      </c>
      <c r="F576" t="s">
        <v>3729</v>
      </c>
      <c r="G576" t="s">
        <v>3731</v>
      </c>
      <c r="H576" t="s">
        <v>3732</v>
      </c>
      <c r="I576" t="s">
        <v>174</v>
      </c>
      <c r="J576" t="s">
        <v>18</v>
      </c>
      <c r="K576">
        <v>71161</v>
      </c>
      <c r="L576" s="2">
        <v>1</v>
      </c>
      <c r="M576" s="3">
        <v>11.25</v>
      </c>
      <c r="N576" s="3">
        <v>1.125</v>
      </c>
      <c r="O576">
        <v>1.0125</v>
      </c>
      <c r="P576" t="str">
        <f>INDEX(products[],MATCH('orders (2)'!D576,products[Product ID],0),2)</f>
        <v>Ara</v>
      </c>
      <c r="Q576" t="str">
        <f>INDEX(products[],MATCH('orders (2)'!D576,products[Product ID],0),3)</f>
        <v>M</v>
      </c>
      <c r="R576" t="str">
        <f>INDEX(customers[],MATCH('orders (2)'!C576,customers[Customer ID],0),3)</f>
        <v>cvenourfx@ask.com</v>
      </c>
      <c r="S576" t="str">
        <f t="shared" si="32"/>
        <v>Arabica</v>
      </c>
      <c r="T576" t="str">
        <f>VLOOKUP(orders[[#This Row],[Customer ID]],customers[],9,FALSE)</f>
        <v>No</v>
      </c>
      <c r="U576" t="str">
        <f t="shared" si="33"/>
        <v>Automne</v>
      </c>
      <c r="V576" t="str">
        <f t="shared" si="34"/>
        <v>Medium</v>
      </c>
      <c r="W576" s="3">
        <f t="shared" si="35"/>
        <v>67.5</v>
      </c>
    </row>
    <row r="577" spans="1:23" x14ac:dyDescent="0.2">
      <c r="A577" t="s">
        <v>3733</v>
      </c>
      <c r="B577" s="1">
        <v>44697</v>
      </c>
      <c r="C577" t="s">
        <v>3734</v>
      </c>
      <c r="D577" t="s">
        <v>6177</v>
      </c>
      <c r="E577">
        <v>6</v>
      </c>
      <c r="F577" t="s">
        <v>3735</v>
      </c>
      <c r="H577" t="s">
        <v>3737</v>
      </c>
      <c r="I577" t="s">
        <v>249</v>
      </c>
      <c r="J577" t="s">
        <v>18</v>
      </c>
      <c r="K577">
        <v>32590</v>
      </c>
      <c r="L577" s="2">
        <v>0.2</v>
      </c>
      <c r="M577" s="3">
        <v>3.5849999999999995</v>
      </c>
      <c r="N577" s="3">
        <v>1.7924999999999998</v>
      </c>
      <c r="O577">
        <v>0.21509999999999996</v>
      </c>
      <c r="P577" t="str">
        <f>INDEX(products[],MATCH('orders (2)'!D577,products[Product ID],0),2)</f>
        <v>Rob</v>
      </c>
      <c r="Q577" t="str">
        <f>INDEX(products[],MATCH('orders (2)'!D577,products[Product ID],0),3)</f>
        <v>L</v>
      </c>
      <c r="R577" t="str">
        <f>INDEX(customers[],MATCH('orders (2)'!C577,customers[Customer ID],0),3)</f>
        <v>mharbyfy@163.com</v>
      </c>
      <c r="S577" t="str">
        <f t="shared" si="32"/>
        <v>Robesca</v>
      </c>
      <c r="T577" t="str">
        <f>VLOOKUP(orders[[#This Row],[Customer ID]],customers[],9,FALSE)</f>
        <v>Yes</v>
      </c>
      <c r="U577" t="str">
        <f t="shared" si="33"/>
        <v>Printemps</v>
      </c>
      <c r="V577" t="str">
        <f t="shared" si="34"/>
        <v>Light</v>
      </c>
      <c r="W577" s="3">
        <f t="shared" si="35"/>
        <v>21.509999999999998</v>
      </c>
    </row>
    <row r="578" spans="1:23" x14ac:dyDescent="0.2">
      <c r="A578" t="s">
        <v>3738</v>
      </c>
      <c r="B578" s="1">
        <v>44239</v>
      </c>
      <c r="C578" t="s">
        <v>3739</v>
      </c>
      <c r="D578" t="s">
        <v>6180</v>
      </c>
      <c r="E578">
        <v>2</v>
      </c>
      <c r="F578" t="s">
        <v>3740</v>
      </c>
      <c r="G578" t="s">
        <v>3742</v>
      </c>
      <c r="H578" t="s">
        <v>3743</v>
      </c>
      <c r="I578" t="s">
        <v>26</v>
      </c>
      <c r="J578" t="s">
        <v>18</v>
      </c>
      <c r="K578">
        <v>90035</v>
      </c>
      <c r="L578" s="2">
        <v>2.5</v>
      </c>
      <c r="M578" s="3">
        <v>33.464999999999996</v>
      </c>
      <c r="N578" s="3">
        <v>1.3385999999999998</v>
      </c>
      <c r="O578">
        <v>4.3504499999999995</v>
      </c>
      <c r="P578" t="str">
        <f>INDEX(products[],MATCH('orders (2)'!D578,products[Product ID],0),2)</f>
        <v>Lib</v>
      </c>
      <c r="Q578" t="str">
        <f>INDEX(products[],MATCH('orders (2)'!D578,products[Product ID],0),3)</f>
        <v>M</v>
      </c>
      <c r="R578" t="str">
        <f>INDEX(customers[],MATCH('orders (2)'!C578,customers[Customer ID],0),3)</f>
        <v>rthickpennyfz@cafepress.com</v>
      </c>
      <c r="S578" t="str">
        <f t="shared" ref="S578:S641" si="36">_xlfn.IFS(P578="Rob","Robesca",P578="Ara","Arabica",P578="Exc","Excercice",P578="Lib","Liberta")</f>
        <v>Liberta</v>
      </c>
      <c r="T578" t="str">
        <f>VLOOKUP(orders[[#This Row],[Customer ID]],customers[],9,FALSE)</f>
        <v>No</v>
      </c>
      <c r="U578" t="str">
        <f t="shared" ref="U578:U641" si="37">_xlfn.IFS(MONTH(B578)=7,"Été",MONTH(B578)=8,"Été",MONTH(B578)=6,"Été",MONTH(B578)=9,"Automne ",MONTH(B578)=10,"Automne",MONTH(B578)=11,"Automne",MONTH(B578)=5,"Printemps",MONTH(B578)=4,"Printemps",MONTH(B578)=3,"Printemps",MONTH(B578)=1,"Hiver",MONTH(B578)=2,"Hiver",MONTH(B578)=12,"Hiver")</f>
        <v>Hiver</v>
      </c>
      <c r="V578" t="str">
        <f t="shared" ref="V578:V641" si="38">_xlfn.IFS(Q578="M","Medium",Q578="L","Light",Q578="D","Dark")</f>
        <v>Medium</v>
      </c>
      <c r="W578" s="3">
        <f t="shared" ref="W578:W641" si="39">E578*M578</f>
        <v>66.929999999999993</v>
      </c>
    </row>
    <row r="579" spans="1:23" x14ac:dyDescent="0.2">
      <c r="A579" t="s">
        <v>3744</v>
      </c>
      <c r="B579" s="1">
        <v>44290</v>
      </c>
      <c r="C579" t="s">
        <v>3745</v>
      </c>
      <c r="D579" t="s">
        <v>6153</v>
      </c>
      <c r="E579">
        <v>6</v>
      </c>
      <c r="F579" t="s">
        <v>3746</v>
      </c>
      <c r="G579" t="s">
        <v>3748</v>
      </c>
      <c r="H579" t="s">
        <v>3749</v>
      </c>
      <c r="I579" t="s">
        <v>30</v>
      </c>
      <c r="J579" t="s">
        <v>18</v>
      </c>
      <c r="K579">
        <v>27705</v>
      </c>
      <c r="L579" s="2">
        <v>0.2</v>
      </c>
      <c r="M579" s="3">
        <v>2.9849999999999999</v>
      </c>
      <c r="N579" s="3">
        <v>1.4924999999999999</v>
      </c>
      <c r="O579">
        <v>0.26865</v>
      </c>
      <c r="P579" t="str">
        <f>INDEX(products[],MATCH('orders (2)'!D579,products[Product ID],0),2)</f>
        <v>Ara</v>
      </c>
      <c r="Q579" t="str">
        <f>INDEX(products[],MATCH('orders (2)'!D579,products[Product ID],0),3)</f>
        <v>D</v>
      </c>
      <c r="R579" t="str">
        <f>INDEX(customers[],MATCH('orders (2)'!C579,customers[Customer ID],0),3)</f>
        <v>pormerodg0@redcross.org</v>
      </c>
      <c r="S579" t="str">
        <f t="shared" si="36"/>
        <v>Arabica</v>
      </c>
      <c r="T579" t="str">
        <f>VLOOKUP(orders[[#This Row],[Customer ID]],customers[],9,FALSE)</f>
        <v>No</v>
      </c>
      <c r="U579" t="str">
        <f t="shared" si="37"/>
        <v>Printemps</v>
      </c>
      <c r="V579" t="str">
        <f t="shared" si="38"/>
        <v>Dark</v>
      </c>
      <c r="W579" s="3">
        <f t="shared" si="39"/>
        <v>17.91</v>
      </c>
    </row>
    <row r="580" spans="1:23" x14ac:dyDescent="0.2">
      <c r="A580" t="s">
        <v>3755</v>
      </c>
      <c r="B580" s="1">
        <v>44720</v>
      </c>
      <c r="C580" t="s">
        <v>3756</v>
      </c>
      <c r="D580" t="s">
        <v>6183</v>
      </c>
      <c r="E580">
        <v>3</v>
      </c>
      <c r="F580" t="s">
        <v>3757</v>
      </c>
      <c r="G580" t="s">
        <v>3759</v>
      </c>
      <c r="H580" t="s">
        <v>3760</v>
      </c>
      <c r="I580" t="s">
        <v>413</v>
      </c>
      <c r="J580" t="s">
        <v>317</v>
      </c>
      <c r="K580" t="s">
        <v>414</v>
      </c>
      <c r="L580" s="2">
        <v>0.2</v>
      </c>
      <c r="M580" s="3">
        <v>4.4550000000000001</v>
      </c>
      <c r="N580" s="3">
        <v>2.2275</v>
      </c>
      <c r="O580">
        <v>0.49004999999999999</v>
      </c>
      <c r="P580" t="str">
        <f>INDEX(products[],MATCH('orders (2)'!D580,products[Product ID],0),2)</f>
        <v>Exc</v>
      </c>
      <c r="Q580" t="str">
        <f>INDEX(products[],MATCH('orders (2)'!D580,products[Product ID],0),3)</f>
        <v>L</v>
      </c>
      <c r="R580" t="str">
        <f>INDEX(customers[],MATCH('orders (2)'!C580,customers[Customer ID],0),3)</f>
        <v>tzanettig2@gravatar.com</v>
      </c>
      <c r="S580" t="str">
        <f t="shared" si="36"/>
        <v>Excercice</v>
      </c>
      <c r="T580" t="str">
        <f>VLOOKUP(orders[[#This Row],[Customer ID]],customers[],9,FALSE)</f>
        <v>No</v>
      </c>
      <c r="U580" t="str">
        <f t="shared" si="37"/>
        <v>Été</v>
      </c>
      <c r="V580" t="str">
        <f t="shared" si="38"/>
        <v>Light</v>
      </c>
      <c r="W580" s="3">
        <f t="shared" si="39"/>
        <v>13.365</v>
      </c>
    </row>
    <row r="581" spans="1:23" x14ac:dyDescent="0.2">
      <c r="A581" t="s">
        <v>3755</v>
      </c>
      <c r="B581" s="1">
        <v>44720</v>
      </c>
      <c r="C581" t="s">
        <v>3756</v>
      </c>
      <c r="D581" t="s">
        <v>6156</v>
      </c>
      <c r="E581">
        <v>5</v>
      </c>
      <c r="F581" t="s">
        <v>3757</v>
      </c>
      <c r="G581" t="s">
        <v>3759</v>
      </c>
      <c r="H581" t="s">
        <v>3760</v>
      </c>
      <c r="I581" t="s">
        <v>413</v>
      </c>
      <c r="J581" t="s">
        <v>317</v>
      </c>
      <c r="K581" t="s">
        <v>414</v>
      </c>
      <c r="L581" s="2">
        <v>0.5</v>
      </c>
      <c r="M581" s="3">
        <v>6.75</v>
      </c>
      <c r="N581" s="3">
        <v>1.35</v>
      </c>
      <c r="O581">
        <v>0.60749999999999993</v>
      </c>
      <c r="P581" t="str">
        <f>INDEX(products[],MATCH('orders (2)'!D581,products[Product ID],0),2)</f>
        <v>Ara</v>
      </c>
      <c r="Q581" t="str">
        <f>INDEX(products[],MATCH('orders (2)'!D581,products[Product ID],0),3)</f>
        <v>M</v>
      </c>
      <c r="R581" t="str">
        <f>INDEX(customers[],MATCH('orders (2)'!C581,customers[Customer ID],0),3)</f>
        <v>tzanettig2@gravatar.com</v>
      </c>
      <c r="S581" t="str">
        <f t="shared" si="36"/>
        <v>Arabica</v>
      </c>
      <c r="T581" t="str">
        <f>VLOOKUP(orders[[#This Row],[Customer ID]],customers[],9,FALSE)</f>
        <v>No</v>
      </c>
      <c r="U581" t="str">
        <f t="shared" si="37"/>
        <v>Été</v>
      </c>
      <c r="V581" t="str">
        <f t="shared" si="38"/>
        <v>Medium</v>
      </c>
      <c r="W581" s="3">
        <f t="shared" si="39"/>
        <v>33.75</v>
      </c>
    </row>
    <row r="582" spans="1:23" x14ac:dyDescent="0.2">
      <c r="A582" t="s">
        <v>3766</v>
      </c>
      <c r="B582" s="1">
        <v>43965</v>
      </c>
      <c r="C582" t="s">
        <v>3767</v>
      </c>
      <c r="D582" t="s">
        <v>6170</v>
      </c>
      <c r="E582">
        <v>3</v>
      </c>
      <c r="F582" t="s">
        <v>3768</v>
      </c>
      <c r="G582" t="s">
        <v>3770</v>
      </c>
      <c r="H582" t="s">
        <v>3771</v>
      </c>
      <c r="I582" t="s">
        <v>145</v>
      </c>
      <c r="J582" t="s">
        <v>18</v>
      </c>
      <c r="K582">
        <v>90605</v>
      </c>
      <c r="L582" s="2">
        <v>1</v>
      </c>
      <c r="M582" s="3">
        <v>14.85</v>
      </c>
      <c r="N582" s="3">
        <v>1.4849999999999999</v>
      </c>
      <c r="O582">
        <v>1.6335</v>
      </c>
      <c r="P582" t="str">
        <f>INDEX(products[],MATCH('orders (2)'!D582,products[Product ID],0),2)</f>
        <v>Exc</v>
      </c>
      <c r="Q582" t="str">
        <f>INDEX(products[],MATCH('orders (2)'!D582,products[Product ID],0),3)</f>
        <v>L</v>
      </c>
      <c r="R582" t="str">
        <f>INDEX(customers[],MATCH('orders (2)'!C582,customers[Customer ID],0),3)</f>
        <v>rkirtleyg4@hatena.ne.jp</v>
      </c>
      <c r="S582" t="str">
        <f t="shared" si="36"/>
        <v>Excercice</v>
      </c>
      <c r="T582" t="str">
        <f>VLOOKUP(orders[[#This Row],[Customer ID]],customers[],9,FALSE)</f>
        <v>Yes</v>
      </c>
      <c r="U582" t="str">
        <f t="shared" si="37"/>
        <v>Printemps</v>
      </c>
      <c r="V582" t="str">
        <f t="shared" si="38"/>
        <v>Light</v>
      </c>
      <c r="W582" s="3">
        <f t="shared" si="39"/>
        <v>44.55</v>
      </c>
    </row>
    <row r="583" spans="1:23" x14ac:dyDescent="0.2">
      <c r="A583" t="s">
        <v>3772</v>
      </c>
      <c r="B583" s="1">
        <v>44190</v>
      </c>
      <c r="C583" t="s">
        <v>3773</v>
      </c>
      <c r="D583" t="s">
        <v>6175</v>
      </c>
      <c r="E583">
        <v>5</v>
      </c>
      <c r="F583" t="s">
        <v>3774</v>
      </c>
      <c r="H583" t="s">
        <v>3776</v>
      </c>
      <c r="I583" t="s">
        <v>143</v>
      </c>
      <c r="J583" t="s">
        <v>27</v>
      </c>
      <c r="K583" t="s">
        <v>144</v>
      </c>
      <c r="L583" s="2">
        <v>0.5</v>
      </c>
      <c r="M583" s="3">
        <v>8.91</v>
      </c>
      <c r="N583" s="3">
        <v>1.782</v>
      </c>
      <c r="O583">
        <v>0.98009999999999997</v>
      </c>
      <c r="P583" t="str">
        <f>INDEX(products[],MATCH('orders (2)'!D583,products[Product ID],0),2)</f>
        <v>Exc</v>
      </c>
      <c r="Q583" t="str">
        <f>INDEX(products[],MATCH('orders (2)'!D583,products[Product ID],0),3)</f>
        <v>L</v>
      </c>
      <c r="R583" t="str">
        <f>INDEX(customers[],MATCH('orders (2)'!C583,customers[Customer ID],0),3)</f>
        <v>cclemencetg5@weather.com</v>
      </c>
      <c r="S583" t="str">
        <f t="shared" si="36"/>
        <v>Excercice</v>
      </c>
      <c r="T583" t="str">
        <f>VLOOKUP(orders[[#This Row],[Customer ID]],customers[],9,FALSE)</f>
        <v>Yes</v>
      </c>
      <c r="U583" t="str">
        <f t="shared" si="37"/>
        <v>Hiver</v>
      </c>
      <c r="V583" t="str">
        <f t="shared" si="38"/>
        <v>Light</v>
      </c>
      <c r="W583" s="3">
        <f t="shared" si="39"/>
        <v>44.55</v>
      </c>
    </row>
    <row r="584" spans="1:23" x14ac:dyDescent="0.2">
      <c r="A584" t="s">
        <v>3777</v>
      </c>
      <c r="B584" s="1">
        <v>44382</v>
      </c>
      <c r="C584" t="s">
        <v>3778</v>
      </c>
      <c r="D584" t="s">
        <v>6182</v>
      </c>
      <c r="E584">
        <v>5</v>
      </c>
      <c r="F584" t="s">
        <v>3779</v>
      </c>
      <c r="G584" t="s">
        <v>3781</v>
      </c>
      <c r="H584" t="s">
        <v>3782</v>
      </c>
      <c r="I584" t="s">
        <v>37</v>
      </c>
      <c r="J584" t="s">
        <v>18</v>
      </c>
      <c r="K584">
        <v>23237</v>
      </c>
      <c r="L584" s="2">
        <v>1</v>
      </c>
      <c r="M584" s="3">
        <v>12.15</v>
      </c>
      <c r="N584" s="3">
        <v>1.2150000000000001</v>
      </c>
      <c r="O584">
        <v>1.3365</v>
      </c>
      <c r="P584" t="str">
        <f>INDEX(products[],MATCH('orders (2)'!D584,products[Product ID],0),2)</f>
        <v>Exc</v>
      </c>
      <c r="Q584" t="str">
        <f>INDEX(products[],MATCH('orders (2)'!D584,products[Product ID],0),3)</f>
        <v>D</v>
      </c>
      <c r="R584" t="str">
        <f>INDEX(customers[],MATCH('orders (2)'!C584,customers[Customer ID],0),3)</f>
        <v>rdonetg6@oakley.com</v>
      </c>
      <c r="S584" t="str">
        <f t="shared" si="36"/>
        <v>Excercice</v>
      </c>
      <c r="T584" t="str">
        <f>VLOOKUP(orders[[#This Row],[Customer ID]],customers[],9,FALSE)</f>
        <v>No</v>
      </c>
      <c r="U584" t="str">
        <f t="shared" si="37"/>
        <v>Été</v>
      </c>
      <c r="V584" t="str">
        <f t="shared" si="38"/>
        <v>Dark</v>
      </c>
      <c r="W584" s="3">
        <f t="shared" si="39"/>
        <v>60.75</v>
      </c>
    </row>
    <row r="585" spans="1:23" x14ac:dyDescent="0.2">
      <c r="A585" t="s">
        <v>3783</v>
      </c>
      <c r="B585" s="1">
        <v>43538</v>
      </c>
      <c r="C585" t="s">
        <v>3784</v>
      </c>
      <c r="D585" t="s">
        <v>6177</v>
      </c>
      <c r="E585">
        <v>1</v>
      </c>
      <c r="F585" t="s">
        <v>3785</v>
      </c>
      <c r="G585" t="s">
        <v>3787</v>
      </c>
      <c r="H585" t="s">
        <v>3788</v>
      </c>
      <c r="I585" t="s">
        <v>33</v>
      </c>
      <c r="J585" t="s">
        <v>18</v>
      </c>
      <c r="K585">
        <v>20167</v>
      </c>
      <c r="L585" s="2">
        <v>0.2</v>
      </c>
      <c r="M585" s="3">
        <v>3.5849999999999995</v>
      </c>
      <c r="N585" s="3">
        <v>1.7924999999999998</v>
      </c>
      <c r="O585">
        <v>0.21509999999999996</v>
      </c>
      <c r="P585" t="str">
        <f>INDEX(products[],MATCH('orders (2)'!D585,products[Product ID],0),2)</f>
        <v>Rob</v>
      </c>
      <c r="Q585" t="str">
        <f>INDEX(products[],MATCH('orders (2)'!D585,products[Product ID],0),3)</f>
        <v>L</v>
      </c>
      <c r="R585" t="str">
        <f>INDEX(customers[],MATCH('orders (2)'!C585,customers[Customer ID],0),3)</f>
        <v>sgaweng7@creativecommons.org</v>
      </c>
      <c r="S585" t="str">
        <f t="shared" si="36"/>
        <v>Robesca</v>
      </c>
      <c r="T585" t="str">
        <f>VLOOKUP(orders[[#This Row],[Customer ID]],customers[],9,FALSE)</f>
        <v>Yes</v>
      </c>
      <c r="U585" t="str">
        <f t="shared" si="37"/>
        <v>Printemps</v>
      </c>
      <c r="V585" t="str">
        <f t="shared" si="38"/>
        <v>Light</v>
      </c>
      <c r="W585" s="3">
        <f t="shared" si="39"/>
        <v>3.5849999999999995</v>
      </c>
    </row>
    <row r="586" spans="1:23" x14ac:dyDescent="0.2">
      <c r="A586" t="s">
        <v>3789</v>
      </c>
      <c r="B586" s="1">
        <v>44262</v>
      </c>
      <c r="C586" t="s">
        <v>3790</v>
      </c>
      <c r="D586" t="s">
        <v>6177</v>
      </c>
      <c r="E586">
        <v>6</v>
      </c>
      <c r="F586" t="s">
        <v>3791</v>
      </c>
      <c r="G586" t="s">
        <v>3793</v>
      </c>
      <c r="H586" t="s">
        <v>3794</v>
      </c>
      <c r="I586" t="s">
        <v>351</v>
      </c>
      <c r="J586" t="s">
        <v>18</v>
      </c>
      <c r="K586">
        <v>89706</v>
      </c>
      <c r="L586" s="2">
        <v>0.2</v>
      </c>
      <c r="M586" s="3">
        <v>3.5849999999999995</v>
      </c>
      <c r="N586" s="3">
        <v>1.7924999999999998</v>
      </c>
      <c r="O586">
        <v>0.21509999999999996</v>
      </c>
      <c r="P586" t="str">
        <f>INDEX(products[],MATCH('orders (2)'!D586,products[Product ID],0),2)</f>
        <v>Rob</v>
      </c>
      <c r="Q586" t="str">
        <f>INDEX(products[],MATCH('orders (2)'!D586,products[Product ID],0),3)</f>
        <v>L</v>
      </c>
      <c r="R586" t="str">
        <f>INDEX(customers[],MATCH('orders (2)'!C586,customers[Customer ID],0),3)</f>
        <v>rreadieg8@guardian.co.uk</v>
      </c>
      <c r="S586" t="str">
        <f t="shared" si="36"/>
        <v>Robesca</v>
      </c>
      <c r="T586" t="str">
        <f>VLOOKUP(orders[[#This Row],[Customer ID]],customers[],9,FALSE)</f>
        <v>No</v>
      </c>
      <c r="U586" t="str">
        <f t="shared" si="37"/>
        <v>Printemps</v>
      </c>
      <c r="V586" t="str">
        <f t="shared" si="38"/>
        <v>Light</v>
      </c>
      <c r="W586" s="3">
        <f t="shared" si="39"/>
        <v>21.509999999999998</v>
      </c>
    </row>
    <row r="587" spans="1:23" x14ac:dyDescent="0.2">
      <c r="A587" t="s">
        <v>3795</v>
      </c>
      <c r="B587" s="1">
        <v>44505</v>
      </c>
      <c r="C587" t="s">
        <v>3839</v>
      </c>
      <c r="D587" t="s">
        <v>6138</v>
      </c>
      <c r="E587">
        <v>2</v>
      </c>
      <c r="F587" t="s">
        <v>3840</v>
      </c>
      <c r="H587" t="s">
        <v>3842</v>
      </c>
      <c r="I587" t="s">
        <v>80</v>
      </c>
      <c r="J587" t="s">
        <v>27</v>
      </c>
      <c r="K587" t="s">
        <v>257</v>
      </c>
      <c r="L587" s="2">
        <v>0.5</v>
      </c>
      <c r="M587" s="3">
        <v>8.25</v>
      </c>
      <c r="N587" s="3">
        <v>1.65</v>
      </c>
      <c r="O587">
        <v>0.90749999999999997</v>
      </c>
      <c r="P587" t="str">
        <f>INDEX(products[],MATCH('orders (2)'!D587,products[Product ID],0),2)</f>
        <v>Exc</v>
      </c>
      <c r="Q587" t="str">
        <f>INDEX(products[],MATCH('orders (2)'!D587,products[Product ID],0),3)</f>
        <v>M</v>
      </c>
      <c r="R587" t="str">
        <f>INDEX(customers[],MATCH('orders (2)'!C587,customers[Customer ID],0),3)</f>
        <v>cverissimogh@theglobeandmail.com</v>
      </c>
      <c r="S587" t="str">
        <f t="shared" si="36"/>
        <v>Excercice</v>
      </c>
      <c r="T587" t="str">
        <f>VLOOKUP(orders[[#This Row],[Customer ID]],customers[],9,FALSE)</f>
        <v>Yes</v>
      </c>
      <c r="U587" t="str">
        <f t="shared" si="37"/>
        <v>Automne</v>
      </c>
      <c r="V587" t="str">
        <f t="shared" si="38"/>
        <v>Medium</v>
      </c>
      <c r="W587" s="3">
        <f t="shared" si="39"/>
        <v>16.5</v>
      </c>
    </row>
    <row r="588" spans="1:23" x14ac:dyDescent="0.2">
      <c r="A588" t="s">
        <v>3838</v>
      </c>
      <c r="B588" s="1">
        <v>43903</v>
      </c>
      <c r="C588" t="s">
        <v>3839</v>
      </c>
      <c r="D588" t="s">
        <v>6184</v>
      </c>
      <c r="E588">
        <v>1</v>
      </c>
      <c r="F588" t="s">
        <v>3840</v>
      </c>
      <c r="H588" t="s">
        <v>3842</v>
      </c>
      <c r="I588" t="s">
        <v>80</v>
      </c>
      <c r="J588" t="s">
        <v>27</v>
      </c>
      <c r="K588" t="s">
        <v>257</v>
      </c>
      <c r="L588" s="2">
        <v>2.5</v>
      </c>
      <c r="M588" s="3">
        <v>27.945</v>
      </c>
      <c r="N588" s="3">
        <v>1.1177999999999999</v>
      </c>
      <c r="O588">
        <v>3.07395</v>
      </c>
      <c r="P588" t="str">
        <f>INDEX(products[],MATCH('orders (2)'!D588,products[Product ID],0),2)</f>
        <v>Exc</v>
      </c>
      <c r="Q588" t="str">
        <f>INDEX(products[],MATCH('orders (2)'!D588,products[Product ID],0),3)</f>
        <v>D</v>
      </c>
      <c r="R588" t="str">
        <f>INDEX(customers[],MATCH('orders (2)'!C588,customers[Customer ID],0),3)</f>
        <v>cverissimogh@theglobeandmail.com</v>
      </c>
      <c r="S588" t="str">
        <f t="shared" si="36"/>
        <v>Excercice</v>
      </c>
      <c r="T588" t="str">
        <f>VLOOKUP(orders[[#This Row],[Customer ID]],customers[],9,FALSE)</f>
        <v>Yes</v>
      </c>
      <c r="U588" t="str">
        <f t="shared" si="37"/>
        <v>Printemps</v>
      </c>
      <c r="V588" t="str">
        <f t="shared" si="38"/>
        <v>Dark</v>
      </c>
      <c r="W588" s="3">
        <f t="shared" si="39"/>
        <v>27.945</v>
      </c>
    </row>
    <row r="589" spans="1:23" x14ac:dyDescent="0.2">
      <c r="A589" t="s">
        <v>3910</v>
      </c>
      <c r="B589" s="1">
        <v>44138</v>
      </c>
      <c r="C589" t="s">
        <v>3839</v>
      </c>
      <c r="D589" t="s">
        <v>6163</v>
      </c>
      <c r="E589">
        <v>3</v>
      </c>
      <c r="F589" t="s">
        <v>3840</v>
      </c>
      <c r="H589" t="s">
        <v>3842</v>
      </c>
      <c r="I589" t="s">
        <v>80</v>
      </c>
      <c r="J589" t="s">
        <v>27</v>
      </c>
      <c r="K589" t="s">
        <v>257</v>
      </c>
      <c r="L589" s="2">
        <v>2.5</v>
      </c>
      <c r="M589" s="3">
        <v>36.454999999999998</v>
      </c>
      <c r="N589" s="3">
        <v>1.4581999999999999</v>
      </c>
      <c r="O589">
        <v>4.7391499999999995</v>
      </c>
      <c r="P589" t="str">
        <f>INDEX(products[],MATCH('orders (2)'!D589,products[Product ID],0),2)</f>
        <v>Lib</v>
      </c>
      <c r="Q589" t="str">
        <f>INDEX(products[],MATCH('orders (2)'!D589,products[Product ID],0),3)</f>
        <v>L</v>
      </c>
      <c r="R589" t="str">
        <f>INDEX(customers[],MATCH('orders (2)'!C589,customers[Customer ID],0),3)</f>
        <v>cverissimogh@theglobeandmail.com</v>
      </c>
      <c r="S589" t="str">
        <f t="shared" si="36"/>
        <v>Liberta</v>
      </c>
      <c r="T589" t="str">
        <f>VLOOKUP(orders[[#This Row],[Customer ID]],customers[],9,FALSE)</f>
        <v>Yes</v>
      </c>
      <c r="U589" t="str">
        <f t="shared" si="37"/>
        <v>Automne</v>
      </c>
      <c r="V589" t="str">
        <f t="shared" si="38"/>
        <v>Light</v>
      </c>
      <c r="W589" s="3">
        <f t="shared" si="39"/>
        <v>109.36499999999999</v>
      </c>
    </row>
    <row r="590" spans="1:23" x14ac:dyDescent="0.2">
      <c r="A590" t="s">
        <v>3954</v>
      </c>
      <c r="B590" s="1">
        <v>43944</v>
      </c>
      <c r="C590" t="s">
        <v>3839</v>
      </c>
      <c r="D590" t="s">
        <v>6145</v>
      </c>
      <c r="E590">
        <v>5</v>
      </c>
      <c r="F590" t="s">
        <v>3840</v>
      </c>
      <c r="H590" t="s">
        <v>3842</v>
      </c>
      <c r="I590" t="s">
        <v>80</v>
      </c>
      <c r="J590" t="s">
        <v>27</v>
      </c>
      <c r="K590" t="s">
        <v>257</v>
      </c>
      <c r="L590" s="2">
        <v>0.5</v>
      </c>
      <c r="M590" s="3">
        <v>5.97</v>
      </c>
      <c r="N590" s="3">
        <v>1.194</v>
      </c>
      <c r="O590">
        <v>0.35819999999999996</v>
      </c>
      <c r="P590" t="str">
        <f>INDEX(products[],MATCH('orders (2)'!D590,products[Product ID],0),2)</f>
        <v>Rob</v>
      </c>
      <c r="Q590" t="str">
        <f>INDEX(products[],MATCH('orders (2)'!D590,products[Product ID],0),3)</f>
        <v>M</v>
      </c>
      <c r="R590" t="str">
        <f>INDEX(customers[],MATCH('orders (2)'!C590,customers[Customer ID],0),3)</f>
        <v>cverissimogh@theglobeandmail.com</v>
      </c>
      <c r="S590" t="str">
        <f t="shared" si="36"/>
        <v>Robesca</v>
      </c>
      <c r="T590" t="str">
        <f>VLOOKUP(orders[[#This Row],[Customer ID]],customers[],9,FALSE)</f>
        <v>Yes</v>
      </c>
      <c r="U590" t="str">
        <f t="shared" si="37"/>
        <v>Printemps</v>
      </c>
      <c r="V590" t="str">
        <f t="shared" si="38"/>
        <v>Medium</v>
      </c>
      <c r="W590" s="3">
        <f t="shared" si="39"/>
        <v>29.849999999999998</v>
      </c>
    </row>
    <row r="591" spans="1:23" x14ac:dyDescent="0.2">
      <c r="A591" t="s">
        <v>3801</v>
      </c>
      <c r="B591" s="1">
        <v>43867</v>
      </c>
      <c r="C591" t="s">
        <v>3802</v>
      </c>
      <c r="D591" t="s">
        <v>6141</v>
      </c>
      <c r="E591">
        <v>3</v>
      </c>
      <c r="F591" t="s">
        <v>3803</v>
      </c>
      <c r="G591" t="s">
        <v>3804</v>
      </c>
      <c r="H591" t="s">
        <v>3805</v>
      </c>
      <c r="I591" t="s">
        <v>172</v>
      </c>
      <c r="J591" t="s">
        <v>18</v>
      </c>
      <c r="K591">
        <v>55123</v>
      </c>
      <c r="L591" s="2">
        <v>2.5</v>
      </c>
      <c r="M591" s="3">
        <v>27.484999999999996</v>
      </c>
      <c r="N591" s="3">
        <v>1.0993999999999999</v>
      </c>
      <c r="O591">
        <v>1.6490999999999998</v>
      </c>
      <c r="P591" t="str">
        <f>INDEX(products[],MATCH('orders (2)'!D591,products[Product ID],0),2)</f>
        <v>Rob</v>
      </c>
      <c r="Q591" t="str">
        <f>INDEX(products[],MATCH('orders (2)'!D591,products[Product ID],0),3)</f>
        <v>L</v>
      </c>
      <c r="R591">
        <f>INDEX(customers[],MATCH('orders (2)'!C591,customers[Customer ID],0),3)</f>
        <v>0</v>
      </c>
      <c r="S591" t="str">
        <f t="shared" si="36"/>
        <v>Robesca</v>
      </c>
      <c r="T591" t="str">
        <f>VLOOKUP(orders[[#This Row],[Customer ID]],customers[],9,FALSE)</f>
        <v>No</v>
      </c>
      <c r="U591" t="str">
        <f t="shared" si="37"/>
        <v>Hiver</v>
      </c>
      <c r="V591" t="str">
        <f t="shared" si="38"/>
        <v>Light</v>
      </c>
      <c r="W591" s="3">
        <f t="shared" si="39"/>
        <v>82.454999999999984</v>
      </c>
    </row>
    <row r="592" spans="1:23" x14ac:dyDescent="0.2">
      <c r="A592" t="s">
        <v>3806</v>
      </c>
      <c r="B592" s="1">
        <v>44267</v>
      </c>
      <c r="C592" t="s">
        <v>3807</v>
      </c>
      <c r="D592" t="s">
        <v>6168</v>
      </c>
      <c r="E592">
        <v>1</v>
      </c>
      <c r="F592" t="s">
        <v>3808</v>
      </c>
      <c r="H592" t="s">
        <v>3810</v>
      </c>
      <c r="I592" t="s">
        <v>222</v>
      </c>
      <c r="J592" t="s">
        <v>18</v>
      </c>
      <c r="K592">
        <v>35895</v>
      </c>
      <c r="L592" s="2">
        <v>0.5</v>
      </c>
      <c r="M592" s="3">
        <v>7.77</v>
      </c>
      <c r="N592" s="3">
        <v>1.5539999999999998</v>
      </c>
      <c r="O592">
        <v>1.0101</v>
      </c>
      <c r="P592" t="str">
        <f>INDEX(products[],MATCH('orders (2)'!D592,products[Product ID],0),2)</f>
        <v>Lib</v>
      </c>
      <c r="Q592" t="str">
        <f>INDEX(products[],MATCH('orders (2)'!D592,products[Product ID],0),3)</f>
        <v>D</v>
      </c>
      <c r="R592" t="str">
        <f>INDEX(customers[],MATCH('orders (2)'!C592,customers[Customer ID],0),3)</f>
        <v>bogb@elpais.com</v>
      </c>
      <c r="S592" t="str">
        <f t="shared" si="36"/>
        <v>Liberta</v>
      </c>
      <c r="T592" t="str">
        <f>VLOOKUP(orders[[#This Row],[Customer ID]],customers[],9,FALSE)</f>
        <v>Yes</v>
      </c>
      <c r="U592" t="str">
        <f t="shared" si="37"/>
        <v>Printemps</v>
      </c>
      <c r="V592" t="str">
        <f t="shared" si="38"/>
        <v>Dark</v>
      </c>
      <c r="W592" s="3">
        <f t="shared" si="39"/>
        <v>7.77</v>
      </c>
    </row>
    <row r="593" spans="1:23" x14ac:dyDescent="0.2">
      <c r="A593" t="s">
        <v>3811</v>
      </c>
      <c r="B593" s="1">
        <v>44046</v>
      </c>
      <c r="C593" t="s">
        <v>3812</v>
      </c>
      <c r="D593" t="s">
        <v>6145</v>
      </c>
      <c r="E593">
        <v>2</v>
      </c>
      <c r="F593" t="s">
        <v>3813</v>
      </c>
      <c r="G593" t="s">
        <v>3815</v>
      </c>
      <c r="H593" t="s">
        <v>3816</v>
      </c>
      <c r="I593" t="s">
        <v>49</v>
      </c>
      <c r="J593" t="s">
        <v>18</v>
      </c>
      <c r="K593">
        <v>88553</v>
      </c>
      <c r="L593" s="2">
        <v>0.5</v>
      </c>
      <c r="M593" s="3">
        <v>5.97</v>
      </c>
      <c r="N593" s="3">
        <v>1.194</v>
      </c>
      <c r="O593">
        <v>0.35819999999999996</v>
      </c>
      <c r="P593" t="str">
        <f>INDEX(products[],MATCH('orders (2)'!D593,products[Product ID],0),2)</f>
        <v>Rob</v>
      </c>
      <c r="Q593" t="str">
        <f>INDEX(products[],MATCH('orders (2)'!D593,products[Product ID],0),3)</f>
        <v>M</v>
      </c>
      <c r="R593" t="str">
        <f>INDEX(customers[],MATCH('orders (2)'!C593,customers[Customer ID],0),3)</f>
        <v>vstansburygc@unblog.fr</v>
      </c>
      <c r="S593" t="str">
        <f t="shared" si="36"/>
        <v>Robesca</v>
      </c>
      <c r="T593" t="str">
        <f>VLOOKUP(orders[[#This Row],[Customer ID]],customers[],9,FALSE)</f>
        <v>Yes</v>
      </c>
      <c r="U593" t="str">
        <f t="shared" si="37"/>
        <v>Été</v>
      </c>
      <c r="V593" t="str">
        <f t="shared" si="38"/>
        <v>Medium</v>
      </c>
      <c r="W593" s="3">
        <f t="shared" si="39"/>
        <v>11.94</v>
      </c>
    </row>
    <row r="594" spans="1:23" x14ac:dyDescent="0.2">
      <c r="A594" t="s">
        <v>3817</v>
      </c>
      <c r="B594" s="1">
        <v>43671</v>
      </c>
      <c r="C594" t="s">
        <v>3818</v>
      </c>
      <c r="D594" t="s">
        <v>6147</v>
      </c>
      <c r="E594">
        <v>6</v>
      </c>
      <c r="F594" t="s">
        <v>3819</v>
      </c>
      <c r="H594" t="s">
        <v>3821</v>
      </c>
      <c r="I594" t="s">
        <v>61</v>
      </c>
      <c r="J594" t="s">
        <v>18</v>
      </c>
      <c r="K594">
        <v>30033</v>
      </c>
      <c r="L594" s="2">
        <v>2.5</v>
      </c>
      <c r="M594" s="3">
        <v>34.154999999999994</v>
      </c>
      <c r="N594" s="3">
        <v>1.3661999999999999</v>
      </c>
      <c r="O594">
        <v>3.7570499999999996</v>
      </c>
      <c r="P594" t="str">
        <f>INDEX(products[],MATCH('orders (2)'!D594,products[Product ID],0),2)</f>
        <v>Exc</v>
      </c>
      <c r="Q594" t="str">
        <f>INDEX(products[],MATCH('orders (2)'!D594,products[Product ID],0),3)</f>
        <v>L</v>
      </c>
      <c r="R594" t="str">
        <f>INDEX(customers[],MATCH('orders (2)'!C594,customers[Customer ID],0),3)</f>
        <v>dheinonengd@printfriendly.com</v>
      </c>
      <c r="S594" t="str">
        <f t="shared" si="36"/>
        <v>Excercice</v>
      </c>
      <c r="T594" t="str">
        <f>VLOOKUP(orders[[#This Row],[Customer ID]],customers[],9,FALSE)</f>
        <v>No</v>
      </c>
      <c r="U594" t="str">
        <f t="shared" si="37"/>
        <v>Été</v>
      </c>
      <c r="V594" t="str">
        <f t="shared" si="38"/>
        <v>Light</v>
      </c>
      <c r="W594" s="3">
        <f t="shared" si="39"/>
        <v>204.92999999999995</v>
      </c>
    </row>
    <row r="595" spans="1:23" x14ac:dyDescent="0.2">
      <c r="A595" t="s">
        <v>3822</v>
      </c>
      <c r="B595" s="1">
        <v>43950</v>
      </c>
      <c r="C595" t="s">
        <v>3823</v>
      </c>
      <c r="D595" t="s">
        <v>6165</v>
      </c>
      <c r="E595">
        <v>2</v>
      </c>
      <c r="F595" t="s">
        <v>3824</v>
      </c>
      <c r="G595" t="s">
        <v>3826</v>
      </c>
      <c r="H595" t="s">
        <v>3827</v>
      </c>
      <c r="I595" t="s">
        <v>160</v>
      </c>
      <c r="J595" t="s">
        <v>18</v>
      </c>
      <c r="K595">
        <v>92668</v>
      </c>
      <c r="L595" s="2">
        <v>2.5</v>
      </c>
      <c r="M595" s="3">
        <v>31.624999999999996</v>
      </c>
      <c r="N595" s="3">
        <v>1.2649999999999999</v>
      </c>
      <c r="O595">
        <v>3.4787499999999998</v>
      </c>
      <c r="P595" t="str">
        <f>INDEX(products[],MATCH('orders (2)'!D595,products[Product ID],0),2)</f>
        <v>Exc</v>
      </c>
      <c r="Q595" t="str">
        <f>INDEX(products[],MATCH('orders (2)'!D595,products[Product ID],0),3)</f>
        <v>M</v>
      </c>
      <c r="R595" t="str">
        <f>INDEX(customers[],MATCH('orders (2)'!C595,customers[Customer ID],0),3)</f>
        <v>jshentonge@google.com.hk</v>
      </c>
      <c r="S595" t="str">
        <f t="shared" si="36"/>
        <v>Excercice</v>
      </c>
      <c r="T595" t="str">
        <f>VLOOKUP(orders[[#This Row],[Customer ID]],customers[],9,FALSE)</f>
        <v>Yes</v>
      </c>
      <c r="U595" t="str">
        <f t="shared" si="37"/>
        <v>Printemps</v>
      </c>
      <c r="V595" t="str">
        <f t="shared" si="38"/>
        <v>Medium</v>
      </c>
      <c r="W595" s="3">
        <f t="shared" si="39"/>
        <v>63.249999999999993</v>
      </c>
    </row>
    <row r="596" spans="1:23" x14ac:dyDescent="0.2">
      <c r="A596" t="s">
        <v>3828</v>
      </c>
      <c r="B596" s="1">
        <v>43587</v>
      </c>
      <c r="C596" t="s">
        <v>3829</v>
      </c>
      <c r="D596" t="s">
        <v>6162</v>
      </c>
      <c r="E596">
        <v>3</v>
      </c>
      <c r="F596" t="s">
        <v>3830</v>
      </c>
      <c r="H596" t="s">
        <v>3832</v>
      </c>
      <c r="I596" t="s">
        <v>24</v>
      </c>
      <c r="J596" t="s">
        <v>18</v>
      </c>
      <c r="K596">
        <v>92648</v>
      </c>
      <c r="L596" s="2">
        <v>0.2</v>
      </c>
      <c r="M596" s="3">
        <v>2.6849999999999996</v>
      </c>
      <c r="N596" s="3">
        <v>1.3424999999999998</v>
      </c>
      <c r="O596">
        <v>0.16109999999999997</v>
      </c>
      <c r="P596" t="str">
        <f>INDEX(products[],MATCH('orders (2)'!D596,products[Product ID],0),2)</f>
        <v>Rob</v>
      </c>
      <c r="Q596" t="str">
        <f>INDEX(products[],MATCH('orders (2)'!D596,products[Product ID],0),3)</f>
        <v>D</v>
      </c>
      <c r="R596" t="str">
        <f>INDEX(customers[],MATCH('orders (2)'!C596,customers[Customer ID],0),3)</f>
        <v>jwilkissongf@nba.com</v>
      </c>
      <c r="S596" t="str">
        <f t="shared" si="36"/>
        <v>Robesca</v>
      </c>
      <c r="T596" t="str">
        <f>VLOOKUP(orders[[#This Row],[Customer ID]],customers[],9,FALSE)</f>
        <v>Yes</v>
      </c>
      <c r="U596" t="str">
        <f t="shared" si="37"/>
        <v>Printemps</v>
      </c>
      <c r="V596" t="str">
        <f t="shared" si="38"/>
        <v>Dark</v>
      </c>
      <c r="W596" s="3">
        <f t="shared" si="39"/>
        <v>8.0549999999999997</v>
      </c>
    </row>
    <row r="597" spans="1:23" x14ac:dyDescent="0.2">
      <c r="A597" t="s">
        <v>3833</v>
      </c>
      <c r="B597" s="1">
        <v>44437</v>
      </c>
      <c r="C597" t="s">
        <v>3834</v>
      </c>
      <c r="D597" t="s">
        <v>6174</v>
      </c>
      <c r="E597">
        <v>2</v>
      </c>
      <c r="F597" t="s">
        <v>3835</v>
      </c>
      <c r="G597" t="s">
        <v>3836</v>
      </c>
      <c r="H597" t="s">
        <v>3837</v>
      </c>
      <c r="I597" t="s">
        <v>44</v>
      </c>
      <c r="J597" t="s">
        <v>18</v>
      </c>
      <c r="K597">
        <v>53285</v>
      </c>
      <c r="L597" s="2">
        <v>2.5</v>
      </c>
      <c r="M597" s="3">
        <v>25.874999999999996</v>
      </c>
      <c r="N597" s="3">
        <v>1.0349999999999999</v>
      </c>
      <c r="O597">
        <v>2.3287499999999994</v>
      </c>
      <c r="P597" t="str">
        <f>INDEX(products[],MATCH('orders (2)'!D597,products[Product ID],0),2)</f>
        <v>Ara</v>
      </c>
      <c r="Q597" t="str">
        <f>INDEX(products[],MATCH('orders (2)'!D597,products[Product ID],0),3)</f>
        <v>M</v>
      </c>
      <c r="R597">
        <f>INDEX(customers[],MATCH('orders (2)'!C597,customers[Customer ID],0),3)</f>
        <v>0</v>
      </c>
      <c r="S597" t="str">
        <f t="shared" si="36"/>
        <v>Arabica</v>
      </c>
      <c r="T597" t="str">
        <f>VLOOKUP(orders[[#This Row],[Customer ID]],customers[],9,FALSE)</f>
        <v>No</v>
      </c>
      <c r="U597" t="str">
        <f t="shared" si="37"/>
        <v>Été</v>
      </c>
      <c r="V597" t="str">
        <f t="shared" si="38"/>
        <v>Medium</v>
      </c>
      <c r="W597" s="3">
        <f t="shared" si="39"/>
        <v>51.749999999999993</v>
      </c>
    </row>
    <row r="598" spans="1:23" x14ac:dyDescent="0.2">
      <c r="A598" t="s">
        <v>3843</v>
      </c>
      <c r="B598" s="1">
        <v>43512</v>
      </c>
      <c r="C598" t="s">
        <v>3844</v>
      </c>
      <c r="D598" t="s">
        <v>6181</v>
      </c>
      <c r="E598">
        <v>2</v>
      </c>
      <c r="F598" t="s">
        <v>3845</v>
      </c>
      <c r="G598" t="s">
        <v>3847</v>
      </c>
      <c r="H598" t="s">
        <v>3848</v>
      </c>
      <c r="I598" t="s">
        <v>64</v>
      </c>
      <c r="J598" t="s">
        <v>18</v>
      </c>
      <c r="K598">
        <v>37416</v>
      </c>
      <c r="L598" s="2">
        <v>2.5</v>
      </c>
      <c r="M598" s="3">
        <v>29.784999999999997</v>
      </c>
      <c r="N598" s="3">
        <v>1.1913999999999998</v>
      </c>
      <c r="O598">
        <v>2.6806499999999995</v>
      </c>
      <c r="P598" t="str">
        <f>INDEX(products[],MATCH('orders (2)'!D598,products[Product ID],0),2)</f>
        <v>Ara</v>
      </c>
      <c r="Q598" t="str">
        <f>INDEX(products[],MATCH('orders (2)'!D598,products[Product ID],0),3)</f>
        <v>L</v>
      </c>
      <c r="R598" t="str">
        <f>INDEX(customers[],MATCH('orders (2)'!C598,customers[Customer ID],0),3)</f>
        <v>gstarcksgi@abc.net.au</v>
      </c>
      <c r="S598" t="str">
        <f t="shared" si="36"/>
        <v>Arabica</v>
      </c>
      <c r="T598" t="str">
        <f>VLOOKUP(orders[[#This Row],[Customer ID]],customers[],9,FALSE)</f>
        <v>No</v>
      </c>
      <c r="U598" t="str">
        <f t="shared" si="37"/>
        <v>Hiver</v>
      </c>
      <c r="V598" t="str">
        <f t="shared" si="38"/>
        <v>Light</v>
      </c>
      <c r="W598" s="3">
        <f t="shared" si="39"/>
        <v>59.569999999999993</v>
      </c>
    </row>
    <row r="599" spans="1:23" x14ac:dyDescent="0.2">
      <c r="A599" t="s">
        <v>3849</v>
      </c>
      <c r="B599" s="1">
        <v>44527</v>
      </c>
      <c r="C599" t="s">
        <v>3850</v>
      </c>
      <c r="D599" t="s">
        <v>6170</v>
      </c>
      <c r="E599">
        <v>1</v>
      </c>
      <c r="F599" t="s">
        <v>3851</v>
      </c>
      <c r="H599" t="s">
        <v>3852</v>
      </c>
      <c r="I599" t="s">
        <v>306</v>
      </c>
      <c r="J599" t="s">
        <v>27</v>
      </c>
      <c r="K599" t="s">
        <v>307</v>
      </c>
      <c r="L599" s="2">
        <v>1</v>
      </c>
      <c r="M599" s="3">
        <v>14.85</v>
      </c>
      <c r="N599" s="3">
        <v>1.4849999999999999</v>
      </c>
      <c r="O599">
        <v>1.6335</v>
      </c>
      <c r="P599" t="str">
        <f>INDEX(products[],MATCH('orders (2)'!D599,products[Product ID],0),2)</f>
        <v>Exc</v>
      </c>
      <c r="Q599" t="str">
        <f>INDEX(products[],MATCH('orders (2)'!D599,products[Product ID],0),3)</f>
        <v>L</v>
      </c>
      <c r="R599">
        <f>INDEX(customers[],MATCH('orders (2)'!C599,customers[Customer ID],0),3)</f>
        <v>0</v>
      </c>
      <c r="S599" t="str">
        <f t="shared" si="36"/>
        <v>Excercice</v>
      </c>
      <c r="T599" t="str">
        <f>VLOOKUP(orders[[#This Row],[Customer ID]],customers[],9,FALSE)</f>
        <v>No</v>
      </c>
      <c r="U599" t="str">
        <f t="shared" si="37"/>
        <v>Automne</v>
      </c>
      <c r="V599" t="str">
        <f t="shared" si="38"/>
        <v>Light</v>
      </c>
      <c r="W599" s="3">
        <f t="shared" si="39"/>
        <v>14.85</v>
      </c>
    </row>
    <row r="600" spans="1:23" x14ac:dyDescent="0.2">
      <c r="A600" t="s">
        <v>3853</v>
      </c>
      <c r="B600" s="1">
        <v>44523</v>
      </c>
      <c r="C600" t="s">
        <v>3854</v>
      </c>
      <c r="D600" t="s">
        <v>6156</v>
      </c>
      <c r="E600">
        <v>5</v>
      </c>
      <c r="F600" t="s">
        <v>3855</v>
      </c>
      <c r="G600" t="s">
        <v>3857</v>
      </c>
      <c r="H600" t="s">
        <v>3858</v>
      </c>
      <c r="I600" t="s">
        <v>38</v>
      </c>
      <c r="J600" t="s">
        <v>18</v>
      </c>
      <c r="K600">
        <v>43268</v>
      </c>
      <c r="L600" s="2">
        <v>0.5</v>
      </c>
      <c r="M600" s="3">
        <v>6.75</v>
      </c>
      <c r="N600" s="3">
        <v>1.35</v>
      </c>
      <c r="O600">
        <v>0.60749999999999993</v>
      </c>
      <c r="P600" t="str">
        <f>INDEX(products[],MATCH('orders (2)'!D600,products[Product ID],0),2)</f>
        <v>Ara</v>
      </c>
      <c r="Q600" t="str">
        <f>INDEX(products[],MATCH('orders (2)'!D600,products[Product ID],0),3)</f>
        <v>M</v>
      </c>
      <c r="R600" t="str">
        <f>INDEX(customers[],MATCH('orders (2)'!C600,customers[Customer ID],0),3)</f>
        <v>kscholardgk@sbwire.com</v>
      </c>
      <c r="S600" t="str">
        <f t="shared" si="36"/>
        <v>Arabica</v>
      </c>
      <c r="T600" t="str">
        <f>VLOOKUP(orders[[#This Row],[Customer ID]],customers[],9,FALSE)</f>
        <v>No</v>
      </c>
      <c r="U600" t="str">
        <f t="shared" si="37"/>
        <v>Automne</v>
      </c>
      <c r="V600" t="str">
        <f t="shared" si="38"/>
        <v>Medium</v>
      </c>
      <c r="W600" s="3">
        <f t="shared" si="39"/>
        <v>33.75</v>
      </c>
    </row>
    <row r="601" spans="1:23" x14ac:dyDescent="0.2">
      <c r="A601" t="s">
        <v>3859</v>
      </c>
      <c r="B601" s="1">
        <v>44532</v>
      </c>
      <c r="C601" t="s">
        <v>3860</v>
      </c>
      <c r="D601" t="s">
        <v>6163</v>
      </c>
      <c r="E601">
        <v>4</v>
      </c>
      <c r="F601" t="s">
        <v>3861</v>
      </c>
      <c r="G601" t="s">
        <v>3863</v>
      </c>
      <c r="H601" t="s">
        <v>3864</v>
      </c>
      <c r="I601" t="s">
        <v>86</v>
      </c>
      <c r="J601" t="s">
        <v>18</v>
      </c>
      <c r="K601">
        <v>91186</v>
      </c>
      <c r="L601" s="2">
        <v>2.5</v>
      </c>
      <c r="M601" s="3">
        <v>36.454999999999998</v>
      </c>
      <c r="N601" s="3">
        <v>1.4581999999999999</v>
      </c>
      <c r="O601">
        <v>4.7391499999999995</v>
      </c>
      <c r="P601" t="str">
        <f>INDEX(products[],MATCH('orders (2)'!D601,products[Product ID],0),2)</f>
        <v>Lib</v>
      </c>
      <c r="Q601" t="str">
        <f>INDEX(products[],MATCH('orders (2)'!D601,products[Product ID],0),3)</f>
        <v>L</v>
      </c>
      <c r="R601" t="str">
        <f>INDEX(customers[],MATCH('orders (2)'!C601,customers[Customer ID],0),3)</f>
        <v>bkindleygl@wikimedia.org</v>
      </c>
      <c r="S601" t="str">
        <f t="shared" si="36"/>
        <v>Liberta</v>
      </c>
      <c r="T601" t="str">
        <f>VLOOKUP(orders[[#This Row],[Customer ID]],customers[],9,FALSE)</f>
        <v>Yes</v>
      </c>
      <c r="U601" t="str">
        <f t="shared" si="37"/>
        <v>Hiver</v>
      </c>
      <c r="V601" t="str">
        <f t="shared" si="38"/>
        <v>Light</v>
      </c>
      <c r="W601" s="3">
        <f t="shared" si="39"/>
        <v>145.82</v>
      </c>
    </row>
    <row r="602" spans="1:23" x14ac:dyDescent="0.2">
      <c r="A602" t="s">
        <v>3865</v>
      </c>
      <c r="B602" s="1">
        <v>43471</v>
      </c>
      <c r="C602" t="s">
        <v>3866</v>
      </c>
      <c r="D602" t="s">
        <v>6173</v>
      </c>
      <c r="E602">
        <v>4</v>
      </c>
      <c r="F602" t="s">
        <v>3867</v>
      </c>
      <c r="G602" t="s">
        <v>3869</v>
      </c>
      <c r="H602" t="s">
        <v>3870</v>
      </c>
      <c r="I602" t="s">
        <v>149</v>
      </c>
      <c r="J602" t="s">
        <v>18</v>
      </c>
      <c r="K602">
        <v>94159</v>
      </c>
      <c r="L602" s="2">
        <v>0.2</v>
      </c>
      <c r="M602" s="3">
        <v>2.9849999999999999</v>
      </c>
      <c r="N602" s="3">
        <v>1.4924999999999999</v>
      </c>
      <c r="O602">
        <v>0.17909999999999998</v>
      </c>
      <c r="P602" t="str">
        <f>INDEX(products[],MATCH('orders (2)'!D602,products[Product ID],0),2)</f>
        <v>Rob</v>
      </c>
      <c r="Q602" t="str">
        <f>INDEX(products[],MATCH('orders (2)'!D602,products[Product ID],0),3)</f>
        <v>M</v>
      </c>
      <c r="R602" t="str">
        <f>INDEX(customers[],MATCH('orders (2)'!C602,customers[Customer ID],0),3)</f>
        <v>khammettgm@dmoz.org</v>
      </c>
      <c r="S602" t="str">
        <f t="shared" si="36"/>
        <v>Robesca</v>
      </c>
      <c r="T602" t="str">
        <f>VLOOKUP(orders[[#This Row],[Customer ID]],customers[],9,FALSE)</f>
        <v>Yes</v>
      </c>
      <c r="U602" t="str">
        <f t="shared" si="37"/>
        <v>Hiver</v>
      </c>
      <c r="V602" t="str">
        <f t="shared" si="38"/>
        <v>Medium</v>
      </c>
      <c r="W602" s="3">
        <f t="shared" si="39"/>
        <v>11.94</v>
      </c>
    </row>
    <row r="603" spans="1:23" x14ac:dyDescent="0.2">
      <c r="A603" t="s">
        <v>3871</v>
      </c>
      <c r="B603" s="1">
        <v>44321</v>
      </c>
      <c r="C603" t="s">
        <v>3872</v>
      </c>
      <c r="D603" t="s">
        <v>6153</v>
      </c>
      <c r="E603">
        <v>4</v>
      </c>
      <c r="F603" t="s">
        <v>3873</v>
      </c>
      <c r="H603" t="s">
        <v>3875</v>
      </c>
      <c r="I603" t="s">
        <v>174</v>
      </c>
      <c r="J603" t="s">
        <v>18</v>
      </c>
      <c r="K603">
        <v>71137</v>
      </c>
      <c r="L603" s="2">
        <v>0.2</v>
      </c>
      <c r="M603" s="3">
        <v>2.9849999999999999</v>
      </c>
      <c r="N603" s="3">
        <v>1.4924999999999999</v>
      </c>
      <c r="O603">
        <v>0.26865</v>
      </c>
      <c r="P603" t="str">
        <f>INDEX(products[],MATCH('orders (2)'!D603,products[Product ID],0),2)</f>
        <v>Ara</v>
      </c>
      <c r="Q603" t="str">
        <f>INDEX(products[],MATCH('orders (2)'!D603,products[Product ID],0),3)</f>
        <v>D</v>
      </c>
      <c r="R603" t="str">
        <f>INDEX(customers[],MATCH('orders (2)'!C603,customers[Customer ID],0),3)</f>
        <v>ahulburtgn@fda.gov</v>
      </c>
      <c r="S603" t="str">
        <f t="shared" si="36"/>
        <v>Arabica</v>
      </c>
      <c r="T603" t="str">
        <f>VLOOKUP(orders[[#This Row],[Customer ID]],customers[],9,FALSE)</f>
        <v>Yes</v>
      </c>
      <c r="U603" t="str">
        <f t="shared" si="37"/>
        <v>Printemps</v>
      </c>
      <c r="V603" t="str">
        <f t="shared" si="38"/>
        <v>Dark</v>
      </c>
      <c r="W603" s="3">
        <f t="shared" si="39"/>
        <v>11.94</v>
      </c>
    </row>
    <row r="604" spans="1:23" x14ac:dyDescent="0.2">
      <c r="A604" t="s">
        <v>3876</v>
      </c>
      <c r="B604" s="1">
        <v>44492</v>
      </c>
      <c r="C604" t="s">
        <v>3877</v>
      </c>
      <c r="D604" t="s">
        <v>6168</v>
      </c>
      <c r="E604">
        <v>1</v>
      </c>
      <c r="F604" t="s">
        <v>3878</v>
      </c>
      <c r="G604" t="s">
        <v>3880</v>
      </c>
      <c r="H604" t="s">
        <v>3881</v>
      </c>
      <c r="I604" t="s">
        <v>45</v>
      </c>
      <c r="J604" t="s">
        <v>18</v>
      </c>
      <c r="K604">
        <v>19141</v>
      </c>
      <c r="L604" s="2">
        <v>0.5</v>
      </c>
      <c r="M604" s="3">
        <v>7.77</v>
      </c>
      <c r="N604" s="3">
        <v>1.5539999999999998</v>
      </c>
      <c r="O604">
        <v>1.0101</v>
      </c>
      <c r="P604" t="str">
        <f>INDEX(products[],MATCH('orders (2)'!D604,products[Product ID],0),2)</f>
        <v>Lib</v>
      </c>
      <c r="Q604" t="str">
        <f>INDEX(products[],MATCH('orders (2)'!D604,products[Product ID],0),3)</f>
        <v>D</v>
      </c>
      <c r="R604" t="str">
        <f>INDEX(customers[],MATCH('orders (2)'!C604,customers[Customer ID],0),3)</f>
        <v>plauritzengo@photobucket.com</v>
      </c>
      <c r="S604" t="str">
        <f t="shared" si="36"/>
        <v>Liberta</v>
      </c>
      <c r="T604" t="str">
        <f>VLOOKUP(orders[[#This Row],[Customer ID]],customers[],9,FALSE)</f>
        <v>No</v>
      </c>
      <c r="U604" t="str">
        <f t="shared" si="37"/>
        <v>Automne</v>
      </c>
      <c r="V604" t="str">
        <f t="shared" si="38"/>
        <v>Dark</v>
      </c>
      <c r="W604" s="3">
        <f t="shared" si="39"/>
        <v>7.77</v>
      </c>
    </row>
    <row r="605" spans="1:23" x14ac:dyDescent="0.2">
      <c r="A605" t="s">
        <v>3882</v>
      </c>
      <c r="B605" s="1">
        <v>43815</v>
      </c>
      <c r="C605" t="s">
        <v>3883</v>
      </c>
      <c r="D605" t="s">
        <v>6141</v>
      </c>
      <c r="E605">
        <v>4</v>
      </c>
      <c r="F605" t="s">
        <v>3884</v>
      </c>
      <c r="G605" t="s">
        <v>3886</v>
      </c>
      <c r="H605" t="s">
        <v>3887</v>
      </c>
      <c r="I605" t="s">
        <v>268</v>
      </c>
      <c r="J605" t="s">
        <v>18</v>
      </c>
      <c r="K605">
        <v>41905</v>
      </c>
      <c r="L605" s="2">
        <v>2.5</v>
      </c>
      <c r="M605" s="3">
        <v>27.484999999999996</v>
      </c>
      <c r="N605" s="3">
        <v>1.0993999999999999</v>
      </c>
      <c r="O605">
        <v>1.6490999999999998</v>
      </c>
      <c r="P605" t="str">
        <f>INDEX(products[],MATCH('orders (2)'!D605,products[Product ID],0),2)</f>
        <v>Rob</v>
      </c>
      <c r="Q605" t="str">
        <f>INDEX(products[],MATCH('orders (2)'!D605,products[Product ID],0),3)</f>
        <v>L</v>
      </c>
      <c r="R605" t="str">
        <f>INDEX(customers[],MATCH('orders (2)'!C605,customers[Customer ID],0),3)</f>
        <v>aburgwingp@redcross.org</v>
      </c>
      <c r="S605" t="str">
        <f t="shared" si="36"/>
        <v>Robesca</v>
      </c>
      <c r="T605" t="str">
        <f>VLOOKUP(orders[[#This Row],[Customer ID]],customers[],9,FALSE)</f>
        <v>Yes</v>
      </c>
      <c r="U605" t="str">
        <f t="shared" si="37"/>
        <v>Hiver</v>
      </c>
      <c r="V605" t="str">
        <f t="shared" si="38"/>
        <v>Light</v>
      </c>
      <c r="W605" s="3">
        <f t="shared" si="39"/>
        <v>109.93999999999998</v>
      </c>
    </row>
    <row r="606" spans="1:23" x14ac:dyDescent="0.2">
      <c r="A606" t="s">
        <v>3888</v>
      </c>
      <c r="B606" s="1">
        <v>43603</v>
      </c>
      <c r="C606" t="s">
        <v>3889</v>
      </c>
      <c r="D606" t="s">
        <v>6183</v>
      </c>
      <c r="E606">
        <v>5</v>
      </c>
      <c r="F606" t="s">
        <v>3890</v>
      </c>
      <c r="G606" t="s">
        <v>3892</v>
      </c>
      <c r="H606" t="s">
        <v>3893</v>
      </c>
      <c r="I606" t="s">
        <v>259</v>
      </c>
      <c r="J606" t="s">
        <v>18</v>
      </c>
      <c r="K606">
        <v>43666</v>
      </c>
      <c r="L606" s="2">
        <v>0.2</v>
      </c>
      <c r="M606" s="3">
        <v>4.4550000000000001</v>
      </c>
      <c r="N606" s="3">
        <v>2.2275</v>
      </c>
      <c r="O606">
        <v>0.49004999999999999</v>
      </c>
      <c r="P606" t="str">
        <f>INDEX(products[],MATCH('orders (2)'!D606,products[Product ID],0),2)</f>
        <v>Exc</v>
      </c>
      <c r="Q606" t="str">
        <f>INDEX(products[],MATCH('orders (2)'!D606,products[Product ID],0),3)</f>
        <v>L</v>
      </c>
      <c r="R606" t="str">
        <f>INDEX(customers[],MATCH('orders (2)'!C606,customers[Customer ID],0),3)</f>
        <v>erolingq@google.fr</v>
      </c>
      <c r="S606" t="str">
        <f t="shared" si="36"/>
        <v>Excercice</v>
      </c>
      <c r="T606" t="str">
        <f>VLOOKUP(orders[[#This Row],[Customer ID]],customers[],9,FALSE)</f>
        <v>Yes</v>
      </c>
      <c r="U606" t="str">
        <f t="shared" si="37"/>
        <v>Printemps</v>
      </c>
      <c r="V606" t="str">
        <f t="shared" si="38"/>
        <v>Light</v>
      </c>
      <c r="W606" s="3">
        <f t="shared" si="39"/>
        <v>22.274999999999999</v>
      </c>
    </row>
    <row r="607" spans="1:23" x14ac:dyDescent="0.2">
      <c r="A607" t="s">
        <v>3894</v>
      </c>
      <c r="B607" s="1">
        <v>43660</v>
      </c>
      <c r="C607" t="s">
        <v>3895</v>
      </c>
      <c r="D607" t="s">
        <v>6173</v>
      </c>
      <c r="E607">
        <v>3</v>
      </c>
      <c r="F607" t="s">
        <v>3896</v>
      </c>
      <c r="H607" t="s">
        <v>3898</v>
      </c>
      <c r="I607" t="s">
        <v>77</v>
      </c>
      <c r="J607" t="s">
        <v>18</v>
      </c>
      <c r="K607">
        <v>80945</v>
      </c>
      <c r="L607" s="2">
        <v>0.2</v>
      </c>
      <c r="M607" s="3">
        <v>2.9849999999999999</v>
      </c>
      <c r="N607" s="3">
        <v>1.4924999999999999</v>
      </c>
      <c r="O607">
        <v>0.17909999999999998</v>
      </c>
      <c r="P607" t="str">
        <f>INDEX(products[],MATCH('orders (2)'!D607,products[Product ID],0),2)</f>
        <v>Rob</v>
      </c>
      <c r="Q607" t="str">
        <f>INDEX(products[],MATCH('orders (2)'!D607,products[Product ID],0),3)</f>
        <v>M</v>
      </c>
      <c r="R607" t="str">
        <f>INDEX(customers[],MATCH('orders (2)'!C607,customers[Customer ID],0),3)</f>
        <v>dfowlegr@epa.gov</v>
      </c>
      <c r="S607" t="str">
        <f t="shared" si="36"/>
        <v>Robesca</v>
      </c>
      <c r="T607" t="str">
        <f>VLOOKUP(orders[[#This Row],[Customer ID]],customers[],9,FALSE)</f>
        <v>No</v>
      </c>
      <c r="U607" t="str">
        <f t="shared" si="37"/>
        <v>Été</v>
      </c>
      <c r="V607" t="str">
        <f t="shared" si="38"/>
        <v>Medium</v>
      </c>
      <c r="W607" s="3">
        <f t="shared" si="39"/>
        <v>8.9550000000000001</v>
      </c>
    </row>
    <row r="608" spans="1:23" x14ac:dyDescent="0.2">
      <c r="A608" t="s">
        <v>3899</v>
      </c>
      <c r="B608" s="1">
        <v>44148</v>
      </c>
      <c r="C608" t="s">
        <v>3900</v>
      </c>
      <c r="D608" t="s">
        <v>6164</v>
      </c>
      <c r="E608">
        <v>4</v>
      </c>
      <c r="F608" t="s">
        <v>3901</v>
      </c>
      <c r="G608" t="s">
        <v>3902</v>
      </c>
      <c r="H608" t="s">
        <v>3903</v>
      </c>
      <c r="I608" t="s">
        <v>379</v>
      </c>
      <c r="J608" t="s">
        <v>317</v>
      </c>
      <c r="K608" t="s">
        <v>380</v>
      </c>
      <c r="L608" s="2">
        <v>2.5</v>
      </c>
      <c r="M608" s="3">
        <v>29.784999999999997</v>
      </c>
      <c r="N608" s="3">
        <v>1.1913999999999998</v>
      </c>
      <c r="O608">
        <v>3.8720499999999998</v>
      </c>
      <c r="P608" t="str">
        <f>INDEX(products[],MATCH('orders (2)'!D608,products[Product ID],0),2)</f>
        <v>Lib</v>
      </c>
      <c r="Q608" t="str">
        <f>INDEX(products[],MATCH('orders (2)'!D608,products[Product ID],0),3)</f>
        <v>D</v>
      </c>
      <c r="R608">
        <f>INDEX(customers[],MATCH('orders (2)'!C608,customers[Customer ID],0),3)</f>
        <v>0</v>
      </c>
      <c r="S608" t="str">
        <f t="shared" si="36"/>
        <v>Liberta</v>
      </c>
      <c r="T608" t="str">
        <f>VLOOKUP(orders[[#This Row],[Customer ID]],customers[],9,FALSE)</f>
        <v>No</v>
      </c>
      <c r="U608" t="str">
        <f t="shared" si="37"/>
        <v>Automne</v>
      </c>
      <c r="V608" t="str">
        <f t="shared" si="38"/>
        <v>Dark</v>
      </c>
      <c r="W608" s="3">
        <f t="shared" si="39"/>
        <v>119.13999999999999</v>
      </c>
    </row>
    <row r="609" spans="1:23" x14ac:dyDescent="0.2">
      <c r="A609" t="s">
        <v>3904</v>
      </c>
      <c r="B609" s="1">
        <v>44028</v>
      </c>
      <c r="C609" t="s">
        <v>3905</v>
      </c>
      <c r="D609" t="s">
        <v>6181</v>
      </c>
      <c r="E609">
        <v>5</v>
      </c>
      <c r="F609" t="s">
        <v>3906</v>
      </c>
      <c r="G609" t="s">
        <v>3908</v>
      </c>
      <c r="H609" t="s">
        <v>3909</v>
      </c>
      <c r="I609" t="s">
        <v>107</v>
      </c>
      <c r="J609" t="s">
        <v>18</v>
      </c>
      <c r="K609">
        <v>15274</v>
      </c>
      <c r="L609" s="2">
        <v>2.5</v>
      </c>
      <c r="M609" s="3">
        <v>29.784999999999997</v>
      </c>
      <c r="N609" s="3">
        <v>1.1913999999999998</v>
      </c>
      <c r="O609">
        <v>2.6806499999999995</v>
      </c>
      <c r="P609" t="str">
        <f>INDEX(products[],MATCH('orders (2)'!D609,products[Product ID],0),2)</f>
        <v>Ara</v>
      </c>
      <c r="Q609" t="str">
        <f>INDEX(products[],MATCH('orders (2)'!D609,products[Product ID],0),3)</f>
        <v>L</v>
      </c>
      <c r="R609" t="str">
        <f>INDEX(customers[],MATCH('orders (2)'!C609,customers[Customer ID],0),3)</f>
        <v>wpowleslandgt@soundcloud.com</v>
      </c>
      <c r="S609" t="str">
        <f t="shared" si="36"/>
        <v>Arabica</v>
      </c>
      <c r="T609" t="str">
        <f>VLOOKUP(orders[[#This Row],[Customer ID]],customers[],9,FALSE)</f>
        <v>Yes</v>
      </c>
      <c r="U609" t="str">
        <f t="shared" si="37"/>
        <v>Été</v>
      </c>
      <c r="V609" t="str">
        <f t="shared" si="38"/>
        <v>Light</v>
      </c>
      <c r="W609" s="3">
        <f t="shared" si="39"/>
        <v>148.92499999999998</v>
      </c>
    </row>
    <row r="610" spans="1:23" x14ac:dyDescent="0.2">
      <c r="A610" t="s">
        <v>3916</v>
      </c>
      <c r="B610" s="1">
        <v>44640</v>
      </c>
      <c r="C610" t="s">
        <v>3917</v>
      </c>
      <c r="D610" t="s">
        <v>6152</v>
      </c>
      <c r="E610">
        <v>1</v>
      </c>
      <c r="F610" t="s">
        <v>3918</v>
      </c>
      <c r="G610" t="s">
        <v>3920</v>
      </c>
      <c r="H610" t="s">
        <v>3921</v>
      </c>
      <c r="I610" t="s">
        <v>174</v>
      </c>
      <c r="J610" t="s">
        <v>18</v>
      </c>
      <c r="K610">
        <v>71115</v>
      </c>
      <c r="L610" s="2">
        <v>0.2</v>
      </c>
      <c r="M610" s="3">
        <v>3.645</v>
      </c>
      <c r="N610" s="3">
        <v>1.8225</v>
      </c>
      <c r="O610">
        <v>0.40095000000000003</v>
      </c>
      <c r="P610" t="str">
        <f>INDEX(products[],MATCH('orders (2)'!D610,products[Product ID],0),2)</f>
        <v>Exc</v>
      </c>
      <c r="Q610" t="str">
        <f>INDEX(products[],MATCH('orders (2)'!D610,products[Product ID],0),3)</f>
        <v>D</v>
      </c>
      <c r="R610" t="str">
        <f>INDEX(customers[],MATCH('orders (2)'!C610,customers[Customer ID],0),3)</f>
        <v>lellinghamgv@sciencedaily.com</v>
      </c>
      <c r="S610" t="str">
        <f t="shared" si="36"/>
        <v>Excercice</v>
      </c>
      <c r="T610" t="str">
        <f>VLOOKUP(orders[[#This Row],[Customer ID]],customers[],9,FALSE)</f>
        <v>Yes</v>
      </c>
      <c r="U610" t="str">
        <f t="shared" si="37"/>
        <v>Printemps</v>
      </c>
      <c r="V610" t="str">
        <f t="shared" si="38"/>
        <v>Dark</v>
      </c>
      <c r="W610" s="3">
        <f t="shared" si="39"/>
        <v>3.645</v>
      </c>
    </row>
    <row r="611" spans="1:23" x14ac:dyDescent="0.2">
      <c r="A611" t="s">
        <v>3922</v>
      </c>
      <c r="B611" s="1">
        <v>44608</v>
      </c>
      <c r="C611" t="s">
        <v>3923</v>
      </c>
      <c r="D611" t="s">
        <v>6184</v>
      </c>
      <c r="E611">
        <v>2</v>
      </c>
      <c r="F611" t="s">
        <v>3924</v>
      </c>
      <c r="H611" t="s">
        <v>3925</v>
      </c>
      <c r="I611" t="s">
        <v>254</v>
      </c>
      <c r="J611" t="s">
        <v>18</v>
      </c>
      <c r="K611">
        <v>44105</v>
      </c>
      <c r="L611" s="2">
        <v>2.5</v>
      </c>
      <c r="M611" s="3">
        <v>27.945</v>
      </c>
      <c r="N611" s="3">
        <v>1.1177999999999999</v>
      </c>
      <c r="O611">
        <v>3.07395</v>
      </c>
      <c r="P611" t="str">
        <f>INDEX(products[],MATCH('orders (2)'!D611,products[Product ID],0),2)</f>
        <v>Exc</v>
      </c>
      <c r="Q611" t="str">
        <f>INDEX(products[],MATCH('orders (2)'!D611,products[Product ID],0),3)</f>
        <v>D</v>
      </c>
      <c r="R611">
        <f>INDEX(customers[],MATCH('orders (2)'!C611,customers[Customer ID],0),3)</f>
        <v>0</v>
      </c>
      <c r="S611" t="str">
        <f t="shared" si="36"/>
        <v>Excercice</v>
      </c>
      <c r="T611" t="str">
        <f>VLOOKUP(orders[[#This Row],[Customer ID]],customers[],9,FALSE)</f>
        <v>No</v>
      </c>
      <c r="U611" t="str">
        <f t="shared" si="37"/>
        <v>Hiver</v>
      </c>
      <c r="V611" t="str">
        <f t="shared" si="38"/>
        <v>Dark</v>
      </c>
      <c r="W611" s="3">
        <f t="shared" si="39"/>
        <v>55.89</v>
      </c>
    </row>
    <row r="612" spans="1:23" x14ac:dyDescent="0.2">
      <c r="A612" t="s">
        <v>3926</v>
      </c>
      <c r="B612" s="1">
        <v>44147</v>
      </c>
      <c r="C612" t="s">
        <v>3927</v>
      </c>
      <c r="D612" t="s">
        <v>6158</v>
      </c>
      <c r="E612">
        <v>6</v>
      </c>
      <c r="F612" t="s">
        <v>3928</v>
      </c>
      <c r="G612" t="s">
        <v>3930</v>
      </c>
      <c r="H612" t="s">
        <v>3931</v>
      </c>
      <c r="I612" t="s">
        <v>44</v>
      </c>
      <c r="J612" t="s">
        <v>18</v>
      </c>
      <c r="K612">
        <v>53234</v>
      </c>
      <c r="L612" s="2">
        <v>0.2</v>
      </c>
      <c r="M612" s="3">
        <v>4.3650000000000002</v>
      </c>
      <c r="N612" s="3">
        <v>2.1825000000000001</v>
      </c>
      <c r="O612">
        <v>0.56745000000000001</v>
      </c>
      <c r="P612" t="str">
        <f>INDEX(products[],MATCH('orders (2)'!D612,products[Product ID],0),2)</f>
        <v>Lib</v>
      </c>
      <c r="Q612" t="str">
        <f>INDEX(products[],MATCH('orders (2)'!D612,products[Product ID],0),3)</f>
        <v>M</v>
      </c>
      <c r="R612" t="str">
        <f>INDEX(customers[],MATCH('orders (2)'!C612,customers[Customer ID],0),3)</f>
        <v>afendtgx@forbes.com</v>
      </c>
      <c r="S612" t="str">
        <f t="shared" si="36"/>
        <v>Liberta</v>
      </c>
      <c r="T612" t="str">
        <f>VLOOKUP(orders[[#This Row],[Customer ID]],customers[],9,FALSE)</f>
        <v>Yes</v>
      </c>
      <c r="U612" t="str">
        <f t="shared" si="37"/>
        <v>Automne</v>
      </c>
      <c r="V612" t="str">
        <f t="shared" si="38"/>
        <v>Medium</v>
      </c>
      <c r="W612" s="3">
        <f t="shared" si="39"/>
        <v>26.19</v>
      </c>
    </row>
    <row r="613" spans="1:23" x14ac:dyDescent="0.2">
      <c r="A613" t="s">
        <v>3932</v>
      </c>
      <c r="B613" s="1">
        <v>43743</v>
      </c>
      <c r="C613" t="s">
        <v>3933</v>
      </c>
      <c r="D613" t="s">
        <v>6137</v>
      </c>
      <c r="E613">
        <v>4</v>
      </c>
      <c r="F613" t="s">
        <v>3934</v>
      </c>
      <c r="G613" t="s">
        <v>3936</v>
      </c>
      <c r="H613" t="s">
        <v>3937</v>
      </c>
      <c r="I613" t="s">
        <v>270</v>
      </c>
      <c r="J613" t="s">
        <v>18</v>
      </c>
      <c r="K613">
        <v>33345</v>
      </c>
      <c r="L613" s="2">
        <v>1</v>
      </c>
      <c r="M613" s="3">
        <v>9.9499999999999993</v>
      </c>
      <c r="N613" s="3">
        <v>0.99499999999999988</v>
      </c>
      <c r="O613">
        <v>0.59699999999999998</v>
      </c>
      <c r="P613" t="str">
        <f>INDEX(products[],MATCH('orders (2)'!D613,products[Product ID],0),2)</f>
        <v>Rob</v>
      </c>
      <c r="Q613" t="str">
        <f>INDEX(products[],MATCH('orders (2)'!D613,products[Product ID],0),3)</f>
        <v>M</v>
      </c>
      <c r="R613" t="str">
        <f>INDEX(customers[],MATCH('orders (2)'!C613,customers[Customer ID],0),3)</f>
        <v>acleyburngy@lycos.com</v>
      </c>
      <c r="S613" t="str">
        <f t="shared" si="36"/>
        <v>Robesca</v>
      </c>
      <c r="T613" t="str">
        <f>VLOOKUP(orders[[#This Row],[Customer ID]],customers[],9,FALSE)</f>
        <v>No</v>
      </c>
      <c r="U613" t="str">
        <f t="shared" si="37"/>
        <v>Automne</v>
      </c>
      <c r="V613" t="str">
        <f t="shared" si="38"/>
        <v>Medium</v>
      </c>
      <c r="W613" s="3">
        <f t="shared" si="39"/>
        <v>39.799999999999997</v>
      </c>
    </row>
    <row r="614" spans="1:23" x14ac:dyDescent="0.2">
      <c r="A614" t="s">
        <v>3938</v>
      </c>
      <c r="B614" s="1">
        <v>43739</v>
      </c>
      <c r="C614" t="s">
        <v>3939</v>
      </c>
      <c r="D614" t="s">
        <v>6147</v>
      </c>
      <c r="E614">
        <v>2</v>
      </c>
      <c r="F614" t="s">
        <v>3940</v>
      </c>
      <c r="G614" t="s">
        <v>3942</v>
      </c>
      <c r="H614" t="s">
        <v>3943</v>
      </c>
      <c r="I614" t="s">
        <v>174</v>
      </c>
      <c r="J614" t="s">
        <v>18</v>
      </c>
      <c r="K614">
        <v>71105</v>
      </c>
      <c r="L614" s="2">
        <v>2.5</v>
      </c>
      <c r="M614" s="3">
        <v>34.154999999999994</v>
      </c>
      <c r="N614" s="3">
        <v>1.3661999999999999</v>
      </c>
      <c r="O614">
        <v>3.7570499999999996</v>
      </c>
      <c r="P614" t="str">
        <f>INDEX(products[],MATCH('orders (2)'!D614,products[Product ID],0),2)</f>
        <v>Exc</v>
      </c>
      <c r="Q614" t="str">
        <f>INDEX(products[],MATCH('orders (2)'!D614,products[Product ID],0),3)</f>
        <v>L</v>
      </c>
      <c r="R614" t="str">
        <f>INDEX(customers[],MATCH('orders (2)'!C614,customers[Customer ID],0),3)</f>
        <v>tcastiglionegz@xing.com</v>
      </c>
      <c r="S614" t="str">
        <f t="shared" si="36"/>
        <v>Excercice</v>
      </c>
      <c r="T614" t="str">
        <f>VLOOKUP(orders[[#This Row],[Customer ID]],customers[],9,FALSE)</f>
        <v>No</v>
      </c>
      <c r="U614" t="str">
        <f t="shared" si="37"/>
        <v>Automne</v>
      </c>
      <c r="V614" t="str">
        <f t="shared" si="38"/>
        <v>Light</v>
      </c>
      <c r="W614" s="3">
        <f t="shared" si="39"/>
        <v>68.309999999999988</v>
      </c>
    </row>
    <row r="615" spans="1:23" x14ac:dyDescent="0.2">
      <c r="A615" t="s">
        <v>3944</v>
      </c>
      <c r="B615" s="1">
        <v>43896</v>
      </c>
      <c r="C615" t="s">
        <v>3945</v>
      </c>
      <c r="D615" t="s">
        <v>6151</v>
      </c>
      <c r="E615">
        <v>4</v>
      </c>
      <c r="F615" t="s">
        <v>3946</v>
      </c>
      <c r="G615" t="s">
        <v>3947</v>
      </c>
      <c r="H615" t="s">
        <v>3948</v>
      </c>
      <c r="I615" t="s">
        <v>288</v>
      </c>
      <c r="J615" t="s">
        <v>317</v>
      </c>
      <c r="K615" t="s">
        <v>443</v>
      </c>
      <c r="L615" s="2">
        <v>0.2</v>
      </c>
      <c r="M615" s="3">
        <v>3.375</v>
      </c>
      <c r="N615" s="3">
        <v>1.6875</v>
      </c>
      <c r="O615">
        <v>0.30374999999999996</v>
      </c>
      <c r="P615" t="str">
        <f>INDEX(products[],MATCH('orders (2)'!D615,products[Product ID],0),2)</f>
        <v>Ara</v>
      </c>
      <c r="Q615" t="str">
        <f>INDEX(products[],MATCH('orders (2)'!D615,products[Product ID],0),3)</f>
        <v>M</v>
      </c>
      <c r="R615">
        <f>INDEX(customers[],MATCH('orders (2)'!C615,customers[Customer ID],0),3)</f>
        <v>0</v>
      </c>
      <c r="S615" t="str">
        <f t="shared" si="36"/>
        <v>Arabica</v>
      </c>
      <c r="T615" t="str">
        <f>VLOOKUP(orders[[#This Row],[Customer ID]],customers[],9,FALSE)</f>
        <v>No</v>
      </c>
      <c r="U615" t="str">
        <f t="shared" si="37"/>
        <v>Printemps</v>
      </c>
      <c r="V615" t="str">
        <f t="shared" si="38"/>
        <v>Medium</v>
      </c>
      <c r="W615" s="3">
        <f t="shared" si="39"/>
        <v>13.5</v>
      </c>
    </row>
    <row r="616" spans="1:23" x14ac:dyDescent="0.2">
      <c r="A616" t="s">
        <v>3949</v>
      </c>
      <c r="B616" s="1">
        <v>43761</v>
      </c>
      <c r="C616" t="s">
        <v>3950</v>
      </c>
      <c r="D616" t="s">
        <v>6145</v>
      </c>
      <c r="E616">
        <v>1</v>
      </c>
      <c r="F616" t="s">
        <v>3951</v>
      </c>
      <c r="G616" t="s">
        <v>3952</v>
      </c>
      <c r="H616" t="s">
        <v>3953</v>
      </c>
      <c r="I616" t="s">
        <v>130</v>
      </c>
      <c r="J616" t="s">
        <v>18</v>
      </c>
      <c r="K616">
        <v>94207</v>
      </c>
      <c r="L616" s="2">
        <v>0.5</v>
      </c>
      <c r="M616" s="3">
        <v>5.97</v>
      </c>
      <c r="N616" s="3">
        <v>1.194</v>
      </c>
      <c r="O616">
        <v>0.35819999999999996</v>
      </c>
      <c r="P616" t="str">
        <f>INDEX(products[],MATCH('orders (2)'!D616,products[Product ID],0),2)</f>
        <v>Rob</v>
      </c>
      <c r="Q616" t="str">
        <f>INDEX(products[],MATCH('orders (2)'!D616,products[Product ID],0),3)</f>
        <v>M</v>
      </c>
      <c r="R616">
        <f>INDEX(customers[],MATCH('orders (2)'!C616,customers[Customer ID],0),3)</f>
        <v>0</v>
      </c>
      <c r="S616" t="str">
        <f t="shared" si="36"/>
        <v>Robesca</v>
      </c>
      <c r="T616" t="str">
        <f>VLOOKUP(orders[[#This Row],[Customer ID]],customers[],9,FALSE)</f>
        <v>No</v>
      </c>
      <c r="U616" t="str">
        <f t="shared" si="37"/>
        <v>Automne</v>
      </c>
      <c r="V616" t="str">
        <f t="shared" si="38"/>
        <v>Medium</v>
      </c>
      <c r="W616" s="3">
        <f t="shared" si="39"/>
        <v>5.97</v>
      </c>
    </row>
    <row r="617" spans="1:23" x14ac:dyDescent="0.2">
      <c r="A617" t="s">
        <v>3959</v>
      </c>
      <c r="B617" s="1">
        <v>44006</v>
      </c>
      <c r="C617" t="s">
        <v>3960</v>
      </c>
      <c r="D617" t="s">
        <v>6163</v>
      </c>
      <c r="E617">
        <v>2</v>
      </c>
      <c r="F617" t="s">
        <v>3961</v>
      </c>
      <c r="G617" t="s">
        <v>3963</v>
      </c>
      <c r="H617" t="s">
        <v>3964</v>
      </c>
      <c r="I617" t="s">
        <v>96</v>
      </c>
      <c r="J617" t="s">
        <v>18</v>
      </c>
      <c r="K617">
        <v>58122</v>
      </c>
      <c r="L617" s="2">
        <v>2.5</v>
      </c>
      <c r="M617" s="3">
        <v>36.454999999999998</v>
      </c>
      <c r="N617" s="3">
        <v>1.4581999999999999</v>
      </c>
      <c r="O617">
        <v>4.7391499999999995</v>
      </c>
      <c r="P617" t="str">
        <f>INDEX(products[],MATCH('orders (2)'!D617,products[Product ID],0),2)</f>
        <v>Lib</v>
      </c>
      <c r="Q617" t="str">
        <f>INDEX(products[],MATCH('orders (2)'!D617,products[Product ID],0),3)</f>
        <v>L</v>
      </c>
      <c r="R617" t="str">
        <f>INDEX(customers[],MATCH('orders (2)'!C617,customers[Customer ID],0),3)</f>
        <v>scouronneh3@mozilla.org</v>
      </c>
      <c r="S617" t="str">
        <f t="shared" si="36"/>
        <v>Liberta</v>
      </c>
      <c r="T617" t="str">
        <f>VLOOKUP(orders[[#This Row],[Customer ID]],customers[],9,FALSE)</f>
        <v>Yes</v>
      </c>
      <c r="U617" t="str">
        <f t="shared" si="37"/>
        <v>Été</v>
      </c>
      <c r="V617" t="str">
        <f t="shared" si="38"/>
        <v>Light</v>
      </c>
      <c r="W617" s="3">
        <f t="shared" si="39"/>
        <v>72.91</v>
      </c>
    </row>
    <row r="618" spans="1:23" x14ac:dyDescent="0.2">
      <c r="A618" t="s">
        <v>3965</v>
      </c>
      <c r="B618" s="1">
        <v>44271</v>
      </c>
      <c r="C618" t="s">
        <v>3966</v>
      </c>
      <c r="D618" t="s">
        <v>6165</v>
      </c>
      <c r="E618">
        <v>4</v>
      </c>
      <c r="F618" t="s">
        <v>3967</v>
      </c>
      <c r="G618" t="s">
        <v>3969</v>
      </c>
      <c r="H618" t="s">
        <v>3970</v>
      </c>
      <c r="I618" t="s">
        <v>53</v>
      </c>
      <c r="J618" t="s">
        <v>27</v>
      </c>
      <c r="K618" t="s">
        <v>54</v>
      </c>
      <c r="L618" s="2">
        <v>2.5</v>
      </c>
      <c r="M618" s="3">
        <v>31.624999999999996</v>
      </c>
      <c r="N618" s="3">
        <v>1.2649999999999999</v>
      </c>
      <c r="O618">
        <v>3.4787499999999998</v>
      </c>
      <c r="P618" t="str">
        <f>INDEX(products[],MATCH('orders (2)'!D618,products[Product ID],0),2)</f>
        <v>Exc</v>
      </c>
      <c r="Q618" t="str">
        <f>INDEX(products[],MATCH('orders (2)'!D618,products[Product ID],0),3)</f>
        <v>M</v>
      </c>
      <c r="R618" t="str">
        <f>INDEX(customers[],MATCH('orders (2)'!C618,customers[Customer ID],0),3)</f>
        <v>lflippellih4@github.io</v>
      </c>
      <c r="S618" t="str">
        <f t="shared" si="36"/>
        <v>Excercice</v>
      </c>
      <c r="T618" t="str">
        <f>VLOOKUP(orders[[#This Row],[Customer ID]],customers[],9,FALSE)</f>
        <v>No</v>
      </c>
      <c r="U618" t="str">
        <f t="shared" si="37"/>
        <v>Printemps</v>
      </c>
      <c r="V618" t="str">
        <f t="shared" si="38"/>
        <v>Medium</v>
      </c>
      <c r="W618" s="3">
        <f t="shared" si="39"/>
        <v>126.49999999999999</v>
      </c>
    </row>
    <row r="619" spans="1:23" x14ac:dyDescent="0.2">
      <c r="A619" t="s">
        <v>3971</v>
      </c>
      <c r="B619" s="1">
        <v>43928</v>
      </c>
      <c r="C619" t="s">
        <v>3972</v>
      </c>
      <c r="D619" t="s">
        <v>6180</v>
      </c>
      <c r="E619">
        <v>1</v>
      </c>
      <c r="F619" t="s">
        <v>3973</v>
      </c>
      <c r="G619" t="s">
        <v>3975</v>
      </c>
      <c r="H619" t="s">
        <v>3976</v>
      </c>
      <c r="I619" t="s">
        <v>89</v>
      </c>
      <c r="J619" t="s">
        <v>18</v>
      </c>
      <c r="K619">
        <v>74184</v>
      </c>
      <c r="L619" s="2">
        <v>2.5</v>
      </c>
      <c r="M619" s="3">
        <v>33.464999999999996</v>
      </c>
      <c r="N619" s="3">
        <v>1.3385999999999998</v>
      </c>
      <c r="O619">
        <v>4.3504499999999995</v>
      </c>
      <c r="P619" t="str">
        <f>INDEX(products[],MATCH('orders (2)'!D619,products[Product ID],0),2)</f>
        <v>Lib</v>
      </c>
      <c r="Q619" t="str">
        <f>INDEX(products[],MATCH('orders (2)'!D619,products[Product ID],0),3)</f>
        <v>M</v>
      </c>
      <c r="R619" t="str">
        <f>INDEX(customers[],MATCH('orders (2)'!C619,customers[Customer ID],0),3)</f>
        <v>relizabethh5@live.com</v>
      </c>
      <c r="S619" t="str">
        <f t="shared" si="36"/>
        <v>Liberta</v>
      </c>
      <c r="T619" t="str">
        <f>VLOOKUP(orders[[#This Row],[Customer ID]],customers[],9,FALSE)</f>
        <v>No</v>
      </c>
      <c r="U619" t="str">
        <f t="shared" si="37"/>
        <v>Printemps</v>
      </c>
      <c r="V619" t="str">
        <f t="shared" si="38"/>
        <v>Medium</v>
      </c>
      <c r="W619" s="3">
        <f t="shared" si="39"/>
        <v>33.464999999999996</v>
      </c>
    </row>
    <row r="620" spans="1:23" x14ac:dyDescent="0.2">
      <c r="A620" t="s">
        <v>3977</v>
      </c>
      <c r="B620" s="1">
        <v>44469</v>
      </c>
      <c r="C620" t="s">
        <v>3978</v>
      </c>
      <c r="D620" t="s">
        <v>6182</v>
      </c>
      <c r="E620">
        <v>6</v>
      </c>
      <c r="F620" t="s">
        <v>3979</v>
      </c>
      <c r="G620" t="s">
        <v>3981</v>
      </c>
      <c r="H620" t="s">
        <v>3982</v>
      </c>
      <c r="I620" t="s">
        <v>56</v>
      </c>
      <c r="J620" t="s">
        <v>18</v>
      </c>
      <c r="K620">
        <v>10045</v>
      </c>
      <c r="L620" s="2">
        <v>1</v>
      </c>
      <c r="M620" s="3">
        <v>12.15</v>
      </c>
      <c r="N620" s="3">
        <v>1.2150000000000001</v>
      </c>
      <c r="O620">
        <v>1.3365</v>
      </c>
      <c r="P620" t="str">
        <f>INDEX(products[],MATCH('orders (2)'!D620,products[Product ID],0),2)</f>
        <v>Exc</v>
      </c>
      <c r="Q620" t="str">
        <f>INDEX(products[],MATCH('orders (2)'!D620,products[Product ID],0),3)</f>
        <v>D</v>
      </c>
      <c r="R620" t="str">
        <f>INDEX(customers[],MATCH('orders (2)'!C620,customers[Customer ID],0),3)</f>
        <v>irenhardh6@i2i.jp</v>
      </c>
      <c r="S620" t="str">
        <f t="shared" si="36"/>
        <v>Excercice</v>
      </c>
      <c r="T620" t="str">
        <f>VLOOKUP(orders[[#This Row],[Customer ID]],customers[],9,FALSE)</f>
        <v>Yes</v>
      </c>
      <c r="U620" t="str">
        <f t="shared" si="37"/>
        <v xml:space="preserve">Automne </v>
      </c>
      <c r="V620" t="str">
        <f t="shared" si="38"/>
        <v>Dark</v>
      </c>
      <c r="W620" s="3">
        <f t="shared" si="39"/>
        <v>72.900000000000006</v>
      </c>
    </row>
    <row r="621" spans="1:23" x14ac:dyDescent="0.2">
      <c r="A621" t="s">
        <v>3983</v>
      </c>
      <c r="B621" s="1">
        <v>44682</v>
      </c>
      <c r="C621" t="s">
        <v>3984</v>
      </c>
      <c r="D621" t="s">
        <v>6168</v>
      </c>
      <c r="E621">
        <v>2</v>
      </c>
      <c r="F621" t="s">
        <v>3985</v>
      </c>
      <c r="G621" t="s">
        <v>3987</v>
      </c>
      <c r="H621" t="s">
        <v>3988</v>
      </c>
      <c r="I621" t="s">
        <v>52</v>
      </c>
      <c r="J621" t="s">
        <v>18</v>
      </c>
      <c r="K621">
        <v>34642</v>
      </c>
      <c r="L621" s="2">
        <v>0.5</v>
      </c>
      <c r="M621" s="3">
        <v>7.77</v>
      </c>
      <c r="N621" s="3">
        <v>1.5539999999999998</v>
      </c>
      <c r="O621">
        <v>1.0101</v>
      </c>
      <c r="P621" t="str">
        <f>INDEX(products[],MATCH('orders (2)'!D621,products[Product ID],0),2)</f>
        <v>Lib</v>
      </c>
      <c r="Q621" t="str">
        <f>INDEX(products[],MATCH('orders (2)'!D621,products[Product ID],0),3)</f>
        <v>D</v>
      </c>
      <c r="R621" t="str">
        <f>INDEX(customers[],MATCH('orders (2)'!C621,customers[Customer ID],0),3)</f>
        <v>wrocheh7@xinhuanet.com</v>
      </c>
      <c r="S621" t="str">
        <f t="shared" si="36"/>
        <v>Liberta</v>
      </c>
      <c r="T621" t="str">
        <f>VLOOKUP(orders[[#This Row],[Customer ID]],customers[],9,FALSE)</f>
        <v>Yes</v>
      </c>
      <c r="U621" t="str">
        <f t="shared" si="37"/>
        <v>Printemps</v>
      </c>
      <c r="V621" t="str">
        <f t="shared" si="38"/>
        <v>Dark</v>
      </c>
      <c r="W621" s="3">
        <f t="shared" si="39"/>
        <v>15.54</v>
      </c>
    </row>
    <row r="622" spans="1:23" x14ac:dyDescent="0.2">
      <c r="A622" t="s">
        <v>3989</v>
      </c>
      <c r="B622" s="1">
        <v>44217</v>
      </c>
      <c r="C622" t="s">
        <v>4041</v>
      </c>
      <c r="D622" t="s">
        <v>6151</v>
      </c>
      <c r="E622">
        <v>6</v>
      </c>
      <c r="F622" t="s">
        <v>4042</v>
      </c>
      <c r="H622" t="s">
        <v>4044</v>
      </c>
      <c r="I622" t="s">
        <v>270</v>
      </c>
      <c r="J622" t="s">
        <v>18</v>
      </c>
      <c r="K622">
        <v>33345</v>
      </c>
      <c r="L622" s="2">
        <v>0.2</v>
      </c>
      <c r="M622" s="3">
        <v>3.375</v>
      </c>
      <c r="N622" s="3">
        <v>1.6875</v>
      </c>
      <c r="O622">
        <v>0.30374999999999996</v>
      </c>
      <c r="P622" t="str">
        <f>INDEX(products[],MATCH('orders (2)'!D622,products[Product ID],0),2)</f>
        <v>Ara</v>
      </c>
      <c r="Q622" t="str">
        <f>INDEX(products[],MATCH('orders (2)'!D622,products[Product ID],0),3)</f>
        <v>M</v>
      </c>
      <c r="R622" t="str">
        <f>INDEX(customers[],MATCH('orders (2)'!C622,customers[Customer ID],0),3)</f>
        <v>lalawayhh@weather.com</v>
      </c>
      <c r="S622" t="str">
        <f t="shared" si="36"/>
        <v>Arabica</v>
      </c>
      <c r="T622" t="str">
        <f>VLOOKUP(orders[[#This Row],[Customer ID]],customers[],9,FALSE)</f>
        <v>No</v>
      </c>
      <c r="U622" t="str">
        <f t="shared" si="37"/>
        <v>Hiver</v>
      </c>
      <c r="V622" t="str">
        <f t="shared" si="38"/>
        <v>Medium</v>
      </c>
      <c r="W622" s="3">
        <f t="shared" si="39"/>
        <v>20.25</v>
      </c>
    </row>
    <row r="623" spans="1:23" x14ac:dyDescent="0.2">
      <c r="A623" t="s">
        <v>3995</v>
      </c>
      <c r="B623" s="1">
        <v>44006</v>
      </c>
      <c r="C623" t="s">
        <v>3996</v>
      </c>
      <c r="D623" t="s">
        <v>6139</v>
      </c>
      <c r="E623">
        <v>6</v>
      </c>
      <c r="F623" t="s">
        <v>3997</v>
      </c>
      <c r="G623" t="s">
        <v>3999</v>
      </c>
      <c r="H623" t="s">
        <v>4000</v>
      </c>
      <c r="I623" t="s">
        <v>188</v>
      </c>
      <c r="J623" t="s">
        <v>18</v>
      </c>
      <c r="K623">
        <v>97296</v>
      </c>
      <c r="L623" s="2">
        <v>1</v>
      </c>
      <c r="M623" s="3">
        <v>12.95</v>
      </c>
      <c r="N623" s="3">
        <v>1.2949999999999999</v>
      </c>
      <c r="O623">
        <v>1.1655</v>
      </c>
      <c r="P623" t="str">
        <f>INDEX(products[],MATCH('orders (2)'!D623,products[Product ID],0),2)</f>
        <v>Ara</v>
      </c>
      <c r="Q623" t="str">
        <f>INDEX(products[],MATCH('orders (2)'!D623,products[Product ID],0),3)</f>
        <v>L</v>
      </c>
      <c r="R623" t="str">
        <f>INDEX(customers[],MATCH('orders (2)'!C623,customers[Customer ID],0),3)</f>
        <v>codgaardh9@nsw.gov.au</v>
      </c>
      <c r="S623" t="str">
        <f t="shared" si="36"/>
        <v>Arabica</v>
      </c>
      <c r="T623" t="str">
        <f>VLOOKUP(orders[[#This Row],[Customer ID]],customers[],9,FALSE)</f>
        <v>No</v>
      </c>
      <c r="U623" t="str">
        <f t="shared" si="37"/>
        <v>Été</v>
      </c>
      <c r="V623" t="str">
        <f t="shared" si="38"/>
        <v>Light</v>
      </c>
      <c r="W623" s="3">
        <f t="shared" si="39"/>
        <v>77.699999999999989</v>
      </c>
    </row>
    <row r="624" spans="1:23" x14ac:dyDescent="0.2">
      <c r="A624" t="s">
        <v>4001</v>
      </c>
      <c r="B624" s="1">
        <v>43527</v>
      </c>
      <c r="C624" t="s">
        <v>4002</v>
      </c>
      <c r="D624" t="s">
        <v>6180</v>
      </c>
      <c r="E624">
        <v>4</v>
      </c>
      <c r="F624" t="s">
        <v>4003</v>
      </c>
      <c r="H624" t="s">
        <v>4005</v>
      </c>
      <c r="I624" t="s">
        <v>106</v>
      </c>
      <c r="J624" t="s">
        <v>18</v>
      </c>
      <c r="K624">
        <v>89115</v>
      </c>
      <c r="L624" s="2">
        <v>2.5</v>
      </c>
      <c r="M624" s="3">
        <v>33.464999999999996</v>
      </c>
      <c r="N624" s="3">
        <v>1.3385999999999998</v>
      </c>
      <c r="O624">
        <v>4.3504499999999995</v>
      </c>
      <c r="P624" t="str">
        <f>INDEX(products[],MATCH('orders (2)'!D624,products[Product ID],0),2)</f>
        <v>Lib</v>
      </c>
      <c r="Q624" t="str">
        <f>INDEX(products[],MATCH('orders (2)'!D624,products[Product ID],0),3)</f>
        <v>M</v>
      </c>
      <c r="R624" t="str">
        <f>INDEX(customers[],MATCH('orders (2)'!C624,customers[Customer ID],0),3)</f>
        <v>bbyrdha@4shared.com</v>
      </c>
      <c r="S624" t="str">
        <f t="shared" si="36"/>
        <v>Liberta</v>
      </c>
      <c r="T624" t="str">
        <f>VLOOKUP(orders[[#This Row],[Customer ID]],customers[],9,FALSE)</f>
        <v>No</v>
      </c>
      <c r="U624" t="str">
        <f t="shared" si="37"/>
        <v>Printemps</v>
      </c>
      <c r="V624" t="str">
        <f t="shared" si="38"/>
        <v>Medium</v>
      </c>
      <c r="W624" s="3">
        <f t="shared" si="39"/>
        <v>133.85999999999999</v>
      </c>
    </row>
    <row r="625" spans="1:23" x14ac:dyDescent="0.2">
      <c r="A625" t="s">
        <v>4006</v>
      </c>
      <c r="B625" s="1">
        <v>44224</v>
      </c>
      <c r="C625" t="s">
        <v>4007</v>
      </c>
      <c r="D625" t="s">
        <v>6182</v>
      </c>
      <c r="E625">
        <v>1</v>
      </c>
      <c r="F625" t="s">
        <v>4008</v>
      </c>
      <c r="G625" t="s">
        <v>4009</v>
      </c>
      <c r="H625" t="s">
        <v>4010</v>
      </c>
      <c r="I625" t="s">
        <v>99</v>
      </c>
      <c r="J625" t="s">
        <v>27</v>
      </c>
      <c r="K625" t="s">
        <v>100</v>
      </c>
      <c r="L625" s="2">
        <v>1</v>
      </c>
      <c r="M625" s="3">
        <v>12.15</v>
      </c>
      <c r="N625" s="3">
        <v>1.2150000000000001</v>
      </c>
      <c r="O625">
        <v>1.3365</v>
      </c>
      <c r="P625" t="str">
        <f>INDEX(products[],MATCH('orders (2)'!D625,products[Product ID],0),2)</f>
        <v>Exc</v>
      </c>
      <c r="Q625" t="str">
        <f>INDEX(products[],MATCH('orders (2)'!D625,products[Product ID],0),3)</f>
        <v>D</v>
      </c>
      <c r="R625">
        <f>INDEX(customers[],MATCH('orders (2)'!C625,customers[Customer ID],0),3)</f>
        <v>0</v>
      </c>
      <c r="S625" t="str">
        <f t="shared" si="36"/>
        <v>Excercice</v>
      </c>
      <c r="T625" t="str">
        <f>VLOOKUP(orders[[#This Row],[Customer ID]],customers[],9,FALSE)</f>
        <v>No</v>
      </c>
      <c r="U625" t="str">
        <f t="shared" si="37"/>
        <v>Hiver</v>
      </c>
      <c r="V625" t="str">
        <f t="shared" si="38"/>
        <v>Dark</v>
      </c>
      <c r="W625" s="3">
        <f t="shared" si="39"/>
        <v>12.15</v>
      </c>
    </row>
    <row r="626" spans="1:23" x14ac:dyDescent="0.2">
      <c r="A626" t="s">
        <v>4011</v>
      </c>
      <c r="B626" s="1">
        <v>44010</v>
      </c>
      <c r="C626" t="s">
        <v>4012</v>
      </c>
      <c r="D626" t="s">
        <v>6165</v>
      </c>
      <c r="E626">
        <v>2</v>
      </c>
      <c r="F626" t="s">
        <v>4013</v>
      </c>
      <c r="H626" t="s">
        <v>4015</v>
      </c>
      <c r="I626" t="s">
        <v>338</v>
      </c>
      <c r="J626" t="s">
        <v>317</v>
      </c>
      <c r="K626" t="s">
        <v>339</v>
      </c>
      <c r="L626" s="2">
        <v>2.5</v>
      </c>
      <c r="M626" s="3">
        <v>31.624999999999996</v>
      </c>
      <c r="N626" s="3">
        <v>1.2649999999999999</v>
      </c>
      <c r="O626">
        <v>3.4787499999999998</v>
      </c>
      <c r="P626" t="str">
        <f>INDEX(products[],MATCH('orders (2)'!D626,products[Product ID],0),2)</f>
        <v>Exc</v>
      </c>
      <c r="Q626" t="str">
        <f>INDEX(products[],MATCH('orders (2)'!D626,products[Product ID],0),3)</f>
        <v>M</v>
      </c>
      <c r="R626" t="str">
        <f>INDEX(customers[],MATCH('orders (2)'!C626,customers[Customer ID],0),3)</f>
        <v>dchardinhc@nhs.uk</v>
      </c>
      <c r="S626" t="str">
        <f t="shared" si="36"/>
        <v>Excercice</v>
      </c>
      <c r="T626" t="str">
        <f>VLOOKUP(orders[[#This Row],[Customer ID]],customers[],9,FALSE)</f>
        <v>Yes</v>
      </c>
      <c r="U626" t="str">
        <f t="shared" si="37"/>
        <v>Été</v>
      </c>
      <c r="V626" t="str">
        <f t="shared" si="38"/>
        <v>Medium</v>
      </c>
      <c r="W626" s="3">
        <f t="shared" si="39"/>
        <v>63.249999999999993</v>
      </c>
    </row>
    <row r="627" spans="1:23" x14ac:dyDescent="0.2">
      <c r="A627" t="s">
        <v>4016</v>
      </c>
      <c r="B627" s="1">
        <v>44017</v>
      </c>
      <c r="C627" t="s">
        <v>4017</v>
      </c>
      <c r="D627" t="s">
        <v>6172</v>
      </c>
      <c r="E627">
        <v>5</v>
      </c>
      <c r="F627" t="s">
        <v>4018</v>
      </c>
      <c r="G627" t="s">
        <v>4020</v>
      </c>
      <c r="H627" t="s">
        <v>4021</v>
      </c>
      <c r="I627" t="s">
        <v>149</v>
      </c>
      <c r="J627" t="s">
        <v>18</v>
      </c>
      <c r="K627">
        <v>94159</v>
      </c>
      <c r="L627" s="2">
        <v>0.5</v>
      </c>
      <c r="M627" s="3">
        <v>7.169999999999999</v>
      </c>
      <c r="N627" s="3">
        <v>1.4339999999999997</v>
      </c>
      <c r="O627">
        <v>0.43019999999999992</v>
      </c>
      <c r="P627" t="str">
        <f>INDEX(products[],MATCH('orders (2)'!D627,products[Product ID],0),2)</f>
        <v>Rob</v>
      </c>
      <c r="Q627" t="str">
        <f>INDEX(products[],MATCH('orders (2)'!D627,products[Product ID],0),3)</f>
        <v>L</v>
      </c>
      <c r="R627" t="str">
        <f>INDEX(customers[],MATCH('orders (2)'!C627,customers[Customer ID],0),3)</f>
        <v>hradbonehd@newsvine.com</v>
      </c>
      <c r="S627" t="str">
        <f t="shared" si="36"/>
        <v>Robesca</v>
      </c>
      <c r="T627" t="str">
        <f>VLOOKUP(orders[[#This Row],[Customer ID]],customers[],9,FALSE)</f>
        <v>No</v>
      </c>
      <c r="U627" t="str">
        <f t="shared" si="37"/>
        <v>Été</v>
      </c>
      <c r="V627" t="str">
        <f t="shared" si="38"/>
        <v>Light</v>
      </c>
      <c r="W627" s="3">
        <f t="shared" si="39"/>
        <v>35.849999999999994</v>
      </c>
    </row>
    <row r="628" spans="1:23" x14ac:dyDescent="0.2">
      <c r="A628" t="s">
        <v>4022</v>
      </c>
      <c r="B628" s="1">
        <v>43526</v>
      </c>
      <c r="C628" t="s">
        <v>4023</v>
      </c>
      <c r="D628" t="s">
        <v>6174</v>
      </c>
      <c r="E628">
        <v>3</v>
      </c>
      <c r="F628" t="s">
        <v>4024</v>
      </c>
      <c r="G628" t="s">
        <v>4026</v>
      </c>
      <c r="H628" t="s">
        <v>4027</v>
      </c>
      <c r="I628" t="s">
        <v>107</v>
      </c>
      <c r="J628" t="s">
        <v>18</v>
      </c>
      <c r="K628">
        <v>15274</v>
      </c>
      <c r="L628" s="2">
        <v>2.5</v>
      </c>
      <c r="M628" s="3">
        <v>25.874999999999996</v>
      </c>
      <c r="N628" s="3">
        <v>1.0349999999999999</v>
      </c>
      <c r="O628">
        <v>2.3287499999999994</v>
      </c>
      <c r="P628" t="str">
        <f>INDEX(products[],MATCH('orders (2)'!D628,products[Product ID],0),2)</f>
        <v>Ara</v>
      </c>
      <c r="Q628" t="str">
        <f>INDEX(products[],MATCH('orders (2)'!D628,products[Product ID],0),3)</f>
        <v>M</v>
      </c>
      <c r="R628" t="str">
        <f>INDEX(customers[],MATCH('orders (2)'!C628,customers[Customer ID],0),3)</f>
        <v>wbernthhe@miitbeian.gov.cn</v>
      </c>
      <c r="S628" t="str">
        <f t="shared" si="36"/>
        <v>Arabica</v>
      </c>
      <c r="T628" t="str">
        <f>VLOOKUP(orders[[#This Row],[Customer ID]],customers[],9,FALSE)</f>
        <v>No</v>
      </c>
      <c r="U628" t="str">
        <f t="shared" si="37"/>
        <v>Printemps</v>
      </c>
      <c r="V628" t="str">
        <f t="shared" si="38"/>
        <v>Medium</v>
      </c>
      <c r="W628" s="3">
        <f t="shared" si="39"/>
        <v>77.624999999999986</v>
      </c>
    </row>
    <row r="629" spans="1:23" x14ac:dyDescent="0.2">
      <c r="A629" t="s">
        <v>4028</v>
      </c>
      <c r="B629" s="1">
        <v>44682</v>
      </c>
      <c r="C629" t="s">
        <v>4029</v>
      </c>
      <c r="D629" t="s">
        <v>6165</v>
      </c>
      <c r="E629">
        <v>2</v>
      </c>
      <c r="F629" t="s">
        <v>4030</v>
      </c>
      <c r="G629" t="s">
        <v>4032</v>
      </c>
      <c r="H629" t="s">
        <v>4033</v>
      </c>
      <c r="I629" t="s">
        <v>62</v>
      </c>
      <c r="J629" t="s">
        <v>18</v>
      </c>
      <c r="K629">
        <v>77281</v>
      </c>
      <c r="L629" s="2">
        <v>2.5</v>
      </c>
      <c r="M629" s="3">
        <v>31.624999999999996</v>
      </c>
      <c r="N629" s="3">
        <v>1.2649999999999999</v>
      </c>
      <c r="O629">
        <v>3.4787499999999998</v>
      </c>
      <c r="P629" t="str">
        <f>INDEX(products[],MATCH('orders (2)'!D629,products[Product ID],0),2)</f>
        <v>Exc</v>
      </c>
      <c r="Q629" t="str">
        <f>INDEX(products[],MATCH('orders (2)'!D629,products[Product ID],0),3)</f>
        <v>M</v>
      </c>
      <c r="R629" t="str">
        <f>INDEX(customers[],MATCH('orders (2)'!C629,customers[Customer ID],0),3)</f>
        <v>bacarsonhf@cnn.com</v>
      </c>
      <c r="S629" t="str">
        <f t="shared" si="36"/>
        <v>Excercice</v>
      </c>
      <c r="T629" t="str">
        <f>VLOOKUP(orders[[#This Row],[Customer ID]],customers[],9,FALSE)</f>
        <v>Yes</v>
      </c>
      <c r="U629" t="str">
        <f t="shared" si="37"/>
        <v>Printemps</v>
      </c>
      <c r="V629" t="str">
        <f t="shared" si="38"/>
        <v>Medium</v>
      </c>
      <c r="W629" s="3">
        <f t="shared" si="39"/>
        <v>63.249999999999993</v>
      </c>
    </row>
    <row r="630" spans="1:23" x14ac:dyDescent="0.2">
      <c r="A630" t="s">
        <v>4034</v>
      </c>
      <c r="B630" s="1">
        <v>44680</v>
      </c>
      <c r="C630" t="s">
        <v>4035</v>
      </c>
      <c r="D630" t="s">
        <v>6183</v>
      </c>
      <c r="E630">
        <v>6</v>
      </c>
      <c r="F630" t="s">
        <v>4036</v>
      </c>
      <c r="G630" t="s">
        <v>4038</v>
      </c>
      <c r="H630" t="s">
        <v>4039</v>
      </c>
      <c r="I630" t="s">
        <v>4040</v>
      </c>
      <c r="J630" t="s">
        <v>317</v>
      </c>
      <c r="K630" t="s">
        <v>415</v>
      </c>
      <c r="L630" s="2">
        <v>0.2</v>
      </c>
      <c r="M630" s="3">
        <v>4.4550000000000001</v>
      </c>
      <c r="N630" s="3">
        <v>2.2275</v>
      </c>
      <c r="O630">
        <v>0.49004999999999999</v>
      </c>
      <c r="P630" t="str">
        <f>INDEX(products[],MATCH('orders (2)'!D630,products[Product ID],0),2)</f>
        <v>Exc</v>
      </c>
      <c r="Q630" t="str">
        <f>INDEX(products[],MATCH('orders (2)'!D630,products[Product ID],0),3)</f>
        <v>L</v>
      </c>
      <c r="R630" t="str">
        <f>INDEX(customers[],MATCH('orders (2)'!C630,customers[Customer ID],0),3)</f>
        <v>fbrighamhg@blog.com</v>
      </c>
      <c r="S630" t="str">
        <f t="shared" si="36"/>
        <v>Excercice</v>
      </c>
      <c r="T630" t="str">
        <f>VLOOKUP(orders[[#This Row],[Customer ID]],customers[],9,FALSE)</f>
        <v>Yes</v>
      </c>
      <c r="U630" t="str">
        <f t="shared" si="37"/>
        <v>Printemps</v>
      </c>
      <c r="V630" t="str">
        <f t="shared" si="38"/>
        <v>Light</v>
      </c>
      <c r="W630" s="3">
        <f t="shared" si="39"/>
        <v>26.73</v>
      </c>
    </row>
    <row r="631" spans="1:23" x14ac:dyDescent="0.2">
      <c r="A631" t="s">
        <v>4034</v>
      </c>
      <c r="B631" s="1">
        <v>44680</v>
      </c>
      <c r="C631" t="s">
        <v>4035</v>
      </c>
      <c r="D631" t="s">
        <v>6168</v>
      </c>
      <c r="E631">
        <v>4</v>
      </c>
      <c r="F631" t="s">
        <v>4036</v>
      </c>
      <c r="G631" t="s">
        <v>4038</v>
      </c>
      <c r="H631" t="s">
        <v>4039</v>
      </c>
      <c r="I631" t="s">
        <v>4040</v>
      </c>
      <c r="J631" t="s">
        <v>317</v>
      </c>
      <c r="K631" t="s">
        <v>415</v>
      </c>
      <c r="L631" s="2">
        <v>0.5</v>
      </c>
      <c r="M631" s="3">
        <v>7.77</v>
      </c>
      <c r="N631" s="3">
        <v>1.5539999999999998</v>
      </c>
      <c r="O631">
        <v>1.0101</v>
      </c>
      <c r="P631" t="str">
        <f>INDEX(products[],MATCH('orders (2)'!D631,products[Product ID],0),2)</f>
        <v>Lib</v>
      </c>
      <c r="Q631" t="str">
        <f>INDEX(products[],MATCH('orders (2)'!D631,products[Product ID],0),3)</f>
        <v>D</v>
      </c>
      <c r="R631" t="str">
        <f>INDEX(customers[],MATCH('orders (2)'!C631,customers[Customer ID],0),3)</f>
        <v>fbrighamhg@blog.com</v>
      </c>
      <c r="S631" t="str">
        <f t="shared" si="36"/>
        <v>Liberta</v>
      </c>
      <c r="T631" t="str">
        <f>VLOOKUP(orders[[#This Row],[Customer ID]],customers[],9,FALSE)</f>
        <v>Yes</v>
      </c>
      <c r="U631" t="str">
        <f t="shared" si="37"/>
        <v>Printemps</v>
      </c>
      <c r="V631" t="str">
        <f t="shared" si="38"/>
        <v>Dark</v>
      </c>
      <c r="W631" s="3">
        <f t="shared" si="39"/>
        <v>31.08</v>
      </c>
    </row>
    <row r="632" spans="1:23" x14ac:dyDescent="0.2">
      <c r="A632" t="s">
        <v>4034</v>
      </c>
      <c r="B632" s="1">
        <v>44680</v>
      </c>
      <c r="C632" t="s">
        <v>4035</v>
      </c>
      <c r="D632" t="s">
        <v>6153</v>
      </c>
      <c r="E632">
        <v>1</v>
      </c>
      <c r="F632" t="s">
        <v>4036</v>
      </c>
      <c r="G632" t="s">
        <v>4038</v>
      </c>
      <c r="H632" t="s">
        <v>4039</v>
      </c>
      <c r="I632" t="s">
        <v>4040</v>
      </c>
      <c r="J632" t="s">
        <v>317</v>
      </c>
      <c r="K632" t="s">
        <v>415</v>
      </c>
      <c r="L632" s="2">
        <v>0.2</v>
      </c>
      <c r="M632" s="3">
        <v>2.9849999999999999</v>
      </c>
      <c r="N632" s="3">
        <v>1.4924999999999999</v>
      </c>
      <c r="O632">
        <v>0.26865</v>
      </c>
      <c r="P632" t="str">
        <f>INDEX(products[],MATCH('orders (2)'!D632,products[Product ID],0),2)</f>
        <v>Ara</v>
      </c>
      <c r="Q632" t="str">
        <f>INDEX(products[],MATCH('orders (2)'!D632,products[Product ID],0),3)</f>
        <v>D</v>
      </c>
      <c r="R632" t="str">
        <f>INDEX(customers[],MATCH('orders (2)'!C632,customers[Customer ID],0),3)</f>
        <v>fbrighamhg@blog.com</v>
      </c>
      <c r="S632" t="str">
        <f t="shared" si="36"/>
        <v>Arabica</v>
      </c>
      <c r="T632" t="str">
        <f>VLOOKUP(orders[[#This Row],[Customer ID]],customers[],9,FALSE)</f>
        <v>Yes</v>
      </c>
      <c r="U632" t="str">
        <f t="shared" si="37"/>
        <v>Printemps</v>
      </c>
      <c r="V632" t="str">
        <f t="shared" si="38"/>
        <v>Dark</v>
      </c>
      <c r="W632" s="3">
        <f t="shared" si="39"/>
        <v>2.9849999999999999</v>
      </c>
    </row>
    <row r="633" spans="1:23" x14ac:dyDescent="0.2">
      <c r="A633" t="s">
        <v>4034</v>
      </c>
      <c r="B633" s="1">
        <v>44680</v>
      </c>
      <c r="C633" t="s">
        <v>4035</v>
      </c>
      <c r="D633" t="s">
        <v>6148</v>
      </c>
      <c r="E633">
        <v>5</v>
      </c>
      <c r="F633" t="s">
        <v>4036</v>
      </c>
      <c r="G633" t="s">
        <v>4038</v>
      </c>
      <c r="H633" t="s">
        <v>4039</v>
      </c>
      <c r="I633" t="s">
        <v>4040</v>
      </c>
      <c r="J633" t="s">
        <v>317</v>
      </c>
      <c r="K633" t="s">
        <v>415</v>
      </c>
      <c r="L633" s="2">
        <v>2.5</v>
      </c>
      <c r="M633" s="3">
        <v>20.584999999999997</v>
      </c>
      <c r="N633" s="3">
        <v>0.82339999999999991</v>
      </c>
      <c r="O633">
        <v>1.2350999999999999</v>
      </c>
      <c r="P633" t="str">
        <f>INDEX(products[],MATCH('orders (2)'!D633,products[Product ID],0),2)</f>
        <v>Rob</v>
      </c>
      <c r="Q633" t="str">
        <f>INDEX(products[],MATCH('orders (2)'!D633,products[Product ID],0),3)</f>
        <v>D</v>
      </c>
      <c r="R633" t="str">
        <f>INDEX(customers[],MATCH('orders (2)'!C633,customers[Customer ID],0),3)</f>
        <v>fbrighamhg@blog.com</v>
      </c>
      <c r="S633" t="str">
        <f t="shared" si="36"/>
        <v>Robesca</v>
      </c>
      <c r="T633" t="str">
        <f>VLOOKUP(orders[[#This Row],[Customer ID]],customers[],9,FALSE)</f>
        <v>Yes</v>
      </c>
      <c r="U633" t="str">
        <f t="shared" si="37"/>
        <v>Printemps</v>
      </c>
      <c r="V633" t="str">
        <f t="shared" si="38"/>
        <v>Dark</v>
      </c>
      <c r="W633" s="3">
        <f t="shared" si="39"/>
        <v>102.92499999999998</v>
      </c>
    </row>
    <row r="634" spans="1:23" x14ac:dyDescent="0.2">
      <c r="A634" t="s">
        <v>4055</v>
      </c>
      <c r="B634" s="1">
        <v>44049</v>
      </c>
      <c r="C634" t="s">
        <v>4056</v>
      </c>
      <c r="D634" t="s">
        <v>6175</v>
      </c>
      <c r="E634">
        <v>4</v>
      </c>
      <c r="F634" t="s">
        <v>4057</v>
      </c>
      <c r="G634" t="s">
        <v>4059</v>
      </c>
      <c r="H634" t="s">
        <v>4060</v>
      </c>
      <c r="I634" t="s">
        <v>26</v>
      </c>
      <c r="J634" t="s">
        <v>18</v>
      </c>
      <c r="K634">
        <v>90005</v>
      </c>
      <c r="L634" s="2">
        <v>0.5</v>
      </c>
      <c r="M634" s="3">
        <v>8.91</v>
      </c>
      <c r="N634" s="3">
        <v>1.782</v>
      </c>
      <c r="O634">
        <v>0.98009999999999997</v>
      </c>
      <c r="P634" t="str">
        <f>INDEX(products[],MATCH('orders (2)'!D634,products[Product ID],0),2)</f>
        <v>Exc</v>
      </c>
      <c r="Q634" t="str">
        <f>INDEX(products[],MATCH('orders (2)'!D634,products[Product ID],0),3)</f>
        <v>L</v>
      </c>
      <c r="R634" t="str">
        <f>INDEX(customers[],MATCH('orders (2)'!C634,customers[Customer ID],0),3)</f>
        <v>myoxenhk@google.com</v>
      </c>
      <c r="S634" t="str">
        <f t="shared" si="36"/>
        <v>Excercice</v>
      </c>
      <c r="T634" t="str">
        <f>VLOOKUP(orders[[#This Row],[Customer ID]],customers[],9,FALSE)</f>
        <v>No</v>
      </c>
      <c r="U634" t="str">
        <f t="shared" si="37"/>
        <v>Été</v>
      </c>
      <c r="V634" t="str">
        <f t="shared" si="38"/>
        <v>Light</v>
      </c>
      <c r="W634" s="3">
        <f t="shared" si="39"/>
        <v>35.64</v>
      </c>
    </row>
    <row r="635" spans="1:23" x14ac:dyDescent="0.2">
      <c r="A635" t="s">
        <v>4061</v>
      </c>
      <c r="B635" s="1">
        <v>43820</v>
      </c>
      <c r="C635" t="s">
        <v>4062</v>
      </c>
      <c r="D635" t="s">
        <v>6178</v>
      </c>
      <c r="E635">
        <v>4</v>
      </c>
      <c r="F635" t="s">
        <v>4063</v>
      </c>
      <c r="G635" t="s">
        <v>4065</v>
      </c>
      <c r="H635" t="s">
        <v>4066</v>
      </c>
      <c r="I635" t="s">
        <v>201</v>
      </c>
      <c r="J635" t="s">
        <v>18</v>
      </c>
      <c r="K635">
        <v>18706</v>
      </c>
      <c r="L635" s="2">
        <v>1</v>
      </c>
      <c r="M635" s="3">
        <v>11.95</v>
      </c>
      <c r="N635" s="3">
        <v>1.1949999999999998</v>
      </c>
      <c r="O635">
        <v>0.71699999999999997</v>
      </c>
      <c r="P635" t="str">
        <f>INDEX(products[],MATCH('orders (2)'!D635,products[Product ID],0),2)</f>
        <v>Rob</v>
      </c>
      <c r="Q635" t="str">
        <f>INDEX(products[],MATCH('orders (2)'!D635,products[Product ID],0),3)</f>
        <v>L</v>
      </c>
      <c r="R635" t="str">
        <f>INDEX(customers[],MATCH('orders (2)'!C635,customers[Customer ID],0),3)</f>
        <v>gmcgavinhl@histats.com</v>
      </c>
      <c r="S635" t="str">
        <f t="shared" si="36"/>
        <v>Robesca</v>
      </c>
      <c r="T635" t="str">
        <f>VLOOKUP(orders[[#This Row],[Customer ID]],customers[],9,FALSE)</f>
        <v>No</v>
      </c>
      <c r="U635" t="str">
        <f t="shared" si="37"/>
        <v>Hiver</v>
      </c>
      <c r="V635" t="str">
        <f t="shared" si="38"/>
        <v>Light</v>
      </c>
      <c r="W635" s="3">
        <f t="shared" si="39"/>
        <v>47.8</v>
      </c>
    </row>
    <row r="636" spans="1:23" x14ac:dyDescent="0.2">
      <c r="A636" t="s">
        <v>4067</v>
      </c>
      <c r="B636" s="1">
        <v>43940</v>
      </c>
      <c r="C636" t="s">
        <v>4068</v>
      </c>
      <c r="D636" t="s">
        <v>6161</v>
      </c>
      <c r="E636">
        <v>3</v>
      </c>
      <c r="F636" t="s">
        <v>4069</v>
      </c>
      <c r="G636" t="s">
        <v>4071</v>
      </c>
      <c r="H636" t="s">
        <v>4072</v>
      </c>
      <c r="I636" t="s">
        <v>189</v>
      </c>
      <c r="J636" t="s">
        <v>18</v>
      </c>
      <c r="K636">
        <v>76205</v>
      </c>
      <c r="L636" s="2">
        <v>1</v>
      </c>
      <c r="M636" s="3">
        <v>14.55</v>
      </c>
      <c r="N636" s="3">
        <v>1.4550000000000001</v>
      </c>
      <c r="O636">
        <v>1.8915000000000002</v>
      </c>
      <c r="P636" t="str">
        <f>INDEX(products[],MATCH('orders (2)'!D636,products[Product ID],0),2)</f>
        <v>Lib</v>
      </c>
      <c r="Q636" t="str">
        <f>INDEX(products[],MATCH('orders (2)'!D636,products[Product ID],0),3)</f>
        <v>M</v>
      </c>
      <c r="R636" t="str">
        <f>INDEX(customers[],MATCH('orders (2)'!C636,customers[Customer ID],0),3)</f>
        <v>luttermarehm@engadget.com</v>
      </c>
      <c r="S636" t="str">
        <f t="shared" si="36"/>
        <v>Liberta</v>
      </c>
      <c r="T636" t="str">
        <f>VLOOKUP(orders[[#This Row],[Customer ID]],customers[],9,FALSE)</f>
        <v>No</v>
      </c>
      <c r="U636" t="str">
        <f t="shared" si="37"/>
        <v>Printemps</v>
      </c>
      <c r="V636" t="str">
        <f t="shared" si="38"/>
        <v>Medium</v>
      </c>
      <c r="W636" s="3">
        <f t="shared" si="39"/>
        <v>43.650000000000006</v>
      </c>
    </row>
    <row r="637" spans="1:23" x14ac:dyDescent="0.2">
      <c r="A637" t="s">
        <v>4073</v>
      </c>
      <c r="B637" s="1">
        <v>44578</v>
      </c>
      <c r="C637" t="s">
        <v>4074</v>
      </c>
      <c r="D637" t="s">
        <v>6175</v>
      </c>
      <c r="E637">
        <v>4</v>
      </c>
      <c r="F637" t="s">
        <v>4075</v>
      </c>
      <c r="G637" t="s">
        <v>4077</v>
      </c>
      <c r="H637" t="s">
        <v>4078</v>
      </c>
      <c r="I637" t="s">
        <v>36</v>
      </c>
      <c r="J637" t="s">
        <v>18</v>
      </c>
      <c r="K637">
        <v>64082</v>
      </c>
      <c r="L637" s="2">
        <v>0.5</v>
      </c>
      <c r="M637" s="3">
        <v>8.91</v>
      </c>
      <c r="N637" s="3">
        <v>1.782</v>
      </c>
      <c r="O637">
        <v>0.98009999999999997</v>
      </c>
      <c r="P637" t="str">
        <f>INDEX(products[],MATCH('orders (2)'!D637,products[Product ID],0),2)</f>
        <v>Exc</v>
      </c>
      <c r="Q637" t="str">
        <f>INDEX(products[],MATCH('orders (2)'!D637,products[Product ID],0),3)</f>
        <v>L</v>
      </c>
      <c r="R637" t="str">
        <f>INDEX(customers[],MATCH('orders (2)'!C637,customers[Customer ID],0),3)</f>
        <v>edambrogiohn@techcrunch.com</v>
      </c>
      <c r="S637" t="str">
        <f t="shared" si="36"/>
        <v>Excercice</v>
      </c>
      <c r="T637" t="str">
        <f>VLOOKUP(orders[[#This Row],[Customer ID]],customers[],9,FALSE)</f>
        <v>Yes</v>
      </c>
      <c r="U637" t="str">
        <f t="shared" si="37"/>
        <v>Hiver</v>
      </c>
      <c r="V637" t="str">
        <f t="shared" si="38"/>
        <v>Light</v>
      </c>
      <c r="W637" s="3">
        <f t="shared" si="39"/>
        <v>35.64</v>
      </c>
    </row>
    <row r="638" spans="1:23" x14ac:dyDescent="0.2">
      <c r="A638" t="s">
        <v>4079</v>
      </c>
      <c r="B638" s="1">
        <v>43487</v>
      </c>
      <c r="C638" t="s">
        <v>4080</v>
      </c>
      <c r="D638" t="s">
        <v>6169</v>
      </c>
      <c r="E638">
        <v>6</v>
      </c>
      <c r="F638" t="s">
        <v>4081</v>
      </c>
      <c r="G638" t="s">
        <v>4083</v>
      </c>
      <c r="H638" t="s">
        <v>4084</v>
      </c>
      <c r="I638" t="s">
        <v>87</v>
      </c>
      <c r="J638" t="s">
        <v>18</v>
      </c>
      <c r="K638">
        <v>72209</v>
      </c>
      <c r="L638" s="2">
        <v>1</v>
      </c>
      <c r="M638" s="3">
        <v>15.85</v>
      </c>
      <c r="N638" s="3">
        <v>1.585</v>
      </c>
      <c r="O638">
        <v>2.0605000000000002</v>
      </c>
      <c r="P638" t="str">
        <f>INDEX(products[],MATCH('orders (2)'!D638,products[Product ID],0),2)</f>
        <v>Lib</v>
      </c>
      <c r="Q638" t="str">
        <f>INDEX(products[],MATCH('orders (2)'!D638,products[Product ID],0),3)</f>
        <v>L</v>
      </c>
      <c r="R638" t="str">
        <f>INDEX(customers[],MATCH('orders (2)'!C638,customers[Customer ID],0),3)</f>
        <v>cwinchcombeho@jiathis.com</v>
      </c>
      <c r="S638" t="str">
        <f t="shared" si="36"/>
        <v>Liberta</v>
      </c>
      <c r="T638" t="str">
        <f>VLOOKUP(orders[[#This Row],[Customer ID]],customers[],9,FALSE)</f>
        <v>Yes</v>
      </c>
      <c r="U638" t="str">
        <f t="shared" si="37"/>
        <v>Hiver</v>
      </c>
      <c r="V638" t="str">
        <f t="shared" si="38"/>
        <v>Light</v>
      </c>
      <c r="W638" s="3">
        <f t="shared" si="39"/>
        <v>95.1</v>
      </c>
    </row>
    <row r="639" spans="1:23" x14ac:dyDescent="0.2">
      <c r="A639" t="s">
        <v>4085</v>
      </c>
      <c r="B639" s="1">
        <v>43889</v>
      </c>
      <c r="C639" t="s">
        <v>4086</v>
      </c>
      <c r="D639" t="s">
        <v>6165</v>
      </c>
      <c r="E639">
        <v>1</v>
      </c>
      <c r="F639" t="s">
        <v>4087</v>
      </c>
      <c r="G639" t="s">
        <v>4089</v>
      </c>
      <c r="H639" t="s">
        <v>4090</v>
      </c>
      <c r="I639" t="s">
        <v>4091</v>
      </c>
      <c r="J639" t="s">
        <v>317</v>
      </c>
      <c r="K639" t="s">
        <v>323</v>
      </c>
      <c r="L639" s="2">
        <v>2.5</v>
      </c>
      <c r="M639" s="3">
        <v>31.624999999999996</v>
      </c>
      <c r="N639" s="3">
        <v>1.2649999999999999</v>
      </c>
      <c r="O639">
        <v>3.4787499999999998</v>
      </c>
      <c r="P639" t="str">
        <f>INDEX(products[],MATCH('orders (2)'!D639,products[Product ID],0),2)</f>
        <v>Exc</v>
      </c>
      <c r="Q639" t="str">
        <f>INDEX(products[],MATCH('orders (2)'!D639,products[Product ID],0),3)</f>
        <v>M</v>
      </c>
      <c r="R639" t="str">
        <f>INDEX(customers[],MATCH('orders (2)'!C639,customers[Customer ID],0),3)</f>
        <v>bpaumierhp@umn.edu</v>
      </c>
      <c r="S639" t="str">
        <f t="shared" si="36"/>
        <v>Excercice</v>
      </c>
      <c r="T639" t="str">
        <f>VLOOKUP(orders[[#This Row],[Customer ID]],customers[],9,FALSE)</f>
        <v>Yes</v>
      </c>
      <c r="U639" t="str">
        <f t="shared" si="37"/>
        <v>Hiver</v>
      </c>
      <c r="V639" t="str">
        <f t="shared" si="38"/>
        <v>Medium</v>
      </c>
      <c r="W639" s="3">
        <f t="shared" si="39"/>
        <v>31.624999999999996</v>
      </c>
    </row>
    <row r="640" spans="1:23" x14ac:dyDescent="0.2">
      <c r="A640" t="s">
        <v>4092</v>
      </c>
      <c r="B640" s="1">
        <v>43684</v>
      </c>
      <c r="C640" t="s">
        <v>4093</v>
      </c>
      <c r="D640" t="s">
        <v>6174</v>
      </c>
      <c r="E640">
        <v>3</v>
      </c>
      <c r="F640" t="s">
        <v>4094</v>
      </c>
      <c r="G640" t="s">
        <v>4095</v>
      </c>
      <c r="H640" t="s">
        <v>4096</v>
      </c>
      <c r="I640" t="s">
        <v>3663</v>
      </c>
      <c r="J640" t="s">
        <v>317</v>
      </c>
      <c r="K640" t="s">
        <v>397</v>
      </c>
      <c r="L640" s="2">
        <v>2.5</v>
      </c>
      <c r="M640" s="3">
        <v>25.874999999999996</v>
      </c>
      <c r="N640" s="3">
        <v>1.0349999999999999</v>
      </c>
      <c r="O640">
        <v>2.3287499999999994</v>
      </c>
      <c r="P640" t="str">
        <f>INDEX(products[],MATCH('orders (2)'!D640,products[Product ID],0),2)</f>
        <v>Ara</v>
      </c>
      <c r="Q640" t="str">
        <f>INDEX(products[],MATCH('orders (2)'!D640,products[Product ID],0),3)</f>
        <v>M</v>
      </c>
      <c r="R640">
        <f>INDEX(customers[],MATCH('orders (2)'!C640,customers[Customer ID],0),3)</f>
        <v>0</v>
      </c>
      <c r="S640" t="str">
        <f t="shared" si="36"/>
        <v>Arabica</v>
      </c>
      <c r="T640" t="str">
        <f>VLOOKUP(orders[[#This Row],[Customer ID]],customers[],9,FALSE)</f>
        <v>Yes</v>
      </c>
      <c r="U640" t="str">
        <f t="shared" si="37"/>
        <v>Été</v>
      </c>
      <c r="V640" t="str">
        <f t="shared" si="38"/>
        <v>Medium</v>
      </c>
      <c r="W640" s="3">
        <f t="shared" si="39"/>
        <v>77.624999999999986</v>
      </c>
    </row>
    <row r="641" spans="1:23" x14ac:dyDescent="0.2">
      <c r="A641" t="s">
        <v>4097</v>
      </c>
      <c r="B641" s="1">
        <v>44331</v>
      </c>
      <c r="C641" t="s">
        <v>4098</v>
      </c>
      <c r="D641" t="s">
        <v>6149</v>
      </c>
      <c r="E641">
        <v>1</v>
      </c>
      <c r="F641" t="s">
        <v>4099</v>
      </c>
      <c r="G641" t="s">
        <v>4101</v>
      </c>
      <c r="H641" t="s">
        <v>4102</v>
      </c>
      <c r="I641" t="s">
        <v>178</v>
      </c>
      <c r="J641" t="s">
        <v>18</v>
      </c>
      <c r="K641">
        <v>16534</v>
      </c>
      <c r="L641" s="2">
        <v>0.2</v>
      </c>
      <c r="M641" s="3">
        <v>3.8849999999999998</v>
      </c>
      <c r="N641" s="3">
        <v>1.9424999999999999</v>
      </c>
      <c r="O641">
        <v>0.50505</v>
      </c>
      <c r="P641" t="str">
        <f>INDEX(products[],MATCH('orders (2)'!D641,products[Product ID],0),2)</f>
        <v>Lib</v>
      </c>
      <c r="Q641" t="str">
        <f>INDEX(products[],MATCH('orders (2)'!D641,products[Product ID],0),3)</f>
        <v>D</v>
      </c>
      <c r="R641" t="str">
        <f>INDEX(customers[],MATCH('orders (2)'!C641,customers[Customer ID],0),3)</f>
        <v>jcapeyhr@bravesites.com</v>
      </c>
      <c r="S641" t="str">
        <f t="shared" si="36"/>
        <v>Liberta</v>
      </c>
      <c r="T641" t="str">
        <f>VLOOKUP(orders[[#This Row],[Customer ID]],customers[],9,FALSE)</f>
        <v>Yes</v>
      </c>
      <c r="U641" t="str">
        <f t="shared" si="37"/>
        <v>Printemps</v>
      </c>
      <c r="V641" t="str">
        <f t="shared" si="38"/>
        <v>Dark</v>
      </c>
      <c r="W641" s="3">
        <f t="shared" si="39"/>
        <v>3.8849999999999998</v>
      </c>
    </row>
    <row r="642" spans="1:23" x14ac:dyDescent="0.2">
      <c r="A642" t="s">
        <v>4103</v>
      </c>
      <c r="B642" s="1">
        <v>44547</v>
      </c>
      <c r="C642" t="s">
        <v>4151</v>
      </c>
      <c r="D642" t="s">
        <v>6141</v>
      </c>
      <c r="E642">
        <v>5</v>
      </c>
      <c r="F642" t="s">
        <v>4152</v>
      </c>
      <c r="G642" t="s">
        <v>4154</v>
      </c>
      <c r="H642" t="s">
        <v>4155</v>
      </c>
      <c r="I642" t="s">
        <v>38</v>
      </c>
      <c r="J642" t="s">
        <v>18</v>
      </c>
      <c r="K642">
        <v>43240</v>
      </c>
      <c r="L642" s="2">
        <v>2.5</v>
      </c>
      <c r="M642" s="3">
        <v>27.484999999999996</v>
      </c>
      <c r="N642" s="3">
        <v>1.0993999999999999</v>
      </c>
      <c r="O642">
        <v>1.6490999999999998</v>
      </c>
      <c r="P642" t="str">
        <f>INDEX(products[],MATCH('orders (2)'!D642,products[Product ID],0),2)</f>
        <v>Rob</v>
      </c>
      <c r="Q642" t="str">
        <f>INDEX(products[],MATCH('orders (2)'!D642,products[Product ID],0),3)</f>
        <v>L</v>
      </c>
      <c r="R642" t="str">
        <f>INDEX(customers[],MATCH('orders (2)'!C642,customers[Customer ID],0),3)</f>
        <v>tmathonneti0@google.co.jp</v>
      </c>
      <c r="S642" t="str">
        <f t="shared" ref="S642:S705" si="40">_xlfn.IFS(P642="Rob","Robesca",P642="Ara","Arabica",P642="Exc","Excercice",P642="Lib","Liberta")</f>
        <v>Robesca</v>
      </c>
      <c r="T642" t="str">
        <f>VLOOKUP(orders[[#This Row],[Customer ID]],customers[],9,FALSE)</f>
        <v>No</v>
      </c>
      <c r="U642" t="str">
        <f t="shared" ref="U642:U705" si="41">_xlfn.IFS(MONTH(B642)=7,"Été",MONTH(B642)=8,"Été",MONTH(B642)=6,"Été",MONTH(B642)=9,"Automne ",MONTH(B642)=10,"Automne",MONTH(B642)=11,"Automne",MONTH(B642)=5,"Printemps",MONTH(B642)=4,"Printemps",MONTH(B642)=3,"Printemps",MONTH(B642)=1,"Hiver",MONTH(B642)=2,"Hiver",MONTH(B642)=12,"Hiver")</f>
        <v>Hiver</v>
      </c>
      <c r="V642" t="str">
        <f t="shared" ref="V642:V705" si="42">_xlfn.IFS(Q642="M","Medium",Q642="L","Light",Q642="D","Dark")</f>
        <v>Light</v>
      </c>
      <c r="W642" s="3">
        <f t="shared" ref="W642:W705" si="43">E642*M642</f>
        <v>137.42499999999998</v>
      </c>
    </row>
    <row r="643" spans="1:23" x14ac:dyDescent="0.2">
      <c r="A643" t="s">
        <v>4150</v>
      </c>
      <c r="B643" s="1">
        <v>43884</v>
      </c>
      <c r="C643" t="s">
        <v>4151</v>
      </c>
      <c r="D643" t="s">
        <v>6162</v>
      </c>
      <c r="E643">
        <v>6</v>
      </c>
      <c r="F643" t="s">
        <v>4152</v>
      </c>
      <c r="G643" t="s">
        <v>4154</v>
      </c>
      <c r="H643" t="s">
        <v>4155</v>
      </c>
      <c r="I643" t="s">
        <v>38</v>
      </c>
      <c r="J643" t="s">
        <v>18</v>
      </c>
      <c r="K643">
        <v>43240</v>
      </c>
      <c r="L643" s="2">
        <v>0.2</v>
      </c>
      <c r="M643" s="3">
        <v>2.6849999999999996</v>
      </c>
      <c r="N643" s="3">
        <v>1.3424999999999998</v>
      </c>
      <c r="O643">
        <v>0.16109999999999997</v>
      </c>
      <c r="P643" t="str">
        <f>INDEX(products[],MATCH('orders (2)'!D643,products[Product ID],0),2)</f>
        <v>Rob</v>
      </c>
      <c r="Q643" t="str">
        <f>INDEX(products[],MATCH('orders (2)'!D643,products[Product ID],0),3)</f>
        <v>D</v>
      </c>
      <c r="R643" t="str">
        <f>INDEX(customers[],MATCH('orders (2)'!C643,customers[Customer ID],0),3)</f>
        <v>tmathonneti0@google.co.jp</v>
      </c>
      <c r="S643" t="str">
        <f t="shared" si="40"/>
        <v>Robesca</v>
      </c>
      <c r="T643" t="str">
        <f>VLOOKUP(orders[[#This Row],[Customer ID]],customers[],9,FALSE)</f>
        <v>No</v>
      </c>
      <c r="U643" t="str">
        <f t="shared" si="41"/>
        <v>Hiver</v>
      </c>
      <c r="V643" t="str">
        <f t="shared" si="42"/>
        <v>Dark</v>
      </c>
      <c r="W643" s="3">
        <f t="shared" si="43"/>
        <v>16.11</v>
      </c>
    </row>
    <row r="644" spans="1:23" x14ac:dyDescent="0.2">
      <c r="A644" t="s">
        <v>4108</v>
      </c>
      <c r="B644" s="1">
        <v>44448</v>
      </c>
      <c r="C644" t="s">
        <v>4109</v>
      </c>
      <c r="D644" t="s">
        <v>6178</v>
      </c>
      <c r="E644">
        <v>3</v>
      </c>
      <c r="F644" t="s">
        <v>4110</v>
      </c>
      <c r="G644" t="s">
        <v>4112</v>
      </c>
      <c r="H644" t="s">
        <v>4113</v>
      </c>
      <c r="I644" t="s">
        <v>107</v>
      </c>
      <c r="J644" t="s">
        <v>18</v>
      </c>
      <c r="K644">
        <v>15255</v>
      </c>
      <c r="L644" s="2">
        <v>1</v>
      </c>
      <c r="M644" s="3">
        <v>11.95</v>
      </c>
      <c r="N644" s="3">
        <v>1.1949999999999998</v>
      </c>
      <c r="O644">
        <v>0.71699999999999997</v>
      </c>
      <c r="P644" t="str">
        <f>INDEX(products[],MATCH('orders (2)'!D644,products[Product ID],0),2)</f>
        <v>Rob</v>
      </c>
      <c r="Q644" t="str">
        <f>INDEX(products[],MATCH('orders (2)'!D644,products[Product ID],0),3)</f>
        <v>L</v>
      </c>
      <c r="R644" t="str">
        <f>INDEX(customers[],MATCH('orders (2)'!C644,customers[Customer ID],0),3)</f>
        <v>ybasillht@theguardian.com</v>
      </c>
      <c r="S644" t="str">
        <f t="shared" si="40"/>
        <v>Robesca</v>
      </c>
      <c r="T644" t="str">
        <f>VLOOKUP(orders[[#This Row],[Customer ID]],customers[],9,FALSE)</f>
        <v>Yes</v>
      </c>
      <c r="U644" t="str">
        <f t="shared" si="41"/>
        <v xml:space="preserve">Automne </v>
      </c>
      <c r="V644" t="str">
        <f t="shared" si="42"/>
        <v>Light</v>
      </c>
      <c r="W644" s="3">
        <f t="shared" si="43"/>
        <v>35.849999999999994</v>
      </c>
    </row>
    <row r="645" spans="1:23" x14ac:dyDescent="0.2">
      <c r="A645" t="s">
        <v>4114</v>
      </c>
      <c r="B645" s="1">
        <v>43880</v>
      </c>
      <c r="C645" t="s">
        <v>4115</v>
      </c>
      <c r="D645" t="s">
        <v>6155</v>
      </c>
      <c r="E645">
        <v>2</v>
      </c>
      <c r="F645" t="s">
        <v>4116</v>
      </c>
      <c r="G645" t="s">
        <v>4118</v>
      </c>
      <c r="H645" t="s">
        <v>4119</v>
      </c>
      <c r="I645" t="s">
        <v>4120</v>
      </c>
      <c r="J645" t="s">
        <v>27</v>
      </c>
      <c r="K645" t="s">
        <v>4121</v>
      </c>
      <c r="L645" s="2">
        <v>0.2</v>
      </c>
      <c r="M645" s="3">
        <v>4.125</v>
      </c>
      <c r="N645" s="3">
        <v>2.0625</v>
      </c>
      <c r="O645">
        <v>0.45374999999999999</v>
      </c>
      <c r="P645" t="str">
        <f>INDEX(products[],MATCH('orders (2)'!D645,products[Product ID],0),2)</f>
        <v>Exc</v>
      </c>
      <c r="Q645" t="str">
        <f>INDEX(products[],MATCH('orders (2)'!D645,products[Product ID],0),3)</f>
        <v>M</v>
      </c>
      <c r="R645" t="str">
        <f>INDEX(customers[],MATCH('orders (2)'!C645,customers[Customer ID],0),3)</f>
        <v>mbaistowhu@i2i.jp</v>
      </c>
      <c r="S645" t="str">
        <f t="shared" si="40"/>
        <v>Excercice</v>
      </c>
      <c r="T645" t="str">
        <f>VLOOKUP(orders[[#This Row],[Customer ID]],customers[],9,FALSE)</f>
        <v>Yes</v>
      </c>
      <c r="U645" t="str">
        <f t="shared" si="41"/>
        <v>Hiver</v>
      </c>
      <c r="V645" t="str">
        <f t="shared" si="42"/>
        <v>Medium</v>
      </c>
      <c r="W645" s="3">
        <f t="shared" si="43"/>
        <v>8.25</v>
      </c>
    </row>
    <row r="646" spans="1:23" x14ac:dyDescent="0.2">
      <c r="A646" t="s">
        <v>4122</v>
      </c>
      <c r="B646" s="1">
        <v>44011</v>
      </c>
      <c r="C646" t="s">
        <v>4123</v>
      </c>
      <c r="D646" t="s">
        <v>6147</v>
      </c>
      <c r="E646">
        <v>3</v>
      </c>
      <c r="F646" t="s">
        <v>4124</v>
      </c>
      <c r="H646" t="s">
        <v>4126</v>
      </c>
      <c r="I646" t="s">
        <v>51</v>
      </c>
      <c r="J646" t="s">
        <v>18</v>
      </c>
      <c r="K646">
        <v>75260</v>
      </c>
      <c r="L646" s="2">
        <v>2.5</v>
      </c>
      <c r="M646" s="3">
        <v>34.154999999999994</v>
      </c>
      <c r="N646" s="3">
        <v>1.3661999999999999</v>
      </c>
      <c r="O646">
        <v>3.7570499999999996</v>
      </c>
      <c r="P646" t="str">
        <f>INDEX(products[],MATCH('orders (2)'!D646,products[Product ID],0),2)</f>
        <v>Exc</v>
      </c>
      <c r="Q646" t="str">
        <f>INDEX(products[],MATCH('orders (2)'!D646,products[Product ID],0),3)</f>
        <v>L</v>
      </c>
      <c r="R646" t="str">
        <f>INDEX(customers[],MATCH('orders (2)'!C646,customers[Customer ID],0),3)</f>
        <v>cpallanthv@typepad.com</v>
      </c>
      <c r="S646" t="str">
        <f t="shared" si="40"/>
        <v>Excercice</v>
      </c>
      <c r="T646" t="str">
        <f>VLOOKUP(orders[[#This Row],[Customer ID]],customers[],9,FALSE)</f>
        <v>Yes</v>
      </c>
      <c r="U646" t="str">
        <f t="shared" si="41"/>
        <v>Été</v>
      </c>
      <c r="V646" t="str">
        <f t="shared" si="42"/>
        <v>Light</v>
      </c>
      <c r="W646" s="3">
        <f t="shared" si="43"/>
        <v>102.46499999999997</v>
      </c>
    </row>
    <row r="647" spans="1:23" x14ac:dyDescent="0.2">
      <c r="A647" t="s">
        <v>4127</v>
      </c>
      <c r="B647" s="1">
        <v>44694</v>
      </c>
      <c r="C647" t="s">
        <v>4128</v>
      </c>
      <c r="D647" t="s">
        <v>6148</v>
      </c>
      <c r="E647">
        <v>2</v>
      </c>
      <c r="F647" t="s">
        <v>4129</v>
      </c>
      <c r="G647" t="s">
        <v>4130</v>
      </c>
      <c r="H647" t="s">
        <v>4131</v>
      </c>
      <c r="I647" t="s">
        <v>91</v>
      </c>
      <c r="J647" t="s">
        <v>18</v>
      </c>
      <c r="K647">
        <v>33233</v>
      </c>
      <c r="L647" s="2">
        <v>2.5</v>
      </c>
      <c r="M647" s="3">
        <v>20.584999999999997</v>
      </c>
      <c r="N647" s="3">
        <v>0.82339999999999991</v>
      </c>
      <c r="O647">
        <v>1.2350999999999999</v>
      </c>
      <c r="P647" t="str">
        <f>INDEX(products[],MATCH('orders (2)'!D647,products[Product ID],0),2)</f>
        <v>Rob</v>
      </c>
      <c r="Q647" t="str">
        <f>INDEX(products[],MATCH('orders (2)'!D647,products[Product ID],0),3)</f>
        <v>D</v>
      </c>
      <c r="R647">
        <f>INDEX(customers[],MATCH('orders (2)'!C647,customers[Customer ID],0),3)</f>
        <v>0</v>
      </c>
      <c r="S647" t="str">
        <f t="shared" si="40"/>
        <v>Robesca</v>
      </c>
      <c r="T647" t="str">
        <f>VLOOKUP(orders[[#This Row],[Customer ID]],customers[],9,FALSE)</f>
        <v>No</v>
      </c>
      <c r="U647" t="str">
        <f t="shared" si="41"/>
        <v>Printemps</v>
      </c>
      <c r="V647" t="str">
        <f t="shared" si="42"/>
        <v>Dark</v>
      </c>
      <c r="W647" s="3">
        <f t="shared" si="43"/>
        <v>41.169999999999995</v>
      </c>
    </row>
    <row r="648" spans="1:23" x14ac:dyDescent="0.2">
      <c r="A648" t="s">
        <v>4132</v>
      </c>
      <c r="B648" s="1">
        <v>44106</v>
      </c>
      <c r="C648" t="s">
        <v>4133</v>
      </c>
      <c r="D648" t="s">
        <v>6167</v>
      </c>
      <c r="E648">
        <v>3</v>
      </c>
      <c r="F648" t="s">
        <v>4134</v>
      </c>
      <c r="G648" t="s">
        <v>4136</v>
      </c>
      <c r="H648" t="s">
        <v>4137</v>
      </c>
      <c r="I648" t="s">
        <v>466</v>
      </c>
      <c r="J648" t="s">
        <v>18</v>
      </c>
      <c r="K648">
        <v>76905</v>
      </c>
      <c r="L648" s="2">
        <v>2.5</v>
      </c>
      <c r="M648" s="3">
        <v>22.884999999999998</v>
      </c>
      <c r="N648" s="3">
        <v>0.91539999999999988</v>
      </c>
      <c r="O648">
        <v>2.0596499999999995</v>
      </c>
      <c r="P648" t="str">
        <f>INDEX(products[],MATCH('orders (2)'!D648,products[Product ID],0),2)</f>
        <v>Ara</v>
      </c>
      <c r="Q648" t="str">
        <f>INDEX(products[],MATCH('orders (2)'!D648,products[Product ID],0),3)</f>
        <v>D</v>
      </c>
      <c r="R648" t="str">
        <f>INDEX(customers[],MATCH('orders (2)'!C648,customers[Customer ID],0),3)</f>
        <v>dohx@redcross.org</v>
      </c>
      <c r="S648" t="str">
        <f t="shared" si="40"/>
        <v>Arabica</v>
      </c>
      <c r="T648" t="str">
        <f>VLOOKUP(orders[[#This Row],[Customer ID]],customers[],9,FALSE)</f>
        <v>Yes</v>
      </c>
      <c r="U648" t="str">
        <f t="shared" si="41"/>
        <v>Automne</v>
      </c>
      <c r="V648" t="str">
        <f t="shared" si="42"/>
        <v>Dark</v>
      </c>
      <c r="W648" s="3">
        <f t="shared" si="43"/>
        <v>68.655000000000001</v>
      </c>
    </row>
    <row r="649" spans="1:23" x14ac:dyDescent="0.2">
      <c r="A649" t="s">
        <v>4138</v>
      </c>
      <c r="B649" s="1">
        <v>44532</v>
      </c>
      <c r="C649" t="s">
        <v>4139</v>
      </c>
      <c r="D649" t="s">
        <v>6146</v>
      </c>
      <c r="E649">
        <v>1</v>
      </c>
      <c r="F649" t="s">
        <v>4140</v>
      </c>
      <c r="G649" t="s">
        <v>4142</v>
      </c>
      <c r="H649" t="s">
        <v>4143</v>
      </c>
      <c r="I649" t="s">
        <v>197</v>
      </c>
      <c r="J649" t="s">
        <v>18</v>
      </c>
      <c r="K649">
        <v>12205</v>
      </c>
      <c r="L649" s="2">
        <v>1</v>
      </c>
      <c r="M649" s="3">
        <v>9.9499999999999993</v>
      </c>
      <c r="N649" s="3">
        <v>0.99499999999999988</v>
      </c>
      <c r="O649">
        <v>0.89549999999999985</v>
      </c>
      <c r="P649" t="str">
        <f>INDEX(products[],MATCH('orders (2)'!D649,products[Product ID],0),2)</f>
        <v>Ara</v>
      </c>
      <c r="Q649" t="str">
        <f>INDEX(products[],MATCH('orders (2)'!D649,products[Product ID],0),3)</f>
        <v>D</v>
      </c>
      <c r="R649" t="str">
        <f>INDEX(customers[],MATCH('orders (2)'!C649,customers[Customer ID],0),3)</f>
        <v>drallinhy@howstuffworks.com</v>
      </c>
      <c r="S649" t="str">
        <f t="shared" si="40"/>
        <v>Arabica</v>
      </c>
      <c r="T649" t="str">
        <f>VLOOKUP(orders[[#This Row],[Customer ID]],customers[],9,FALSE)</f>
        <v>Yes</v>
      </c>
      <c r="U649" t="str">
        <f t="shared" si="41"/>
        <v>Hiver</v>
      </c>
      <c r="V649" t="str">
        <f t="shared" si="42"/>
        <v>Dark</v>
      </c>
      <c r="W649" s="3">
        <f t="shared" si="43"/>
        <v>9.9499999999999993</v>
      </c>
    </row>
    <row r="650" spans="1:23" x14ac:dyDescent="0.2">
      <c r="A650" t="s">
        <v>4144</v>
      </c>
      <c r="B650" s="1">
        <v>44502</v>
      </c>
      <c r="C650" t="s">
        <v>4145</v>
      </c>
      <c r="D650" t="s">
        <v>6160</v>
      </c>
      <c r="E650">
        <v>3</v>
      </c>
      <c r="F650" t="s">
        <v>4146</v>
      </c>
      <c r="G650" t="s">
        <v>4148</v>
      </c>
      <c r="H650" t="s">
        <v>4149</v>
      </c>
      <c r="I650" t="s">
        <v>278</v>
      </c>
      <c r="J650" t="s">
        <v>27</v>
      </c>
      <c r="K650" t="s">
        <v>209</v>
      </c>
      <c r="L650" s="2">
        <v>0.5</v>
      </c>
      <c r="M650" s="3">
        <v>9.51</v>
      </c>
      <c r="N650" s="3">
        <v>1.9019999999999999</v>
      </c>
      <c r="O650">
        <v>1.2363</v>
      </c>
      <c r="P650" t="str">
        <f>INDEX(products[],MATCH('orders (2)'!D650,products[Product ID],0),2)</f>
        <v>Lib</v>
      </c>
      <c r="Q650" t="str">
        <f>INDEX(products[],MATCH('orders (2)'!D650,products[Product ID],0),3)</f>
        <v>L</v>
      </c>
      <c r="R650" t="str">
        <f>INDEX(customers[],MATCH('orders (2)'!C650,customers[Customer ID],0),3)</f>
        <v>achillhz@epa.gov</v>
      </c>
      <c r="S650" t="str">
        <f t="shared" si="40"/>
        <v>Liberta</v>
      </c>
      <c r="T650" t="str">
        <f>VLOOKUP(orders[[#This Row],[Customer ID]],customers[],9,FALSE)</f>
        <v>Yes</v>
      </c>
      <c r="U650" t="str">
        <f t="shared" si="41"/>
        <v>Automne</v>
      </c>
      <c r="V650" t="str">
        <f t="shared" si="42"/>
        <v>Light</v>
      </c>
      <c r="W650" s="3">
        <f t="shared" si="43"/>
        <v>28.53</v>
      </c>
    </row>
    <row r="651" spans="1:23" x14ac:dyDescent="0.2">
      <c r="A651" t="s">
        <v>4156</v>
      </c>
      <c r="B651" s="1">
        <v>44015</v>
      </c>
      <c r="C651" t="s">
        <v>4157</v>
      </c>
      <c r="D651" t="s">
        <v>6169</v>
      </c>
      <c r="E651">
        <v>6</v>
      </c>
      <c r="F651" t="s">
        <v>4158</v>
      </c>
      <c r="G651" t="s">
        <v>4160</v>
      </c>
      <c r="H651" t="s">
        <v>4161</v>
      </c>
      <c r="I651" t="s">
        <v>353</v>
      </c>
      <c r="J651" t="s">
        <v>27</v>
      </c>
      <c r="K651" t="s">
        <v>354</v>
      </c>
      <c r="L651" s="2">
        <v>1</v>
      </c>
      <c r="M651" s="3">
        <v>15.85</v>
      </c>
      <c r="N651" s="3">
        <v>1.585</v>
      </c>
      <c r="O651">
        <v>2.0605000000000002</v>
      </c>
      <c r="P651" t="str">
        <f>INDEX(products[],MATCH('orders (2)'!D651,products[Product ID],0),2)</f>
        <v>Lib</v>
      </c>
      <c r="Q651" t="str">
        <f>INDEX(products[],MATCH('orders (2)'!D651,products[Product ID],0),3)</f>
        <v>L</v>
      </c>
      <c r="R651" t="str">
        <f>INDEX(customers[],MATCH('orders (2)'!C651,customers[Customer ID],0),3)</f>
        <v>cdenysi1@is.gd</v>
      </c>
      <c r="S651" t="str">
        <f t="shared" si="40"/>
        <v>Liberta</v>
      </c>
      <c r="T651" t="str">
        <f>VLOOKUP(orders[[#This Row],[Customer ID]],customers[],9,FALSE)</f>
        <v>No</v>
      </c>
      <c r="U651" t="str">
        <f t="shared" si="41"/>
        <v>Été</v>
      </c>
      <c r="V651" t="str">
        <f t="shared" si="42"/>
        <v>Light</v>
      </c>
      <c r="W651" s="3">
        <f t="shared" si="43"/>
        <v>95.1</v>
      </c>
    </row>
    <row r="652" spans="1:23" x14ac:dyDescent="0.2">
      <c r="A652" t="s">
        <v>4162</v>
      </c>
      <c r="B652" s="1">
        <v>43507</v>
      </c>
      <c r="C652" t="s">
        <v>4163</v>
      </c>
      <c r="D652" t="s">
        <v>6171</v>
      </c>
      <c r="E652">
        <v>1</v>
      </c>
      <c r="F652" t="s">
        <v>4164</v>
      </c>
      <c r="G652" t="s">
        <v>4166</v>
      </c>
      <c r="H652" t="s">
        <v>4167</v>
      </c>
      <c r="I652" t="s">
        <v>152</v>
      </c>
      <c r="J652" t="s">
        <v>18</v>
      </c>
      <c r="K652">
        <v>92883</v>
      </c>
      <c r="L652" s="2">
        <v>0.5</v>
      </c>
      <c r="M652" s="3">
        <v>5.3699999999999992</v>
      </c>
      <c r="N652" s="3">
        <v>1.0739999999999998</v>
      </c>
      <c r="O652">
        <v>0.32219999999999993</v>
      </c>
      <c r="P652" t="str">
        <f>INDEX(products[],MATCH('orders (2)'!D652,products[Product ID],0),2)</f>
        <v>Rob</v>
      </c>
      <c r="Q652" t="str">
        <f>INDEX(products[],MATCH('orders (2)'!D652,products[Product ID],0),3)</f>
        <v>D</v>
      </c>
      <c r="R652" t="str">
        <f>INDEX(customers[],MATCH('orders (2)'!C652,customers[Customer ID],0),3)</f>
        <v>cstebbingsi2@drupal.org</v>
      </c>
      <c r="S652" t="str">
        <f t="shared" si="40"/>
        <v>Robesca</v>
      </c>
      <c r="T652" t="str">
        <f>VLOOKUP(orders[[#This Row],[Customer ID]],customers[],9,FALSE)</f>
        <v>Yes</v>
      </c>
      <c r="U652" t="str">
        <f t="shared" si="41"/>
        <v>Hiver</v>
      </c>
      <c r="V652" t="str">
        <f t="shared" si="42"/>
        <v>Dark</v>
      </c>
      <c r="W652" s="3">
        <f t="shared" si="43"/>
        <v>5.3699999999999992</v>
      </c>
    </row>
    <row r="653" spans="1:23" x14ac:dyDescent="0.2">
      <c r="A653" t="s">
        <v>4168</v>
      </c>
      <c r="B653" s="1">
        <v>44084</v>
      </c>
      <c r="C653" t="s">
        <v>4169</v>
      </c>
      <c r="D653" t="s">
        <v>6178</v>
      </c>
      <c r="E653">
        <v>4</v>
      </c>
      <c r="F653" t="s">
        <v>4170</v>
      </c>
      <c r="G653" t="s">
        <v>4171</v>
      </c>
      <c r="H653" t="s">
        <v>4172</v>
      </c>
      <c r="I653" t="s">
        <v>46</v>
      </c>
      <c r="J653" t="s">
        <v>18</v>
      </c>
      <c r="K653">
        <v>20436</v>
      </c>
      <c r="L653" s="2">
        <v>1</v>
      </c>
      <c r="M653" s="3">
        <v>11.95</v>
      </c>
      <c r="N653" s="3">
        <v>1.1949999999999998</v>
      </c>
      <c r="O653">
        <v>0.71699999999999997</v>
      </c>
      <c r="P653" t="str">
        <f>INDEX(products[],MATCH('orders (2)'!D653,products[Product ID],0),2)</f>
        <v>Rob</v>
      </c>
      <c r="Q653" t="str">
        <f>INDEX(products[],MATCH('orders (2)'!D653,products[Product ID],0),3)</f>
        <v>L</v>
      </c>
      <c r="R653">
        <f>INDEX(customers[],MATCH('orders (2)'!C653,customers[Customer ID],0),3)</f>
        <v>0</v>
      </c>
      <c r="S653" t="str">
        <f t="shared" si="40"/>
        <v>Robesca</v>
      </c>
      <c r="T653" t="str">
        <f>VLOOKUP(orders[[#This Row],[Customer ID]],customers[],9,FALSE)</f>
        <v>No</v>
      </c>
      <c r="U653" t="str">
        <f t="shared" si="41"/>
        <v xml:space="preserve">Automne </v>
      </c>
      <c r="V653" t="str">
        <f t="shared" si="42"/>
        <v>Light</v>
      </c>
      <c r="W653" s="3">
        <f t="shared" si="43"/>
        <v>47.8</v>
      </c>
    </row>
    <row r="654" spans="1:23" x14ac:dyDescent="0.2">
      <c r="A654" t="s">
        <v>4173</v>
      </c>
      <c r="B654" s="1">
        <v>43892</v>
      </c>
      <c r="C654" t="s">
        <v>4174</v>
      </c>
      <c r="D654" t="s">
        <v>6169</v>
      </c>
      <c r="E654">
        <v>4</v>
      </c>
      <c r="F654" t="s">
        <v>4175</v>
      </c>
      <c r="H654" t="s">
        <v>4177</v>
      </c>
      <c r="I654" t="s">
        <v>460</v>
      </c>
      <c r="J654" t="s">
        <v>317</v>
      </c>
      <c r="K654" t="s">
        <v>329</v>
      </c>
      <c r="L654" s="2">
        <v>1</v>
      </c>
      <c r="M654" s="3">
        <v>15.85</v>
      </c>
      <c r="N654" s="3">
        <v>1.585</v>
      </c>
      <c r="O654">
        <v>2.0605000000000002</v>
      </c>
      <c r="P654" t="str">
        <f>INDEX(products[],MATCH('orders (2)'!D654,products[Product ID],0),2)</f>
        <v>Lib</v>
      </c>
      <c r="Q654" t="str">
        <f>INDEX(products[],MATCH('orders (2)'!D654,products[Product ID],0),3)</f>
        <v>L</v>
      </c>
      <c r="R654" t="str">
        <f>INDEX(customers[],MATCH('orders (2)'!C654,customers[Customer ID],0),3)</f>
        <v>rzywickii4@ifeng.com</v>
      </c>
      <c r="S654" t="str">
        <f t="shared" si="40"/>
        <v>Liberta</v>
      </c>
      <c r="T654" t="str">
        <f>VLOOKUP(orders[[#This Row],[Customer ID]],customers[],9,FALSE)</f>
        <v>No</v>
      </c>
      <c r="U654" t="str">
        <f t="shared" si="41"/>
        <v>Printemps</v>
      </c>
      <c r="V654" t="str">
        <f t="shared" si="42"/>
        <v>Light</v>
      </c>
      <c r="W654" s="3">
        <f t="shared" si="43"/>
        <v>63.4</v>
      </c>
    </row>
    <row r="655" spans="1:23" x14ac:dyDescent="0.2">
      <c r="A655" t="s">
        <v>4178</v>
      </c>
      <c r="B655" s="1">
        <v>44375</v>
      </c>
      <c r="C655" t="s">
        <v>4179</v>
      </c>
      <c r="D655" t="s">
        <v>6174</v>
      </c>
      <c r="E655">
        <v>4</v>
      </c>
      <c r="F655" t="s">
        <v>4180</v>
      </c>
      <c r="G655" t="s">
        <v>4182</v>
      </c>
      <c r="H655" t="s">
        <v>4183</v>
      </c>
      <c r="I655" t="s">
        <v>259</v>
      </c>
      <c r="J655" t="s">
        <v>18</v>
      </c>
      <c r="K655">
        <v>43610</v>
      </c>
      <c r="L655" s="2">
        <v>2.5</v>
      </c>
      <c r="M655" s="3">
        <v>25.874999999999996</v>
      </c>
      <c r="N655" s="3">
        <v>1.0349999999999999</v>
      </c>
      <c r="O655">
        <v>2.3287499999999994</v>
      </c>
      <c r="P655" t="str">
        <f>INDEX(products[],MATCH('orders (2)'!D655,products[Product ID],0),2)</f>
        <v>Ara</v>
      </c>
      <c r="Q655" t="str">
        <f>INDEX(products[],MATCH('orders (2)'!D655,products[Product ID],0),3)</f>
        <v>M</v>
      </c>
      <c r="R655" t="str">
        <f>INDEX(customers[],MATCH('orders (2)'!C655,customers[Customer ID],0),3)</f>
        <v>aburgetti5@moonfruit.com</v>
      </c>
      <c r="S655" t="str">
        <f t="shared" si="40"/>
        <v>Arabica</v>
      </c>
      <c r="T655" t="str">
        <f>VLOOKUP(orders[[#This Row],[Customer ID]],customers[],9,FALSE)</f>
        <v>No</v>
      </c>
      <c r="U655" t="str">
        <f t="shared" si="41"/>
        <v>Été</v>
      </c>
      <c r="V655" t="str">
        <f t="shared" si="42"/>
        <v>Medium</v>
      </c>
      <c r="W655" s="3">
        <f t="shared" si="43"/>
        <v>103.49999999999999</v>
      </c>
    </row>
    <row r="656" spans="1:23" x14ac:dyDescent="0.2">
      <c r="A656" t="s">
        <v>4184</v>
      </c>
      <c r="B656" s="1">
        <v>43476</v>
      </c>
      <c r="C656" t="s">
        <v>4185</v>
      </c>
      <c r="D656" t="s">
        <v>6167</v>
      </c>
      <c r="E656">
        <v>3</v>
      </c>
      <c r="F656" t="s">
        <v>4186</v>
      </c>
      <c r="G656" t="s">
        <v>4188</v>
      </c>
      <c r="H656" t="s">
        <v>4189</v>
      </c>
      <c r="I656" t="s">
        <v>46</v>
      </c>
      <c r="J656" t="s">
        <v>18</v>
      </c>
      <c r="K656">
        <v>20088</v>
      </c>
      <c r="L656" s="2">
        <v>2.5</v>
      </c>
      <c r="M656" s="3">
        <v>22.884999999999998</v>
      </c>
      <c r="N656" s="3">
        <v>0.91539999999999988</v>
      </c>
      <c r="O656">
        <v>2.0596499999999995</v>
      </c>
      <c r="P656" t="str">
        <f>INDEX(products[],MATCH('orders (2)'!D656,products[Product ID],0),2)</f>
        <v>Ara</v>
      </c>
      <c r="Q656" t="str">
        <f>INDEX(products[],MATCH('orders (2)'!D656,products[Product ID],0),3)</f>
        <v>D</v>
      </c>
      <c r="R656" t="str">
        <f>INDEX(customers[],MATCH('orders (2)'!C656,customers[Customer ID],0),3)</f>
        <v>mmalloyi6@seattletimes.com</v>
      </c>
      <c r="S656" t="str">
        <f t="shared" si="40"/>
        <v>Arabica</v>
      </c>
      <c r="T656" t="str">
        <f>VLOOKUP(orders[[#This Row],[Customer ID]],customers[],9,FALSE)</f>
        <v>No</v>
      </c>
      <c r="U656" t="str">
        <f t="shared" si="41"/>
        <v>Hiver</v>
      </c>
      <c r="V656" t="str">
        <f t="shared" si="42"/>
        <v>Dark</v>
      </c>
      <c r="W656" s="3">
        <f t="shared" si="43"/>
        <v>68.655000000000001</v>
      </c>
    </row>
    <row r="657" spans="1:23" x14ac:dyDescent="0.2">
      <c r="A657" t="s">
        <v>4190</v>
      </c>
      <c r="B657" s="1">
        <v>43728</v>
      </c>
      <c r="C657" t="s">
        <v>4191</v>
      </c>
      <c r="D657" t="s">
        <v>6150</v>
      </c>
      <c r="E657">
        <v>2</v>
      </c>
      <c r="F657" t="s">
        <v>4192</v>
      </c>
      <c r="H657" t="s">
        <v>4194</v>
      </c>
      <c r="I657" t="s">
        <v>185</v>
      </c>
      <c r="J657" t="s">
        <v>18</v>
      </c>
      <c r="K657">
        <v>52405</v>
      </c>
      <c r="L657" s="2">
        <v>2.5</v>
      </c>
      <c r="M657" s="3">
        <v>22.884999999999998</v>
      </c>
      <c r="N657" s="3">
        <v>0.91539999999999988</v>
      </c>
      <c r="O657">
        <v>1.3730999999999998</v>
      </c>
      <c r="P657" t="str">
        <f>INDEX(products[],MATCH('orders (2)'!D657,products[Product ID],0),2)</f>
        <v>Rob</v>
      </c>
      <c r="Q657" t="str">
        <f>INDEX(products[],MATCH('orders (2)'!D657,products[Product ID],0),3)</f>
        <v>M</v>
      </c>
      <c r="R657" t="str">
        <f>INDEX(customers[],MATCH('orders (2)'!C657,customers[Customer ID],0),3)</f>
        <v>mmcparlandi7@w3.org</v>
      </c>
      <c r="S657" t="str">
        <f t="shared" si="40"/>
        <v>Robesca</v>
      </c>
      <c r="T657" t="str">
        <f>VLOOKUP(orders[[#This Row],[Customer ID]],customers[],9,FALSE)</f>
        <v>Yes</v>
      </c>
      <c r="U657" t="str">
        <f t="shared" si="41"/>
        <v xml:space="preserve">Automne </v>
      </c>
      <c r="V657" t="str">
        <f t="shared" si="42"/>
        <v>Medium</v>
      </c>
      <c r="W657" s="3">
        <f t="shared" si="43"/>
        <v>45.769999999999996</v>
      </c>
    </row>
    <row r="658" spans="1:23" x14ac:dyDescent="0.2">
      <c r="A658" t="s">
        <v>4195</v>
      </c>
      <c r="B658" s="1">
        <v>44485</v>
      </c>
      <c r="C658" t="s">
        <v>4196</v>
      </c>
      <c r="D658" t="s">
        <v>6142</v>
      </c>
      <c r="E658">
        <v>4</v>
      </c>
      <c r="F658" t="s">
        <v>4197</v>
      </c>
      <c r="H658" t="s">
        <v>4199</v>
      </c>
      <c r="I658" t="s">
        <v>132</v>
      </c>
      <c r="J658" t="s">
        <v>18</v>
      </c>
      <c r="K658">
        <v>80045</v>
      </c>
      <c r="L658" s="2">
        <v>1</v>
      </c>
      <c r="M658" s="3">
        <v>12.95</v>
      </c>
      <c r="N658" s="3">
        <v>1.2949999999999999</v>
      </c>
      <c r="O658">
        <v>1.6835</v>
      </c>
      <c r="P658" t="str">
        <f>INDEX(products[],MATCH('orders (2)'!D658,products[Product ID],0),2)</f>
        <v>Lib</v>
      </c>
      <c r="Q658" t="str">
        <f>INDEX(products[],MATCH('orders (2)'!D658,products[Product ID],0),3)</f>
        <v>D</v>
      </c>
      <c r="R658" t="str">
        <f>INDEX(customers[],MATCH('orders (2)'!C658,customers[Customer ID],0),3)</f>
        <v>sjennaroyi8@purevolume.com</v>
      </c>
      <c r="S658" t="str">
        <f t="shared" si="40"/>
        <v>Liberta</v>
      </c>
      <c r="T658" t="str">
        <f>VLOOKUP(orders[[#This Row],[Customer ID]],customers[],9,FALSE)</f>
        <v>No</v>
      </c>
      <c r="U658" t="str">
        <f t="shared" si="41"/>
        <v>Automne</v>
      </c>
      <c r="V658" t="str">
        <f t="shared" si="42"/>
        <v>Dark</v>
      </c>
      <c r="W658" s="3">
        <f t="shared" si="43"/>
        <v>51.8</v>
      </c>
    </row>
    <row r="659" spans="1:23" x14ac:dyDescent="0.2">
      <c r="A659" t="s">
        <v>4200</v>
      </c>
      <c r="B659" s="1">
        <v>43831</v>
      </c>
      <c r="C659" t="s">
        <v>4201</v>
      </c>
      <c r="D659" t="s">
        <v>6156</v>
      </c>
      <c r="E659">
        <v>2</v>
      </c>
      <c r="F659" t="s">
        <v>4202</v>
      </c>
      <c r="G659" t="s">
        <v>4204</v>
      </c>
      <c r="H659" t="s">
        <v>4205</v>
      </c>
      <c r="I659" t="s">
        <v>255</v>
      </c>
      <c r="J659" t="s">
        <v>18</v>
      </c>
      <c r="K659">
        <v>94089</v>
      </c>
      <c r="L659" s="2">
        <v>0.5</v>
      </c>
      <c r="M659" s="3">
        <v>6.75</v>
      </c>
      <c r="N659" s="3">
        <v>1.35</v>
      </c>
      <c r="O659">
        <v>0.60749999999999993</v>
      </c>
      <c r="P659" t="str">
        <f>INDEX(products[],MATCH('orders (2)'!D659,products[Product ID],0),2)</f>
        <v>Ara</v>
      </c>
      <c r="Q659" t="str">
        <f>INDEX(products[],MATCH('orders (2)'!D659,products[Product ID],0),3)</f>
        <v>M</v>
      </c>
      <c r="R659" t="str">
        <f>INDEX(customers[],MATCH('orders (2)'!C659,customers[Customer ID],0),3)</f>
        <v>wplacei9@wsj.com</v>
      </c>
      <c r="S659" t="str">
        <f t="shared" si="40"/>
        <v>Arabica</v>
      </c>
      <c r="T659" t="str">
        <f>VLOOKUP(orders[[#This Row],[Customer ID]],customers[],9,FALSE)</f>
        <v>Yes</v>
      </c>
      <c r="U659" t="str">
        <f t="shared" si="41"/>
        <v>Hiver</v>
      </c>
      <c r="V659" t="str">
        <f t="shared" si="42"/>
        <v>Medium</v>
      </c>
      <c r="W659" s="3">
        <f t="shared" si="43"/>
        <v>13.5</v>
      </c>
    </row>
    <row r="660" spans="1:23" x14ac:dyDescent="0.2">
      <c r="A660" t="s">
        <v>4206</v>
      </c>
      <c r="B660" s="1">
        <v>44630</v>
      </c>
      <c r="C660" t="s">
        <v>4262</v>
      </c>
      <c r="D660" t="s">
        <v>6138</v>
      </c>
      <c r="E660">
        <v>3</v>
      </c>
      <c r="F660" t="s">
        <v>4263</v>
      </c>
      <c r="G660" t="s">
        <v>4265</v>
      </c>
      <c r="H660" t="s">
        <v>4266</v>
      </c>
      <c r="I660" t="s">
        <v>30</v>
      </c>
      <c r="J660" t="s">
        <v>18</v>
      </c>
      <c r="K660">
        <v>27717</v>
      </c>
      <c r="L660" s="2">
        <v>0.5</v>
      </c>
      <c r="M660" s="3">
        <v>8.25</v>
      </c>
      <c r="N660" s="3">
        <v>1.65</v>
      </c>
      <c r="O660">
        <v>0.90749999999999997</v>
      </c>
      <c r="P660" t="str">
        <f>INDEX(products[],MATCH('orders (2)'!D660,products[Product ID],0),2)</f>
        <v>Exc</v>
      </c>
      <c r="Q660" t="str">
        <f>INDEX(products[],MATCH('orders (2)'!D660,products[Product ID],0),3)</f>
        <v>M</v>
      </c>
      <c r="R660" t="str">
        <f>INDEX(customers[],MATCH('orders (2)'!C660,customers[Customer ID],0),3)</f>
        <v>jmillettik@addtoany.com</v>
      </c>
      <c r="S660" t="str">
        <f t="shared" si="40"/>
        <v>Excercice</v>
      </c>
      <c r="T660" t="str">
        <f>VLOOKUP(orders[[#This Row],[Customer ID]],customers[],9,FALSE)</f>
        <v>Yes</v>
      </c>
      <c r="U660" t="str">
        <f t="shared" si="41"/>
        <v>Printemps</v>
      </c>
      <c r="V660" t="str">
        <f t="shared" si="42"/>
        <v>Medium</v>
      </c>
      <c r="W660" s="3">
        <f t="shared" si="43"/>
        <v>24.75</v>
      </c>
    </row>
    <row r="661" spans="1:23" x14ac:dyDescent="0.2">
      <c r="A661" t="s">
        <v>4261</v>
      </c>
      <c r="B661" s="1">
        <v>44636</v>
      </c>
      <c r="C661" t="s">
        <v>4262</v>
      </c>
      <c r="D661" t="s">
        <v>6141</v>
      </c>
      <c r="E661">
        <v>5</v>
      </c>
      <c r="F661" t="s">
        <v>4263</v>
      </c>
      <c r="G661" t="s">
        <v>4265</v>
      </c>
      <c r="H661" t="s">
        <v>4266</v>
      </c>
      <c r="I661" t="s">
        <v>30</v>
      </c>
      <c r="J661" t="s">
        <v>18</v>
      </c>
      <c r="K661">
        <v>27717</v>
      </c>
      <c r="L661" s="2">
        <v>2.5</v>
      </c>
      <c r="M661" s="3">
        <v>27.484999999999996</v>
      </c>
      <c r="N661" s="3">
        <v>1.0993999999999999</v>
      </c>
      <c r="O661">
        <v>1.6490999999999998</v>
      </c>
      <c r="P661" t="str">
        <f>INDEX(products[],MATCH('orders (2)'!D661,products[Product ID],0),2)</f>
        <v>Rob</v>
      </c>
      <c r="Q661" t="str">
        <f>INDEX(products[],MATCH('orders (2)'!D661,products[Product ID],0),3)</f>
        <v>L</v>
      </c>
      <c r="R661" t="str">
        <f>INDEX(customers[],MATCH('orders (2)'!C661,customers[Customer ID],0),3)</f>
        <v>jmillettik@addtoany.com</v>
      </c>
      <c r="S661" t="str">
        <f t="shared" si="40"/>
        <v>Robesca</v>
      </c>
      <c r="T661" t="str">
        <f>VLOOKUP(orders[[#This Row],[Customer ID]],customers[],9,FALSE)</f>
        <v>Yes</v>
      </c>
      <c r="U661" t="str">
        <f t="shared" si="41"/>
        <v>Printemps</v>
      </c>
      <c r="V661" t="str">
        <f t="shared" si="42"/>
        <v>Light</v>
      </c>
      <c r="W661" s="3">
        <f t="shared" si="43"/>
        <v>137.42499999999998</v>
      </c>
    </row>
    <row r="662" spans="1:23" x14ac:dyDescent="0.2">
      <c r="A662" t="s">
        <v>4210</v>
      </c>
      <c r="B662" s="1">
        <v>44693</v>
      </c>
      <c r="C662" t="s">
        <v>4211</v>
      </c>
      <c r="D662" t="s">
        <v>6167</v>
      </c>
      <c r="E662">
        <v>2</v>
      </c>
      <c r="F662" t="s">
        <v>4212</v>
      </c>
      <c r="G662" t="s">
        <v>4214</v>
      </c>
      <c r="H662" t="s">
        <v>4215</v>
      </c>
      <c r="I662" t="s">
        <v>396</v>
      </c>
      <c r="J662" t="s">
        <v>317</v>
      </c>
      <c r="K662" t="s">
        <v>397</v>
      </c>
      <c r="L662" s="2">
        <v>2.5</v>
      </c>
      <c r="M662" s="3">
        <v>22.884999999999998</v>
      </c>
      <c r="N662" s="3">
        <v>0.91539999999999988</v>
      </c>
      <c r="O662">
        <v>2.0596499999999995</v>
      </c>
      <c r="P662" t="str">
        <f>INDEX(products[],MATCH('orders (2)'!D662,products[Product ID],0),2)</f>
        <v>Ara</v>
      </c>
      <c r="Q662" t="str">
        <f>INDEX(products[],MATCH('orders (2)'!D662,products[Product ID],0),3)</f>
        <v>D</v>
      </c>
      <c r="R662" t="str">
        <f>INDEX(customers[],MATCH('orders (2)'!C662,customers[Customer ID],0),3)</f>
        <v>dgadsdenib@google.com.hk</v>
      </c>
      <c r="S662" t="str">
        <f t="shared" si="40"/>
        <v>Arabica</v>
      </c>
      <c r="T662" t="str">
        <f>VLOOKUP(orders[[#This Row],[Customer ID]],customers[],9,FALSE)</f>
        <v>Yes</v>
      </c>
      <c r="U662" t="str">
        <f t="shared" si="41"/>
        <v>Printemps</v>
      </c>
      <c r="V662" t="str">
        <f t="shared" si="42"/>
        <v>Dark</v>
      </c>
      <c r="W662" s="3">
        <f t="shared" si="43"/>
        <v>45.769999999999996</v>
      </c>
    </row>
    <row r="663" spans="1:23" x14ac:dyDescent="0.2">
      <c r="A663" t="s">
        <v>4216</v>
      </c>
      <c r="B663" s="1">
        <v>44084</v>
      </c>
      <c r="C663" t="s">
        <v>4217</v>
      </c>
      <c r="D663" t="s">
        <v>6175</v>
      </c>
      <c r="E663">
        <v>6</v>
      </c>
      <c r="F663" t="s">
        <v>4218</v>
      </c>
      <c r="G663" t="s">
        <v>4220</v>
      </c>
      <c r="H663" t="s">
        <v>4221</v>
      </c>
      <c r="I663" t="s">
        <v>173</v>
      </c>
      <c r="J663" t="s">
        <v>18</v>
      </c>
      <c r="K663">
        <v>48930</v>
      </c>
      <c r="L663" s="2">
        <v>0.5</v>
      </c>
      <c r="M663" s="3">
        <v>8.91</v>
      </c>
      <c r="N663" s="3">
        <v>1.782</v>
      </c>
      <c r="O663">
        <v>0.98009999999999997</v>
      </c>
      <c r="P663" t="str">
        <f>INDEX(products[],MATCH('orders (2)'!D663,products[Product ID],0),2)</f>
        <v>Exc</v>
      </c>
      <c r="Q663" t="str">
        <f>INDEX(products[],MATCH('orders (2)'!D663,products[Product ID],0),3)</f>
        <v>L</v>
      </c>
      <c r="R663" t="str">
        <f>INDEX(customers[],MATCH('orders (2)'!C663,customers[Customer ID],0),3)</f>
        <v>vwakelinic@unesco.org</v>
      </c>
      <c r="S663" t="str">
        <f t="shared" si="40"/>
        <v>Excercice</v>
      </c>
      <c r="T663" t="str">
        <f>VLOOKUP(orders[[#This Row],[Customer ID]],customers[],9,FALSE)</f>
        <v>No</v>
      </c>
      <c r="U663" t="str">
        <f t="shared" si="41"/>
        <v xml:space="preserve">Automne </v>
      </c>
      <c r="V663" t="str">
        <f t="shared" si="42"/>
        <v>Light</v>
      </c>
      <c r="W663" s="3">
        <f t="shared" si="43"/>
        <v>53.46</v>
      </c>
    </row>
    <row r="664" spans="1:23" x14ac:dyDescent="0.2">
      <c r="A664" t="s">
        <v>4222</v>
      </c>
      <c r="B664" s="1">
        <v>44485</v>
      </c>
      <c r="C664" t="s">
        <v>4223</v>
      </c>
      <c r="D664" t="s">
        <v>6151</v>
      </c>
      <c r="E664">
        <v>6</v>
      </c>
      <c r="F664" t="s">
        <v>4224</v>
      </c>
      <c r="G664" t="s">
        <v>4226</v>
      </c>
      <c r="H664" t="s">
        <v>4227</v>
      </c>
      <c r="I664" t="s">
        <v>62</v>
      </c>
      <c r="J664" t="s">
        <v>18</v>
      </c>
      <c r="K664">
        <v>77281</v>
      </c>
      <c r="L664" s="2">
        <v>0.2</v>
      </c>
      <c r="M664" s="3">
        <v>3.375</v>
      </c>
      <c r="N664" s="3">
        <v>1.6875</v>
      </c>
      <c r="O664">
        <v>0.30374999999999996</v>
      </c>
      <c r="P664" t="str">
        <f>INDEX(products[],MATCH('orders (2)'!D664,products[Product ID],0),2)</f>
        <v>Ara</v>
      </c>
      <c r="Q664" t="str">
        <f>INDEX(products[],MATCH('orders (2)'!D664,products[Product ID],0),3)</f>
        <v>M</v>
      </c>
      <c r="R664" t="str">
        <f>INDEX(customers[],MATCH('orders (2)'!C664,customers[Customer ID],0),3)</f>
        <v>acampsallid@zimbio.com</v>
      </c>
      <c r="S664" t="str">
        <f t="shared" si="40"/>
        <v>Arabica</v>
      </c>
      <c r="T664" t="str">
        <f>VLOOKUP(orders[[#This Row],[Customer ID]],customers[],9,FALSE)</f>
        <v>Yes</v>
      </c>
      <c r="U664" t="str">
        <f t="shared" si="41"/>
        <v>Automne</v>
      </c>
      <c r="V664" t="str">
        <f t="shared" si="42"/>
        <v>Medium</v>
      </c>
      <c r="W664" s="3">
        <f t="shared" si="43"/>
        <v>20.25</v>
      </c>
    </row>
    <row r="665" spans="1:23" x14ac:dyDescent="0.2">
      <c r="A665" t="s">
        <v>4228</v>
      </c>
      <c r="B665" s="1">
        <v>44364</v>
      </c>
      <c r="C665" t="s">
        <v>4229</v>
      </c>
      <c r="D665" t="s">
        <v>6164</v>
      </c>
      <c r="E665">
        <v>5</v>
      </c>
      <c r="F665" t="s">
        <v>4230</v>
      </c>
      <c r="H665" t="s">
        <v>4232</v>
      </c>
      <c r="I665" t="s">
        <v>60</v>
      </c>
      <c r="J665" t="s">
        <v>18</v>
      </c>
      <c r="K665">
        <v>37131</v>
      </c>
      <c r="L665" s="2">
        <v>2.5</v>
      </c>
      <c r="M665" s="3">
        <v>29.784999999999997</v>
      </c>
      <c r="N665" s="3">
        <v>1.1913999999999998</v>
      </c>
      <c r="O665">
        <v>3.8720499999999998</v>
      </c>
      <c r="P665" t="str">
        <f>INDEX(products[],MATCH('orders (2)'!D665,products[Product ID],0),2)</f>
        <v>Lib</v>
      </c>
      <c r="Q665" t="str">
        <f>INDEX(products[],MATCH('orders (2)'!D665,products[Product ID],0),3)</f>
        <v>D</v>
      </c>
      <c r="R665" t="str">
        <f>INDEX(customers[],MATCH('orders (2)'!C665,customers[Customer ID],0),3)</f>
        <v>smosebyie@stanford.edu</v>
      </c>
      <c r="S665" t="str">
        <f t="shared" si="40"/>
        <v>Liberta</v>
      </c>
      <c r="T665" t="str">
        <f>VLOOKUP(orders[[#This Row],[Customer ID]],customers[],9,FALSE)</f>
        <v>No</v>
      </c>
      <c r="U665" t="str">
        <f t="shared" si="41"/>
        <v>Été</v>
      </c>
      <c r="V665" t="str">
        <f t="shared" si="42"/>
        <v>Dark</v>
      </c>
      <c r="W665" s="3">
        <f t="shared" si="43"/>
        <v>148.92499999999998</v>
      </c>
    </row>
    <row r="666" spans="1:23" x14ac:dyDescent="0.2">
      <c r="A666" t="s">
        <v>4233</v>
      </c>
      <c r="B666" s="1">
        <v>43554</v>
      </c>
      <c r="C666" t="s">
        <v>4234</v>
      </c>
      <c r="D666" t="s">
        <v>6154</v>
      </c>
      <c r="E666">
        <v>6</v>
      </c>
      <c r="F666" t="s">
        <v>4235</v>
      </c>
      <c r="H666" t="s">
        <v>4237</v>
      </c>
      <c r="I666" t="s">
        <v>47</v>
      </c>
      <c r="J666" t="s">
        <v>18</v>
      </c>
      <c r="K666">
        <v>25362</v>
      </c>
      <c r="L666" s="2">
        <v>1</v>
      </c>
      <c r="M666" s="3">
        <v>11.25</v>
      </c>
      <c r="N666" s="3">
        <v>1.125</v>
      </c>
      <c r="O666">
        <v>1.0125</v>
      </c>
      <c r="P666" t="str">
        <f>INDEX(products[],MATCH('orders (2)'!D666,products[Product ID],0),2)</f>
        <v>Ara</v>
      </c>
      <c r="Q666" t="str">
        <f>INDEX(products[],MATCH('orders (2)'!D666,products[Product ID],0),3)</f>
        <v>M</v>
      </c>
      <c r="R666" t="str">
        <f>INDEX(customers[],MATCH('orders (2)'!C666,customers[Customer ID],0),3)</f>
        <v>cwassif@prweb.com</v>
      </c>
      <c r="S666" t="str">
        <f t="shared" si="40"/>
        <v>Arabica</v>
      </c>
      <c r="T666" t="str">
        <f>VLOOKUP(orders[[#This Row],[Customer ID]],customers[],9,FALSE)</f>
        <v>No</v>
      </c>
      <c r="U666" t="str">
        <f t="shared" si="41"/>
        <v>Printemps</v>
      </c>
      <c r="V666" t="str">
        <f t="shared" si="42"/>
        <v>Medium</v>
      </c>
      <c r="W666" s="3">
        <f t="shared" si="43"/>
        <v>67.5</v>
      </c>
    </row>
    <row r="667" spans="1:23" x14ac:dyDescent="0.2">
      <c r="A667" t="s">
        <v>4238</v>
      </c>
      <c r="B667" s="1">
        <v>44549</v>
      </c>
      <c r="C667" t="s">
        <v>4239</v>
      </c>
      <c r="D667" t="s">
        <v>6182</v>
      </c>
      <c r="E667">
        <v>6</v>
      </c>
      <c r="F667" t="s">
        <v>4240</v>
      </c>
      <c r="G667" t="s">
        <v>4242</v>
      </c>
      <c r="H667" t="s">
        <v>4243</v>
      </c>
      <c r="I667" t="s">
        <v>178</v>
      </c>
      <c r="J667" t="s">
        <v>18</v>
      </c>
      <c r="K667">
        <v>16534</v>
      </c>
      <c r="L667" s="2">
        <v>1</v>
      </c>
      <c r="M667" s="3">
        <v>12.15</v>
      </c>
      <c r="N667" s="3">
        <v>1.2150000000000001</v>
      </c>
      <c r="O667">
        <v>1.3365</v>
      </c>
      <c r="P667" t="str">
        <f>INDEX(products[],MATCH('orders (2)'!D667,products[Product ID],0),2)</f>
        <v>Exc</v>
      </c>
      <c r="Q667" t="str">
        <f>INDEX(products[],MATCH('orders (2)'!D667,products[Product ID],0),3)</f>
        <v>D</v>
      </c>
      <c r="R667" t="str">
        <f>INDEX(customers[],MATCH('orders (2)'!C667,customers[Customer ID],0),3)</f>
        <v>isjostromig@pbs.org</v>
      </c>
      <c r="S667" t="str">
        <f t="shared" si="40"/>
        <v>Excercice</v>
      </c>
      <c r="T667" t="str">
        <f>VLOOKUP(orders[[#This Row],[Customer ID]],customers[],9,FALSE)</f>
        <v>No</v>
      </c>
      <c r="U667" t="str">
        <f t="shared" si="41"/>
        <v>Hiver</v>
      </c>
      <c r="V667" t="str">
        <f t="shared" si="42"/>
        <v>Dark</v>
      </c>
      <c r="W667" s="3">
        <f t="shared" si="43"/>
        <v>72.900000000000006</v>
      </c>
    </row>
    <row r="668" spans="1:23" x14ac:dyDescent="0.2">
      <c r="A668" t="s">
        <v>4238</v>
      </c>
      <c r="B668" s="1">
        <v>44549</v>
      </c>
      <c r="C668" t="s">
        <v>4239</v>
      </c>
      <c r="D668" t="s">
        <v>6149</v>
      </c>
      <c r="E668">
        <v>2</v>
      </c>
      <c r="F668" t="s">
        <v>4240</v>
      </c>
      <c r="G668" t="s">
        <v>4242</v>
      </c>
      <c r="H668" t="s">
        <v>4243</v>
      </c>
      <c r="I668" t="s">
        <v>178</v>
      </c>
      <c r="J668" t="s">
        <v>18</v>
      </c>
      <c r="K668">
        <v>16534</v>
      </c>
      <c r="L668" s="2">
        <v>0.2</v>
      </c>
      <c r="M668" s="3">
        <v>3.8849999999999998</v>
      </c>
      <c r="N668" s="3">
        <v>1.9424999999999999</v>
      </c>
      <c r="O668">
        <v>0.50505</v>
      </c>
      <c r="P668" t="str">
        <f>INDEX(products[],MATCH('orders (2)'!D668,products[Product ID],0),2)</f>
        <v>Lib</v>
      </c>
      <c r="Q668" t="str">
        <f>INDEX(products[],MATCH('orders (2)'!D668,products[Product ID],0),3)</f>
        <v>D</v>
      </c>
      <c r="R668" t="str">
        <f>INDEX(customers[],MATCH('orders (2)'!C668,customers[Customer ID],0),3)</f>
        <v>isjostromig@pbs.org</v>
      </c>
      <c r="S668" t="str">
        <f t="shared" si="40"/>
        <v>Liberta</v>
      </c>
      <c r="T668" t="str">
        <f>VLOOKUP(orders[[#This Row],[Customer ID]],customers[],9,FALSE)</f>
        <v>No</v>
      </c>
      <c r="U668" t="str">
        <f t="shared" si="41"/>
        <v>Hiver</v>
      </c>
      <c r="V668" t="str">
        <f t="shared" si="42"/>
        <v>Dark</v>
      </c>
      <c r="W668" s="3">
        <f t="shared" si="43"/>
        <v>7.77</v>
      </c>
    </row>
    <row r="669" spans="1:23" x14ac:dyDescent="0.2">
      <c r="A669" t="s">
        <v>4249</v>
      </c>
      <c r="B669" s="1">
        <v>43987</v>
      </c>
      <c r="C669" t="s">
        <v>4250</v>
      </c>
      <c r="D669" t="s">
        <v>6167</v>
      </c>
      <c r="E669">
        <v>4</v>
      </c>
      <c r="F669" t="s">
        <v>4251</v>
      </c>
      <c r="G669" t="s">
        <v>4253</v>
      </c>
      <c r="H669" t="s">
        <v>4254</v>
      </c>
      <c r="I669" t="s">
        <v>296</v>
      </c>
      <c r="J669" t="s">
        <v>18</v>
      </c>
      <c r="K669">
        <v>79491</v>
      </c>
      <c r="L669" s="2">
        <v>2.5</v>
      </c>
      <c r="M669" s="3">
        <v>22.884999999999998</v>
      </c>
      <c r="N669" s="3">
        <v>0.91539999999999988</v>
      </c>
      <c r="O669">
        <v>2.0596499999999995</v>
      </c>
      <c r="P669" t="str">
        <f>INDEX(products[],MATCH('orders (2)'!D669,products[Product ID],0),2)</f>
        <v>Ara</v>
      </c>
      <c r="Q669" t="str">
        <f>INDEX(products[],MATCH('orders (2)'!D669,products[Product ID],0),3)</f>
        <v>D</v>
      </c>
      <c r="R669" t="str">
        <f>INDEX(customers[],MATCH('orders (2)'!C669,customers[Customer ID],0),3)</f>
        <v>jbranchettii@bravesites.com</v>
      </c>
      <c r="S669" t="str">
        <f t="shared" si="40"/>
        <v>Arabica</v>
      </c>
      <c r="T669" t="str">
        <f>VLOOKUP(orders[[#This Row],[Customer ID]],customers[],9,FALSE)</f>
        <v>No</v>
      </c>
      <c r="U669" t="str">
        <f t="shared" si="41"/>
        <v>Été</v>
      </c>
      <c r="V669" t="str">
        <f t="shared" si="42"/>
        <v>Dark</v>
      </c>
      <c r="W669" s="3">
        <f t="shared" si="43"/>
        <v>91.539999999999992</v>
      </c>
    </row>
    <row r="670" spans="1:23" x14ac:dyDescent="0.2">
      <c r="A670" t="s">
        <v>4255</v>
      </c>
      <c r="B670" s="1">
        <v>44451</v>
      </c>
      <c r="C670" t="s">
        <v>4256</v>
      </c>
      <c r="D670" t="s">
        <v>6146</v>
      </c>
      <c r="E670">
        <v>6</v>
      </c>
      <c r="F670" t="s">
        <v>4257</v>
      </c>
      <c r="G670" t="s">
        <v>4259</v>
      </c>
      <c r="H670" t="s">
        <v>4260</v>
      </c>
      <c r="I670" t="s">
        <v>400</v>
      </c>
      <c r="J670" t="s">
        <v>317</v>
      </c>
      <c r="K670" t="s">
        <v>401</v>
      </c>
      <c r="L670" s="2">
        <v>1</v>
      </c>
      <c r="M670" s="3">
        <v>9.9499999999999993</v>
      </c>
      <c r="N670" s="3">
        <v>0.99499999999999988</v>
      </c>
      <c r="O670">
        <v>0.89549999999999985</v>
      </c>
      <c r="P670" t="str">
        <f>INDEX(products[],MATCH('orders (2)'!D670,products[Product ID],0),2)</f>
        <v>Ara</v>
      </c>
      <c r="Q670" t="str">
        <f>INDEX(products[],MATCH('orders (2)'!D670,products[Product ID],0),3)</f>
        <v>D</v>
      </c>
      <c r="R670" t="str">
        <f>INDEX(customers[],MATCH('orders (2)'!C670,customers[Customer ID],0),3)</f>
        <v>nrudlandij@blogs.com</v>
      </c>
      <c r="S670" t="str">
        <f t="shared" si="40"/>
        <v>Arabica</v>
      </c>
      <c r="T670" t="str">
        <f>VLOOKUP(orders[[#This Row],[Customer ID]],customers[],9,FALSE)</f>
        <v>No</v>
      </c>
      <c r="U670" t="str">
        <f t="shared" si="41"/>
        <v xml:space="preserve">Automne </v>
      </c>
      <c r="V670" t="str">
        <f t="shared" si="42"/>
        <v>Dark</v>
      </c>
      <c r="W670" s="3">
        <f t="shared" si="43"/>
        <v>59.699999999999996</v>
      </c>
    </row>
    <row r="671" spans="1:23" x14ac:dyDescent="0.2">
      <c r="A671" t="s">
        <v>4267</v>
      </c>
      <c r="B671" s="1">
        <v>44551</v>
      </c>
      <c r="C671" t="s">
        <v>4268</v>
      </c>
      <c r="D671" t="s">
        <v>6180</v>
      </c>
      <c r="E671">
        <v>2</v>
      </c>
      <c r="F671" t="s">
        <v>4269</v>
      </c>
      <c r="G671" t="s">
        <v>4271</v>
      </c>
      <c r="H671" t="s">
        <v>4272</v>
      </c>
      <c r="I671" t="s">
        <v>274</v>
      </c>
      <c r="J671" t="s">
        <v>18</v>
      </c>
      <c r="K671">
        <v>29505</v>
      </c>
      <c r="L671" s="2">
        <v>2.5</v>
      </c>
      <c r="M671" s="3">
        <v>33.464999999999996</v>
      </c>
      <c r="N671" s="3">
        <v>1.3385999999999998</v>
      </c>
      <c r="O671">
        <v>4.3504499999999995</v>
      </c>
      <c r="P671" t="str">
        <f>INDEX(products[],MATCH('orders (2)'!D671,products[Product ID],0),2)</f>
        <v>Lib</v>
      </c>
      <c r="Q671" t="str">
        <f>INDEX(products[],MATCH('orders (2)'!D671,products[Product ID],0),3)</f>
        <v>M</v>
      </c>
      <c r="R671" t="str">
        <f>INDEX(customers[],MATCH('orders (2)'!C671,customers[Customer ID],0),3)</f>
        <v>ftourryil@google.de</v>
      </c>
      <c r="S671" t="str">
        <f t="shared" si="40"/>
        <v>Liberta</v>
      </c>
      <c r="T671" t="str">
        <f>VLOOKUP(orders[[#This Row],[Customer ID]],customers[],9,FALSE)</f>
        <v>No</v>
      </c>
      <c r="U671" t="str">
        <f t="shared" si="41"/>
        <v>Hiver</v>
      </c>
      <c r="V671" t="str">
        <f t="shared" si="42"/>
        <v>Medium</v>
      </c>
      <c r="W671" s="3">
        <f t="shared" si="43"/>
        <v>66.929999999999993</v>
      </c>
    </row>
    <row r="672" spans="1:23" x14ac:dyDescent="0.2">
      <c r="A672" t="s">
        <v>4273</v>
      </c>
      <c r="B672" s="1">
        <v>43606</v>
      </c>
      <c r="C672" t="s">
        <v>4274</v>
      </c>
      <c r="D672" t="s">
        <v>6158</v>
      </c>
      <c r="E672">
        <v>3</v>
      </c>
      <c r="F672" t="s">
        <v>4275</v>
      </c>
      <c r="G672" t="s">
        <v>4277</v>
      </c>
      <c r="H672" t="s">
        <v>4278</v>
      </c>
      <c r="I672" t="s">
        <v>78</v>
      </c>
      <c r="J672" t="s">
        <v>18</v>
      </c>
      <c r="K672">
        <v>13205</v>
      </c>
      <c r="L672" s="2">
        <v>0.2</v>
      </c>
      <c r="M672" s="3">
        <v>4.3650000000000002</v>
      </c>
      <c r="N672" s="3">
        <v>2.1825000000000001</v>
      </c>
      <c r="O672">
        <v>0.56745000000000001</v>
      </c>
      <c r="P672" t="str">
        <f>INDEX(products[],MATCH('orders (2)'!D672,products[Product ID],0),2)</f>
        <v>Lib</v>
      </c>
      <c r="Q672" t="str">
        <f>INDEX(products[],MATCH('orders (2)'!D672,products[Product ID],0),3)</f>
        <v>M</v>
      </c>
      <c r="R672" t="str">
        <f>INDEX(customers[],MATCH('orders (2)'!C672,customers[Customer ID],0),3)</f>
        <v>cweatherallim@toplist.cz</v>
      </c>
      <c r="S672" t="str">
        <f t="shared" si="40"/>
        <v>Liberta</v>
      </c>
      <c r="T672" t="str">
        <f>VLOOKUP(orders[[#This Row],[Customer ID]],customers[],9,FALSE)</f>
        <v>Yes</v>
      </c>
      <c r="U672" t="str">
        <f t="shared" si="41"/>
        <v>Printemps</v>
      </c>
      <c r="V672" t="str">
        <f t="shared" si="42"/>
        <v>Medium</v>
      </c>
      <c r="W672" s="3">
        <f t="shared" si="43"/>
        <v>13.095000000000001</v>
      </c>
    </row>
    <row r="673" spans="1:23" x14ac:dyDescent="0.2">
      <c r="A673" t="s">
        <v>4279</v>
      </c>
      <c r="B673" s="1">
        <v>44495</v>
      </c>
      <c r="C673" t="s">
        <v>4280</v>
      </c>
      <c r="D673" t="s">
        <v>6178</v>
      </c>
      <c r="E673">
        <v>5</v>
      </c>
      <c r="F673" t="s">
        <v>4281</v>
      </c>
      <c r="G673" t="s">
        <v>4283</v>
      </c>
      <c r="H673" t="s">
        <v>4284</v>
      </c>
      <c r="I673" t="s">
        <v>258</v>
      </c>
      <c r="J673" t="s">
        <v>18</v>
      </c>
      <c r="K673">
        <v>30245</v>
      </c>
      <c r="L673" s="2">
        <v>1</v>
      </c>
      <c r="M673" s="3">
        <v>11.95</v>
      </c>
      <c r="N673" s="3">
        <v>1.1949999999999998</v>
      </c>
      <c r="O673">
        <v>0.71699999999999997</v>
      </c>
      <c r="P673" t="str">
        <f>INDEX(products[],MATCH('orders (2)'!D673,products[Product ID],0),2)</f>
        <v>Rob</v>
      </c>
      <c r="Q673" t="str">
        <f>INDEX(products[],MATCH('orders (2)'!D673,products[Product ID],0),3)</f>
        <v>L</v>
      </c>
      <c r="R673" t="str">
        <f>INDEX(customers[],MATCH('orders (2)'!C673,customers[Customer ID],0),3)</f>
        <v>gheindrickin@usda.gov</v>
      </c>
      <c r="S673" t="str">
        <f t="shared" si="40"/>
        <v>Robesca</v>
      </c>
      <c r="T673" t="str">
        <f>VLOOKUP(orders[[#This Row],[Customer ID]],customers[],9,FALSE)</f>
        <v>No</v>
      </c>
      <c r="U673" t="str">
        <f t="shared" si="41"/>
        <v>Automne</v>
      </c>
      <c r="V673" t="str">
        <f t="shared" si="42"/>
        <v>Light</v>
      </c>
      <c r="W673" s="3">
        <f t="shared" si="43"/>
        <v>59.75</v>
      </c>
    </row>
    <row r="674" spans="1:23" x14ac:dyDescent="0.2">
      <c r="A674" t="s">
        <v>4285</v>
      </c>
      <c r="B674" s="1">
        <v>43916</v>
      </c>
      <c r="C674" t="s">
        <v>4286</v>
      </c>
      <c r="D674" t="s">
        <v>6159</v>
      </c>
      <c r="E674">
        <v>5</v>
      </c>
      <c r="F674" t="s">
        <v>4287</v>
      </c>
      <c r="H674" t="s">
        <v>4289</v>
      </c>
      <c r="I674" t="s">
        <v>62</v>
      </c>
      <c r="J674" t="s">
        <v>18</v>
      </c>
      <c r="K674">
        <v>77070</v>
      </c>
      <c r="L674" s="2">
        <v>0.5</v>
      </c>
      <c r="M674" s="3">
        <v>8.73</v>
      </c>
      <c r="N674" s="3">
        <v>1.746</v>
      </c>
      <c r="O674">
        <v>1.1349</v>
      </c>
      <c r="P674" t="str">
        <f>INDEX(products[],MATCH('orders (2)'!D674,products[Product ID],0),2)</f>
        <v>Lib</v>
      </c>
      <c r="Q674" t="str">
        <f>INDEX(products[],MATCH('orders (2)'!D674,products[Product ID],0),3)</f>
        <v>M</v>
      </c>
      <c r="R674" t="str">
        <f>INDEX(customers[],MATCH('orders (2)'!C674,customers[Customer ID],0),3)</f>
        <v>limasonio@discuz.net</v>
      </c>
      <c r="S674" t="str">
        <f t="shared" si="40"/>
        <v>Liberta</v>
      </c>
      <c r="T674" t="str">
        <f>VLOOKUP(orders[[#This Row],[Customer ID]],customers[],9,FALSE)</f>
        <v>Yes</v>
      </c>
      <c r="U674" t="str">
        <f t="shared" si="41"/>
        <v>Printemps</v>
      </c>
      <c r="V674" t="str">
        <f t="shared" si="42"/>
        <v>Medium</v>
      </c>
      <c r="W674" s="3">
        <f t="shared" si="43"/>
        <v>43.650000000000006</v>
      </c>
    </row>
    <row r="675" spans="1:23" x14ac:dyDescent="0.2">
      <c r="A675" t="s">
        <v>4290</v>
      </c>
      <c r="B675" s="1">
        <v>44118</v>
      </c>
      <c r="C675" t="s">
        <v>4291</v>
      </c>
      <c r="D675" t="s">
        <v>6140</v>
      </c>
      <c r="E675">
        <v>6</v>
      </c>
      <c r="F675" t="s">
        <v>4292</v>
      </c>
      <c r="G675" t="s">
        <v>4294</v>
      </c>
      <c r="H675" t="s">
        <v>4295</v>
      </c>
      <c r="I675" t="s">
        <v>115</v>
      </c>
      <c r="J675" t="s">
        <v>18</v>
      </c>
      <c r="K675">
        <v>66160</v>
      </c>
      <c r="L675" s="2">
        <v>1</v>
      </c>
      <c r="M675" s="3">
        <v>13.75</v>
      </c>
      <c r="N675" s="3">
        <v>1.375</v>
      </c>
      <c r="O675">
        <v>1.5125</v>
      </c>
      <c r="P675" t="str">
        <f>INDEX(products[],MATCH('orders (2)'!D675,products[Product ID],0),2)</f>
        <v>Exc</v>
      </c>
      <c r="Q675" t="str">
        <f>INDEX(products[],MATCH('orders (2)'!D675,products[Product ID],0),3)</f>
        <v>M</v>
      </c>
      <c r="R675" t="str">
        <f>INDEX(customers[],MATCH('orders (2)'!C675,customers[Customer ID],0),3)</f>
        <v>hsaillip@odnoklassniki.ru</v>
      </c>
      <c r="S675" t="str">
        <f t="shared" si="40"/>
        <v>Excercice</v>
      </c>
      <c r="T675" t="str">
        <f>VLOOKUP(orders[[#This Row],[Customer ID]],customers[],9,FALSE)</f>
        <v>Yes</v>
      </c>
      <c r="U675" t="str">
        <f t="shared" si="41"/>
        <v>Automne</v>
      </c>
      <c r="V675" t="str">
        <f t="shared" si="42"/>
        <v>Medium</v>
      </c>
      <c r="W675" s="3">
        <f t="shared" si="43"/>
        <v>82.5</v>
      </c>
    </row>
    <row r="676" spans="1:23" x14ac:dyDescent="0.2">
      <c r="A676" t="s">
        <v>4296</v>
      </c>
      <c r="B676" s="1">
        <v>44543</v>
      </c>
      <c r="C676" t="s">
        <v>4297</v>
      </c>
      <c r="D676" t="s">
        <v>6181</v>
      </c>
      <c r="E676">
        <v>6</v>
      </c>
      <c r="F676" t="s">
        <v>4298</v>
      </c>
      <c r="G676" t="s">
        <v>4300</v>
      </c>
      <c r="H676" t="s">
        <v>4301</v>
      </c>
      <c r="I676" t="s">
        <v>395</v>
      </c>
      <c r="J676" t="s">
        <v>18</v>
      </c>
      <c r="K676">
        <v>34282</v>
      </c>
      <c r="L676" s="2">
        <v>2.5</v>
      </c>
      <c r="M676" s="3">
        <v>29.784999999999997</v>
      </c>
      <c r="N676" s="3">
        <v>1.1913999999999998</v>
      </c>
      <c r="O676">
        <v>2.6806499999999995</v>
      </c>
      <c r="P676" t="str">
        <f>INDEX(products[],MATCH('orders (2)'!D676,products[Product ID],0),2)</f>
        <v>Ara</v>
      </c>
      <c r="Q676" t="str">
        <f>INDEX(products[],MATCH('orders (2)'!D676,products[Product ID],0),3)</f>
        <v>L</v>
      </c>
      <c r="R676" t="str">
        <f>INDEX(customers[],MATCH('orders (2)'!C676,customers[Customer ID],0),3)</f>
        <v>hlarvoriq@last.fm</v>
      </c>
      <c r="S676" t="str">
        <f t="shared" si="40"/>
        <v>Arabica</v>
      </c>
      <c r="T676" t="str">
        <f>VLOOKUP(orders[[#This Row],[Customer ID]],customers[],9,FALSE)</f>
        <v>Yes</v>
      </c>
      <c r="U676" t="str">
        <f t="shared" si="41"/>
        <v>Hiver</v>
      </c>
      <c r="V676" t="str">
        <f t="shared" si="42"/>
        <v>Light</v>
      </c>
      <c r="W676" s="3">
        <f t="shared" si="43"/>
        <v>178.70999999999998</v>
      </c>
    </row>
    <row r="677" spans="1:23" x14ac:dyDescent="0.2">
      <c r="A677" t="s">
        <v>4302</v>
      </c>
      <c r="B677" s="1">
        <v>44263</v>
      </c>
      <c r="C677" t="s">
        <v>4303</v>
      </c>
      <c r="D677" t="s">
        <v>6164</v>
      </c>
      <c r="E677">
        <v>4</v>
      </c>
      <c r="F677" t="s">
        <v>4304</v>
      </c>
      <c r="G677" t="s">
        <v>4305</v>
      </c>
      <c r="H677" t="s">
        <v>4306</v>
      </c>
      <c r="I677" t="s">
        <v>312</v>
      </c>
      <c r="J677" t="s">
        <v>18</v>
      </c>
      <c r="K677">
        <v>18105</v>
      </c>
      <c r="L677" s="2">
        <v>2.5</v>
      </c>
      <c r="M677" s="3">
        <v>29.784999999999997</v>
      </c>
      <c r="N677" s="3">
        <v>1.1913999999999998</v>
      </c>
      <c r="O677">
        <v>3.8720499999999998</v>
      </c>
      <c r="P677" t="str">
        <f>INDEX(products[],MATCH('orders (2)'!D677,products[Product ID],0),2)</f>
        <v>Lib</v>
      </c>
      <c r="Q677" t="str">
        <f>INDEX(products[],MATCH('orders (2)'!D677,products[Product ID],0),3)</f>
        <v>D</v>
      </c>
      <c r="R677">
        <f>INDEX(customers[],MATCH('orders (2)'!C677,customers[Customer ID],0),3)</f>
        <v>0</v>
      </c>
      <c r="S677" t="str">
        <f t="shared" si="40"/>
        <v>Liberta</v>
      </c>
      <c r="T677" t="str">
        <f>VLOOKUP(orders[[#This Row],[Customer ID]],customers[],9,FALSE)</f>
        <v>Yes</v>
      </c>
      <c r="U677" t="str">
        <f t="shared" si="41"/>
        <v>Printemps</v>
      </c>
      <c r="V677" t="str">
        <f t="shared" si="42"/>
        <v>Dark</v>
      </c>
      <c r="W677" s="3">
        <f t="shared" si="43"/>
        <v>119.13999999999999</v>
      </c>
    </row>
    <row r="678" spans="1:23" x14ac:dyDescent="0.2">
      <c r="A678" t="s">
        <v>4307</v>
      </c>
      <c r="B678" s="1">
        <v>44217</v>
      </c>
      <c r="C678" t="s">
        <v>4308</v>
      </c>
      <c r="D678" t="s">
        <v>6160</v>
      </c>
      <c r="E678">
        <v>5</v>
      </c>
      <c r="F678" t="s">
        <v>4309</v>
      </c>
      <c r="G678" t="s">
        <v>4310</v>
      </c>
      <c r="H678" t="s">
        <v>4311</v>
      </c>
      <c r="I678" t="s">
        <v>213</v>
      </c>
      <c r="J678" t="s">
        <v>18</v>
      </c>
      <c r="K678">
        <v>23663</v>
      </c>
      <c r="L678" s="2">
        <v>0.5</v>
      </c>
      <c r="M678" s="3">
        <v>9.51</v>
      </c>
      <c r="N678" s="3">
        <v>1.9019999999999999</v>
      </c>
      <c r="O678">
        <v>1.2363</v>
      </c>
      <c r="P678" t="str">
        <f>INDEX(products[],MATCH('orders (2)'!D678,products[Product ID],0),2)</f>
        <v>Lib</v>
      </c>
      <c r="Q678" t="str">
        <f>INDEX(products[],MATCH('orders (2)'!D678,products[Product ID],0),3)</f>
        <v>L</v>
      </c>
      <c r="R678">
        <f>INDEX(customers[],MATCH('orders (2)'!C678,customers[Customer ID],0),3)</f>
        <v>0</v>
      </c>
      <c r="S678" t="str">
        <f t="shared" si="40"/>
        <v>Liberta</v>
      </c>
      <c r="T678" t="str">
        <f>VLOOKUP(orders[[#This Row],[Customer ID]],customers[],9,FALSE)</f>
        <v>No</v>
      </c>
      <c r="U678" t="str">
        <f t="shared" si="41"/>
        <v>Hiver</v>
      </c>
      <c r="V678" t="str">
        <f t="shared" si="42"/>
        <v>Light</v>
      </c>
      <c r="W678" s="3">
        <f t="shared" si="43"/>
        <v>47.55</v>
      </c>
    </row>
    <row r="679" spans="1:23" x14ac:dyDescent="0.2">
      <c r="A679" t="s">
        <v>4312</v>
      </c>
      <c r="B679" s="1">
        <v>44206</v>
      </c>
      <c r="C679" t="s">
        <v>4313</v>
      </c>
      <c r="D679" t="s">
        <v>6159</v>
      </c>
      <c r="E679">
        <v>5</v>
      </c>
      <c r="F679" t="s">
        <v>4314</v>
      </c>
      <c r="G679" t="s">
        <v>4316</v>
      </c>
      <c r="H679" t="s">
        <v>4317</v>
      </c>
      <c r="I679" t="s">
        <v>468</v>
      </c>
      <c r="J679" t="s">
        <v>317</v>
      </c>
      <c r="K679" t="s">
        <v>469</v>
      </c>
      <c r="L679" s="2">
        <v>0.5</v>
      </c>
      <c r="M679" s="3">
        <v>8.73</v>
      </c>
      <c r="N679" s="3">
        <v>1.746</v>
      </c>
      <c r="O679">
        <v>1.1349</v>
      </c>
      <c r="P679" t="str">
        <f>INDEX(products[],MATCH('orders (2)'!D679,products[Product ID],0),2)</f>
        <v>Lib</v>
      </c>
      <c r="Q679" t="str">
        <f>INDEX(products[],MATCH('orders (2)'!D679,products[Product ID],0),3)</f>
        <v>M</v>
      </c>
      <c r="R679" t="str">
        <f>INDEX(customers[],MATCH('orders (2)'!C679,customers[Customer ID],0),3)</f>
        <v>cpenwardenit@mlb.com</v>
      </c>
      <c r="S679" t="str">
        <f t="shared" si="40"/>
        <v>Liberta</v>
      </c>
      <c r="T679" t="str">
        <f>VLOOKUP(orders[[#This Row],[Customer ID]],customers[],9,FALSE)</f>
        <v>No</v>
      </c>
      <c r="U679" t="str">
        <f t="shared" si="41"/>
        <v>Hiver</v>
      </c>
      <c r="V679" t="str">
        <f t="shared" si="42"/>
        <v>Medium</v>
      </c>
      <c r="W679" s="3">
        <f t="shared" si="43"/>
        <v>43.650000000000006</v>
      </c>
    </row>
    <row r="680" spans="1:23" x14ac:dyDescent="0.2">
      <c r="A680" t="s">
        <v>4318</v>
      </c>
      <c r="B680" s="1">
        <v>44281</v>
      </c>
      <c r="C680" t="s">
        <v>4319</v>
      </c>
      <c r="D680" t="s">
        <v>6181</v>
      </c>
      <c r="E680">
        <v>6</v>
      </c>
      <c r="F680" t="s">
        <v>4320</v>
      </c>
      <c r="G680" t="s">
        <v>4322</v>
      </c>
      <c r="H680" t="s">
        <v>4323</v>
      </c>
      <c r="I680" t="s">
        <v>190</v>
      </c>
      <c r="J680" t="s">
        <v>18</v>
      </c>
      <c r="K680">
        <v>67260</v>
      </c>
      <c r="L680" s="2">
        <v>2.5</v>
      </c>
      <c r="M680" s="3">
        <v>29.784999999999997</v>
      </c>
      <c r="N680" s="3">
        <v>1.1913999999999998</v>
      </c>
      <c r="O680">
        <v>2.6806499999999995</v>
      </c>
      <c r="P680" t="str">
        <f>INDEX(products[],MATCH('orders (2)'!D680,products[Product ID],0),2)</f>
        <v>Ara</v>
      </c>
      <c r="Q680" t="str">
        <f>INDEX(products[],MATCH('orders (2)'!D680,products[Product ID],0),3)</f>
        <v>L</v>
      </c>
      <c r="R680" t="str">
        <f>INDEX(customers[],MATCH('orders (2)'!C680,customers[Customer ID],0),3)</f>
        <v>mmiddisiu@dmoz.org</v>
      </c>
      <c r="S680" t="str">
        <f t="shared" si="40"/>
        <v>Arabica</v>
      </c>
      <c r="T680" t="str">
        <f>VLOOKUP(orders[[#This Row],[Customer ID]],customers[],9,FALSE)</f>
        <v>Yes</v>
      </c>
      <c r="U680" t="str">
        <f t="shared" si="41"/>
        <v>Printemps</v>
      </c>
      <c r="V680" t="str">
        <f t="shared" si="42"/>
        <v>Light</v>
      </c>
      <c r="W680" s="3">
        <f t="shared" si="43"/>
        <v>178.70999999999998</v>
      </c>
    </row>
    <row r="681" spans="1:23" x14ac:dyDescent="0.2">
      <c r="A681" t="s">
        <v>4324</v>
      </c>
      <c r="B681" s="1">
        <v>44645</v>
      </c>
      <c r="C681" t="s">
        <v>4325</v>
      </c>
      <c r="D681" t="s">
        <v>6141</v>
      </c>
      <c r="E681">
        <v>1</v>
      </c>
      <c r="F681" t="s">
        <v>4326</v>
      </c>
      <c r="G681" t="s">
        <v>4328</v>
      </c>
      <c r="H681" t="s">
        <v>4329</v>
      </c>
      <c r="I681" t="s">
        <v>278</v>
      </c>
      <c r="J681" t="s">
        <v>27</v>
      </c>
      <c r="K681" t="s">
        <v>209</v>
      </c>
      <c r="L681" s="2">
        <v>2.5</v>
      </c>
      <c r="M681" s="3">
        <v>27.484999999999996</v>
      </c>
      <c r="N681" s="3">
        <v>1.0993999999999999</v>
      </c>
      <c r="O681">
        <v>1.6490999999999998</v>
      </c>
      <c r="P681" t="str">
        <f>INDEX(products[],MATCH('orders (2)'!D681,products[Product ID],0),2)</f>
        <v>Rob</v>
      </c>
      <c r="Q681" t="str">
        <f>INDEX(products[],MATCH('orders (2)'!D681,products[Product ID],0),3)</f>
        <v>L</v>
      </c>
      <c r="R681" t="str">
        <f>INDEX(customers[],MATCH('orders (2)'!C681,customers[Customer ID],0),3)</f>
        <v>avairowiv@studiopress.com</v>
      </c>
      <c r="S681" t="str">
        <f t="shared" si="40"/>
        <v>Robesca</v>
      </c>
      <c r="T681" t="str">
        <f>VLOOKUP(orders[[#This Row],[Customer ID]],customers[],9,FALSE)</f>
        <v>No</v>
      </c>
      <c r="U681" t="str">
        <f t="shared" si="41"/>
        <v>Printemps</v>
      </c>
      <c r="V681" t="str">
        <f t="shared" si="42"/>
        <v>Light</v>
      </c>
      <c r="W681" s="3">
        <f t="shared" si="43"/>
        <v>27.484999999999996</v>
      </c>
    </row>
    <row r="682" spans="1:23" x14ac:dyDescent="0.2">
      <c r="A682" t="s">
        <v>4330</v>
      </c>
      <c r="B682" s="1">
        <v>44399</v>
      </c>
      <c r="C682" t="s">
        <v>4331</v>
      </c>
      <c r="D682" t="s">
        <v>6154</v>
      </c>
      <c r="E682">
        <v>5</v>
      </c>
      <c r="F682" t="s">
        <v>4332</v>
      </c>
      <c r="H682" t="s">
        <v>4334</v>
      </c>
      <c r="I682" t="s">
        <v>169</v>
      </c>
      <c r="J682" t="s">
        <v>18</v>
      </c>
      <c r="K682">
        <v>6816</v>
      </c>
      <c r="L682" s="2">
        <v>1</v>
      </c>
      <c r="M682" s="3">
        <v>11.25</v>
      </c>
      <c r="N682" s="3">
        <v>1.125</v>
      </c>
      <c r="O682">
        <v>1.0125</v>
      </c>
      <c r="P682" t="str">
        <f>INDEX(products[],MATCH('orders (2)'!D682,products[Product ID],0),2)</f>
        <v>Ara</v>
      </c>
      <c r="Q682" t="str">
        <f>INDEX(products[],MATCH('orders (2)'!D682,products[Product ID],0),3)</f>
        <v>M</v>
      </c>
      <c r="R682" t="str">
        <f>INDEX(customers[],MATCH('orders (2)'!C682,customers[Customer ID],0),3)</f>
        <v>agoldieiw@goo.gl</v>
      </c>
      <c r="S682" t="str">
        <f t="shared" si="40"/>
        <v>Arabica</v>
      </c>
      <c r="T682" t="str">
        <f>VLOOKUP(orders[[#This Row],[Customer ID]],customers[],9,FALSE)</f>
        <v>No</v>
      </c>
      <c r="U682" t="str">
        <f t="shared" si="41"/>
        <v>Été</v>
      </c>
      <c r="V682" t="str">
        <f t="shared" si="42"/>
        <v>Medium</v>
      </c>
      <c r="W682" s="3">
        <f t="shared" si="43"/>
        <v>56.25</v>
      </c>
    </row>
    <row r="683" spans="1:23" x14ac:dyDescent="0.2">
      <c r="A683" t="s">
        <v>4335</v>
      </c>
      <c r="B683" s="1">
        <v>44080</v>
      </c>
      <c r="C683" t="s">
        <v>4336</v>
      </c>
      <c r="D683" t="s">
        <v>6144</v>
      </c>
      <c r="E683">
        <v>2</v>
      </c>
      <c r="F683" t="s">
        <v>4337</v>
      </c>
      <c r="G683" t="s">
        <v>4339</v>
      </c>
      <c r="H683" t="s">
        <v>4340</v>
      </c>
      <c r="I683" t="s">
        <v>247</v>
      </c>
      <c r="J683" t="s">
        <v>27</v>
      </c>
      <c r="K683" t="s">
        <v>248</v>
      </c>
      <c r="L683" s="2">
        <v>0.2</v>
      </c>
      <c r="M683" s="3">
        <v>4.7549999999999999</v>
      </c>
      <c r="N683" s="3">
        <v>2.3774999999999999</v>
      </c>
      <c r="O683">
        <v>0.61814999999999998</v>
      </c>
      <c r="P683" t="str">
        <f>INDEX(products[],MATCH('orders (2)'!D683,products[Product ID],0),2)</f>
        <v>Lib</v>
      </c>
      <c r="Q683" t="str">
        <f>INDEX(products[],MATCH('orders (2)'!D683,products[Product ID],0),3)</f>
        <v>L</v>
      </c>
      <c r="R683" t="str">
        <f>INDEX(customers[],MATCH('orders (2)'!C683,customers[Customer ID],0),3)</f>
        <v>nayrisix@t-online.de</v>
      </c>
      <c r="S683" t="str">
        <f t="shared" si="40"/>
        <v>Liberta</v>
      </c>
      <c r="T683" t="str">
        <f>VLOOKUP(orders[[#This Row],[Customer ID]],customers[],9,FALSE)</f>
        <v>Yes</v>
      </c>
      <c r="U683" t="str">
        <f t="shared" si="41"/>
        <v xml:space="preserve">Automne </v>
      </c>
      <c r="V683" t="str">
        <f t="shared" si="42"/>
        <v>Light</v>
      </c>
      <c r="W683" s="3">
        <f t="shared" si="43"/>
        <v>9.51</v>
      </c>
    </row>
    <row r="684" spans="1:23" x14ac:dyDescent="0.2">
      <c r="A684" t="s">
        <v>4341</v>
      </c>
      <c r="B684" s="1">
        <v>43827</v>
      </c>
      <c r="C684" t="s">
        <v>4342</v>
      </c>
      <c r="D684" t="s">
        <v>6155</v>
      </c>
      <c r="E684">
        <v>2</v>
      </c>
      <c r="F684" t="s">
        <v>4343</v>
      </c>
      <c r="G684" t="s">
        <v>4345</v>
      </c>
      <c r="H684" t="s">
        <v>4346</v>
      </c>
      <c r="I684" t="s">
        <v>21</v>
      </c>
      <c r="J684" t="s">
        <v>18</v>
      </c>
      <c r="K684">
        <v>32209</v>
      </c>
      <c r="L684" s="2">
        <v>0.2</v>
      </c>
      <c r="M684" s="3">
        <v>4.125</v>
      </c>
      <c r="N684" s="3">
        <v>2.0625</v>
      </c>
      <c r="O684">
        <v>0.45374999999999999</v>
      </c>
      <c r="P684" t="str">
        <f>INDEX(products[],MATCH('orders (2)'!D684,products[Product ID],0),2)</f>
        <v>Exc</v>
      </c>
      <c r="Q684" t="str">
        <f>INDEX(products[],MATCH('orders (2)'!D684,products[Product ID],0),3)</f>
        <v>M</v>
      </c>
      <c r="R684" t="str">
        <f>INDEX(customers[],MATCH('orders (2)'!C684,customers[Customer ID],0),3)</f>
        <v>lbenediktovichiy@wunderground.com</v>
      </c>
      <c r="S684" t="str">
        <f t="shared" si="40"/>
        <v>Excercice</v>
      </c>
      <c r="T684" t="str">
        <f>VLOOKUP(orders[[#This Row],[Customer ID]],customers[],9,FALSE)</f>
        <v>Yes</v>
      </c>
      <c r="U684" t="str">
        <f t="shared" si="41"/>
        <v>Hiver</v>
      </c>
      <c r="V684" t="str">
        <f t="shared" si="42"/>
        <v>Medium</v>
      </c>
      <c r="W684" s="3">
        <f t="shared" si="43"/>
        <v>8.25</v>
      </c>
    </row>
    <row r="685" spans="1:23" x14ac:dyDescent="0.2">
      <c r="A685" t="s">
        <v>4347</v>
      </c>
      <c r="B685" s="1">
        <v>43941</v>
      </c>
      <c r="C685" t="s">
        <v>4348</v>
      </c>
      <c r="D685" t="s">
        <v>6168</v>
      </c>
      <c r="E685">
        <v>6</v>
      </c>
      <c r="F685" t="s">
        <v>4349</v>
      </c>
      <c r="G685" t="s">
        <v>4351</v>
      </c>
      <c r="H685" t="s">
        <v>4352</v>
      </c>
      <c r="I685" t="s">
        <v>62</v>
      </c>
      <c r="J685" t="s">
        <v>18</v>
      </c>
      <c r="K685">
        <v>77299</v>
      </c>
      <c r="L685" s="2">
        <v>0.5</v>
      </c>
      <c r="M685" s="3">
        <v>7.77</v>
      </c>
      <c r="N685" s="3">
        <v>1.5539999999999998</v>
      </c>
      <c r="O685">
        <v>1.0101</v>
      </c>
      <c r="P685" t="str">
        <f>INDEX(products[],MATCH('orders (2)'!D685,products[Product ID],0),2)</f>
        <v>Lib</v>
      </c>
      <c r="Q685" t="str">
        <f>INDEX(products[],MATCH('orders (2)'!D685,products[Product ID],0),3)</f>
        <v>D</v>
      </c>
      <c r="R685" t="str">
        <f>INDEX(customers[],MATCH('orders (2)'!C685,customers[Customer ID],0),3)</f>
        <v>tjacobovitziz@cbc.ca</v>
      </c>
      <c r="S685" t="str">
        <f t="shared" si="40"/>
        <v>Liberta</v>
      </c>
      <c r="T685" t="str">
        <f>VLOOKUP(orders[[#This Row],[Customer ID]],customers[],9,FALSE)</f>
        <v>No</v>
      </c>
      <c r="U685" t="str">
        <f t="shared" si="41"/>
        <v>Printemps</v>
      </c>
      <c r="V685" t="str">
        <f t="shared" si="42"/>
        <v>Dark</v>
      </c>
      <c r="W685" s="3">
        <f t="shared" si="43"/>
        <v>46.62</v>
      </c>
    </row>
    <row r="686" spans="1:23" x14ac:dyDescent="0.2">
      <c r="A686" t="s">
        <v>4353</v>
      </c>
      <c r="B686" s="1">
        <v>43517</v>
      </c>
      <c r="C686" t="s">
        <v>4354</v>
      </c>
      <c r="D686" t="s">
        <v>6178</v>
      </c>
      <c r="E686">
        <v>6</v>
      </c>
      <c r="F686" t="s">
        <v>4355</v>
      </c>
      <c r="G686" t="s">
        <v>4356</v>
      </c>
      <c r="H686" t="s">
        <v>4357</v>
      </c>
      <c r="I686" t="s">
        <v>188</v>
      </c>
      <c r="J686" t="s">
        <v>18</v>
      </c>
      <c r="K686">
        <v>97255</v>
      </c>
      <c r="L686" s="2">
        <v>1</v>
      </c>
      <c r="M686" s="3">
        <v>11.95</v>
      </c>
      <c r="N686" s="3">
        <v>1.1949999999999998</v>
      </c>
      <c r="O686">
        <v>0.71699999999999997</v>
      </c>
      <c r="P686" t="str">
        <f>INDEX(products[],MATCH('orders (2)'!D686,products[Product ID],0),2)</f>
        <v>Rob</v>
      </c>
      <c r="Q686" t="str">
        <f>INDEX(products[],MATCH('orders (2)'!D686,products[Product ID],0),3)</f>
        <v>L</v>
      </c>
      <c r="R686">
        <f>INDEX(customers[],MATCH('orders (2)'!C686,customers[Customer ID],0),3)</f>
        <v>0</v>
      </c>
      <c r="S686" t="str">
        <f t="shared" si="40"/>
        <v>Robesca</v>
      </c>
      <c r="T686" t="str">
        <f>VLOOKUP(orders[[#This Row],[Customer ID]],customers[],9,FALSE)</f>
        <v>No</v>
      </c>
      <c r="U686" t="str">
        <f t="shared" si="41"/>
        <v>Hiver</v>
      </c>
      <c r="V686" t="str">
        <f t="shared" si="42"/>
        <v>Light</v>
      </c>
      <c r="W686" s="3">
        <f t="shared" si="43"/>
        <v>71.699999999999989</v>
      </c>
    </row>
    <row r="687" spans="1:23" x14ac:dyDescent="0.2">
      <c r="A687" t="s">
        <v>4358</v>
      </c>
      <c r="B687" s="1">
        <v>44637</v>
      </c>
      <c r="C687" t="s">
        <v>4359</v>
      </c>
      <c r="D687" t="s">
        <v>6163</v>
      </c>
      <c r="E687">
        <v>2</v>
      </c>
      <c r="F687" t="s">
        <v>4360</v>
      </c>
      <c r="G687" t="s">
        <v>4362</v>
      </c>
      <c r="H687" t="s">
        <v>4363</v>
      </c>
      <c r="I687" t="s">
        <v>86</v>
      </c>
      <c r="J687" t="s">
        <v>18</v>
      </c>
      <c r="K687">
        <v>91186</v>
      </c>
      <c r="L687" s="2">
        <v>2.5</v>
      </c>
      <c r="M687" s="3">
        <v>36.454999999999998</v>
      </c>
      <c r="N687" s="3">
        <v>1.4581999999999999</v>
      </c>
      <c r="O687">
        <v>4.7391499999999995</v>
      </c>
      <c r="P687" t="str">
        <f>INDEX(products[],MATCH('orders (2)'!D687,products[Product ID],0),2)</f>
        <v>Lib</v>
      </c>
      <c r="Q687" t="str">
        <f>INDEX(products[],MATCH('orders (2)'!D687,products[Product ID],0),3)</f>
        <v>L</v>
      </c>
      <c r="R687" t="str">
        <f>INDEX(customers[],MATCH('orders (2)'!C687,customers[Customer ID],0),3)</f>
        <v>jdruittj1@feedburner.com</v>
      </c>
      <c r="S687" t="str">
        <f t="shared" si="40"/>
        <v>Liberta</v>
      </c>
      <c r="T687" t="str">
        <f>VLOOKUP(orders[[#This Row],[Customer ID]],customers[],9,FALSE)</f>
        <v>Yes</v>
      </c>
      <c r="U687" t="str">
        <f t="shared" si="41"/>
        <v>Printemps</v>
      </c>
      <c r="V687" t="str">
        <f t="shared" si="42"/>
        <v>Light</v>
      </c>
      <c r="W687" s="3">
        <f t="shared" si="43"/>
        <v>72.91</v>
      </c>
    </row>
    <row r="688" spans="1:23" x14ac:dyDescent="0.2">
      <c r="A688" t="s">
        <v>4364</v>
      </c>
      <c r="B688" s="1">
        <v>44330</v>
      </c>
      <c r="C688" t="s">
        <v>4365</v>
      </c>
      <c r="D688" t="s">
        <v>6162</v>
      </c>
      <c r="E688">
        <v>3</v>
      </c>
      <c r="F688" t="s">
        <v>4366</v>
      </c>
      <c r="G688" t="s">
        <v>4368</v>
      </c>
      <c r="H688" t="s">
        <v>4369</v>
      </c>
      <c r="I688" t="s">
        <v>177</v>
      </c>
      <c r="J688" t="s">
        <v>18</v>
      </c>
      <c r="K688">
        <v>92725</v>
      </c>
      <c r="L688" s="2">
        <v>0.2</v>
      </c>
      <c r="M688" s="3">
        <v>2.6849999999999996</v>
      </c>
      <c r="N688" s="3">
        <v>1.3424999999999998</v>
      </c>
      <c r="O688">
        <v>0.16109999999999997</v>
      </c>
      <c r="P688" t="str">
        <f>INDEX(products[],MATCH('orders (2)'!D688,products[Product ID],0),2)</f>
        <v>Rob</v>
      </c>
      <c r="Q688" t="str">
        <f>INDEX(products[],MATCH('orders (2)'!D688,products[Product ID],0),3)</f>
        <v>D</v>
      </c>
      <c r="R688" t="str">
        <f>INDEX(customers[],MATCH('orders (2)'!C688,customers[Customer ID],0),3)</f>
        <v>dshortallj2@wikipedia.org</v>
      </c>
      <c r="S688" t="str">
        <f t="shared" si="40"/>
        <v>Robesca</v>
      </c>
      <c r="T688" t="str">
        <f>VLOOKUP(orders[[#This Row],[Customer ID]],customers[],9,FALSE)</f>
        <v>Yes</v>
      </c>
      <c r="U688" t="str">
        <f t="shared" si="41"/>
        <v>Printemps</v>
      </c>
      <c r="V688" t="str">
        <f t="shared" si="42"/>
        <v>Dark</v>
      </c>
      <c r="W688" s="3">
        <f t="shared" si="43"/>
        <v>8.0549999999999997</v>
      </c>
    </row>
    <row r="689" spans="1:23" x14ac:dyDescent="0.2">
      <c r="A689" t="s">
        <v>4370</v>
      </c>
      <c r="B689" s="1">
        <v>43471</v>
      </c>
      <c r="C689" t="s">
        <v>4371</v>
      </c>
      <c r="D689" t="s">
        <v>6138</v>
      </c>
      <c r="E689">
        <v>2</v>
      </c>
      <c r="F689" t="s">
        <v>4372</v>
      </c>
      <c r="G689" t="s">
        <v>4374</v>
      </c>
      <c r="H689" t="s">
        <v>4375</v>
      </c>
      <c r="I689" t="s">
        <v>97</v>
      </c>
      <c r="J689" t="s">
        <v>18</v>
      </c>
      <c r="K689">
        <v>95160</v>
      </c>
      <c r="L689" s="2">
        <v>0.5</v>
      </c>
      <c r="M689" s="3">
        <v>8.25</v>
      </c>
      <c r="N689" s="3">
        <v>1.65</v>
      </c>
      <c r="O689">
        <v>0.90749999999999997</v>
      </c>
      <c r="P689" t="str">
        <f>INDEX(products[],MATCH('orders (2)'!D689,products[Product ID],0),2)</f>
        <v>Exc</v>
      </c>
      <c r="Q689" t="str">
        <f>INDEX(products[],MATCH('orders (2)'!D689,products[Product ID],0),3)</f>
        <v>M</v>
      </c>
      <c r="R689" t="str">
        <f>INDEX(customers[],MATCH('orders (2)'!C689,customers[Customer ID],0),3)</f>
        <v>wcottierj3@cafepress.com</v>
      </c>
      <c r="S689" t="str">
        <f t="shared" si="40"/>
        <v>Excercice</v>
      </c>
      <c r="T689" t="str">
        <f>VLOOKUP(orders[[#This Row],[Customer ID]],customers[],9,FALSE)</f>
        <v>No</v>
      </c>
      <c r="U689" t="str">
        <f t="shared" si="41"/>
        <v>Hiver</v>
      </c>
      <c r="V689" t="str">
        <f t="shared" si="42"/>
        <v>Medium</v>
      </c>
      <c r="W689" s="3">
        <f t="shared" si="43"/>
        <v>16.5</v>
      </c>
    </row>
    <row r="690" spans="1:23" x14ac:dyDescent="0.2">
      <c r="A690" t="s">
        <v>4376</v>
      </c>
      <c r="B690" s="1">
        <v>43579</v>
      </c>
      <c r="C690" t="s">
        <v>4377</v>
      </c>
      <c r="D690" t="s">
        <v>6139</v>
      </c>
      <c r="E690">
        <v>5</v>
      </c>
      <c r="F690" t="s">
        <v>4378</v>
      </c>
      <c r="G690" t="s">
        <v>4380</v>
      </c>
      <c r="H690" t="s">
        <v>4381</v>
      </c>
      <c r="I690" t="s">
        <v>332</v>
      </c>
      <c r="J690" t="s">
        <v>317</v>
      </c>
      <c r="K690" t="s">
        <v>333</v>
      </c>
      <c r="L690" s="2">
        <v>1</v>
      </c>
      <c r="M690" s="3">
        <v>12.95</v>
      </c>
      <c r="N690" s="3">
        <v>1.2949999999999999</v>
      </c>
      <c r="O690">
        <v>1.1655</v>
      </c>
      <c r="P690" t="str">
        <f>INDEX(products[],MATCH('orders (2)'!D690,products[Product ID],0),2)</f>
        <v>Ara</v>
      </c>
      <c r="Q690" t="str">
        <f>INDEX(products[],MATCH('orders (2)'!D690,products[Product ID],0),3)</f>
        <v>L</v>
      </c>
      <c r="R690" t="str">
        <f>INDEX(customers[],MATCH('orders (2)'!C690,customers[Customer ID],0),3)</f>
        <v>kgrinstedj4@google.com.br</v>
      </c>
      <c r="S690" t="str">
        <f t="shared" si="40"/>
        <v>Arabica</v>
      </c>
      <c r="T690" t="str">
        <f>VLOOKUP(orders[[#This Row],[Customer ID]],customers[],9,FALSE)</f>
        <v>No</v>
      </c>
      <c r="U690" t="str">
        <f t="shared" si="41"/>
        <v>Printemps</v>
      </c>
      <c r="V690" t="str">
        <f t="shared" si="42"/>
        <v>Light</v>
      </c>
      <c r="W690" s="3">
        <f t="shared" si="43"/>
        <v>64.75</v>
      </c>
    </row>
    <row r="691" spans="1:23" x14ac:dyDescent="0.2">
      <c r="A691" t="s">
        <v>4382</v>
      </c>
      <c r="B691" s="1">
        <v>44346</v>
      </c>
      <c r="C691" t="s">
        <v>4383</v>
      </c>
      <c r="D691" t="s">
        <v>6156</v>
      </c>
      <c r="E691">
        <v>5</v>
      </c>
      <c r="F691" t="s">
        <v>4384</v>
      </c>
      <c r="G691" t="s">
        <v>4386</v>
      </c>
      <c r="H691" t="s">
        <v>4387</v>
      </c>
      <c r="I691" t="s">
        <v>77</v>
      </c>
      <c r="J691" t="s">
        <v>18</v>
      </c>
      <c r="K691">
        <v>80935</v>
      </c>
      <c r="L691" s="2">
        <v>0.5</v>
      </c>
      <c r="M691" s="3">
        <v>6.75</v>
      </c>
      <c r="N691" s="3">
        <v>1.35</v>
      </c>
      <c r="O691">
        <v>0.60749999999999993</v>
      </c>
      <c r="P691" t="str">
        <f>INDEX(products[],MATCH('orders (2)'!D691,products[Product ID],0),2)</f>
        <v>Ara</v>
      </c>
      <c r="Q691" t="str">
        <f>INDEX(products[],MATCH('orders (2)'!D691,products[Product ID],0),3)</f>
        <v>M</v>
      </c>
      <c r="R691" t="str">
        <f>INDEX(customers[],MATCH('orders (2)'!C691,customers[Customer ID],0),3)</f>
        <v>dskynerj5@hubpages.com</v>
      </c>
      <c r="S691" t="str">
        <f t="shared" si="40"/>
        <v>Arabica</v>
      </c>
      <c r="T691" t="str">
        <f>VLOOKUP(orders[[#This Row],[Customer ID]],customers[],9,FALSE)</f>
        <v>No</v>
      </c>
      <c r="U691" t="str">
        <f t="shared" si="41"/>
        <v>Printemps</v>
      </c>
      <c r="V691" t="str">
        <f t="shared" si="42"/>
        <v>Medium</v>
      </c>
      <c r="W691" s="3">
        <f t="shared" si="43"/>
        <v>33.75</v>
      </c>
    </row>
    <row r="692" spans="1:23" x14ac:dyDescent="0.2">
      <c r="A692" t="s">
        <v>4388</v>
      </c>
      <c r="B692" s="1">
        <v>44754</v>
      </c>
      <c r="C692" t="s">
        <v>4389</v>
      </c>
      <c r="D692" t="s">
        <v>6164</v>
      </c>
      <c r="E692">
        <v>6</v>
      </c>
      <c r="F692" t="s">
        <v>4390</v>
      </c>
      <c r="H692" t="s">
        <v>4391</v>
      </c>
      <c r="I692" t="s">
        <v>259</v>
      </c>
      <c r="J692" t="s">
        <v>18</v>
      </c>
      <c r="K692">
        <v>43605</v>
      </c>
      <c r="L692" s="2">
        <v>2.5</v>
      </c>
      <c r="M692" s="3">
        <v>29.784999999999997</v>
      </c>
      <c r="N692" s="3">
        <v>1.1913999999999998</v>
      </c>
      <c r="O692">
        <v>3.8720499999999998</v>
      </c>
      <c r="P692" t="str">
        <f>INDEX(products[],MATCH('orders (2)'!D692,products[Product ID],0),2)</f>
        <v>Lib</v>
      </c>
      <c r="Q692" t="str">
        <f>INDEX(products[],MATCH('orders (2)'!D692,products[Product ID],0),3)</f>
        <v>D</v>
      </c>
      <c r="R692">
        <f>INDEX(customers[],MATCH('orders (2)'!C692,customers[Customer ID],0),3)</f>
        <v>0</v>
      </c>
      <c r="S692" t="str">
        <f t="shared" si="40"/>
        <v>Liberta</v>
      </c>
      <c r="T692" t="str">
        <f>VLOOKUP(orders[[#This Row],[Customer ID]],customers[],9,FALSE)</f>
        <v>No</v>
      </c>
      <c r="U692" t="str">
        <f t="shared" si="41"/>
        <v>Été</v>
      </c>
      <c r="V692" t="str">
        <f t="shared" si="42"/>
        <v>Dark</v>
      </c>
      <c r="W692" s="3">
        <f t="shared" si="43"/>
        <v>178.70999999999998</v>
      </c>
    </row>
    <row r="693" spans="1:23" x14ac:dyDescent="0.2">
      <c r="A693" t="s">
        <v>4392</v>
      </c>
      <c r="B693" s="1">
        <v>44227</v>
      </c>
      <c r="C693" t="s">
        <v>4433</v>
      </c>
      <c r="D693" t="s">
        <v>6154</v>
      </c>
      <c r="E693">
        <v>2</v>
      </c>
      <c r="F693" t="s">
        <v>4434</v>
      </c>
      <c r="G693" t="s">
        <v>4436</v>
      </c>
      <c r="H693" t="s">
        <v>4437</v>
      </c>
      <c r="I693" t="s">
        <v>288</v>
      </c>
      <c r="J693" t="s">
        <v>317</v>
      </c>
      <c r="K693" t="s">
        <v>443</v>
      </c>
      <c r="L693" s="2">
        <v>1</v>
      </c>
      <c r="M693" s="3">
        <v>11.25</v>
      </c>
      <c r="N693" s="3">
        <v>1.125</v>
      </c>
      <c r="O693">
        <v>1.0125</v>
      </c>
      <c r="P693" t="str">
        <f>INDEX(products[],MATCH('orders (2)'!D693,products[Product ID],0),2)</f>
        <v>Ara</v>
      </c>
      <c r="Q693" t="str">
        <f>INDEX(products[],MATCH('orders (2)'!D693,products[Product ID],0),3)</f>
        <v>M</v>
      </c>
      <c r="R693" t="str">
        <f>INDEX(customers[],MATCH('orders (2)'!C693,customers[Customer ID],0),3)</f>
        <v>jdymokeje@prnewswire.com</v>
      </c>
      <c r="S693" t="str">
        <f t="shared" si="40"/>
        <v>Arabica</v>
      </c>
      <c r="T693" t="str">
        <f>VLOOKUP(orders[[#This Row],[Customer ID]],customers[],9,FALSE)</f>
        <v>No</v>
      </c>
      <c r="U693" t="str">
        <f t="shared" si="41"/>
        <v>Hiver</v>
      </c>
      <c r="V693" t="str">
        <f t="shared" si="42"/>
        <v>Medium</v>
      </c>
      <c r="W693" s="3">
        <f t="shared" si="43"/>
        <v>22.5</v>
      </c>
    </row>
    <row r="694" spans="1:23" x14ac:dyDescent="0.2">
      <c r="A694" t="s">
        <v>4432</v>
      </c>
      <c r="B694" s="1">
        <v>43830</v>
      </c>
      <c r="C694" t="s">
        <v>4433</v>
      </c>
      <c r="D694" t="s">
        <v>6142</v>
      </c>
      <c r="E694">
        <v>2</v>
      </c>
      <c r="F694" t="s">
        <v>4434</v>
      </c>
      <c r="G694" t="s">
        <v>4436</v>
      </c>
      <c r="H694" t="s">
        <v>4437</v>
      </c>
      <c r="I694" t="s">
        <v>288</v>
      </c>
      <c r="J694" t="s">
        <v>317</v>
      </c>
      <c r="K694" t="s">
        <v>443</v>
      </c>
      <c r="L694" s="2">
        <v>1</v>
      </c>
      <c r="M694" s="3">
        <v>12.95</v>
      </c>
      <c r="N694" s="3">
        <v>1.2949999999999999</v>
      </c>
      <c r="O694">
        <v>1.6835</v>
      </c>
      <c r="P694" t="str">
        <f>INDEX(products[],MATCH('orders (2)'!D694,products[Product ID],0),2)</f>
        <v>Lib</v>
      </c>
      <c r="Q694" t="str">
        <f>INDEX(products[],MATCH('orders (2)'!D694,products[Product ID],0),3)</f>
        <v>D</v>
      </c>
      <c r="R694" t="str">
        <f>INDEX(customers[],MATCH('orders (2)'!C694,customers[Customer ID],0),3)</f>
        <v>jdymokeje@prnewswire.com</v>
      </c>
      <c r="S694" t="str">
        <f t="shared" si="40"/>
        <v>Liberta</v>
      </c>
      <c r="T694" t="str">
        <f>VLOOKUP(orders[[#This Row],[Customer ID]],customers[],9,FALSE)</f>
        <v>No</v>
      </c>
      <c r="U694" t="str">
        <f t="shared" si="41"/>
        <v>Hiver</v>
      </c>
      <c r="V694" t="str">
        <f t="shared" si="42"/>
        <v>Dark</v>
      </c>
      <c r="W694" s="3">
        <f t="shared" si="43"/>
        <v>25.9</v>
      </c>
    </row>
    <row r="695" spans="1:23" x14ac:dyDescent="0.2">
      <c r="A695" t="s">
        <v>4532</v>
      </c>
      <c r="B695" s="1">
        <v>44612</v>
      </c>
      <c r="C695" t="s">
        <v>4433</v>
      </c>
      <c r="D695" t="s">
        <v>6178</v>
      </c>
      <c r="E695">
        <v>3</v>
      </c>
      <c r="F695" t="s">
        <v>4434</v>
      </c>
      <c r="G695" t="s">
        <v>4436</v>
      </c>
      <c r="H695" t="s">
        <v>4437</v>
      </c>
      <c r="I695" t="s">
        <v>288</v>
      </c>
      <c r="J695" t="s">
        <v>317</v>
      </c>
      <c r="K695" t="s">
        <v>443</v>
      </c>
      <c r="L695" s="2">
        <v>1</v>
      </c>
      <c r="M695" s="3">
        <v>11.95</v>
      </c>
      <c r="N695" s="3">
        <v>1.1949999999999998</v>
      </c>
      <c r="O695">
        <v>0.71699999999999997</v>
      </c>
      <c r="P695" t="str">
        <f>INDEX(products[],MATCH('orders (2)'!D695,products[Product ID],0),2)</f>
        <v>Rob</v>
      </c>
      <c r="Q695" t="str">
        <f>INDEX(products[],MATCH('orders (2)'!D695,products[Product ID],0),3)</f>
        <v>L</v>
      </c>
      <c r="R695" t="str">
        <f>INDEX(customers[],MATCH('orders (2)'!C695,customers[Customer ID],0),3)</f>
        <v>jdymokeje@prnewswire.com</v>
      </c>
      <c r="S695" t="str">
        <f t="shared" si="40"/>
        <v>Robesca</v>
      </c>
      <c r="T695" t="str">
        <f>VLOOKUP(orders[[#This Row],[Customer ID]],customers[],9,FALSE)</f>
        <v>No</v>
      </c>
      <c r="U695" t="str">
        <f t="shared" si="41"/>
        <v>Hiver</v>
      </c>
      <c r="V695" t="str">
        <f t="shared" si="42"/>
        <v>Light</v>
      </c>
      <c r="W695" s="3">
        <f t="shared" si="43"/>
        <v>35.849999999999994</v>
      </c>
    </row>
    <row r="696" spans="1:23" x14ac:dyDescent="0.2">
      <c r="A696" t="s">
        <v>4664</v>
      </c>
      <c r="B696" s="1">
        <v>44433</v>
      </c>
      <c r="C696" t="s">
        <v>4433</v>
      </c>
      <c r="D696" t="s">
        <v>6152</v>
      </c>
      <c r="E696">
        <v>5</v>
      </c>
      <c r="F696" t="s">
        <v>4434</v>
      </c>
      <c r="G696" t="s">
        <v>4436</v>
      </c>
      <c r="H696" t="s">
        <v>4437</v>
      </c>
      <c r="I696" t="s">
        <v>288</v>
      </c>
      <c r="J696" t="s">
        <v>317</v>
      </c>
      <c r="K696" t="s">
        <v>443</v>
      </c>
      <c r="L696" s="2">
        <v>0.2</v>
      </c>
      <c r="M696" s="3">
        <v>3.645</v>
      </c>
      <c r="N696" s="3">
        <v>1.8225</v>
      </c>
      <c r="O696">
        <v>0.40095000000000003</v>
      </c>
      <c r="P696" t="str">
        <f>INDEX(products[],MATCH('orders (2)'!D696,products[Product ID],0),2)</f>
        <v>Exc</v>
      </c>
      <c r="Q696" t="str">
        <f>INDEX(products[],MATCH('orders (2)'!D696,products[Product ID],0),3)</f>
        <v>D</v>
      </c>
      <c r="R696" t="str">
        <f>INDEX(customers[],MATCH('orders (2)'!C696,customers[Customer ID],0),3)</f>
        <v>jdymokeje@prnewswire.com</v>
      </c>
      <c r="S696" t="str">
        <f t="shared" si="40"/>
        <v>Excercice</v>
      </c>
      <c r="T696" t="str">
        <f>VLOOKUP(orders[[#This Row],[Customer ID]],customers[],9,FALSE)</f>
        <v>No</v>
      </c>
      <c r="U696" t="str">
        <f t="shared" si="41"/>
        <v>Été</v>
      </c>
      <c r="V696" t="str">
        <f t="shared" si="42"/>
        <v>Dark</v>
      </c>
      <c r="W696" s="3">
        <f t="shared" si="43"/>
        <v>18.225000000000001</v>
      </c>
    </row>
    <row r="697" spans="1:23" x14ac:dyDescent="0.2">
      <c r="A697" t="s">
        <v>4752</v>
      </c>
      <c r="B697" s="1">
        <v>44726</v>
      </c>
      <c r="C697" t="s">
        <v>4433</v>
      </c>
      <c r="D697" t="s">
        <v>6153</v>
      </c>
      <c r="E697">
        <v>6</v>
      </c>
      <c r="F697" t="s">
        <v>4434</v>
      </c>
      <c r="G697" t="s">
        <v>4436</v>
      </c>
      <c r="H697" t="s">
        <v>4437</v>
      </c>
      <c r="I697" t="s">
        <v>288</v>
      </c>
      <c r="J697" t="s">
        <v>317</v>
      </c>
      <c r="K697" t="s">
        <v>443</v>
      </c>
      <c r="L697" s="2">
        <v>0.2</v>
      </c>
      <c r="M697" s="3">
        <v>2.9849999999999999</v>
      </c>
      <c r="N697" s="3">
        <v>1.4924999999999999</v>
      </c>
      <c r="O697">
        <v>0.26865</v>
      </c>
      <c r="P697" t="str">
        <f>INDEX(products[],MATCH('orders (2)'!D697,products[Product ID],0),2)</f>
        <v>Ara</v>
      </c>
      <c r="Q697" t="str">
        <f>INDEX(products[],MATCH('orders (2)'!D697,products[Product ID],0),3)</f>
        <v>D</v>
      </c>
      <c r="R697" t="str">
        <f>INDEX(customers[],MATCH('orders (2)'!C697,customers[Customer ID],0),3)</f>
        <v>jdymokeje@prnewswire.com</v>
      </c>
      <c r="S697" t="str">
        <f t="shared" si="40"/>
        <v>Arabica</v>
      </c>
      <c r="T697" t="str">
        <f>VLOOKUP(orders[[#This Row],[Customer ID]],customers[],9,FALSE)</f>
        <v>No</v>
      </c>
      <c r="U697" t="str">
        <f t="shared" si="41"/>
        <v>Été</v>
      </c>
      <c r="V697" t="str">
        <f t="shared" si="42"/>
        <v>Dark</v>
      </c>
      <c r="W697" s="3">
        <f t="shared" si="43"/>
        <v>17.91</v>
      </c>
    </row>
    <row r="698" spans="1:23" x14ac:dyDescent="0.2">
      <c r="A698" t="s">
        <v>4398</v>
      </c>
      <c r="B698" s="1">
        <v>43720</v>
      </c>
      <c r="C698" t="s">
        <v>4399</v>
      </c>
      <c r="D698" t="s">
        <v>6142</v>
      </c>
      <c r="E698">
        <v>1</v>
      </c>
      <c r="F698" t="s">
        <v>4400</v>
      </c>
      <c r="G698" t="s">
        <v>4402</v>
      </c>
      <c r="H698" t="s">
        <v>4403</v>
      </c>
      <c r="I698" t="s">
        <v>50</v>
      </c>
      <c r="J698" t="s">
        <v>18</v>
      </c>
      <c r="K698">
        <v>45999</v>
      </c>
      <c r="L698" s="2">
        <v>1</v>
      </c>
      <c r="M698" s="3">
        <v>12.95</v>
      </c>
      <c r="N698" s="3">
        <v>1.2949999999999999</v>
      </c>
      <c r="O698">
        <v>1.6835</v>
      </c>
      <c r="P698" t="str">
        <f>INDEX(products[],MATCH('orders (2)'!D698,products[Product ID],0),2)</f>
        <v>Lib</v>
      </c>
      <c r="Q698" t="str">
        <f>INDEX(products[],MATCH('orders (2)'!D698,products[Product ID],0),3)</f>
        <v>D</v>
      </c>
      <c r="R698" t="str">
        <f>INDEX(customers[],MATCH('orders (2)'!C698,customers[Customer ID],0),3)</f>
        <v>aweinmannj8@shinystat.com</v>
      </c>
      <c r="S698" t="str">
        <f t="shared" si="40"/>
        <v>Liberta</v>
      </c>
      <c r="T698" t="str">
        <f>VLOOKUP(orders[[#This Row],[Customer ID]],customers[],9,FALSE)</f>
        <v>No</v>
      </c>
      <c r="U698" t="str">
        <f t="shared" si="41"/>
        <v xml:space="preserve">Automne </v>
      </c>
      <c r="V698" t="str">
        <f t="shared" si="42"/>
        <v>Dark</v>
      </c>
      <c r="W698" s="3">
        <f t="shared" si="43"/>
        <v>12.95</v>
      </c>
    </row>
    <row r="699" spans="1:23" x14ac:dyDescent="0.2">
      <c r="A699" t="s">
        <v>4404</v>
      </c>
      <c r="B699" s="1">
        <v>44012</v>
      </c>
      <c r="C699" t="s">
        <v>4405</v>
      </c>
      <c r="D699" t="s">
        <v>6174</v>
      </c>
      <c r="E699">
        <v>2</v>
      </c>
      <c r="F699" t="s">
        <v>4406</v>
      </c>
      <c r="G699" t="s">
        <v>4408</v>
      </c>
      <c r="H699" t="s">
        <v>4409</v>
      </c>
      <c r="I699" t="s">
        <v>103</v>
      </c>
      <c r="J699" t="s">
        <v>18</v>
      </c>
      <c r="K699">
        <v>63121</v>
      </c>
      <c r="L699" s="2">
        <v>2.5</v>
      </c>
      <c r="M699" s="3">
        <v>25.874999999999996</v>
      </c>
      <c r="N699" s="3">
        <v>1.0349999999999999</v>
      </c>
      <c r="O699">
        <v>2.3287499999999994</v>
      </c>
      <c r="P699" t="str">
        <f>INDEX(products[],MATCH('orders (2)'!D699,products[Product ID],0),2)</f>
        <v>Ara</v>
      </c>
      <c r="Q699" t="str">
        <f>INDEX(products[],MATCH('orders (2)'!D699,products[Product ID],0),3)</f>
        <v>M</v>
      </c>
      <c r="R699" t="str">
        <f>INDEX(customers[],MATCH('orders (2)'!C699,customers[Customer ID],0),3)</f>
        <v>eandriessenj9@europa.eu</v>
      </c>
      <c r="S699" t="str">
        <f t="shared" si="40"/>
        <v>Arabica</v>
      </c>
      <c r="T699" t="str">
        <f>VLOOKUP(orders[[#This Row],[Customer ID]],customers[],9,FALSE)</f>
        <v>Yes</v>
      </c>
      <c r="U699" t="str">
        <f t="shared" si="41"/>
        <v>Été</v>
      </c>
      <c r="V699" t="str">
        <f t="shared" si="42"/>
        <v>Medium</v>
      </c>
      <c r="W699" s="3">
        <f t="shared" si="43"/>
        <v>51.749999999999993</v>
      </c>
    </row>
    <row r="700" spans="1:23" x14ac:dyDescent="0.2">
      <c r="A700" t="s">
        <v>4410</v>
      </c>
      <c r="B700" s="1">
        <v>43915</v>
      </c>
      <c r="C700" t="s">
        <v>4411</v>
      </c>
      <c r="D700" t="s">
        <v>6143</v>
      </c>
      <c r="E700">
        <v>5</v>
      </c>
      <c r="F700" t="s">
        <v>4412</v>
      </c>
      <c r="G700" t="s">
        <v>4414</v>
      </c>
      <c r="H700" t="s">
        <v>4415</v>
      </c>
      <c r="I700" t="s">
        <v>242</v>
      </c>
      <c r="J700" t="s">
        <v>18</v>
      </c>
      <c r="K700">
        <v>10705</v>
      </c>
      <c r="L700" s="2">
        <v>0.5</v>
      </c>
      <c r="M700" s="3">
        <v>7.29</v>
      </c>
      <c r="N700" s="3">
        <v>1.458</v>
      </c>
      <c r="O700">
        <v>0.80190000000000006</v>
      </c>
      <c r="P700" t="str">
        <f>INDEX(products[],MATCH('orders (2)'!D700,products[Product ID],0),2)</f>
        <v>Exc</v>
      </c>
      <c r="Q700" t="str">
        <f>INDEX(products[],MATCH('orders (2)'!D700,products[Product ID],0),3)</f>
        <v>D</v>
      </c>
      <c r="R700" t="str">
        <f>INDEX(customers[],MATCH('orders (2)'!C700,customers[Customer ID],0),3)</f>
        <v>rdeaconsonja@archive.org</v>
      </c>
      <c r="S700" t="str">
        <f t="shared" si="40"/>
        <v>Excercice</v>
      </c>
      <c r="T700" t="str">
        <f>VLOOKUP(orders[[#This Row],[Customer ID]],customers[],9,FALSE)</f>
        <v>No</v>
      </c>
      <c r="U700" t="str">
        <f t="shared" si="41"/>
        <v>Printemps</v>
      </c>
      <c r="V700" t="str">
        <f t="shared" si="42"/>
        <v>Dark</v>
      </c>
      <c r="W700" s="3">
        <f t="shared" si="43"/>
        <v>36.450000000000003</v>
      </c>
    </row>
    <row r="701" spans="1:23" x14ac:dyDescent="0.2">
      <c r="A701" t="s">
        <v>4416</v>
      </c>
      <c r="B701" s="1">
        <v>44300</v>
      </c>
      <c r="C701" t="s">
        <v>4417</v>
      </c>
      <c r="D701" t="s">
        <v>6163</v>
      </c>
      <c r="E701">
        <v>5</v>
      </c>
      <c r="F701" t="s">
        <v>4418</v>
      </c>
      <c r="G701" t="s">
        <v>4420</v>
      </c>
      <c r="H701" t="s">
        <v>4421</v>
      </c>
      <c r="I701" t="s">
        <v>19</v>
      </c>
      <c r="J701" t="s">
        <v>18</v>
      </c>
      <c r="K701">
        <v>21290</v>
      </c>
      <c r="L701" s="2">
        <v>2.5</v>
      </c>
      <c r="M701" s="3">
        <v>36.454999999999998</v>
      </c>
      <c r="N701" s="3">
        <v>1.4581999999999999</v>
      </c>
      <c r="O701">
        <v>4.7391499999999995</v>
      </c>
      <c r="P701" t="str">
        <f>INDEX(products[],MATCH('orders (2)'!D701,products[Product ID],0),2)</f>
        <v>Lib</v>
      </c>
      <c r="Q701" t="str">
        <f>INDEX(products[],MATCH('orders (2)'!D701,products[Product ID],0),3)</f>
        <v>L</v>
      </c>
      <c r="R701" t="str">
        <f>INDEX(customers[],MATCH('orders (2)'!C701,customers[Customer ID],0),3)</f>
        <v>dcarojb@twitter.com</v>
      </c>
      <c r="S701" t="str">
        <f t="shared" si="40"/>
        <v>Liberta</v>
      </c>
      <c r="T701" t="str">
        <f>VLOOKUP(orders[[#This Row],[Customer ID]],customers[],9,FALSE)</f>
        <v>Yes</v>
      </c>
      <c r="U701" t="str">
        <f t="shared" si="41"/>
        <v>Printemps</v>
      </c>
      <c r="V701" t="str">
        <f t="shared" si="42"/>
        <v>Light</v>
      </c>
      <c r="W701" s="3">
        <f t="shared" si="43"/>
        <v>182.27499999999998</v>
      </c>
    </row>
    <row r="702" spans="1:23" x14ac:dyDescent="0.2">
      <c r="A702" t="s">
        <v>4422</v>
      </c>
      <c r="B702" s="1">
        <v>43693</v>
      </c>
      <c r="C702" t="s">
        <v>4423</v>
      </c>
      <c r="D702" t="s">
        <v>6168</v>
      </c>
      <c r="E702">
        <v>4</v>
      </c>
      <c r="F702" t="s">
        <v>4424</v>
      </c>
      <c r="G702" t="s">
        <v>4426</v>
      </c>
      <c r="H702" t="s">
        <v>4427</v>
      </c>
      <c r="I702" t="s">
        <v>21</v>
      </c>
      <c r="J702" t="s">
        <v>18</v>
      </c>
      <c r="K702">
        <v>32230</v>
      </c>
      <c r="L702" s="2">
        <v>0.5</v>
      </c>
      <c r="M702" s="3">
        <v>7.77</v>
      </c>
      <c r="N702" s="3">
        <v>1.5539999999999998</v>
      </c>
      <c r="O702">
        <v>1.0101</v>
      </c>
      <c r="P702" t="str">
        <f>INDEX(products[],MATCH('orders (2)'!D702,products[Product ID],0),2)</f>
        <v>Lib</v>
      </c>
      <c r="Q702" t="str">
        <f>INDEX(products[],MATCH('orders (2)'!D702,products[Product ID],0),3)</f>
        <v>D</v>
      </c>
      <c r="R702" t="str">
        <f>INDEX(customers[],MATCH('orders (2)'!C702,customers[Customer ID],0),3)</f>
        <v>jbluckjc@imageshack.us</v>
      </c>
      <c r="S702" t="str">
        <f t="shared" si="40"/>
        <v>Liberta</v>
      </c>
      <c r="T702" t="str">
        <f>VLOOKUP(orders[[#This Row],[Customer ID]],customers[],9,FALSE)</f>
        <v>No</v>
      </c>
      <c r="U702" t="str">
        <f t="shared" si="41"/>
        <v>Été</v>
      </c>
      <c r="V702" t="str">
        <f t="shared" si="42"/>
        <v>Dark</v>
      </c>
      <c r="W702" s="3">
        <f t="shared" si="43"/>
        <v>31.08</v>
      </c>
    </row>
    <row r="703" spans="1:23" x14ac:dyDescent="0.2">
      <c r="A703" t="s">
        <v>4428</v>
      </c>
      <c r="B703" s="1">
        <v>44547</v>
      </c>
      <c r="C703" t="s">
        <v>4429</v>
      </c>
      <c r="D703" t="s">
        <v>6156</v>
      </c>
      <c r="E703">
        <v>3</v>
      </c>
      <c r="F703" t="s">
        <v>4430</v>
      </c>
      <c r="H703" t="s">
        <v>4431</v>
      </c>
      <c r="I703" t="s">
        <v>390</v>
      </c>
      <c r="J703" t="s">
        <v>317</v>
      </c>
      <c r="K703" t="s">
        <v>391</v>
      </c>
      <c r="L703" s="2">
        <v>0.5</v>
      </c>
      <c r="M703" s="3">
        <v>6.75</v>
      </c>
      <c r="N703" s="3">
        <v>1.35</v>
      </c>
      <c r="O703">
        <v>0.60749999999999993</v>
      </c>
      <c r="P703" t="str">
        <f>INDEX(products[],MATCH('orders (2)'!D703,products[Product ID],0),2)</f>
        <v>Ara</v>
      </c>
      <c r="Q703" t="str">
        <f>INDEX(products[],MATCH('orders (2)'!D703,products[Product ID],0),3)</f>
        <v>M</v>
      </c>
      <c r="R703">
        <f>INDEX(customers[],MATCH('orders (2)'!C703,customers[Customer ID],0),3)</f>
        <v>0</v>
      </c>
      <c r="S703" t="str">
        <f t="shared" si="40"/>
        <v>Arabica</v>
      </c>
      <c r="T703" t="str">
        <f>VLOOKUP(orders[[#This Row],[Customer ID]],customers[],9,FALSE)</f>
        <v>No</v>
      </c>
      <c r="U703" t="str">
        <f t="shared" si="41"/>
        <v>Hiver</v>
      </c>
      <c r="V703" t="str">
        <f t="shared" si="42"/>
        <v>Medium</v>
      </c>
      <c r="W703" s="3">
        <f t="shared" si="43"/>
        <v>20.25</v>
      </c>
    </row>
    <row r="704" spans="1:23" x14ac:dyDescent="0.2">
      <c r="A704" t="s">
        <v>4438</v>
      </c>
      <c r="B704" s="1">
        <v>44298</v>
      </c>
      <c r="C704" t="s">
        <v>4439</v>
      </c>
      <c r="D704" t="s">
        <v>6157</v>
      </c>
      <c r="E704">
        <v>4</v>
      </c>
      <c r="F704" t="s">
        <v>4440</v>
      </c>
      <c r="G704" t="s">
        <v>4442</v>
      </c>
      <c r="H704" t="s">
        <v>4443</v>
      </c>
      <c r="I704" t="s">
        <v>91</v>
      </c>
      <c r="J704" t="s">
        <v>18</v>
      </c>
      <c r="K704">
        <v>33196</v>
      </c>
      <c r="L704" s="2">
        <v>0.5</v>
      </c>
      <c r="M704" s="3">
        <v>5.97</v>
      </c>
      <c r="N704" s="3">
        <v>1.194</v>
      </c>
      <c r="O704">
        <v>0.5373</v>
      </c>
      <c r="P704" t="str">
        <f>INDEX(products[],MATCH('orders (2)'!D704,products[Product ID],0),2)</f>
        <v>Ara</v>
      </c>
      <c r="Q704" t="str">
        <f>INDEX(products[],MATCH('orders (2)'!D704,products[Product ID],0),3)</f>
        <v>D</v>
      </c>
      <c r="R704" t="str">
        <f>INDEX(customers[],MATCH('orders (2)'!C704,customers[Customer ID],0),3)</f>
        <v>otadmanjf@ft.com</v>
      </c>
      <c r="S704" t="str">
        <f t="shared" si="40"/>
        <v>Arabica</v>
      </c>
      <c r="T704" t="str">
        <f>VLOOKUP(orders[[#This Row],[Customer ID]],customers[],9,FALSE)</f>
        <v>Yes</v>
      </c>
      <c r="U704" t="str">
        <f t="shared" si="41"/>
        <v>Printemps</v>
      </c>
      <c r="V704" t="str">
        <f t="shared" si="42"/>
        <v>Dark</v>
      </c>
      <c r="W704" s="3">
        <f t="shared" si="43"/>
        <v>23.88</v>
      </c>
    </row>
    <row r="705" spans="1:23" x14ac:dyDescent="0.2">
      <c r="A705" t="s">
        <v>4444</v>
      </c>
      <c r="B705" s="1">
        <v>43736</v>
      </c>
      <c r="C705" t="s">
        <v>4445</v>
      </c>
      <c r="D705" t="s">
        <v>6160</v>
      </c>
      <c r="E705">
        <v>2</v>
      </c>
      <c r="F705" t="s">
        <v>4446</v>
      </c>
      <c r="H705" t="s">
        <v>4448</v>
      </c>
      <c r="I705" t="s">
        <v>149</v>
      </c>
      <c r="J705" t="s">
        <v>18</v>
      </c>
      <c r="K705">
        <v>94121</v>
      </c>
      <c r="L705" s="2">
        <v>0.5</v>
      </c>
      <c r="M705" s="3">
        <v>9.51</v>
      </c>
      <c r="N705" s="3">
        <v>1.9019999999999999</v>
      </c>
      <c r="O705">
        <v>1.2363</v>
      </c>
      <c r="P705" t="str">
        <f>INDEX(products[],MATCH('orders (2)'!D705,products[Product ID],0),2)</f>
        <v>Lib</v>
      </c>
      <c r="Q705" t="str">
        <f>INDEX(products[],MATCH('orders (2)'!D705,products[Product ID],0),3)</f>
        <v>L</v>
      </c>
      <c r="R705" t="str">
        <f>INDEX(customers[],MATCH('orders (2)'!C705,customers[Customer ID],0),3)</f>
        <v>bguddejg@dailymotion.com</v>
      </c>
      <c r="S705" t="str">
        <f t="shared" si="40"/>
        <v>Liberta</v>
      </c>
      <c r="T705" t="str">
        <f>VLOOKUP(orders[[#This Row],[Customer ID]],customers[],9,FALSE)</f>
        <v>No</v>
      </c>
      <c r="U705" t="str">
        <f t="shared" si="41"/>
        <v xml:space="preserve">Automne </v>
      </c>
      <c r="V705" t="str">
        <f t="shared" si="42"/>
        <v>Light</v>
      </c>
      <c r="W705" s="3">
        <f t="shared" si="43"/>
        <v>19.02</v>
      </c>
    </row>
    <row r="706" spans="1:23" x14ac:dyDescent="0.2">
      <c r="A706" t="s">
        <v>4449</v>
      </c>
      <c r="B706" s="1">
        <v>44727</v>
      </c>
      <c r="C706" t="s">
        <v>4450</v>
      </c>
      <c r="D706" t="s">
        <v>6157</v>
      </c>
      <c r="E706">
        <v>5</v>
      </c>
      <c r="F706" t="s">
        <v>4451</v>
      </c>
      <c r="G706" t="s">
        <v>4453</v>
      </c>
      <c r="H706" t="s">
        <v>4454</v>
      </c>
      <c r="I706" t="s">
        <v>389</v>
      </c>
      <c r="J706" t="s">
        <v>317</v>
      </c>
      <c r="K706" t="s">
        <v>347</v>
      </c>
      <c r="L706" s="2">
        <v>0.5</v>
      </c>
      <c r="M706" s="3">
        <v>5.97</v>
      </c>
      <c r="N706" s="3">
        <v>1.194</v>
      </c>
      <c r="O706">
        <v>0.5373</v>
      </c>
      <c r="P706" t="str">
        <f>INDEX(products[],MATCH('orders (2)'!D706,products[Product ID],0),2)</f>
        <v>Ara</v>
      </c>
      <c r="Q706" t="str">
        <f>INDEX(products[],MATCH('orders (2)'!D706,products[Product ID],0),3)</f>
        <v>D</v>
      </c>
      <c r="R706" t="str">
        <f>INDEX(customers[],MATCH('orders (2)'!C706,customers[Customer ID],0),3)</f>
        <v>nsictornesjh@buzzfeed.com</v>
      </c>
      <c r="S706" t="str">
        <f t="shared" ref="S706:S769" si="44">_xlfn.IFS(P706="Rob","Robesca",P706="Ara","Arabica",P706="Exc","Excercice",P706="Lib","Liberta")</f>
        <v>Arabica</v>
      </c>
      <c r="T706" t="str">
        <f>VLOOKUP(orders[[#This Row],[Customer ID]],customers[],9,FALSE)</f>
        <v>Yes</v>
      </c>
      <c r="U706" t="str">
        <f t="shared" ref="U706:U769" si="45">_xlfn.IFS(MONTH(B706)=7,"Été",MONTH(B706)=8,"Été",MONTH(B706)=6,"Été",MONTH(B706)=9,"Automne ",MONTH(B706)=10,"Automne",MONTH(B706)=11,"Automne",MONTH(B706)=5,"Printemps",MONTH(B706)=4,"Printemps",MONTH(B706)=3,"Printemps",MONTH(B706)=1,"Hiver",MONTH(B706)=2,"Hiver",MONTH(B706)=12,"Hiver")</f>
        <v>Été</v>
      </c>
      <c r="V706" t="str">
        <f t="shared" ref="V706:V769" si="46">_xlfn.IFS(Q706="M","Medium",Q706="L","Light",Q706="D","Dark")</f>
        <v>Dark</v>
      </c>
      <c r="W706" s="3">
        <f t="shared" ref="W706:W769" si="47">E706*M706</f>
        <v>29.849999999999998</v>
      </c>
    </row>
    <row r="707" spans="1:23" x14ac:dyDescent="0.2">
      <c r="A707" t="s">
        <v>4455</v>
      </c>
      <c r="B707" s="1">
        <v>43661</v>
      </c>
      <c r="C707" t="s">
        <v>4456</v>
      </c>
      <c r="D707" t="s">
        <v>6179</v>
      </c>
      <c r="E707">
        <v>1</v>
      </c>
      <c r="F707" t="s">
        <v>4457</v>
      </c>
      <c r="H707" t="s">
        <v>4459</v>
      </c>
      <c r="I707" t="s">
        <v>210</v>
      </c>
      <c r="J707" t="s">
        <v>18</v>
      </c>
      <c r="K707">
        <v>33982</v>
      </c>
      <c r="L707" s="2">
        <v>0.5</v>
      </c>
      <c r="M707" s="3">
        <v>7.77</v>
      </c>
      <c r="N707" s="3">
        <v>1.5539999999999998</v>
      </c>
      <c r="O707">
        <v>0.69929999999999992</v>
      </c>
      <c r="P707" t="str">
        <f>INDEX(products[],MATCH('orders (2)'!D707,products[Product ID],0),2)</f>
        <v>Ara</v>
      </c>
      <c r="Q707" t="str">
        <f>INDEX(products[],MATCH('orders (2)'!D707,products[Product ID],0),3)</f>
        <v>L</v>
      </c>
      <c r="R707" t="str">
        <f>INDEX(customers[],MATCH('orders (2)'!C707,customers[Customer ID],0),3)</f>
        <v>vdunningji@independent.co.uk</v>
      </c>
      <c r="S707" t="str">
        <f t="shared" si="44"/>
        <v>Arabica</v>
      </c>
      <c r="T707" t="str">
        <f>VLOOKUP(orders[[#This Row],[Customer ID]],customers[],9,FALSE)</f>
        <v>Yes</v>
      </c>
      <c r="U707" t="str">
        <f t="shared" si="45"/>
        <v>Été</v>
      </c>
      <c r="V707" t="str">
        <f t="shared" si="46"/>
        <v>Light</v>
      </c>
      <c r="W707" s="3">
        <f t="shared" si="47"/>
        <v>7.77</v>
      </c>
    </row>
    <row r="708" spans="1:23" x14ac:dyDescent="0.2">
      <c r="A708" t="s">
        <v>4460</v>
      </c>
      <c r="B708" s="1">
        <v>43506</v>
      </c>
      <c r="C708" t="s">
        <v>4461</v>
      </c>
      <c r="D708" t="s">
        <v>6164</v>
      </c>
      <c r="E708">
        <v>4</v>
      </c>
      <c r="F708" t="s">
        <v>4462</v>
      </c>
      <c r="G708" t="s">
        <v>4463</v>
      </c>
      <c r="H708" t="s">
        <v>4464</v>
      </c>
      <c r="I708" t="s">
        <v>1281</v>
      </c>
      <c r="J708" t="s">
        <v>317</v>
      </c>
      <c r="K708" t="s">
        <v>443</v>
      </c>
      <c r="L708" s="2">
        <v>2.5</v>
      </c>
      <c r="M708" s="3">
        <v>29.784999999999997</v>
      </c>
      <c r="N708" s="3">
        <v>1.1913999999999998</v>
      </c>
      <c r="O708">
        <v>3.8720499999999998</v>
      </c>
      <c r="P708" t="str">
        <f>INDEX(products[],MATCH('orders (2)'!D708,products[Product ID],0),2)</f>
        <v>Lib</v>
      </c>
      <c r="Q708" t="str">
        <f>INDEX(products[],MATCH('orders (2)'!D708,products[Product ID],0),3)</f>
        <v>D</v>
      </c>
      <c r="R708">
        <f>INDEX(customers[],MATCH('orders (2)'!C708,customers[Customer ID],0),3)</f>
        <v>0</v>
      </c>
      <c r="S708" t="str">
        <f t="shared" si="44"/>
        <v>Liberta</v>
      </c>
      <c r="T708" t="str">
        <f>VLOOKUP(orders[[#This Row],[Customer ID]],customers[],9,FALSE)</f>
        <v>Yes</v>
      </c>
      <c r="U708" t="str">
        <f t="shared" si="45"/>
        <v>Hiver</v>
      </c>
      <c r="V708" t="str">
        <f t="shared" si="46"/>
        <v>Dark</v>
      </c>
      <c r="W708" s="3">
        <f t="shared" si="47"/>
        <v>119.13999999999999</v>
      </c>
    </row>
    <row r="709" spans="1:23" x14ac:dyDescent="0.2">
      <c r="A709" t="s">
        <v>4465</v>
      </c>
      <c r="B709" s="1">
        <v>44716</v>
      </c>
      <c r="C709" t="s">
        <v>4466</v>
      </c>
      <c r="D709" t="s">
        <v>6152</v>
      </c>
      <c r="E709">
        <v>6</v>
      </c>
      <c r="F709" t="s">
        <v>4467</v>
      </c>
      <c r="G709" t="s">
        <v>4468</v>
      </c>
      <c r="H709" t="s">
        <v>4469</v>
      </c>
      <c r="I709" t="s">
        <v>56</v>
      </c>
      <c r="J709" t="s">
        <v>18</v>
      </c>
      <c r="K709">
        <v>10125</v>
      </c>
      <c r="L709" s="2">
        <v>0.2</v>
      </c>
      <c r="M709" s="3">
        <v>3.645</v>
      </c>
      <c r="N709" s="3">
        <v>1.8225</v>
      </c>
      <c r="O709">
        <v>0.40095000000000003</v>
      </c>
      <c r="P709" t="str">
        <f>INDEX(products[],MATCH('orders (2)'!D709,products[Product ID],0),2)</f>
        <v>Exc</v>
      </c>
      <c r="Q709" t="str">
        <f>INDEX(products[],MATCH('orders (2)'!D709,products[Product ID],0),3)</f>
        <v>D</v>
      </c>
      <c r="R709">
        <f>INDEX(customers[],MATCH('orders (2)'!C709,customers[Customer ID],0),3)</f>
        <v>0</v>
      </c>
      <c r="S709" t="str">
        <f t="shared" si="44"/>
        <v>Excercice</v>
      </c>
      <c r="T709" t="str">
        <f>VLOOKUP(orders[[#This Row],[Customer ID]],customers[],9,FALSE)</f>
        <v>Yes</v>
      </c>
      <c r="U709" t="str">
        <f t="shared" si="45"/>
        <v>Été</v>
      </c>
      <c r="V709" t="str">
        <f t="shared" si="46"/>
        <v>Dark</v>
      </c>
      <c r="W709" s="3">
        <f t="shared" si="47"/>
        <v>21.87</v>
      </c>
    </row>
    <row r="710" spans="1:23" x14ac:dyDescent="0.2">
      <c r="A710" t="s">
        <v>4470</v>
      </c>
      <c r="B710" s="1">
        <v>44114</v>
      </c>
      <c r="C710" t="s">
        <v>4471</v>
      </c>
      <c r="D710" t="s">
        <v>6175</v>
      </c>
      <c r="E710">
        <v>2</v>
      </c>
      <c r="F710" t="s">
        <v>4472</v>
      </c>
      <c r="G710" t="s">
        <v>4474</v>
      </c>
      <c r="H710" t="s">
        <v>4475</v>
      </c>
      <c r="I710" t="s">
        <v>294</v>
      </c>
      <c r="J710" t="s">
        <v>18</v>
      </c>
      <c r="K710">
        <v>29305</v>
      </c>
      <c r="L710" s="2">
        <v>0.5</v>
      </c>
      <c r="M710" s="3">
        <v>8.91</v>
      </c>
      <c r="N710" s="3">
        <v>1.782</v>
      </c>
      <c r="O710">
        <v>0.98009999999999997</v>
      </c>
      <c r="P710" t="str">
        <f>INDEX(products[],MATCH('orders (2)'!D710,products[Product ID],0),2)</f>
        <v>Exc</v>
      </c>
      <c r="Q710" t="str">
        <f>INDEX(products[],MATCH('orders (2)'!D710,products[Product ID],0),3)</f>
        <v>L</v>
      </c>
      <c r="R710" t="str">
        <f>INDEX(customers[],MATCH('orders (2)'!C710,customers[Customer ID],0),3)</f>
        <v>sgehringjl@gnu.org</v>
      </c>
      <c r="S710" t="str">
        <f t="shared" si="44"/>
        <v>Excercice</v>
      </c>
      <c r="T710" t="str">
        <f>VLOOKUP(orders[[#This Row],[Customer ID]],customers[],9,FALSE)</f>
        <v>No</v>
      </c>
      <c r="U710" t="str">
        <f t="shared" si="45"/>
        <v>Automne</v>
      </c>
      <c r="V710" t="str">
        <f t="shared" si="46"/>
        <v>Light</v>
      </c>
      <c r="W710" s="3">
        <f t="shared" si="47"/>
        <v>17.82</v>
      </c>
    </row>
    <row r="711" spans="1:23" x14ac:dyDescent="0.2">
      <c r="A711" t="s">
        <v>4476</v>
      </c>
      <c r="B711" s="1">
        <v>44353</v>
      </c>
      <c r="C711" t="s">
        <v>4477</v>
      </c>
      <c r="D711" t="s">
        <v>6155</v>
      </c>
      <c r="E711">
        <v>3</v>
      </c>
      <c r="F711" t="s">
        <v>4478</v>
      </c>
      <c r="G711" t="s">
        <v>4480</v>
      </c>
      <c r="H711" t="s">
        <v>4481</v>
      </c>
      <c r="I711" t="s">
        <v>207</v>
      </c>
      <c r="J711" t="s">
        <v>18</v>
      </c>
      <c r="K711">
        <v>93305</v>
      </c>
      <c r="L711" s="2">
        <v>0.2</v>
      </c>
      <c r="M711" s="3">
        <v>4.125</v>
      </c>
      <c r="N711" s="3">
        <v>2.0625</v>
      </c>
      <c r="O711">
        <v>0.45374999999999999</v>
      </c>
      <c r="P711" t="str">
        <f>INDEX(products[],MATCH('orders (2)'!D711,products[Product ID],0),2)</f>
        <v>Exc</v>
      </c>
      <c r="Q711" t="str">
        <f>INDEX(products[],MATCH('orders (2)'!D711,products[Product ID],0),3)</f>
        <v>M</v>
      </c>
      <c r="R711" t="str">
        <f>INDEX(customers[],MATCH('orders (2)'!C711,customers[Customer ID],0),3)</f>
        <v>bfallowesjm@purevolume.com</v>
      </c>
      <c r="S711" t="str">
        <f t="shared" si="44"/>
        <v>Excercice</v>
      </c>
      <c r="T711" t="str">
        <f>VLOOKUP(orders[[#This Row],[Customer ID]],customers[],9,FALSE)</f>
        <v>No</v>
      </c>
      <c r="U711" t="str">
        <f t="shared" si="45"/>
        <v>Été</v>
      </c>
      <c r="V711" t="str">
        <f t="shared" si="46"/>
        <v>Medium</v>
      </c>
      <c r="W711" s="3">
        <f t="shared" si="47"/>
        <v>12.375</v>
      </c>
    </row>
    <row r="712" spans="1:23" x14ac:dyDescent="0.2">
      <c r="A712" t="s">
        <v>4482</v>
      </c>
      <c r="B712" s="1">
        <v>43540</v>
      </c>
      <c r="C712" t="s">
        <v>4483</v>
      </c>
      <c r="D712" t="s">
        <v>6142</v>
      </c>
      <c r="E712">
        <v>2</v>
      </c>
      <c r="F712" t="s">
        <v>4484</v>
      </c>
      <c r="G712" t="s">
        <v>4485</v>
      </c>
      <c r="H712" t="s">
        <v>4486</v>
      </c>
      <c r="I712" t="s">
        <v>381</v>
      </c>
      <c r="J712" t="s">
        <v>317</v>
      </c>
      <c r="K712" t="s">
        <v>382</v>
      </c>
      <c r="L712" s="2">
        <v>1</v>
      </c>
      <c r="M712" s="3">
        <v>12.95</v>
      </c>
      <c r="N712" s="3">
        <v>1.2949999999999999</v>
      </c>
      <c r="O712">
        <v>1.6835</v>
      </c>
      <c r="P712" t="str">
        <f>INDEX(products[],MATCH('orders (2)'!D712,products[Product ID],0),2)</f>
        <v>Lib</v>
      </c>
      <c r="Q712" t="str">
        <f>INDEX(products[],MATCH('orders (2)'!D712,products[Product ID],0),3)</f>
        <v>D</v>
      </c>
      <c r="R712">
        <f>INDEX(customers[],MATCH('orders (2)'!C712,customers[Customer ID],0),3)</f>
        <v>0</v>
      </c>
      <c r="S712" t="str">
        <f t="shared" si="44"/>
        <v>Liberta</v>
      </c>
      <c r="T712" t="str">
        <f>VLOOKUP(orders[[#This Row],[Customer ID]],customers[],9,FALSE)</f>
        <v>No</v>
      </c>
      <c r="U712" t="str">
        <f t="shared" si="45"/>
        <v>Printemps</v>
      </c>
      <c r="V712" t="str">
        <f t="shared" si="46"/>
        <v>Dark</v>
      </c>
      <c r="W712" s="3">
        <f t="shared" si="47"/>
        <v>25.9</v>
      </c>
    </row>
    <row r="713" spans="1:23" x14ac:dyDescent="0.2">
      <c r="A713" t="s">
        <v>4487</v>
      </c>
      <c r="B713" s="1">
        <v>43804</v>
      </c>
      <c r="C713" t="s">
        <v>4488</v>
      </c>
      <c r="D713" t="s">
        <v>6156</v>
      </c>
      <c r="E713">
        <v>2</v>
      </c>
      <c r="F713" t="s">
        <v>4489</v>
      </c>
      <c r="G713" t="s">
        <v>4491</v>
      </c>
      <c r="H713" t="s">
        <v>4492</v>
      </c>
      <c r="I713" t="s">
        <v>103</v>
      </c>
      <c r="J713" t="s">
        <v>18</v>
      </c>
      <c r="K713">
        <v>63169</v>
      </c>
      <c r="L713" s="2">
        <v>0.5</v>
      </c>
      <c r="M713" s="3">
        <v>6.75</v>
      </c>
      <c r="N713" s="3">
        <v>1.35</v>
      </c>
      <c r="O713">
        <v>0.60749999999999993</v>
      </c>
      <c r="P713" t="str">
        <f>INDEX(products[],MATCH('orders (2)'!D713,products[Product ID],0),2)</f>
        <v>Ara</v>
      </c>
      <c r="Q713" t="str">
        <f>INDEX(products[],MATCH('orders (2)'!D713,products[Product ID],0),3)</f>
        <v>M</v>
      </c>
      <c r="R713" t="str">
        <f>INDEX(customers[],MATCH('orders (2)'!C713,customers[Customer ID],0),3)</f>
        <v>sdejo@newsvine.com</v>
      </c>
      <c r="S713" t="str">
        <f t="shared" si="44"/>
        <v>Arabica</v>
      </c>
      <c r="T713" t="str">
        <f>VLOOKUP(orders[[#This Row],[Customer ID]],customers[],9,FALSE)</f>
        <v>Yes</v>
      </c>
      <c r="U713" t="str">
        <f t="shared" si="45"/>
        <v>Hiver</v>
      </c>
      <c r="V713" t="str">
        <f t="shared" si="46"/>
        <v>Medium</v>
      </c>
      <c r="W713" s="3">
        <f t="shared" si="47"/>
        <v>13.5</v>
      </c>
    </row>
    <row r="714" spans="1:23" x14ac:dyDescent="0.2">
      <c r="A714" t="s">
        <v>4493</v>
      </c>
      <c r="B714" s="1">
        <v>43485</v>
      </c>
      <c r="C714" t="s">
        <v>4494</v>
      </c>
      <c r="D714" t="s">
        <v>6175</v>
      </c>
      <c r="E714">
        <v>2</v>
      </c>
      <c r="F714" t="s">
        <v>4495</v>
      </c>
      <c r="G714" t="s">
        <v>4496</v>
      </c>
      <c r="H714" t="s">
        <v>4497</v>
      </c>
      <c r="I714" t="s">
        <v>65</v>
      </c>
      <c r="J714" t="s">
        <v>18</v>
      </c>
      <c r="K714">
        <v>46896</v>
      </c>
      <c r="L714" s="2">
        <v>0.5</v>
      </c>
      <c r="M714" s="3">
        <v>8.91</v>
      </c>
      <c r="N714" s="3">
        <v>1.782</v>
      </c>
      <c r="O714">
        <v>0.98009999999999997</v>
      </c>
      <c r="P714" t="str">
        <f>INDEX(products[],MATCH('orders (2)'!D714,products[Product ID],0),2)</f>
        <v>Exc</v>
      </c>
      <c r="Q714" t="str">
        <f>INDEX(products[],MATCH('orders (2)'!D714,products[Product ID],0),3)</f>
        <v>L</v>
      </c>
      <c r="R714">
        <f>INDEX(customers[],MATCH('orders (2)'!C714,customers[Customer ID],0),3)</f>
        <v>0</v>
      </c>
      <c r="S714" t="str">
        <f t="shared" si="44"/>
        <v>Excercice</v>
      </c>
      <c r="T714" t="str">
        <f>VLOOKUP(orders[[#This Row],[Customer ID]],customers[],9,FALSE)</f>
        <v>Yes</v>
      </c>
      <c r="U714" t="str">
        <f t="shared" si="45"/>
        <v>Hiver</v>
      </c>
      <c r="V714" t="str">
        <f t="shared" si="46"/>
        <v>Light</v>
      </c>
      <c r="W714" s="3">
        <f t="shared" si="47"/>
        <v>17.82</v>
      </c>
    </row>
    <row r="715" spans="1:23" x14ac:dyDescent="0.2">
      <c r="A715" t="s">
        <v>4498</v>
      </c>
      <c r="B715" s="1">
        <v>44655</v>
      </c>
      <c r="C715" t="s">
        <v>4499</v>
      </c>
      <c r="D715" t="s">
        <v>6138</v>
      </c>
      <c r="E715">
        <v>3</v>
      </c>
      <c r="F715" t="s">
        <v>4500</v>
      </c>
      <c r="G715" t="s">
        <v>4502</v>
      </c>
      <c r="H715" t="s">
        <v>4503</v>
      </c>
      <c r="I715" t="s">
        <v>199</v>
      </c>
      <c r="J715" t="s">
        <v>18</v>
      </c>
      <c r="K715">
        <v>55564</v>
      </c>
      <c r="L715" s="2">
        <v>0.5</v>
      </c>
      <c r="M715" s="3">
        <v>8.25</v>
      </c>
      <c r="N715" s="3">
        <v>1.65</v>
      </c>
      <c r="O715">
        <v>0.90749999999999997</v>
      </c>
      <c r="P715" t="str">
        <f>INDEX(products[],MATCH('orders (2)'!D715,products[Product ID],0),2)</f>
        <v>Exc</v>
      </c>
      <c r="Q715" t="str">
        <f>INDEX(products[],MATCH('orders (2)'!D715,products[Product ID],0),3)</f>
        <v>M</v>
      </c>
      <c r="R715" t="str">
        <f>INDEX(customers[],MATCH('orders (2)'!C715,customers[Customer ID],0),3)</f>
        <v>scountjq@nba.com</v>
      </c>
      <c r="S715" t="str">
        <f t="shared" si="44"/>
        <v>Excercice</v>
      </c>
      <c r="T715" t="str">
        <f>VLOOKUP(orders[[#This Row],[Customer ID]],customers[],9,FALSE)</f>
        <v>No</v>
      </c>
      <c r="U715" t="str">
        <f t="shared" si="45"/>
        <v>Printemps</v>
      </c>
      <c r="V715" t="str">
        <f t="shared" si="46"/>
        <v>Medium</v>
      </c>
      <c r="W715" s="3">
        <f t="shared" si="47"/>
        <v>24.75</v>
      </c>
    </row>
    <row r="716" spans="1:23" x14ac:dyDescent="0.2">
      <c r="A716" t="s">
        <v>4504</v>
      </c>
      <c r="B716" s="1">
        <v>44600</v>
      </c>
      <c r="C716" t="s">
        <v>4505</v>
      </c>
      <c r="D716" t="s">
        <v>6173</v>
      </c>
      <c r="E716">
        <v>6</v>
      </c>
      <c r="F716" t="s">
        <v>4506</v>
      </c>
      <c r="G716" t="s">
        <v>4508</v>
      </c>
      <c r="H716" t="s">
        <v>4509</v>
      </c>
      <c r="I716" t="s">
        <v>4510</v>
      </c>
      <c r="J716" t="s">
        <v>18</v>
      </c>
      <c r="K716">
        <v>72905</v>
      </c>
      <c r="L716" s="2">
        <v>0.2</v>
      </c>
      <c r="M716" s="3">
        <v>2.9849999999999999</v>
      </c>
      <c r="N716" s="3">
        <v>1.4924999999999999</v>
      </c>
      <c r="O716">
        <v>0.17909999999999998</v>
      </c>
      <c r="P716" t="str">
        <f>INDEX(products[],MATCH('orders (2)'!D716,products[Product ID],0),2)</f>
        <v>Rob</v>
      </c>
      <c r="Q716" t="str">
        <f>INDEX(products[],MATCH('orders (2)'!D716,products[Product ID],0),3)</f>
        <v>M</v>
      </c>
      <c r="R716" t="str">
        <f>INDEX(customers[],MATCH('orders (2)'!C716,customers[Customer ID],0),3)</f>
        <v>sraglesjr@blogtalkradio.com</v>
      </c>
      <c r="S716" t="str">
        <f t="shared" si="44"/>
        <v>Robesca</v>
      </c>
      <c r="T716" t="str">
        <f>VLOOKUP(orders[[#This Row],[Customer ID]],customers[],9,FALSE)</f>
        <v>No</v>
      </c>
      <c r="U716" t="str">
        <f t="shared" si="45"/>
        <v>Hiver</v>
      </c>
      <c r="V716" t="str">
        <f t="shared" si="46"/>
        <v>Medium</v>
      </c>
      <c r="W716" s="3">
        <f t="shared" si="47"/>
        <v>17.91</v>
      </c>
    </row>
    <row r="717" spans="1:23" x14ac:dyDescent="0.2">
      <c r="A717" t="s">
        <v>4511</v>
      </c>
      <c r="B717" s="1">
        <v>43646</v>
      </c>
      <c r="C717" t="s">
        <v>4512</v>
      </c>
      <c r="D717" t="s">
        <v>6138</v>
      </c>
      <c r="E717">
        <v>2</v>
      </c>
      <c r="F717" t="s">
        <v>4513</v>
      </c>
      <c r="H717" t="s">
        <v>4514</v>
      </c>
      <c r="I717" t="s">
        <v>285</v>
      </c>
      <c r="J717" t="s">
        <v>27</v>
      </c>
      <c r="K717" t="s">
        <v>286</v>
      </c>
      <c r="L717" s="2">
        <v>0.5</v>
      </c>
      <c r="M717" s="3">
        <v>8.25</v>
      </c>
      <c r="N717" s="3">
        <v>1.65</v>
      </c>
      <c r="O717">
        <v>0.90749999999999997</v>
      </c>
      <c r="P717" t="str">
        <f>INDEX(products[],MATCH('orders (2)'!D717,products[Product ID],0),2)</f>
        <v>Exc</v>
      </c>
      <c r="Q717" t="str">
        <f>INDEX(products[],MATCH('orders (2)'!D717,products[Product ID],0),3)</f>
        <v>M</v>
      </c>
      <c r="R717">
        <f>INDEX(customers[],MATCH('orders (2)'!C717,customers[Customer ID],0),3)</f>
        <v>0</v>
      </c>
      <c r="S717" t="str">
        <f t="shared" si="44"/>
        <v>Excercice</v>
      </c>
      <c r="T717" t="str">
        <f>VLOOKUP(orders[[#This Row],[Customer ID]],customers[],9,FALSE)</f>
        <v>No</v>
      </c>
      <c r="U717" t="str">
        <f t="shared" si="45"/>
        <v>Été</v>
      </c>
      <c r="V717" t="str">
        <f t="shared" si="46"/>
        <v>Medium</v>
      </c>
      <c r="W717" s="3">
        <f t="shared" si="47"/>
        <v>16.5</v>
      </c>
    </row>
    <row r="718" spans="1:23" x14ac:dyDescent="0.2">
      <c r="A718" t="s">
        <v>4515</v>
      </c>
      <c r="B718" s="1">
        <v>43960</v>
      </c>
      <c r="C718" t="s">
        <v>4516</v>
      </c>
      <c r="D718" t="s">
        <v>6173</v>
      </c>
      <c r="E718">
        <v>1</v>
      </c>
      <c r="F718" t="s">
        <v>4517</v>
      </c>
      <c r="G718" t="s">
        <v>4519</v>
      </c>
      <c r="H718" t="s">
        <v>4520</v>
      </c>
      <c r="I718" t="s">
        <v>290</v>
      </c>
      <c r="J718" t="s">
        <v>18</v>
      </c>
      <c r="K718">
        <v>95210</v>
      </c>
      <c r="L718" s="2">
        <v>0.2</v>
      </c>
      <c r="M718" s="3">
        <v>2.9849999999999999</v>
      </c>
      <c r="N718" s="3">
        <v>1.4924999999999999</v>
      </c>
      <c r="O718">
        <v>0.17909999999999998</v>
      </c>
      <c r="P718" t="str">
        <f>INDEX(products[],MATCH('orders (2)'!D718,products[Product ID],0),2)</f>
        <v>Rob</v>
      </c>
      <c r="Q718" t="str">
        <f>INDEX(products[],MATCH('orders (2)'!D718,products[Product ID],0),3)</f>
        <v>M</v>
      </c>
      <c r="R718" t="str">
        <f>INDEX(customers[],MATCH('orders (2)'!C718,customers[Customer ID],0),3)</f>
        <v>sbruunjt@blogtalkradio.com</v>
      </c>
      <c r="S718" t="str">
        <f t="shared" si="44"/>
        <v>Robesca</v>
      </c>
      <c r="T718" t="str">
        <f>VLOOKUP(orders[[#This Row],[Customer ID]],customers[],9,FALSE)</f>
        <v>No</v>
      </c>
      <c r="U718" t="str">
        <f t="shared" si="45"/>
        <v>Printemps</v>
      </c>
      <c r="V718" t="str">
        <f t="shared" si="46"/>
        <v>Medium</v>
      </c>
      <c r="W718" s="3">
        <f t="shared" si="47"/>
        <v>2.9849999999999999</v>
      </c>
    </row>
    <row r="719" spans="1:23" x14ac:dyDescent="0.2">
      <c r="A719" t="s">
        <v>4521</v>
      </c>
      <c r="B719" s="1">
        <v>44358</v>
      </c>
      <c r="C719" t="s">
        <v>4522</v>
      </c>
      <c r="D719" t="s">
        <v>6152</v>
      </c>
      <c r="E719">
        <v>4</v>
      </c>
      <c r="F719" t="s">
        <v>4523</v>
      </c>
      <c r="G719" t="s">
        <v>4525</v>
      </c>
      <c r="H719" t="s">
        <v>4526</v>
      </c>
      <c r="I719" t="s">
        <v>435</v>
      </c>
      <c r="J719" t="s">
        <v>317</v>
      </c>
      <c r="K719" t="s">
        <v>409</v>
      </c>
      <c r="L719" s="2">
        <v>0.2</v>
      </c>
      <c r="M719" s="3">
        <v>3.645</v>
      </c>
      <c r="N719" s="3">
        <v>1.8225</v>
      </c>
      <c r="O719">
        <v>0.40095000000000003</v>
      </c>
      <c r="P719" t="str">
        <f>INDEX(products[],MATCH('orders (2)'!D719,products[Product ID],0),2)</f>
        <v>Exc</v>
      </c>
      <c r="Q719" t="str">
        <f>INDEX(products[],MATCH('orders (2)'!D719,products[Product ID],0),3)</f>
        <v>D</v>
      </c>
      <c r="R719" t="str">
        <f>INDEX(customers[],MATCH('orders (2)'!C719,customers[Customer ID],0),3)</f>
        <v>aplluju@dagondesign.com</v>
      </c>
      <c r="S719" t="str">
        <f t="shared" si="44"/>
        <v>Excercice</v>
      </c>
      <c r="T719" t="str">
        <f>VLOOKUP(orders[[#This Row],[Customer ID]],customers[],9,FALSE)</f>
        <v>Yes</v>
      </c>
      <c r="U719" t="str">
        <f t="shared" si="45"/>
        <v>Été</v>
      </c>
      <c r="V719" t="str">
        <f t="shared" si="46"/>
        <v>Dark</v>
      </c>
      <c r="W719" s="3">
        <f t="shared" si="47"/>
        <v>14.58</v>
      </c>
    </row>
    <row r="720" spans="1:23" x14ac:dyDescent="0.2">
      <c r="A720" t="s">
        <v>4527</v>
      </c>
      <c r="B720" s="1">
        <v>44504</v>
      </c>
      <c r="C720" t="s">
        <v>4528</v>
      </c>
      <c r="D720" t="s">
        <v>6170</v>
      </c>
      <c r="E720">
        <v>6</v>
      </c>
      <c r="F720" t="s">
        <v>4529</v>
      </c>
      <c r="H720" t="s">
        <v>4531</v>
      </c>
      <c r="I720" t="s">
        <v>136</v>
      </c>
      <c r="J720" t="s">
        <v>18</v>
      </c>
      <c r="K720">
        <v>33686</v>
      </c>
      <c r="L720" s="2">
        <v>1</v>
      </c>
      <c r="M720" s="3">
        <v>14.85</v>
      </c>
      <c r="N720" s="3">
        <v>1.4849999999999999</v>
      </c>
      <c r="O720">
        <v>1.6335</v>
      </c>
      <c r="P720" t="str">
        <f>INDEX(products[],MATCH('orders (2)'!D720,products[Product ID],0),2)</f>
        <v>Exc</v>
      </c>
      <c r="Q720" t="str">
        <f>INDEX(products[],MATCH('orders (2)'!D720,products[Product ID],0),3)</f>
        <v>L</v>
      </c>
      <c r="R720" t="str">
        <f>INDEX(customers[],MATCH('orders (2)'!C720,customers[Customer ID],0),3)</f>
        <v>gcornierjv@techcrunch.com</v>
      </c>
      <c r="S720" t="str">
        <f t="shared" si="44"/>
        <v>Excercice</v>
      </c>
      <c r="T720" t="str">
        <f>VLOOKUP(orders[[#This Row],[Customer ID]],customers[],9,FALSE)</f>
        <v>No</v>
      </c>
      <c r="U720" t="str">
        <f t="shared" si="45"/>
        <v>Automne</v>
      </c>
      <c r="V720" t="str">
        <f t="shared" si="46"/>
        <v>Light</v>
      </c>
      <c r="W720" s="3">
        <f t="shared" si="47"/>
        <v>89.1</v>
      </c>
    </row>
    <row r="721" spans="1:23" x14ac:dyDescent="0.2">
      <c r="A721" t="s">
        <v>4538</v>
      </c>
      <c r="B721" s="1">
        <v>43649</v>
      </c>
      <c r="C721" t="s">
        <v>4539</v>
      </c>
      <c r="D721" t="s">
        <v>6167</v>
      </c>
      <c r="E721">
        <v>3</v>
      </c>
      <c r="F721" t="s">
        <v>4540</v>
      </c>
      <c r="G721" t="s">
        <v>4542</v>
      </c>
      <c r="H721" t="s">
        <v>4543</v>
      </c>
      <c r="I721" t="s">
        <v>45</v>
      </c>
      <c r="J721" t="s">
        <v>18</v>
      </c>
      <c r="K721">
        <v>19104</v>
      </c>
      <c r="L721" s="2">
        <v>2.5</v>
      </c>
      <c r="M721" s="3">
        <v>22.884999999999998</v>
      </c>
      <c r="N721" s="3">
        <v>0.91539999999999988</v>
      </c>
      <c r="O721">
        <v>2.0596499999999995</v>
      </c>
      <c r="P721" t="str">
        <f>INDEX(products[],MATCH('orders (2)'!D721,products[Product ID],0),2)</f>
        <v>Ara</v>
      </c>
      <c r="Q721" t="str">
        <f>INDEX(products[],MATCH('orders (2)'!D721,products[Product ID],0),3)</f>
        <v>D</v>
      </c>
      <c r="R721" t="str">
        <f>INDEX(customers[],MATCH('orders (2)'!C721,customers[Customer ID],0),3)</f>
        <v>wharvisonjx@gizmodo.com</v>
      </c>
      <c r="S721" t="str">
        <f t="shared" si="44"/>
        <v>Arabica</v>
      </c>
      <c r="T721" t="str">
        <f>VLOOKUP(orders[[#This Row],[Customer ID]],customers[],9,FALSE)</f>
        <v>No</v>
      </c>
      <c r="U721" t="str">
        <f t="shared" si="45"/>
        <v>Été</v>
      </c>
      <c r="V721" t="str">
        <f t="shared" si="46"/>
        <v>Dark</v>
      </c>
      <c r="W721" s="3">
        <f t="shared" si="47"/>
        <v>68.655000000000001</v>
      </c>
    </row>
    <row r="722" spans="1:23" x14ac:dyDescent="0.2">
      <c r="A722" t="s">
        <v>4544</v>
      </c>
      <c r="B722" s="1">
        <v>44348</v>
      </c>
      <c r="C722" t="s">
        <v>4545</v>
      </c>
      <c r="D722" t="s">
        <v>6142</v>
      </c>
      <c r="E722">
        <v>3</v>
      </c>
      <c r="F722" t="s">
        <v>4546</v>
      </c>
      <c r="G722" t="s">
        <v>4548</v>
      </c>
      <c r="H722" t="s">
        <v>4549</v>
      </c>
      <c r="I722" t="s">
        <v>466</v>
      </c>
      <c r="J722" t="s">
        <v>18</v>
      </c>
      <c r="K722">
        <v>76905</v>
      </c>
      <c r="L722" s="2">
        <v>1</v>
      </c>
      <c r="M722" s="3">
        <v>12.95</v>
      </c>
      <c r="N722" s="3">
        <v>1.2949999999999999</v>
      </c>
      <c r="O722">
        <v>1.6835</v>
      </c>
      <c r="P722" t="str">
        <f>INDEX(products[],MATCH('orders (2)'!D722,products[Product ID],0),2)</f>
        <v>Lib</v>
      </c>
      <c r="Q722" t="str">
        <f>INDEX(products[],MATCH('orders (2)'!D722,products[Product ID],0),3)</f>
        <v>D</v>
      </c>
      <c r="R722" t="str">
        <f>INDEX(customers[],MATCH('orders (2)'!C722,customers[Customer ID],0),3)</f>
        <v>dheafordjy@twitpic.com</v>
      </c>
      <c r="S722" t="str">
        <f t="shared" si="44"/>
        <v>Liberta</v>
      </c>
      <c r="T722" t="str">
        <f>VLOOKUP(orders[[#This Row],[Customer ID]],customers[],9,FALSE)</f>
        <v>No</v>
      </c>
      <c r="U722" t="str">
        <f t="shared" si="45"/>
        <v>Été</v>
      </c>
      <c r="V722" t="str">
        <f t="shared" si="46"/>
        <v>Dark</v>
      </c>
      <c r="W722" s="3">
        <f t="shared" si="47"/>
        <v>38.849999999999994</v>
      </c>
    </row>
    <row r="723" spans="1:23" x14ac:dyDescent="0.2">
      <c r="A723" t="s">
        <v>4550</v>
      </c>
      <c r="B723" s="1">
        <v>44150</v>
      </c>
      <c r="C723" t="s">
        <v>4551</v>
      </c>
      <c r="D723" t="s">
        <v>6169</v>
      </c>
      <c r="E723">
        <v>5</v>
      </c>
      <c r="F723" t="s">
        <v>4552</v>
      </c>
      <c r="G723" t="s">
        <v>4554</v>
      </c>
      <c r="H723" t="s">
        <v>4555</v>
      </c>
      <c r="I723" t="s">
        <v>26</v>
      </c>
      <c r="J723" t="s">
        <v>18</v>
      </c>
      <c r="K723">
        <v>90035</v>
      </c>
      <c r="L723" s="2">
        <v>1</v>
      </c>
      <c r="M723" s="3">
        <v>15.85</v>
      </c>
      <c r="N723" s="3">
        <v>1.585</v>
      </c>
      <c r="O723">
        <v>2.0605000000000002</v>
      </c>
      <c r="P723" t="str">
        <f>INDEX(products[],MATCH('orders (2)'!D723,products[Product ID],0),2)</f>
        <v>Lib</v>
      </c>
      <c r="Q723" t="str">
        <f>INDEX(products[],MATCH('orders (2)'!D723,products[Product ID],0),3)</f>
        <v>L</v>
      </c>
      <c r="R723" t="str">
        <f>INDEX(customers[],MATCH('orders (2)'!C723,customers[Customer ID],0),3)</f>
        <v>gfanthamjz@hexun.com</v>
      </c>
      <c r="S723" t="str">
        <f t="shared" si="44"/>
        <v>Liberta</v>
      </c>
      <c r="T723" t="str">
        <f>VLOOKUP(orders[[#This Row],[Customer ID]],customers[],9,FALSE)</f>
        <v>Yes</v>
      </c>
      <c r="U723" t="str">
        <f t="shared" si="45"/>
        <v>Automne</v>
      </c>
      <c r="V723" t="str">
        <f t="shared" si="46"/>
        <v>Light</v>
      </c>
      <c r="W723" s="3">
        <f t="shared" si="47"/>
        <v>79.25</v>
      </c>
    </row>
    <row r="724" spans="1:23" x14ac:dyDescent="0.2">
      <c r="A724" t="s">
        <v>4556</v>
      </c>
      <c r="B724" s="1">
        <v>44215</v>
      </c>
      <c r="C724" t="s">
        <v>4557</v>
      </c>
      <c r="D724" t="s">
        <v>6143</v>
      </c>
      <c r="E724">
        <v>5</v>
      </c>
      <c r="F724" t="s">
        <v>4558</v>
      </c>
      <c r="G724" t="s">
        <v>4560</v>
      </c>
      <c r="H724" t="s">
        <v>4561</v>
      </c>
      <c r="I724" t="s">
        <v>173</v>
      </c>
      <c r="J724" t="s">
        <v>18</v>
      </c>
      <c r="K724">
        <v>48912</v>
      </c>
      <c r="L724" s="2">
        <v>0.5</v>
      </c>
      <c r="M724" s="3">
        <v>7.29</v>
      </c>
      <c r="N724" s="3">
        <v>1.458</v>
      </c>
      <c r="O724">
        <v>0.80190000000000006</v>
      </c>
      <c r="P724" t="str">
        <f>INDEX(products[],MATCH('orders (2)'!D724,products[Product ID],0),2)</f>
        <v>Exc</v>
      </c>
      <c r="Q724" t="str">
        <f>INDEX(products[],MATCH('orders (2)'!D724,products[Product ID],0),3)</f>
        <v>D</v>
      </c>
      <c r="R724" t="str">
        <f>INDEX(customers[],MATCH('orders (2)'!C724,customers[Customer ID],0),3)</f>
        <v>rcrookshanksk0@unc.edu</v>
      </c>
      <c r="S724" t="str">
        <f t="shared" si="44"/>
        <v>Excercice</v>
      </c>
      <c r="T724" t="str">
        <f>VLOOKUP(orders[[#This Row],[Customer ID]],customers[],9,FALSE)</f>
        <v>Yes</v>
      </c>
      <c r="U724" t="str">
        <f t="shared" si="45"/>
        <v>Hiver</v>
      </c>
      <c r="V724" t="str">
        <f t="shared" si="46"/>
        <v>Dark</v>
      </c>
      <c r="W724" s="3">
        <f t="shared" si="47"/>
        <v>36.450000000000003</v>
      </c>
    </row>
    <row r="725" spans="1:23" x14ac:dyDescent="0.2">
      <c r="A725" t="s">
        <v>4562</v>
      </c>
      <c r="B725" s="1">
        <v>44479</v>
      </c>
      <c r="C725" t="s">
        <v>4563</v>
      </c>
      <c r="D725" t="s">
        <v>6173</v>
      </c>
      <c r="E725">
        <v>3</v>
      </c>
      <c r="F725" t="s">
        <v>4564</v>
      </c>
      <c r="G725" t="s">
        <v>4566</v>
      </c>
      <c r="H725" t="s">
        <v>4567</v>
      </c>
      <c r="I725" t="s">
        <v>208</v>
      </c>
      <c r="J725" t="s">
        <v>18</v>
      </c>
      <c r="K725">
        <v>34615</v>
      </c>
      <c r="L725" s="2">
        <v>0.2</v>
      </c>
      <c r="M725" s="3">
        <v>2.9849999999999999</v>
      </c>
      <c r="N725" s="3">
        <v>1.4924999999999999</v>
      </c>
      <c r="O725">
        <v>0.17909999999999998</v>
      </c>
      <c r="P725" t="str">
        <f>INDEX(products[],MATCH('orders (2)'!D725,products[Product ID],0),2)</f>
        <v>Rob</v>
      </c>
      <c r="Q725" t="str">
        <f>INDEX(products[],MATCH('orders (2)'!D725,products[Product ID],0),3)</f>
        <v>M</v>
      </c>
      <c r="R725" t="str">
        <f>INDEX(customers[],MATCH('orders (2)'!C725,customers[Customer ID],0),3)</f>
        <v>nleakek1@cmu.edu</v>
      </c>
      <c r="S725" t="str">
        <f t="shared" si="44"/>
        <v>Robesca</v>
      </c>
      <c r="T725" t="str">
        <f>VLOOKUP(orders[[#This Row],[Customer ID]],customers[],9,FALSE)</f>
        <v>Yes</v>
      </c>
      <c r="U725" t="str">
        <f t="shared" si="45"/>
        <v>Automne</v>
      </c>
      <c r="V725" t="str">
        <f t="shared" si="46"/>
        <v>Medium</v>
      </c>
      <c r="W725" s="3">
        <f t="shared" si="47"/>
        <v>8.9550000000000001</v>
      </c>
    </row>
    <row r="726" spans="1:23" x14ac:dyDescent="0.2">
      <c r="A726" t="s">
        <v>4568</v>
      </c>
      <c r="B726" s="1">
        <v>44620</v>
      </c>
      <c r="C726" t="s">
        <v>4569</v>
      </c>
      <c r="D726" t="s">
        <v>6182</v>
      </c>
      <c r="E726">
        <v>2</v>
      </c>
      <c r="F726" t="s">
        <v>4570</v>
      </c>
      <c r="G726" t="s">
        <v>4571</v>
      </c>
      <c r="H726" t="s">
        <v>4572</v>
      </c>
      <c r="I726" t="s">
        <v>145</v>
      </c>
      <c r="J726" t="s">
        <v>18</v>
      </c>
      <c r="K726">
        <v>90605</v>
      </c>
      <c r="L726" s="2">
        <v>1</v>
      </c>
      <c r="M726" s="3">
        <v>12.15</v>
      </c>
      <c r="N726" s="3">
        <v>1.2150000000000001</v>
      </c>
      <c r="O726">
        <v>1.3365</v>
      </c>
      <c r="P726" t="str">
        <f>INDEX(products[],MATCH('orders (2)'!D726,products[Product ID],0),2)</f>
        <v>Exc</v>
      </c>
      <c r="Q726" t="str">
        <f>INDEX(products[],MATCH('orders (2)'!D726,products[Product ID],0),3)</f>
        <v>D</v>
      </c>
      <c r="R726">
        <f>INDEX(customers[],MATCH('orders (2)'!C726,customers[Customer ID],0),3)</f>
        <v>0</v>
      </c>
      <c r="S726" t="str">
        <f t="shared" si="44"/>
        <v>Excercice</v>
      </c>
      <c r="T726" t="str">
        <f>VLOOKUP(orders[[#This Row],[Customer ID]],customers[],9,FALSE)</f>
        <v>No</v>
      </c>
      <c r="U726" t="str">
        <f t="shared" si="45"/>
        <v>Hiver</v>
      </c>
      <c r="V726" t="str">
        <f t="shared" si="46"/>
        <v>Dark</v>
      </c>
      <c r="W726" s="3">
        <f t="shared" si="47"/>
        <v>24.3</v>
      </c>
    </row>
    <row r="727" spans="1:23" x14ac:dyDescent="0.2">
      <c r="A727" t="s">
        <v>4573</v>
      </c>
      <c r="B727" s="1">
        <v>44470</v>
      </c>
      <c r="C727" t="s">
        <v>4574</v>
      </c>
      <c r="D727" t="s">
        <v>6165</v>
      </c>
      <c r="E727">
        <v>2</v>
      </c>
      <c r="F727" t="s">
        <v>4575</v>
      </c>
      <c r="G727" t="s">
        <v>4577</v>
      </c>
      <c r="H727" t="s">
        <v>4578</v>
      </c>
      <c r="I727" t="s">
        <v>29</v>
      </c>
      <c r="J727" t="s">
        <v>18</v>
      </c>
      <c r="K727">
        <v>93773</v>
      </c>
      <c r="L727" s="2">
        <v>2.5</v>
      </c>
      <c r="M727" s="3">
        <v>31.624999999999996</v>
      </c>
      <c r="N727" s="3">
        <v>1.2649999999999999</v>
      </c>
      <c r="O727">
        <v>3.4787499999999998</v>
      </c>
      <c r="P727" t="str">
        <f>INDEX(products[],MATCH('orders (2)'!D727,products[Product ID],0),2)</f>
        <v>Exc</v>
      </c>
      <c r="Q727" t="str">
        <f>INDEX(products[],MATCH('orders (2)'!D727,products[Product ID],0),3)</f>
        <v>M</v>
      </c>
      <c r="R727" t="str">
        <f>INDEX(customers[],MATCH('orders (2)'!C727,customers[Customer ID],0),3)</f>
        <v>geilhersenk3@networksolutions.com</v>
      </c>
      <c r="S727" t="str">
        <f t="shared" si="44"/>
        <v>Excercice</v>
      </c>
      <c r="T727" t="str">
        <f>VLOOKUP(orders[[#This Row],[Customer ID]],customers[],9,FALSE)</f>
        <v>No</v>
      </c>
      <c r="U727" t="str">
        <f t="shared" si="45"/>
        <v>Automne</v>
      </c>
      <c r="V727" t="str">
        <f t="shared" si="46"/>
        <v>Medium</v>
      </c>
      <c r="W727" s="3">
        <f t="shared" si="47"/>
        <v>63.249999999999993</v>
      </c>
    </row>
    <row r="728" spans="1:23" x14ac:dyDescent="0.2">
      <c r="A728" t="s">
        <v>4579</v>
      </c>
      <c r="B728" s="1">
        <v>44076</v>
      </c>
      <c r="C728" t="s">
        <v>4580</v>
      </c>
      <c r="D728" t="s">
        <v>6151</v>
      </c>
      <c r="E728">
        <v>2</v>
      </c>
      <c r="F728" t="s">
        <v>4581</v>
      </c>
      <c r="G728" t="s">
        <v>4582</v>
      </c>
      <c r="H728" t="s">
        <v>4583</v>
      </c>
      <c r="I728" t="s">
        <v>56</v>
      </c>
      <c r="J728" t="s">
        <v>18</v>
      </c>
      <c r="K728">
        <v>10155</v>
      </c>
      <c r="L728" s="2">
        <v>0.2</v>
      </c>
      <c r="M728" s="3">
        <v>3.375</v>
      </c>
      <c r="N728" s="3">
        <v>1.6875</v>
      </c>
      <c r="O728">
        <v>0.30374999999999996</v>
      </c>
      <c r="P728" t="str">
        <f>INDEX(products[],MATCH('orders (2)'!D728,products[Product ID],0),2)</f>
        <v>Ara</v>
      </c>
      <c r="Q728" t="str">
        <f>INDEX(products[],MATCH('orders (2)'!D728,products[Product ID],0),3)</f>
        <v>M</v>
      </c>
      <c r="R728">
        <f>INDEX(customers[],MATCH('orders (2)'!C728,customers[Customer ID],0),3)</f>
        <v>0</v>
      </c>
      <c r="S728" t="str">
        <f t="shared" si="44"/>
        <v>Arabica</v>
      </c>
      <c r="T728" t="str">
        <f>VLOOKUP(orders[[#This Row],[Customer ID]],customers[],9,FALSE)</f>
        <v>Yes</v>
      </c>
      <c r="U728" t="str">
        <f t="shared" si="45"/>
        <v xml:space="preserve">Automne </v>
      </c>
      <c r="V728" t="str">
        <f t="shared" si="46"/>
        <v>Medium</v>
      </c>
      <c r="W728" s="3">
        <f t="shared" si="47"/>
        <v>6.75</v>
      </c>
    </row>
    <row r="729" spans="1:23" x14ac:dyDescent="0.2">
      <c r="A729" t="s">
        <v>4584</v>
      </c>
      <c r="B729" s="1">
        <v>44043</v>
      </c>
      <c r="C729" t="s">
        <v>4585</v>
      </c>
      <c r="D729" t="s">
        <v>6166</v>
      </c>
      <c r="E729">
        <v>6</v>
      </c>
      <c r="F729" t="s">
        <v>4586</v>
      </c>
      <c r="G729" t="s">
        <v>4588</v>
      </c>
      <c r="H729" t="s">
        <v>4589</v>
      </c>
      <c r="I729" t="s">
        <v>77</v>
      </c>
      <c r="J729" t="s">
        <v>18</v>
      </c>
      <c r="K729">
        <v>80935</v>
      </c>
      <c r="L729" s="2">
        <v>0.2</v>
      </c>
      <c r="M729" s="3">
        <v>3.8849999999999998</v>
      </c>
      <c r="N729" s="3">
        <v>1.9424999999999999</v>
      </c>
      <c r="O729">
        <v>0.34964999999999996</v>
      </c>
      <c r="P729" t="str">
        <f>INDEX(products[],MATCH('orders (2)'!D729,products[Product ID],0),2)</f>
        <v>Ara</v>
      </c>
      <c r="Q729" t="str">
        <f>INDEX(products[],MATCH('orders (2)'!D729,products[Product ID],0),3)</f>
        <v>L</v>
      </c>
      <c r="R729" t="str">
        <f>INDEX(customers[],MATCH('orders (2)'!C729,customers[Customer ID],0),3)</f>
        <v>caleixok5@globo.com</v>
      </c>
      <c r="S729" t="str">
        <f t="shared" si="44"/>
        <v>Arabica</v>
      </c>
      <c r="T729" t="str">
        <f>VLOOKUP(orders[[#This Row],[Customer ID]],customers[],9,FALSE)</f>
        <v>No</v>
      </c>
      <c r="U729" t="str">
        <f t="shared" si="45"/>
        <v>Été</v>
      </c>
      <c r="V729" t="str">
        <f t="shared" si="46"/>
        <v>Light</v>
      </c>
      <c r="W729" s="3">
        <f t="shared" si="47"/>
        <v>23.31</v>
      </c>
    </row>
    <row r="730" spans="1:23" x14ac:dyDescent="0.2">
      <c r="A730" t="s">
        <v>4590</v>
      </c>
      <c r="B730" s="1">
        <v>44571</v>
      </c>
      <c r="C730" t="s">
        <v>4591</v>
      </c>
      <c r="D730" t="s">
        <v>6163</v>
      </c>
      <c r="E730">
        <v>4</v>
      </c>
      <c r="F730" t="s">
        <v>4592</v>
      </c>
      <c r="G730" t="s">
        <v>4593</v>
      </c>
      <c r="H730" t="s">
        <v>4594</v>
      </c>
      <c r="I730" t="s">
        <v>276</v>
      </c>
      <c r="J730" t="s">
        <v>18</v>
      </c>
      <c r="K730">
        <v>90831</v>
      </c>
      <c r="L730" s="2">
        <v>2.5</v>
      </c>
      <c r="M730" s="3">
        <v>36.454999999999998</v>
      </c>
      <c r="N730" s="3">
        <v>1.4581999999999999</v>
      </c>
      <c r="O730">
        <v>4.7391499999999995</v>
      </c>
      <c r="P730" t="str">
        <f>INDEX(products[],MATCH('orders (2)'!D730,products[Product ID],0),2)</f>
        <v>Lib</v>
      </c>
      <c r="Q730" t="str">
        <f>INDEX(products[],MATCH('orders (2)'!D730,products[Product ID],0),3)</f>
        <v>L</v>
      </c>
      <c r="R730">
        <f>INDEX(customers[],MATCH('orders (2)'!C730,customers[Customer ID],0),3)</f>
        <v>0</v>
      </c>
      <c r="S730" t="str">
        <f t="shared" si="44"/>
        <v>Liberta</v>
      </c>
      <c r="T730" t="str">
        <f>VLOOKUP(orders[[#This Row],[Customer ID]],customers[],9,FALSE)</f>
        <v>No</v>
      </c>
      <c r="U730" t="str">
        <f t="shared" si="45"/>
        <v>Hiver</v>
      </c>
      <c r="V730" t="str">
        <f t="shared" si="46"/>
        <v>Light</v>
      </c>
      <c r="W730" s="3">
        <f t="shared" si="47"/>
        <v>145.82</v>
      </c>
    </row>
    <row r="731" spans="1:23" x14ac:dyDescent="0.2">
      <c r="A731" t="s">
        <v>4595</v>
      </c>
      <c r="B731" s="1">
        <v>44264</v>
      </c>
      <c r="C731" t="s">
        <v>4596</v>
      </c>
      <c r="D731" t="s">
        <v>6145</v>
      </c>
      <c r="E731">
        <v>5</v>
      </c>
      <c r="F731" t="s">
        <v>4597</v>
      </c>
      <c r="G731" t="s">
        <v>4599</v>
      </c>
      <c r="H731" t="s">
        <v>4600</v>
      </c>
      <c r="I731" t="s">
        <v>330</v>
      </c>
      <c r="J731" t="s">
        <v>317</v>
      </c>
      <c r="K731" t="s">
        <v>331</v>
      </c>
      <c r="L731" s="2">
        <v>0.5</v>
      </c>
      <c r="M731" s="3">
        <v>5.97</v>
      </c>
      <c r="N731" s="3">
        <v>1.194</v>
      </c>
      <c r="O731">
        <v>0.35819999999999996</v>
      </c>
      <c r="P731" t="str">
        <f>INDEX(products[],MATCH('orders (2)'!D731,products[Product ID],0),2)</f>
        <v>Rob</v>
      </c>
      <c r="Q731" t="str">
        <f>INDEX(products[],MATCH('orders (2)'!D731,products[Product ID],0),3)</f>
        <v>M</v>
      </c>
      <c r="R731" t="str">
        <f>INDEX(customers[],MATCH('orders (2)'!C731,customers[Customer ID],0),3)</f>
        <v>rtomkowiczk7@bravesites.com</v>
      </c>
      <c r="S731" t="str">
        <f t="shared" si="44"/>
        <v>Robesca</v>
      </c>
      <c r="T731" t="str">
        <f>VLOOKUP(orders[[#This Row],[Customer ID]],customers[],9,FALSE)</f>
        <v>Yes</v>
      </c>
      <c r="U731" t="str">
        <f t="shared" si="45"/>
        <v>Printemps</v>
      </c>
      <c r="V731" t="str">
        <f t="shared" si="46"/>
        <v>Medium</v>
      </c>
      <c r="W731" s="3">
        <f t="shared" si="47"/>
        <v>29.849999999999998</v>
      </c>
    </row>
    <row r="732" spans="1:23" x14ac:dyDescent="0.2">
      <c r="A732" t="s">
        <v>4601</v>
      </c>
      <c r="B732" s="1">
        <v>44155</v>
      </c>
      <c r="C732" t="s">
        <v>4602</v>
      </c>
      <c r="D732" t="s">
        <v>6143</v>
      </c>
      <c r="E732">
        <v>3</v>
      </c>
      <c r="F732" t="s">
        <v>4603</v>
      </c>
      <c r="G732" t="s">
        <v>4605</v>
      </c>
      <c r="H732" t="s">
        <v>4606</v>
      </c>
      <c r="I732" t="s">
        <v>121</v>
      </c>
      <c r="J732" t="s">
        <v>18</v>
      </c>
      <c r="K732">
        <v>89510</v>
      </c>
      <c r="L732" s="2">
        <v>0.5</v>
      </c>
      <c r="M732" s="3">
        <v>7.29</v>
      </c>
      <c r="N732" s="3">
        <v>1.458</v>
      </c>
      <c r="O732">
        <v>0.80190000000000006</v>
      </c>
      <c r="P732" t="str">
        <f>INDEX(products[],MATCH('orders (2)'!D732,products[Product ID],0),2)</f>
        <v>Exc</v>
      </c>
      <c r="Q732" t="str">
        <f>INDEX(products[],MATCH('orders (2)'!D732,products[Product ID],0),3)</f>
        <v>D</v>
      </c>
      <c r="R732" t="str">
        <f>INDEX(customers[],MATCH('orders (2)'!C732,customers[Customer ID],0),3)</f>
        <v>rhuscroftk8@jimdo.com</v>
      </c>
      <c r="S732" t="str">
        <f t="shared" si="44"/>
        <v>Excercice</v>
      </c>
      <c r="T732" t="str">
        <f>VLOOKUP(orders[[#This Row],[Customer ID]],customers[],9,FALSE)</f>
        <v>Yes</v>
      </c>
      <c r="U732" t="str">
        <f t="shared" si="45"/>
        <v>Automne</v>
      </c>
      <c r="V732" t="str">
        <f t="shared" si="46"/>
        <v>Dark</v>
      </c>
      <c r="W732" s="3">
        <f t="shared" si="47"/>
        <v>21.87</v>
      </c>
    </row>
    <row r="733" spans="1:23" x14ac:dyDescent="0.2">
      <c r="A733" t="s">
        <v>4607</v>
      </c>
      <c r="B733" s="1">
        <v>44634</v>
      </c>
      <c r="C733" t="s">
        <v>4608</v>
      </c>
      <c r="D733" t="s">
        <v>6158</v>
      </c>
      <c r="E733">
        <v>1</v>
      </c>
      <c r="F733" t="s">
        <v>4609</v>
      </c>
      <c r="G733" t="s">
        <v>4611</v>
      </c>
      <c r="H733" t="s">
        <v>4612</v>
      </c>
      <c r="I733" t="s">
        <v>80</v>
      </c>
      <c r="J733" t="s">
        <v>27</v>
      </c>
      <c r="K733" t="s">
        <v>257</v>
      </c>
      <c r="L733" s="2">
        <v>0.2</v>
      </c>
      <c r="M733" s="3">
        <v>4.3650000000000002</v>
      </c>
      <c r="N733" s="3">
        <v>2.1825000000000001</v>
      </c>
      <c r="O733">
        <v>0.56745000000000001</v>
      </c>
      <c r="P733" t="str">
        <f>INDEX(products[],MATCH('orders (2)'!D733,products[Product ID],0),2)</f>
        <v>Lib</v>
      </c>
      <c r="Q733" t="str">
        <f>INDEX(products[],MATCH('orders (2)'!D733,products[Product ID],0),3)</f>
        <v>M</v>
      </c>
      <c r="R733" t="str">
        <f>INDEX(customers[],MATCH('orders (2)'!C733,customers[Customer ID],0),3)</f>
        <v>sscurrerk9@flavors.me</v>
      </c>
      <c r="S733" t="str">
        <f t="shared" si="44"/>
        <v>Liberta</v>
      </c>
      <c r="T733" t="str">
        <f>VLOOKUP(orders[[#This Row],[Customer ID]],customers[],9,FALSE)</f>
        <v>No</v>
      </c>
      <c r="U733" t="str">
        <f t="shared" si="45"/>
        <v>Printemps</v>
      </c>
      <c r="V733" t="str">
        <f t="shared" si="46"/>
        <v>Medium</v>
      </c>
      <c r="W733" s="3">
        <f t="shared" si="47"/>
        <v>4.3650000000000002</v>
      </c>
    </row>
    <row r="734" spans="1:23" x14ac:dyDescent="0.2">
      <c r="A734" t="s">
        <v>4613</v>
      </c>
      <c r="B734" s="1">
        <v>43475</v>
      </c>
      <c r="C734" t="s">
        <v>4614</v>
      </c>
      <c r="D734" t="s">
        <v>6163</v>
      </c>
      <c r="E734">
        <v>1</v>
      </c>
      <c r="F734" t="s">
        <v>4615</v>
      </c>
      <c r="G734" t="s">
        <v>4617</v>
      </c>
      <c r="H734" t="s">
        <v>4618</v>
      </c>
      <c r="I734" t="s">
        <v>106</v>
      </c>
      <c r="J734" t="s">
        <v>18</v>
      </c>
      <c r="K734">
        <v>89155</v>
      </c>
      <c r="L734" s="2">
        <v>2.5</v>
      </c>
      <c r="M734" s="3">
        <v>36.454999999999998</v>
      </c>
      <c r="N734" s="3">
        <v>1.4581999999999999</v>
      </c>
      <c r="O734">
        <v>4.7391499999999995</v>
      </c>
      <c r="P734" t="str">
        <f>INDEX(products[],MATCH('orders (2)'!D734,products[Product ID],0),2)</f>
        <v>Lib</v>
      </c>
      <c r="Q734" t="str">
        <f>INDEX(products[],MATCH('orders (2)'!D734,products[Product ID],0),3)</f>
        <v>L</v>
      </c>
      <c r="R734" t="str">
        <f>INDEX(customers[],MATCH('orders (2)'!C734,customers[Customer ID],0),3)</f>
        <v>arudramka@prnewswire.com</v>
      </c>
      <c r="S734" t="str">
        <f t="shared" si="44"/>
        <v>Liberta</v>
      </c>
      <c r="T734" t="str">
        <f>VLOOKUP(orders[[#This Row],[Customer ID]],customers[],9,FALSE)</f>
        <v>No</v>
      </c>
      <c r="U734" t="str">
        <f t="shared" si="45"/>
        <v>Hiver</v>
      </c>
      <c r="V734" t="str">
        <f t="shared" si="46"/>
        <v>Light</v>
      </c>
      <c r="W734" s="3">
        <f t="shared" si="47"/>
        <v>36.454999999999998</v>
      </c>
    </row>
    <row r="735" spans="1:23" x14ac:dyDescent="0.2">
      <c r="A735" t="s">
        <v>4619</v>
      </c>
      <c r="B735" s="1">
        <v>44222</v>
      </c>
      <c r="C735" t="s">
        <v>4620</v>
      </c>
      <c r="D735" t="s">
        <v>6149</v>
      </c>
      <c r="E735">
        <v>4</v>
      </c>
      <c r="F735" t="s">
        <v>4621</v>
      </c>
      <c r="G735" t="s">
        <v>4622</v>
      </c>
      <c r="H735" t="s">
        <v>4623</v>
      </c>
      <c r="I735" t="s">
        <v>167</v>
      </c>
      <c r="J735" t="s">
        <v>18</v>
      </c>
      <c r="K735">
        <v>19805</v>
      </c>
      <c r="L735" s="2">
        <v>0.2</v>
      </c>
      <c r="M735" s="3">
        <v>3.8849999999999998</v>
      </c>
      <c r="N735" s="3">
        <v>1.9424999999999999</v>
      </c>
      <c r="O735">
        <v>0.50505</v>
      </c>
      <c r="P735" t="str">
        <f>INDEX(products[],MATCH('orders (2)'!D735,products[Product ID],0),2)</f>
        <v>Lib</v>
      </c>
      <c r="Q735" t="str">
        <f>INDEX(products[],MATCH('orders (2)'!D735,products[Product ID],0),3)</f>
        <v>D</v>
      </c>
      <c r="R735">
        <f>INDEX(customers[],MATCH('orders (2)'!C735,customers[Customer ID],0),3)</f>
        <v>0</v>
      </c>
      <c r="S735" t="str">
        <f t="shared" si="44"/>
        <v>Liberta</v>
      </c>
      <c r="T735" t="str">
        <f>VLOOKUP(orders[[#This Row],[Customer ID]],customers[],9,FALSE)</f>
        <v>Yes</v>
      </c>
      <c r="U735" t="str">
        <f t="shared" si="45"/>
        <v>Hiver</v>
      </c>
      <c r="V735" t="str">
        <f t="shared" si="46"/>
        <v>Dark</v>
      </c>
      <c r="W735" s="3">
        <f t="shared" si="47"/>
        <v>15.54</v>
      </c>
    </row>
    <row r="736" spans="1:23" x14ac:dyDescent="0.2">
      <c r="A736" t="s">
        <v>4624</v>
      </c>
      <c r="B736" s="1">
        <v>44312</v>
      </c>
      <c r="C736" t="s">
        <v>4625</v>
      </c>
      <c r="D736" t="s">
        <v>6183</v>
      </c>
      <c r="E736">
        <v>2</v>
      </c>
      <c r="F736" t="s">
        <v>4626</v>
      </c>
      <c r="G736" t="s">
        <v>4628</v>
      </c>
      <c r="H736" t="s">
        <v>4629</v>
      </c>
      <c r="I736" t="s">
        <v>121</v>
      </c>
      <c r="J736" t="s">
        <v>18</v>
      </c>
      <c r="K736">
        <v>89550</v>
      </c>
      <c r="L736" s="2">
        <v>0.2</v>
      </c>
      <c r="M736" s="3">
        <v>4.4550000000000001</v>
      </c>
      <c r="N736" s="3">
        <v>2.2275</v>
      </c>
      <c r="O736">
        <v>0.49004999999999999</v>
      </c>
      <c r="P736" t="str">
        <f>INDEX(products[],MATCH('orders (2)'!D736,products[Product ID],0),2)</f>
        <v>Exc</v>
      </c>
      <c r="Q736" t="str">
        <f>INDEX(products[],MATCH('orders (2)'!D736,products[Product ID],0),3)</f>
        <v>L</v>
      </c>
      <c r="R736" t="str">
        <f>INDEX(customers[],MATCH('orders (2)'!C736,customers[Customer ID],0),3)</f>
        <v>jmahakc@cyberchimps.com</v>
      </c>
      <c r="S736" t="str">
        <f t="shared" si="44"/>
        <v>Excercice</v>
      </c>
      <c r="T736" t="str">
        <f>VLOOKUP(orders[[#This Row],[Customer ID]],customers[],9,FALSE)</f>
        <v>No</v>
      </c>
      <c r="U736" t="str">
        <f t="shared" si="45"/>
        <v>Printemps</v>
      </c>
      <c r="V736" t="str">
        <f t="shared" si="46"/>
        <v>Light</v>
      </c>
      <c r="W736" s="3">
        <f t="shared" si="47"/>
        <v>8.91</v>
      </c>
    </row>
    <row r="737" spans="1:23" x14ac:dyDescent="0.2">
      <c r="A737" t="s">
        <v>4630</v>
      </c>
      <c r="B737" s="1">
        <v>44565</v>
      </c>
      <c r="C737" t="s">
        <v>4631</v>
      </c>
      <c r="D737" t="s">
        <v>6180</v>
      </c>
      <c r="E737">
        <v>3</v>
      </c>
      <c r="F737" t="s">
        <v>4632</v>
      </c>
      <c r="G737" t="s">
        <v>4634</v>
      </c>
      <c r="H737" t="s">
        <v>4635</v>
      </c>
      <c r="I737" t="s">
        <v>141</v>
      </c>
      <c r="J737" t="s">
        <v>18</v>
      </c>
      <c r="K737">
        <v>35487</v>
      </c>
      <c r="L737" s="2">
        <v>2.5</v>
      </c>
      <c r="M737" s="3">
        <v>33.464999999999996</v>
      </c>
      <c r="N737" s="3">
        <v>1.3385999999999998</v>
      </c>
      <c r="O737">
        <v>4.3504499999999995</v>
      </c>
      <c r="P737" t="str">
        <f>INDEX(products[],MATCH('orders (2)'!D737,products[Product ID],0),2)</f>
        <v>Lib</v>
      </c>
      <c r="Q737" t="str">
        <f>INDEX(products[],MATCH('orders (2)'!D737,products[Product ID],0),3)</f>
        <v>M</v>
      </c>
      <c r="R737" t="str">
        <f>INDEX(customers[],MATCH('orders (2)'!C737,customers[Customer ID],0),3)</f>
        <v>gclemonkd@networksolutions.com</v>
      </c>
      <c r="S737" t="str">
        <f t="shared" si="44"/>
        <v>Liberta</v>
      </c>
      <c r="T737" t="str">
        <f>VLOOKUP(orders[[#This Row],[Customer ID]],customers[],9,FALSE)</f>
        <v>Yes</v>
      </c>
      <c r="U737" t="str">
        <f t="shared" si="45"/>
        <v>Hiver</v>
      </c>
      <c r="V737" t="str">
        <f t="shared" si="46"/>
        <v>Medium</v>
      </c>
      <c r="W737" s="3">
        <f t="shared" si="47"/>
        <v>100.39499999999998</v>
      </c>
    </row>
    <row r="738" spans="1:23" x14ac:dyDescent="0.2">
      <c r="A738" t="s">
        <v>4636</v>
      </c>
      <c r="B738" s="1">
        <v>43697</v>
      </c>
      <c r="C738" t="s">
        <v>4637</v>
      </c>
      <c r="D738" t="s">
        <v>6162</v>
      </c>
      <c r="E738">
        <v>5</v>
      </c>
      <c r="F738" t="s">
        <v>4638</v>
      </c>
      <c r="G738" t="s">
        <v>4639</v>
      </c>
      <c r="H738" t="s">
        <v>4640</v>
      </c>
      <c r="I738" t="s">
        <v>205</v>
      </c>
      <c r="J738" t="s">
        <v>18</v>
      </c>
      <c r="K738">
        <v>92645</v>
      </c>
      <c r="L738" s="2">
        <v>0.2</v>
      </c>
      <c r="M738" s="3">
        <v>2.6849999999999996</v>
      </c>
      <c r="N738" s="3">
        <v>1.3424999999999998</v>
      </c>
      <c r="O738">
        <v>0.16109999999999997</v>
      </c>
      <c r="P738" t="str">
        <f>INDEX(products[],MATCH('orders (2)'!D738,products[Product ID],0),2)</f>
        <v>Rob</v>
      </c>
      <c r="Q738" t="str">
        <f>INDEX(products[],MATCH('orders (2)'!D738,products[Product ID],0),3)</f>
        <v>D</v>
      </c>
      <c r="R738">
        <f>INDEX(customers[],MATCH('orders (2)'!C738,customers[Customer ID],0),3)</f>
        <v>0</v>
      </c>
      <c r="S738" t="str">
        <f t="shared" si="44"/>
        <v>Robesca</v>
      </c>
      <c r="T738" t="str">
        <f>VLOOKUP(orders[[#This Row],[Customer ID]],customers[],9,FALSE)</f>
        <v>No</v>
      </c>
      <c r="U738" t="str">
        <f t="shared" si="45"/>
        <v>Été</v>
      </c>
      <c r="V738" t="str">
        <f t="shared" si="46"/>
        <v>Dark</v>
      </c>
      <c r="W738" s="3">
        <f t="shared" si="47"/>
        <v>13.424999999999997</v>
      </c>
    </row>
    <row r="739" spans="1:23" x14ac:dyDescent="0.2">
      <c r="A739" t="s">
        <v>4641</v>
      </c>
      <c r="B739" s="1">
        <v>44757</v>
      </c>
      <c r="C739" t="s">
        <v>4642</v>
      </c>
      <c r="D739" t="s">
        <v>6152</v>
      </c>
      <c r="E739">
        <v>6</v>
      </c>
      <c r="F739" t="s">
        <v>4643</v>
      </c>
      <c r="H739" t="s">
        <v>4645</v>
      </c>
      <c r="I739" t="s">
        <v>66</v>
      </c>
      <c r="J739" t="s">
        <v>18</v>
      </c>
      <c r="K739">
        <v>66225</v>
      </c>
      <c r="L739" s="2">
        <v>0.2</v>
      </c>
      <c r="M739" s="3">
        <v>3.645</v>
      </c>
      <c r="N739" s="3">
        <v>1.8225</v>
      </c>
      <c r="O739">
        <v>0.40095000000000003</v>
      </c>
      <c r="P739" t="str">
        <f>INDEX(products[],MATCH('orders (2)'!D739,products[Product ID],0),2)</f>
        <v>Exc</v>
      </c>
      <c r="Q739" t="str">
        <f>INDEX(products[],MATCH('orders (2)'!D739,products[Product ID],0),3)</f>
        <v>D</v>
      </c>
      <c r="R739" t="str">
        <f>INDEX(customers[],MATCH('orders (2)'!C739,customers[Customer ID],0),3)</f>
        <v>bpollinskf@shinystat.com</v>
      </c>
      <c r="S739" t="str">
        <f t="shared" si="44"/>
        <v>Excercice</v>
      </c>
      <c r="T739" t="str">
        <f>VLOOKUP(orders[[#This Row],[Customer ID]],customers[],9,FALSE)</f>
        <v>No</v>
      </c>
      <c r="U739" t="str">
        <f t="shared" si="45"/>
        <v>Été</v>
      </c>
      <c r="V739" t="str">
        <f t="shared" si="46"/>
        <v>Dark</v>
      </c>
      <c r="W739" s="3">
        <f t="shared" si="47"/>
        <v>21.87</v>
      </c>
    </row>
    <row r="740" spans="1:23" x14ac:dyDescent="0.2">
      <c r="A740" t="s">
        <v>4646</v>
      </c>
      <c r="B740" s="1">
        <v>43508</v>
      </c>
      <c r="C740" t="s">
        <v>4647</v>
      </c>
      <c r="D740" t="s">
        <v>6142</v>
      </c>
      <c r="E740">
        <v>2</v>
      </c>
      <c r="F740" t="s">
        <v>4648</v>
      </c>
      <c r="G740" t="s">
        <v>4650</v>
      </c>
      <c r="H740" t="s">
        <v>4651</v>
      </c>
      <c r="I740" t="s">
        <v>1281</v>
      </c>
      <c r="J740" t="s">
        <v>317</v>
      </c>
      <c r="K740" t="s">
        <v>443</v>
      </c>
      <c r="L740" s="2">
        <v>1</v>
      </c>
      <c r="M740" s="3">
        <v>12.95</v>
      </c>
      <c r="N740" s="3">
        <v>1.2949999999999999</v>
      </c>
      <c r="O740">
        <v>1.6835</v>
      </c>
      <c r="P740" t="str">
        <f>INDEX(products[],MATCH('orders (2)'!D740,products[Product ID],0),2)</f>
        <v>Lib</v>
      </c>
      <c r="Q740" t="str">
        <f>INDEX(products[],MATCH('orders (2)'!D740,products[Product ID],0),3)</f>
        <v>D</v>
      </c>
      <c r="R740" t="str">
        <f>INDEX(customers[],MATCH('orders (2)'!C740,customers[Customer ID],0),3)</f>
        <v>jtoyekg@pinterest.com</v>
      </c>
      <c r="S740" t="str">
        <f t="shared" si="44"/>
        <v>Liberta</v>
      </c>
      <c r="T740" t="str">
        <f>VLOOKUP(orders[[#This Row],[Customer ID]],customers[],9,FALSE)</f>
        <v>Yes</v>
      </c>
      <c r="U740" t="str">
        <f t="shared" si="45"/>
        <v>Hiver</v>
      </c>
      <c r="V740" t="str">
        <f t="shared" si="46"/>
        <v>Dark</v>
      </c>
      <c r="W740" s="3">
        <f t="shared" si="47"/>
        <v>25.9</v>
      </c>
    </row>
    <row r="741" spans="1:23" x14ac:dyDescent="0.2">
      <c r="A741" t="s">
        <v>4652</v>
      </c>
      <c r="B741" s="1">
        <v>44447</v>
      </c>
      <c r="C741" t="s">
        <v>4653</v>
      </c>
      <c r="D741" t="s">
        <v>6154</v>
      </c>
      <c r="E741">
        <v>5</v>
      </c>
      <c r="F741" t="s">
        <v>4654</v>
      </c>
      <c r="G741" t="s">
        <v>4656</v>
      </c>
      <c r="H741" t="s">
        <v>4657</v>
      </c>
      <c r="I741" t="s">
        <v>50</v>
      </c>
      <c r="J741" t="s">
        <v>18</v>
      </c>
      <c r="K741">
        <v>45228</v>
      </c>
      <c r="L741" s="2">
        <v>1</v>
      </c>
      <c r="M741" s="3">
        <v>11.25</v>
      </c>
      <c r="N741" s="3">
        <v>1.125</v>
      </c>
      <c r="O741">
        <v>1.0125</v>
      </c>
      <c r="P741" t="str">
        <f>INDEX(products[],MATCH('orders (2)'!D741,products[Product ID],0),2)</f>
        <v>Ara</v>
      </c>
      <c r="Q741" t="str">
        <f>INDEX(products[],MATCH('orders (2)'!D741,products[Product ID],0),3)</f>
        <v>M</v>
      </c>
      <c r="R741" t="str">
        <f>INDEX(customers[],MATCH('orders (2)'!C741,customers[Customer ID],0),3)</f>
        <v>clinskillkh@sphinn.com</v>
      </c>
      <c r="S741" t="str">
        <f t="shared" si="44"/>
        <v>Arabica</v>
      </c>
      <c r="T741" t="str">
        <f>VLOOKUP(orders[[#This Row],[Customer ID]],customers[],9,FALSE)</f>
        <v>No</v>
      </c>
      <c r="U741" t="str">
        <f t="shared" si="45"/>
        <v xml:space="preserve">Automne </v>
      </c>
      <c r="V741" t="str">
        <f t="shared" si="46"/>
        <v>Medium</v>
      </c>
      <c r="W741" s="3">
        <f t="shared" si="47"/>
        <v>56.25</v>
      </c>
    </row>
    <row r="742" spans="1:23" x14ac:dyDescent="0.2">
      <c r="A742" t="s">
        <v>4658</v>
      </c>
      <c r="B742" s="1">
        <v>43812</v>
      </c>
      <c r="C742" t="s">
        <v>4659</v>
      </c>
      <c r="D742" t="s">
        <v>6177</v>
      </c>
      <c r="E742">
        <v>3</v>
      </c>
      <c r="F742" t="s">
        <v>4660</v>
      </c>
      <c r="G742" t="s">
        <v>4662</v>
      </c>
      <c r="H742" t="s">
        <v>4663</v>
      </c>
      <c r="I742" t="s">
        <v>263</v>
      </c>
      <c r="J742" t="s">
        <v>27</v>
      </c>
      <c r="K742" t="s">
        <v>264</v>
      </c>
      <c r="L742" s="2">
        <v>0.2</v>
      </c>
      <c r="M742" s="3">
        <v>3.5849999999999995</v>
      </c>
      <c r="N742" s="3">
        <v>1.7924999999999998</v>
      </c>
      <c r="O742">
        <v>0.21509999999999996</v>
      </c>
      <c r="P742" t="str">
        <f>INDEX(products[],MATCH('orders (2)'!D742,products[Product ID],0),2)</f>
        <v>Rob</v>
      </c>
      <c r="Q742" t="str">
        <f>INDEX(products[],MATCH('orders (2)'!D742,products[Product ID],0),3)</f>
        <v>L</v>
      </c>
      <c r="R742" t="str">
        <f>INDEX(customers[],MATCH('orders (2)'!C742,customers[Customer ID],0),3)</f>
        <v>nvigrasski@ezinearticles.com</v>
      </c>
      <c r="S742" t="str">
        <f t="shared" si="44"/>
        <v>Robesca</v>
      </c>
      <c r="T742" t="str">
        <f>VLOOKUP(orders[[#This Row],[Customer ID]],customers[],9,FALSE)</f>
        <v>No</v>
      </c>
      <c r="U742" t="str">
        <f t="shared" si="45"/>
        <v>Hiver</v>
      </c>
      <c r="V742" t="str">
        <f t="shared" si="46"/>
        <v>Light</v>
      </c>
      <c r="W742" s="3">
        <f t="shared" si="47"/>
        <v>10.754999999999999</v>
      </c>
    </row>
    <row r="743" spans="1:23" x14ac:dyDescent="0.2">
      <c r="A743" t="s">
        <v>4669</v>
      </c>
      <c r="B743" s="1">
        <v>44643</v>
      </c>
      <c r="C743" t="s">
        <v>4670</v>
      </c>
      <c r="D743" t="s">
        <v>6172</v>
      </c>
      <c r="E743">
        <v>4</v>
      </c>
      <c r="F743" t="s">
        <v>4671</v>
      </c>
      <c r="G743" t="s">
        <v>4673</v>
      </c>
      <c r="H743" t="s">
        <v>4674</v>
      </c>
      <c r="I743" t="s">
        <v>381</v>
      </c>
      <c r="J743" t="s">
        <v>317</v>
      </c>
      <c r="K743" t="s">
        <v>382</v>
      </c>
      <c r="L743" s="2">
        <v>0.5</v>
      </c>
      <c r="M743" s="3">
        <v>7.169999999999999</v>
      </c>
      <c r="N743" s="3">
        <v>1.4339999999999997</v>
      </c>
      <c r="O743">
        <v>0.43019999999999992</v>
      </c>
      <c r="P743" t="str">
        <f>INDEX(products[],MATCH('orders (2)'!D743,products[Product ID],0),2)</f>
        <v>Rob</v>
      </c>
      <c r="Q743" t="str">
        <f>INDEX(products[],MATCH('orders (2)'!D743,products[Product ID],0),3)</f>
        <v>L</v>
      </c>
      <c r="R743" t="str">
        <f>INDEX(customers[],MATCH('orders (2)'!C743,customers[Customer ID],0),3)</f>
        <v>kcragellkk@google.com</v>
      </c>
      <c r="S743" t="str">
        <f t="shared" si="44"/>
        <v>Robesca</v>
      </c>
      <c r="T743" t="str">
        <f>VLOOKUP(orders[[#This Row],[Customer ID]],customers[],9,FALSE)</f>
        <v>No</v>
      </c>
      <c r="U743" t="str">
        <f t="shared" si="45"/>
        <v>Printemps</v>
      </c>
      <c r="V743" t="str">
        <f t="shared" si="46"/>
        <v>Light</v>
      </c>
      <c r="W743" s="3">
        <f t="shared" si="47"/>
        <v>28.679999999999996</v>
      </c>
    </row>
    <row r="744" spans="1:23" x14ac:dyDescent="0.2">
      <c r="A744" t="s">
        <v>4675</v>
      </c>
      <c r="B744" s="1">
        <v>43566</v>
      </c>
      <c r="C744" t="s">
        <v>4676</v>
      </c>
      <c r="D744" t="s">
        <v>6158</v>
      </c>
      <c r="E744">
        <v>2</v>
      </c>
      <c r="F744" t="s">
        <v>4677</v>
      </c>
      <c r="G744" t="s">
        <v>4679</v>
      </c>
      <c r="H744" t="s">
        <v>4680</v>
      </c>
      <c r="I744" t="s">
        <v>255</v>
      </c>
      <c r="J744" t="s">
        <v>18</v>
      </c>
      <c r="K744">
        <v>94089</v>
      </c>
      <c r="L744" s="2">
        <v>0.2</v>
      </c>
      <c r="M744" s="3">
        <v>4.3650000000000002</v>
      </c>
      <c r="N744" s="3">
        <v>2.1825000000000001</v>
      </c>
      <c r="O744">
        <v>0.56745000000000001</v>
      </c>
      <c r="P744" t="str">
        <f>INDEX(products[],MATCH('orders (2)'!D744,products[Product ID],0),2)</f>
        <v>Lib</v>
      </c>
      <c r="Q744" t="str">
        <f>INDEX(products[],MATCH('orders (2)'!D744,products[Product ID],0),3)</f>
        <v>M</v>
      </c>
      <c r="R744" t="str">
        <f>INDEX(customers[],MATCH('orders (2)'!C744,customers[Customer ID],0),3)</f>
        <v>libertkl@huffingtonpost.com</v>
      </c>
      <c r="S744" t="str">
        <f t="shared" si="44"/>
        <v>Liberta</v>
      </c>
      <c r="T744" t="str">
        <f>VLOOKUP(orders[[#This Row],[Customer ID]],customers[],9,FALSE)</f>
        <v>No</v>
      </c>
      <c r="U744" t="str">
        <f t="shared" si="45"/>
        <v>Printemps</v>
      </c>
      <c r="V744" t="str">
        <f t="shared" si="46"/>
        <v>Medium</v>
      </c>
      <c r="W744" s="3">
        <f t="shared" si="47"/>
        <v>8.73</v>
      </c>
    </row>
    <row r="745" spans="1:23" x14ac:dyDescent="0.2">
      <c r="A745" t="s">
        <v>4681</v>
      </c>
      <c r="B745" s="1">
        <v>44133</v>
      </c>
      <c r="C745" t="s">
        <v>4682</v>
      </c>
      <c r="D745" t="s">
        <v>6161</v>
      </c>
      <c r="E745">
        <v>4</v>
      </c>
      <c r="F745" t="s">
        <v>4683</v>
      </c>
      <c r="G745" t="s">
        <v>4685</v>
      </c>
      <c r="H745" t="s">
        <v>4686</v>
      </c>
      <c r="I745" t="s">
        <v>22</v>
      </c>
      <c r="J745" t="s">
        <v>18</v>
      </c>
      <c r="K745">
        <v>38188</v>
      </c>
      <c r="L745" s="2">
        <v>1</v>
      </c>
      <c r="M745" s="3">
        <v>14.55</v>
      </c>
      <c r="N745" s="3">
        <v>1.4550000000000001</v>
      </c>
      <c r="O745">
        <v>1.8915000000000002</v>
      </c>
      <c r="P745" t="str">
        <f>INDEX(products[],MATCH('orders (2)'!D745,products[Product ID],0),2)</f>
        <v>Lib</v>
      </c>
      <c r="Q745" t="str">
        <f>INDEX(products[],MATCH('orders (2)'!D745,products[Product ID],0),3)</f>
        <v>M</v>
      </c>
      <c r="R745" t="str">
        <f>INDEX(customers[],MATCH('orders (2)'!C745,customers[Customer ID],0),3)</f>
        <v>rlidgeykm@vimeo.com</v>
      </c>
      <c r="S745" t="str">
        <f t="shared" si="44"/>
        <v>Liberta</v>
      </c>
      <c r="T745" t="str">
        <f>VLOOKUP(orders[[#This Row],[Customer ID]],customers[],9,FALSE)</f>
        <v>No</v>
      </c>
      <c r="U745" t="str">
        <f t="shared" si="45"/>
        <v>Automne</v>
      </c>
      <c r="V745" t="str">
        <f t="shared" si="46"/>
        <v>Medium</v>
      </c>
      <c r="W745" s="3">
        <f t="shared" si="47"/>
        <v>58.2</v>
      </c>
    </row>
    <row r="746" spans="1:23" x14ac:dyDescent="0.2">
      <c r="A746" t="s">
        <v>4687</v>
      </c>
      <c r="B746" s="1">
        <v>44042</v>
      </c>
      <c r="C746" t="s">
        <v>4688</v>
      </c>
      <c r="D746" t="s">
        <v>6157</v>
      </c>
      <c r="E746">
        <v>3</v>
      </c>
      <c r="F746" t="s">
        <v>4689</v>
      </c>
      <c r="G746" t="s">
        <v>4691</v>
      </c>
      <c r="H746" t="s">
        <v>4692</v>
      </c>
      <c r="I746" t="s">
        <v>79</v>
      </c>
      <c r="J746" t="s">
        <v>18</v>
      </c>
      <c r="K746">
        <v>32868</v>
      </c>
      <c r="L746" s="2">
        <v>0.5</v>
      </c>
      <c r="M746" s="3">
        <v>5.97</v>
      </c>
      <c r="N746" s="3">
        <v>1.194</v>
      </c>
      <c r="O746">
        <v>0.5373</v>
      </c>
      <c r="P746" t="str">
        <f>INDEX(products[],MATCH('orders (2)'!D746,products[Product ID],0),2)</f>
        <v>Ara</v>
      </c>
      <c r="Q746" t="str">
        <f>INDEX(products[],MATCH('orders (2)'!D746,products[Product ID],0),3)</f>
        <v>D</v>
      </c>
      <c r="R746" t="str">
        <f>INDEX(customers[],MATCH('orders (2)'!C746,customers[Customer ID],0),3)</f>
        <v>tcastagnekn@wikia.com</v>
      </c>
      <c r="S746" t="str">
        <f t="shared" si="44"/>
        <v>Arabica</v>
      </c>
      <c r="T746" t="str">
        <f>VLOOKUP(orders[[#This Row],[Customer ID]],customers[],9,FALSE)</f>
        <v>No</v>
      </c>
      <c r="U746" t="str">
        <f t="shared" si="45"/>
        <v>Été</v>
      </c>
      <c r="V746" t="str">
        <f t="shared" si="46"/>
        <v>Dark</v>
      </c>
      <c r="W746" s="3">
        <f t="shared" si="47"/>
        <v>17.91</v>
      </c>
    </row>
    <row r="747" spans="1:23" x14ac:dyDescent="0.2">
      <c r="A747" t="s">
        <v>4693</v>
      </c>
      <c r="B747" s="1">
        <v>43539</v>
      </c>
      <c r="C747" t="s">
        <v>4694</v>
      </c>
      <c r="D747" t="s">
        <v>6173</v>
      </c>
      <c r="E747">
        <v>6</v>
      </c>
      <c r="F747" t="s">
        <v>4695</v>
      </c>
      <c r="G747" t="s">
        <v>4696</v>
      </c>
      <c r="H747" t="s">
        <v>4697</v>
      </c>
      <c r="I747" t="s">
        <v>40</v>
      </c>
      <c r="J747" t="s">
        <v>18</v>
      </c>
      <c r="K747">
        <v>48232</v>
      </c>
      <c r="L747" s="2">
        <v>0.2</v>
      </c>
      <c r="M747" s="3">
        <v>2.9849999999999999</v>
      </c>
      <c r="N747" s="3">
        <v>1.4924999999999999</v>
      </c>
      <c r="O747">
        <v>0.17909999999999998</v>
      </c>
      <c r="P747" t="str">
        <f>INDEX(products[],MATCH('orders (2)'!D747,products[Product ID],0),2)</f>
        <v>Rob</v>
      </c>
      <c r="Q747" t="str">
        <f>INDEX(products[],MATCH('orders (2)'!D747,products[Product ID],0),3)</f>
        <v>M</v>
      </c>
      <c r="R747">
        <f>INDEX(customers[],MATCH('orders (2)'!C747,customers[Customer ID],0),3)</f>
        <v>0</v>
      </c>
      <c r="S747" t="str">
        <f t="shared" si="44"/>
        <v>Robesca</v>
      </c>
      <c r="T747" t="str">
        <f>VLOOKUP(orders[[#This Row],[Customer ID]],customers[],9,FALSE)</f>
        <v>Yes</v>
      </c>
      <c r="U747" t="str">
        <f t="shared" si="45"/>
        <v>Printemps</v>
      </c>
      <c r="V747" t="str">
        <f t="shared" si="46"/>
        <v>Medium</v>
      </c>
      <c r="W747" s="3">
        <f t="shared" si="47"/>
        <v>17.91</v>
      </c>
    </row>
    <row r="748" spans="1:23" x14ac:dyDescent="0.2">
      <c r="A748" t="s">
        <v>4698</v>
      </c>
      <c r="B748" s="1">
        <v>44557</v>
      </c>
      <c r="C748" t="s">
        <v>4699</v>
      </c>
      <c r="D748" t="s">
        <v>6143</v>
      </c>
      <c r="E748">
        <v>2</v>
      </c>
      <c r="F748" t="s">
        <v>4700</v>
      </c>
      <c r="G748" t="s">
        <v>4702</v>
      </c>
      <c r="H748" t="s">
        <v>4703</v>
      </c>
      <c r="I748" t="s">
        <v>482</v>
      </c>
      <c r="J748" t="s">
        <v>317</v>
      </c>
      <c r="K748" t="s">
        <v>483</v>
      </c>
      <c r="L748" s="2">
        <v>0.5</v>
      </c>
      <c r="M748" s="3">
        <v>7.29</v>
      </c>
      <c r="N748" s="3">
        <v>1.458</v>
      </c>
      <c r="O748">
        <v>0.80190000000000006</v>
      </c>
      <c r="P748" t="str">
        <f>INDEX(products[],MATCH('orders (2)'!D748,products[Product ID],0),2)</f>
        <v>Exc</v>
      </c>
      <c r="Q748" t="str">
        <f>INDEX(products[],MATCH('orders (2)'!D748,products[Product ID],0),3)</f>
        <v>D</v>
      </c>
      <c r="R748" t="str">
        <f>INDEX(customers[],MATCH('orders (2)'!C748,customers[Customer ID],0),3)</f>
        <v>jhaldenkp@comcast.net</v>
      </c>
      <c r="S748" t="str">
        <f t="shared" si="44"/>
        <v>Excercice</v>
      </c>
      <c r="T748" t="str">
        <f>VLOOKUP(orders[[#This Row],[Customer ID]],customers[],9,FALSE)</f>
        <v>No</v>
      </c>
      <c r="U748" t="str">
        <f t="shared" si="45"/>
        <v>Hiver</v>
      </c>
      <c r="V748" t="str">
        <f t="shared" si="46"/>
        <v>Dark</v>
      </c>
      <c r="W748" s="3">
        <f t="shared" si="47"/>
        <v>14.58</v>
      </c>
    </row>
    <row r="749" spans="1:23" x14ac:dyDescent="0.2">
      <c r="A749" t="s">
        <v>4704</v>
      </c>
      <c r="B749" s="1">
        <v>43741</v>
      </c>
      <c r="C749" t="s">
        <v>4705</v>
      </c>
      <c r="D749" t="s">
        <v>6154</v>
      </c>
      <c r="E749">
        <v>3</v>
      </c>
      <c r="F749" t="s">
        <v>4706</v>
      </c>
      <c r="G749" t="s">
        <v>4708</v>
      </c>
      <c r="H749" t="s">
        <v>4709</v>
      </c>
      <c r="I749" t="s">
        <v>458</v>
      </c>
      <c r="J749" t="s">
        <v>317</v>
      </c>
      <c r="K749" t="s">
        <v>459</v>
      </c>
      <c r="L749" s="2">
        <v>1</v>
      </c>
      <c r="M749" s="3">
        <v>11.25</v>
      </c>
      <c r="N749" s="3">
        <v>1.125</v>
      </c>
      <c r="O749">
        <v>1.0125</v>
      </c>
      <c r="P749" t="str">
        <f>INDEX(products[],MATCH('orders (2)'!D749,products[Product ID],0),2)</f>
        <v>Ara</v>
      </c>
      <c r="Q749" t="str">
        <f>INDEX(products[],MATCH('orders (2)'!D749,products[Product ID],0),3)</f>
        <v>M</v>
      </c>
      <c r="R749" t="str">
        <f>INDEX(customers[],MATCH('orders (2)'!C749,customers[Customer ID],0),3)</f>
        <v>holliffkq@sciencedirect.com</v>
      </c>
      <c r="S749" t="str">
        <f t="shared" si="44"/>
        <v>Arabica</v>
      </c>
      <c r="T749" t="str">
        <f>VLOOKUP(orders[[#This Row],[Customer ID]],customers[],9,FALSE)</f>
        <v>No</v>
      </c>
      <c r="U749" t="str">
        <f t="shared" si="45"/>
        <v>Automne</v>
      </c>
      <c r="V749" t="str">
        <f t="shared" si="46"/>
        <v>Medium</v>
      </c>
      <c r="W749" s="3">
        <f t="shared" si="47"/>
        <v>33.75</v>
      </c>
    </row>
    <row r="750" spans="1:23" x14ac:dyDescent="0.2">
      <c r="A750" t="s">
        <v>4710</v>
      </c>
      <c r="B750" s="1">
        <v>43501</v>
      </c>
      <c r="C750" t="s">
        <v>4711</v>
      </c>
      <c r="D750" t="s">
        <v>6159</v>
      </c>
      <c r="E750">
        <v>4</v>
      </c>
      <c r="F750" t="s">
        <v>4712</v>
      </c>
      <c r="G750" t="s">
        <v>4714</v>
      </c>
      <c r="H750" t="s">
        <v>4715</v>
      </c>
      <c r="I750" t="s">
        <v>429</v>
      </c>
      <c r="J750" t="s">
        <v>317</v>
      </c>
      <c r="K750" t="s">
        <v>430</v>
      </c>
      <c r="L750" s="2">
        <v>0.5</v>
      </c>
      <c r="M750" s="3">
        <v>8.73</v>
      </c>
      <c r="N750" s="3">
        <v>1.746</v>
      </c>
      <c r="O750">
        <v>1.1349</v>
      </c>
      <c r="P750" t="str">
        <f>INDEX(products[],MATCH('orders (2)'!D750,products[Product ID],0),2)</f>
        <v>Lib</v>
      </c>
      <c r="Q750" t="str">
        <f>INDEX(products[],MATCH('orders (2)'!D750,products[Product ID],0),3)</f>
        <v>M</v>
      </c>
      <c r="R750" t="str">
        <f>INDEX(customers[],MATCH('orders (2)'!C750,customers[Customer ID],0),3)</f>
        <v>tquadrikr@opensource.org</v>
      </c>
      <c r="S750" t="str">
        <f t="shared" si="44"/>
        <v>Liberta</v>
      </c>
      <c r="T750" t="str">
        <f>VLOOKUP(orders[[#This Row],[Customer ID]],customers[],9,FALSE)</f>
        <v>Yes</v>
      </c>
      <c r="U750" t="str">
        <f t="shared" si="45"/>
        <v>Hiver</v>
      </c>
      <c r="V750" t="str">
        <f t="shared" si="46"/>
        <v>Medium</v>
      </c>
      <c r="W750" s="3">
        <f t="shared" si="47"/>
        <v>34.92</v>
      </c>
    </row>
    <row r="751" spans="1:23" x14ac:dyDescent="0.2">
      <c r="A751" t="s">
        <v>4716</v>
      </c>
      <c r="B751" s="1">
        <v>44074</v>
      </c>
      <c r="C751" t="s">
        <v>4717</v>
      </c>
      <c r="D751" t="s">
        <v>6143</v>
      </c>
      <c r="E751">
        <v>2</v>
      </c>
      <c r="F751" t="s">
        <v>4718</v>
      </c>
      <c r="G751" t="s">
        <v>4720</v>
      </c>
      <c r="H751" t="s">
        <v>4721</v>
      </c>
      <c r="I751" t="s">
        <v>37</v>
      </c>
      <c r="J751" t="s">
        <v>18</v>
      </c>
      <c r="K751">
        <v>23203</v>
      </c>
      <c r="L751" s="2">
        <v>0.5</v>
      </c>
      <c r="M751" s="3">
        <v>7.29</v>
      </c>
      <c r="N751" s="3">
        <v>1.458</v>
      </c>
      <c r="O751">
        <v>0.80190000000000006</v>
      </c>
      <c r="P751" t="str">
        <f>INDEX(products[],MATCH('orders (2)'!D751,products[Product ID],0),2)</f>
        <v>Exc</v>
      </c>
      <c r="Q751" t="str">
        <f>INDEX(products[],MATCH('orders (2)'!D751,products[Product ID],0),3)</f>
        <v>D</v>
      </c>
      <c r="R751" t="str">
        <f>INDEX(customers[],MATCH('orders (2)'!C751,customers[Customer ID],0),3)</f>
        <v>feshmadeks@umn.edu</v>
      </c>
      <c r="S751" t="str">
        <f t="shared" si="44"/>
        <v>Excercice</v>
      </c>
      <c r="T751" t="str">
        <f>VLOOKUP(orders[[#This Row],[Customer ID]],customers[],9,FALSE)</f>
        <v>No</v>
      </c>
      <c r="U751" t="str">
        <f t="shared" si="45"/>
        <v>Été</v>
      </c>
      <c r="V751" t="str">
        <f t="shared" si="46"/>
        <v>Dark</v>
      </c>
      <c r="W751" s="3">
        <f t="shared" si="47"/>
        <v>14.58</v>
      </c>
    </row>
    <row r="752" spans="1:23" x14ac:dyDescent="0.2">
      <c r="A752" t="s">
        <v>4722</v>
      </c>
      <c r="B752" s="1">
        <v>44209</v>
      </c>
      <c r="C752" t="s">
        <v>4723</v>
      </c>
      <c r="D752" t="s">
        <v>6162</v>
      </c>
      <c r="E752">
        <v>2</v>
      </c>
      <c r="F752" t="s">
        <v>4724</v>
      </c>
      <c r="G752" t="s">
        <v>4726</v>
      </c>
      <c r="H752" t="s">
        <v>4727</v>
      </c>
      <c r="I752" t="s">
        <v>4728</v>
      </c>
      <c r="J752" t="s">
        <v>317</v>
      </c>
      <c r="K752" t="s">
        <v>409</v>
      </c>
      <c r="L752" s="2">
        <v>0.2</v>
      </c>
      <c r="M752" s="3">
        <v>2.6849999999999996</v>
      </c>
      <c r="N752" s="3">
        <v>1.3424999999999998</v>
      </c>
      <c r="O752">
        <v>0.16109999999999997</v>
      </c>
      <c r="P752" t="str">
        <f>INDEX(products[],MATCH('orders (2)'!D752,products[Product ID],0),2)</f>
        <v>Rob</v>
      </c>
      <c r="Q752" t="str">
        <f>INDEX(products[],MATCH('orders (2)'!D752,products[Product ID],0),3)</f>
        <v>D</v>
      </c>
      <c r="R752" t="str">
        <f>INDEX(customers[],MATCH('orders (2)'!C752,customers[Customer ID],0),3)</f>
        <v>moilierkt@paginegialle.it</v>
      </c>
      <c r="S752" t="str">
        <f t="shared" si="44"/>
        <v>Robesca</v>
      </c>
      <c r="T752" t="str">
        <f>VLOOKUP(orders[[#This Row],[Customer ID]],customers[],9,FALSE)</f>
        <v>Yes</v>
      </c>
      <c r="U752" t="str">
        <f t="shared" si="45"/>
        <v>Hiver</v>
      </c>
      <c r="V752" t="str">
        <f t="shared" si="46"/>
        <v>Dark</v>
      </c>
      <c r="W752" s="3">
        <f t="shared" si="47"/>
        <v>5.3699999999999992</v>
      </c>
    </row>
    <row r="753" spans="1:23" x14ac:dyDescent="0.2">
      <c r="A753" t="s">
        <v>4729</v>
      </c>
      <c r="B753" s="1">
        <v>44277</v>
      </c>
      <c r="C753" t="s">
        <v>4730</v>
      </c>
      <c r="D753" t="s">
        <v>6145</v>
      </c>
      <c r="E753">
        <v>1</v>
      </c>
      <c r="F753" t="s">
        <v>4731</v>
      </c>
      <c r="G753" t="s">
        <v>4732</v>
      </c>
      <c r="H753" t="s">
        <v>4733</v>
      </c>
      <c r="I753" t="s">
        <v>105</v>
      </c>
      <c r="J753" t="s">
        <v>18</v>
      </c>
      <c r="K753">
        <v>76178</v>
      </c>
      <c r="L753" s="2">
        <v>0.5</v>
      </c>
      <c r="M753" s="3">
        <v>5.97</v>
      </c>
      <c r="N753" s="3">
        <v>1.194</v>
      </c>
      <c r="O753">
        <v>0.35819999999999996</v>
      </c>
      <c r="P753" t="str">
        <f>INDEX(products[],MATCH('orders (2)'!D753,products[Product ID],0),2)</f>
        <v>Rob</v>
      </c>
      <c r="Q753" t="str">
        <f>INDEX(products[],MATCH('orders (2)'!D753,products[Product ID],0),3)</f>
        <v>M</v>
      </c>
      <c r="R753">
        <f>INDEX(customers[],MATCH('orders (2)'!C753,customers[Customer ID],0),3)</f>
        <v>0</v>
      </c>
      <c r="S753" t="str">
        <f t="shared" si="44"/>
        <v>Robesca</v>
      </c>
      <c r="T753" t="str">
        <f>VLOOKUP(orders[[#This Row],[Customer ID]],customers[],9,FALSE)</f>
        <v>Yes</v>
      </c>
      <c r="U753" t="str">
        <f t="shared" si="45"/>
        <v>Printemps</v>
      </c>
      <c r="V753" t="str">
        <f t="shared" si="46"/>
        <v>Medium</v>
      </c>
      <c r="W753" s="3">
        <f t="shared" si="47"/>
        <v>5.97</v>
      </c>
    </row>
    <row r="754" spans="1:23" x14ac:dyDescent="0.2">
      <c r="A754" t="s">
        <v>4734</v>
      </c>
      <c r="B754" s="1">
        <v>43847</v>
      </c>
      <c r="C754" t="s">
        <v>4735</v>
      </c>
      <c r="D754" t="s">
        <v>6160</v>
      </c>
      <c r="E754">
        <v>2</v>
      </c>
      <c r="F754" t="s">
        <v>4736</v>
      </c>
      <c r="G754" t="s">
        <v>4738</v>
      </c>
      <c r="H754" t="s">
        <v>4739</v>
      </c>
      <c r="I754" t="s">
        <v>138</v>
      </c>
      <c r="J754" t="s">
        <v>18</v>
      </c>
      <c r="K754">
        <v>11254</v>
      </c>
      <c r="L754" s="2">
        <v>0.5</v>
      </c>
      <c r="M754" s="3">
        <v>9.51</v>
      </c>
      <c r="N754" s="3">
        <v>1.9019999999999999</v>
      </c>
      <c r="O754">
        <v>1.2363</v>
      </c>
      <c r="P754" t="str">
        <f>INDEX(products[],MATCH('orders (2)'!D754,products[Product ID],0),2)</f>
        <v>Lib</v>
      </c>
      <c r="Q754" t="str">
        <f>INDEX(products[],MATCH('orders (2)'!D754,products[Product ID],0),3)</f>
        <v>L</v>
      </c>
      <c r="R754" t="str">
        <f>INDEX(customers[],MATCH('orders (2)'!C754,customers[Customer ID],0),3)</f>
        <v>vshoebothamkv@redcross.org</v>
      </c>
      <c r="S754" t="str">
        <f t="shared" si="44"/>
        <v>Liberta</v>
      </c>
      <c r="T754" t="str">
        <f>VLOOKUP(orders[[#This Row],[Customer ID]],customers[],9,FALSE)</f>
        <v>No</v>
      </c>
      <c r="U754" t="str">
        <f t="shared" si="45"/>
        <v>Hiver</v>
      </c>
      <c r="V754" t="str">
        <f t="shared" si="46"/>
        <v>Light</v>
      </c>
      <c r="W754" s="3">
        <f t="shared" si="47"/>
        <v>19.02</v>
      </c>
    </row>
    <row r="755" spans="1:23" x14ac:dyDescent="0.2">
      <c r="A755" t="s">
        <v>4740</v>
      </c>
      <c r="B755" s="1">
        <v>43648</v>
      </c>
      <c r="C755" t="s">
        <v>4741</v>
      </c>
      <c r="D755" t="s">
        <v>6140</v>
      </c>
      <c r="E755">
        <v>2</v>
      </c>
      <c r="F755" t="s">
        <v>4742</v>
      </c>
      <c r="G755" t="s">
        <v>4744</v>
      </c>
      <c r="H755" t="s">
        <v>4745</v>
      </c>
      <c r="I755" t="s">
        <v>105</v>
      </c>
      <c r="J755" t="s">
        <v>18</v>
      </c>
      <c r="K755">
        <v>76198</v>
      </c>
      <c r="L755" s="2">
        <v>1</v>
      </c>
      <c r="M755" s="3">
        <v>13.75</v>
      </c>
      <c r="N755" s="3">
        <v>1.375</v>
      </c>
      <c r="O755">
        <v>1.5125</v>
      </c>
      <c r="P755" t="str">
        <f>INDEX(products[],MATCH('orders (2)'!D755,products[Product ID],0),2)</f>
        <v>Exc</v>
      </c>
      <c r="Q755" t="str">
        <f>INDEX(products[],MATCH('orders (2)'!D755,products[Product ID],0),3)</f>
        <v>M</v>
      </c>
      <c r="R755" t="str">
        <f>INDEX(customers[],MATCH('orders (2)'!C755,customers[Customer ID],0),3)</f>
        <v>bsterkekw@biblegateway.com</v>
      </c>
      <c r="S755" t="str">
        <f t="shared" si="44"/>
        <v>Excercice</v>
      </c>
      <c r="T755" t="str">
        <f>VLOOKUP(orders[[#This Row],[Customer ID]],customers[],9,FALSE)</f>
        <v>Yes</v>
      </c>
      <c r="U755" t="str">
        <f t="shared" si="45"/>
        <v>Été</v>
      </c>
      <c r="V755" t="str">
        <f t="shared" si="46"/>
        <v>Medium</v>
      </c>
      <c r="W755" s="3">
        <f t="shared" si="47"/>
        <v>27.5</v>
      </c>
    </row>
    <row r="756" spans="1:23" x14ac:dyDescent="0.2">
      <c r="A756" t="s">
        <v>4746</v>
      </c>
      <c r="B756" s="1">
        <v>44704</v>
      </c>
      <c r="C756" t="s">
        <v>4747</v>
      </c>
      <c r="D756" t="s">
        <v>6157</v>
      </c>
      <c r="E756">
        <v>5</v>
      </c>
      <c r="F756" t="s">
        <v>4748</v>
      </c>
      <c r="G756" t="s">
        <v>4750</v>
      </c>
      <c r="H756" t="s">
        <v>4751</v>
      </c>
      <c r="I756" t="s">
        <v>183</v>
      </c>
      <c r="J756" t="s">
        <v>18</v>
      </c>
      <c r="K756">
        <v>85053</v>
      </c>
      <c r="L756" s="2">
        <v>0.5</v>
      </c>
      <c r="M756" s="3">
        <v>5.97</v>
      </c>
      <c r="N756" s="3">
        <v>1.194</v>
      </c>
      <c r="O756">
        <v>0.5373</v>
      </c>
      <c r="P756" t="str">
        <f>INDEX(products[],MATCH('orders (2)'!D756,products[Product ID],0),2)</f>
        <v>Ara</v>
      </c>
      <c r="Q756" t="str">
        <f>INDEX(products[],MATCH('orders (2)'!D756,products[Product ID],0),3)</f>
        <v>D</v>
      </c>
      <c r="R756" t="str">
        <f>INDEX(customers[],MATCH('orders (2)'!C756,customers[Customer ID],0),3)</f>
        <v>scaponkx@craigslist.org</v>
      </c>
      <c r="S756" t="str">
        <f t="shared" si="44"/>
        <v>Arabica</v>
      </c>
      <c r="T756" t="str">
        <f>VLOOKUP(orders[[#This Row],[Customer ID]],customers[],9,FALSE)</f>
        <v>No</v>
      </c>
      <c r="U756" t="str">
        <f t="shared" si="45"/>
        <v>Printemps</v>
      </c>
      <c r="V756" t="str">
        <f t="shared" si="46"/>
        <v>Dark</v>
      </c>
      <c r="W756" s="3">
        <f t="shared" si="47"/>
        <v>29.849999999999998</v>
      </c>
    </row>
    <row r="757" spans="1:23" x14ac:dyDescent="0.2">
      <c r="A757" t="s">
        <v>4757</v>
      </c>
      <c r="B757" s="1">
        <v>44397</v>
      </c>
      <c r="C757" t="s">
        <v>4758</v>
      </c>
      <c r="D757" t="s">
        <v>6144</v>
      </c>
      <c r="E757">
        <v>6</v>
      </c>
      <c r="F757" t="s">
        <v>4759</v>
      </c>
      <c r="G757" t="s">
        <v>4761</v>
      </c>
      <c r="H757" t="s">
        <v>4762</v>
      </c>
      <c r="I757" t="s">
        <v>51</v>
      </c>
      <c r="J757" t="s">
        <v>18</v>
      </c>
      <c r="K757">
        <v>75287</v>
      </c>
      <c r="L757" s="2">
        <v>0.2</v>
      </c>
      <c r="M757" s="3">
        <v>4.7549999999999999</v>
      </c>
      <c r="N757" s="3">
        <v>2.3774999999999999</v>
      </c>
      <c r="O757">
        <v>0.61814999999999998</v>
      </c>
      <c r="P757" t="str">
        <f>INDEX(products[],MATCH('orders (2)'!D757,products[Product ID],0),2)</f>
        <v>Lib</v>
      </c>
      <c r="Q757" t="str">
        <f>INDEX(products[],MATCH('orders (2)'!D757,products[Product ID],0),3)</f>
        <v>L</v>
      </c>
      <c r="R757" t="str">
        <f>INDEX(customers[],MATCH('orders (2)'!C757,customers[Customer ID],0),3)</f>
        <v>fconstancekz@ifeng.com</v>
      </c>
      <c r="S757" t="str">
        <f t="shared" si="44"/>
        <v>Liberta</v>
      </c>
      <c r="T757" t="str">
        <f>VLOOKUP(orders[[#This Row],[Customer ID]],customers[],9,FALSE)</f>
        <v>No</v>
      </c>
      <c r="U757" t="str">
        <f t="shared" si="45"/>
        <v>Été</v>
      </c>
      <c r="V757" t="str">
        <f t="shared" si="46"/>
        <v>Light</v>
      </c>
      <c r="W757" s="3">
        <f t="shared" si="47"/>
        <v>28.53</v>
      </c>
    </row>
    <row r="758" spans="1:23" x14ac:dyDescent="0.2">
      <c r="A758" t="s">
        <v>4824</v>
      </c>
      <c r="B758" s="1">
        <v>44267</v>
      </c>
      <c r="C758" t="s">
        <v>4758</v>
      </c>
      <c r="D758" t="s">
        <v>6181</v>
      </c>
      <c r="E758">
        <v>3</v>
      </c>
      <c r="F758" t="s">
        <v>4759</v>
      </c>
      <c r="G758" t="s">
        <v>4761</v>
      </c>
      <c r="H758" t="s">
        <v>4762</v>
      </c>
      <c r="I758" t="s">
        <v>51</v>
      </c>
      <c r="J758" t="s">
        <v>18</v>
      </c>
      <c r="K758">
        <v>75287</v>
      </c>
      <c r="L758" s="2">
        <v>2.5</v>
      </c>
      <c r="M758" s="3">
        <v>29.784999999999997</v>
      </c>
      <c r="N758" s="3">
        <v>1.1913999999999998</v>
      </c>
      <c r="O758">
        <v>2.6806499999999995</v>
      </c>
      <c r="P758" t="str">
        <f>INDEX(products[],MATCH('orders (2)'!D758,products[Product ID],0),2)</f>
        <v>Ara</v>
      </c>
      <c r="Q758" t="str">
        <f>INDEX(products[],MATCH('orders (2)'!D758,products[Product ID],0),3)</f>
        <v>L</v>
      </c>
      <c r="R758" t="str">
        <f>INDEX(customers[],MATCH('orders (2)'!C758,customers[Customer ID],0),3)</f>
        <v>fconstancekz@ifeng.com</v>
      </c>
      <c r="S758" t="str">
        <f t="shared" si="44"/>
        <v>Arabica</v>
      </c>
      <c r="T758" t="str">
        <f>VLOOKUP(orders[[#This Row],[Customer ID]],customers[],9,FALSE)</f>
        <v>No</v>
      </c>
      <c r="U758" t="str">
        <f t="shared" si="45"/>
        <v>Printemps</v>
      </c>
      <c r="V758" t="str">
        <f t="shared" si="46"/>
        <v>Light</v>
      </c>
      <c r="W758" s="3">
        <f t="shared" si="47"/>
        <v>89.35499999999999</v>
      </c>
    </row>
    <row r="759" spans="1:23" x14ac:dyDescent="0.2">
      <c r="A759" t="s">
        <v>4830</v>
      </c>
      <c r="B759" s="1">
        <v>44562</v>
      </c>
      <c r="C759" t="s">
        <v>4758</v>
      </c>
      <c r="D759" t="s">
        <v>6178</v>
      </c>
      <c r="E759">
        <v>2</v>
      </c>
      <c r="F759" t="s">
        <v>4759</v>
      </c>
      <c r="G759" t="s">
        <v>4761</v>
      </c>
      <c r="H759" t="s">
        <v>4762</v>
      </c>
      <c r="I759" t="s">
        <v>51</v>
      </c>
      <c r="J759" t="s">
        <v>18</v>
      </c>
      <c r="K759">
        <v>75287</v>
      </c>
      <c r="L759" s="2">
        <v>1</v>
      </c>
      <c r="M759" s="3">
        <v>11.95</v>
      </c>
      <c r="N759" s="3">
        <v>1.1949999999999998</v>
      </c>
      <c r="O759">
        <v>0.71699999999999997</v>
      </c>
      <c r="P759" t="str">
        <f>INDEX(products[],MATCH('orders (2)'!D759,products[Product ID],0),2)</f>
        <v>Rob</v>
      </c>
      <c r="Q759" t="str">
        <f>INDEX(products[],MATCH('orders (2)'!D759,products[Product ID],0),3)</f>
        <v>L</v>
      </c>
      <c r="R759" t="str">
        <f>INDEX(customers[],MATCH('orders (2)'!C759,customers[Customer ID],0),3)</f>
        <v>fconstancekz@ifeng.com</v>
      </c>
      <c r="S759" t="str">
        <f t="shared" si="44"/>
        <v>Robesca</v>
      </c>
      <c r="T759" t="str">
        <f>VLOOKUP(orders[[#This Row],[Customer ID]],customers[],9,FALSE)</f>
        <v>No</v>
      </c>
      <c r="U759" t="str">
        <f t="shared" si="45"/>
        <v>Hiver</v>
      </c>
      <c r="V759" t="str">
        <f t="shared" si="46"/>
        <v>Light</v>
      </c>
      <c r="W759" s="3">
        <f t="shared" si="47"/>
        <v>23.9</v>
      </c>
    </row>
    <row r="760" spans="1:23" x14ac:dyDescent="0.2">
      <c r="A760" t="s">
        <v>4763</v>
      </c>
      <c r="B760" s="1">
        <v>44715</v>
      </c>
      <c r="C760" t="s">
        <v>4764</v>
      </c>
      <c r="D760" t="s">
        <v>6176</v>
      </c>
      <c r="E760">
        <v>4</v>
      </c>
      <c r="F760" t="s">
        <v>4765</v>
      </c>
      <c r="G760" t="s">
        <v>4767</v>
      </c>
      <c r="H760" t="s">
        <v>4768</v>
      </c>
      <c r="I760" t="s">
        <v>170</v>
      </c>
      <c r="J760" t="s">
        <v>18</v>
      </c>
      <c r="K760">
        <v>28805</v>
      </c>
      <c r="L760" s="2">
        <v>1</v>
      </c>
      <c r="M760" s="3">
        <v>8.9499999999999993</v>
      </c>
      <c r="N760" s="3">
        <v>0.89499999999999991</v>
      </c>
      <c r="O760">
        <v>0.53699999999999992</v>
      </c>
      <c r="P760" t="str">
        <f>INDEX(products[],MATCH('orders (2)'!D760,products[Product ID],0),2)</f>
        <v>Rob</v>
      </c>
      <c r="Q760" t="str">
        <f>INDEX(products[],MATCH('orders (2)'!D760,products[Product ID],0),3)</f>
        <v>D</v>
      </c>
      <c r="R760" t="str">
        <f>INDEX(customers[],MATCH('orders (2)'!C760,customers[Customer ID],0),3)</f>
        <v>fsulmanl0@washington.edu</v>
      </c>
      <c r="S760" t="str">
        <f t="shared" si="44"/>
        <v>Robesca</v>
      </c>
      <c r="T760" t="str">
        <f>VLOOKUP(orders[[#This Row],[Customer ID]],customers[],9,FALSE)</f>
        <v>Yes</v>
      </c>
      <c r="U760" t="str">
        <f t="shared" si="45"/>
        <v>Été</v>
      </c>
      <c r="V760" t="str">
        <f t="shared" si="46"/>
        <v>Dark</v>
      </c>
      <c r="W760" s="3">
        <f t="shared" si="47"/>
        <v>35.799999999999997</v>
      </c>
    </row>
    <row r="761" spans="1:23" x14ac:dyDescent="0.2">
      <c r="A761" t="s">
        <v>4769</v>
      </c>
      <c r="B761" s="1">
        <v>43977</v>
      </c>
      <c r="C761" t="s">
        <v>4770</v>
      </c>
      <c r="D761" t="s">
        <v>6157</v>
      </c>
      <c r="E761">
        <v>3</v>
      </c>
      <c r="F761" t="s">
        <v>4771</v>
      </c>
      <c r="G761" t="s">
        <v>4773</v>
      </c>
      <c r="H761" t="s">
        <v>4774</v>
      </c>
      <c r="I761" t="s">
        <v>251</v>
      </c>
      <c r="J761" t="s">
        <v>18</v>
      </c>
      <c r="K761">
        <v>59112</v>
      </c>
      <c r="L761" s="2">
        <v>0.5</v>
      </c>
      <c r="M761" s="3">
        <v>5.97</v>
      </c>
      <c r="N761" s="3">
        <v>1.194</v>
      </c>
      <c r="O761">
        <v>0.5373</v>
      </c>
      <c r="P761" t="str">
        <f>INDEX(products[],MATCH('orders (2)'!D761,products[Product ID],0),2)</f>
        <v>Ara</v>
      </c>
      <c r="Q761" t="str">
        <f>INDEX(products[],MATCH('orders (2)'!D761,products[Product ID],0),3)</f>
        <v>D</v>
      </c>
      <c r="R761" t="str">
        <f>INDEX(customers[],MATCH('orders (2)'!C761,customers[Customer ID],0),3)</f>
        <v>dhollymanl1@ibm.com</v>
      </c>
      <c r="S761" t="str">
        <f t="shared" si="44"/>
        <v>Arabica</v>
      </c>
      <c r="T761" t="str">
        <f>VLOOKUP(orders[[#This Row],[Customer ID]],customers[],9,FALSE)</f>
        <v>Yes</v>
      </c>
      <c r="U761" t="str">
        <f t="shared" si="45"/>
        <v>Printemps</v>
      </c>
      <c r="V761" t="str">
        <f t="shared" si="46"/>
        <v>Dark</v>
      </c>
      <c r="W761" s="3">
        <f t="shared" si="47"/>
        <v>17.91</v>
      </c>
    </row>
    <row r="762" spans="1:23" x14ac:dyDescent="0.2">
      <c r="A762" t="s">
        <v>4775</v>
      </c>
      <c r="B762" s="1">
        <v>43672</v>
      </c>
      <c r="C762" t="s">
        <v>4776</v>
      </c>
      <c r="D762" t="s">
        <v>6176</v>
      </c>
      <c r="E762">
        <v>1</v>
      </c>
      <c r="F762" t="s">
        <v>4777</v>
      </c>
      <c r="H762" t="s">
        <v>4779</v>
      </c>
      <c r="I762" t="s">
        <v>103</v>
      </c>
      <c r="J762" t="s">
        <v>18</v>
      </c>
      <c r="K762">
        <v>63126</v>
      </c>
      <c r="L762" s="2">
        <v>1</v>
      </c>
      <c r="M762" s="3">
        <v>8.9499999999999993</v>
      </c>
      <c r="N762" s="3">
        <v>0.89499999999999991</v>
      </c>
      <c r="O762">
        <v>0.53699999999999992</v>
      </c>
      <c r="P762" t="str">
        <f>INDEX(products[],MATCH('orders (2)'!D762,products[Product ID],0),2)</f>
        <v>Rob</v>
      </c>
      <c r="Q762" t="str">
        <f>INDEX(products[],MATCH('orders (2)'!D762,products[Product ID],0),3)</f>
        <v>D</v>
      </c>
      <c r="R762" t="str">
        <f>INDEX(customers[],MATCH('orders (2)'!C762,customers[Customer ID],0),3)</f>
        <v>lnardonil2@hao123.com</v>
      </c>
      <c r="S762" t="str">
        <f t="shared" si="44"/>
        <v>Robesca</v>
      </c>
      <c r="T762" t="str">
        <f>VLOOKUP(orders[[#This Row],[Customer ID]],customers[],9,FALSE)</f>
        <v>No</v>
      </c>
      <c r="U762" t="str">
        <f t="shared" si="45"/>
        <v>Été</v>
      </c>
      <c r="V762" t="str">
        <f t="shared" si="46"/>
        <v>Dark</v>
      </c>
      <c r="W762" s="3">
        <f t="shared" si="47"/>
        <v>8.9499999999999993</v>
      </c>
    </row>
    <row r="763" spans="1:23" x14ac:dyDescent="0.2">
      <c r="A763" t="s">
        <v>4780</v>
      </c>
      <c r="B763" s="1">
        <v>44126</v>
      </c>
      <c r="C763" t="s">
        <v>4781</v>
      </c>
      <c r="D763" t="s">
        <v>6164</v>
      </c>
      <c r="E763">
        <v>1</v>
      </c>
      <c r="F763" t="s">
        <v>4782</v>
      </c>
      <c r="G763" t="s">
        <v>4784</v>
      </c>
      <c r="H763" t="s">
        <v>4785</v>
      </c>
      <c r="I763" t="s">
        <v>154</v>
      </c>
      <c r="J763" t="s">
        <v>18</v>
      </c>
      <c r="K763">
        <v>64054</v>
      </c>
      <c r="L763" s="2">
        <v>2.5</v>
      </c>
      <c r="M763" s="3">
        <v>29.784999999999997</v>
      </c>
      <c r="N763" s="3">
        <v>1.1913999999999998</v>
      </c>
      <c r="O763">
        <v>3.8720499999999998</v>
      </c>
      <c r="P763" t="str">
        <f>INDEX(products[],MATCH('orders (2)'!D763,products[Product ID],0),2)</f>
        <v>Lib</v>
      </c>
      <c r="Q763" t="str">
        <f>INDEX(products[],MATCH('orders (2)'!D763,products[Product ID],0),3)</f>
        <v>D</v>
      </c>
      <c r="R763" t="str">
        <f>INDEX(customers[],MATCH('orders (2)'!C763,customers[Customer ID],0),3)</f>
        <v>dyarhaml3@moonfruit.com</v>
      </c>
      <c r="S763" t="str">
        <f t="shared" si="44"/>
        <v>Liberta</v>
      </c>
      <c r="T763" t="str">
        <f>VLOOKUP(orders[[#This Row],[Customer ID]],customers[],9,FALSE)</f>
        <v>Yes</v>
      </c>
      <c r="U763" t="str">
        <f t="shared" si="45"/>
        <v>Automne</v>
      </c>
      <c r="V763" t="str">
        <f t="shared" si="46"/>
        <v>Dark</v>
      </c>
      <c r="W763" s="3">
        <f t="shared" si="47"/>
        <v>29.784999999999997</v>
      </c>
    </row>
    <row r="764" spans="1:23" x14ac:dyDescent="0.2">
      <c r="A764" t="s">
        <v>4786</v>
      </c>
      <c r="B764" s="1">
        <v>44189</v>
      </c>
      <c r="C764" t="s">
        <v>4787</v>
      </c>
      <c r="D764" t="s">
        <v>6175</v>
      </c>
      <c r="E764">
        <v>5</v>
      </c>
      <c r="F764" t="s">
        <v>4788</v>
      </c>
      <c r="H764" t="s">
        <v>4790</v>
      </c>
      <c r="I764" t="s">
        <v>81</v>
      </c>
      <c r="J764" t="s">
        <v>18</v>
      </c>
      <c r="K764">
        <v>27404</v>
      </c>
      <c r="L764" s="2">
        <v>0.5</v>
      </c>
      <c r="M764" s="3">
        <v>8.91</v>
      </c>
      <c r="N764" s="3">
        <v>1.782</v>
      </c>
      <c r="O764">
        <v>0.98009999999999997</v>
      </c>
      <c r="P764" t="str">
        <f>INDEX(products[],MATCH('orders (2)'!D764,products[Product ID],0),2)</f>
        <v>Exc</v>
      </c>
      <c r="Q764" t="str">
        <f>INDEX(products[],MATCH('orders (2)'!D764,products[Product ID],0),3)</f>
        <v>L</v>
      </c>
      <c r="R764" t="str">
        <f>INDEX(customers[],MATCH('orders (2)'!C764,customers[Customer ID],0),3)</f>
        <v>aferreal4@wikia.com</v>
      </c>
      <c r="S764" t="str">
        <f t="shared" si="44"/>
        <v>Excercice</v>
      </c>
      <c r="T764" t="str">
        <f>VLOOKUP(orders[[#This Row],[Customer ID]],customers[],9,FALSE)</f>
        <v>No</v>
      </c>
      <c r="U764" t="str">
        <f t="shared" si="45"/>
        <v>Hiver</v>
      </c>
      <c r="V764" t="str">
        <f t="shared" si="46"/>
        <v>Light</v>
      </c>
      <c r="W764" s="3">
        <f t="shared" si="47"/>
        <v>44.55</v>
      </c>
    </row>
    <row r="765" spans="1:23" x14ac:dyDescent="0.2">
      <c r="A765" t="s">
        <v>4791</v>
      </c>
      <c r="B765" s="1">
        <v>43714</v>
      </c>
      <c r="C765" t="s">
        <v>4792</v>
      </c>
      <c r="D765" t="s">
        <v>6170</v>
      </c>
      <c r="E765">
        <v>6</v>
      </c>
      <c r="F765" t="s">
        <v>4793</v>
      </c>
      <c r="H765" t="s">
        <v>4795</v>
      </c>
      <c r="I765" t="s">
        <v>98</v>
      </c>
      <c r="J765" t="s">
        <v>18</v>
      </c>
      <c r="K765">
        <v>71213</v>
      </c>
      <c r="L765" s="2">
        <v>1</v>
      </c>
      <c r="M765" s="3">
        <v>14.85</v>
      </c>
      <c r="N765" s="3">
        <v>1.4849999999999999</v>
      </c>
      <c r="O765">
        <v>1.6335</v>
      </c>
      <c r="P765" t="str">
        <f>INDEX(products[],MATCH('orders (2)'!D765,products[Product ID],0),2)</f>
        <v>Exc</v>
      </c>
      <c r="Q765" t="str">
        <f>INDEX(products[],MATCH('orders (2)'!D765,products[Product ID],0),3)</f>
        <v>L</v>
      </c>
      <c r="R765" t="str">
        <f>INDEX(customers[],MATCH('orders (2)'!C765,customers[Customer ID],0),3)</f>
        <v>ckendrickl5@webnode.com</v>
      </c>
      <c r="S765" t="str">
        <f t="shared" si="44"/>
        <v>Excercice</v>
      </c>
      <c r="T765" t="str">
        <f>VLOOKUP(orders[[#This Row],[Customer ID]],customers[],9,FALSE)</f>
        <v>Yes</v>
      </c>
      <c r="U765" t="str">
        <f t="shared" si="45"/>
        <v xml:space="preserve">Automne </v>
      </c>
      <c r="V765" t="str">
        <f t="shared" si="46"/>
        <v>Light</v>
      </c>
      <c r="W765" s="3">
        <f t="shared" si="47"/>
        <v>89.1</v>
      </c>
    </row>
    <row r="766" spans="1:23" x14ac:dyDescent="0.2">
      <c r="A766" t="s">
        <v>4796</v>
      </c>
      <c r="B766" s="1">
        <v>43563</v>
      </c>
      <c r="C766" t="s">
        <v>4797</v>
      </c>
      <c r="D766" t="s">
        <v>6159</v>
      </c>
      <c r="E766">
        <v>5</v>
      </c>
      <c r="F766" t="s">
        <v>4798</v>
      </c>
      <c r="G766" t="s">
        <v>4800</v>
      </c>
      <c r="H766" t="s">
        <v>4801</v>
      </c>
      <c r="I766" t="s">
        <v>158</v>
      </c>
      <c r="J766" t="s">
        <v>27</v>
      </c>
      <c r="K766" t="s">
        <v>159</v>
      </c>
      <c r="L766" s="2">
        <v>0.5</v>
      </c>
      <c r="M766" s="3">
        <v>8.73</v>
      </c>
      <c r="N766" s="3">
        <v>1.746</v>
      </c>
      <c r="O766">
        <v>1.1349</v>
      </c>
      <c r="P766" t="str">
        <f>INDEX(products[],MATCH('orders (2)'!D766,products[Product ID],0),2)</f>
        <v>Lib</v>
      </c>
      <c r="Q766" t="str">
        <f>INDEX(products[],MATCH('orders (2)'!D766,products[Product ID],0),3)</f>
        <v>M</v>
      </c>
      <c r="R766" t="str">
        <f>INDEX(customers[],MATCH('orders (2)'!C766,customers[Customer ID],0),3)</f>
        <v>sdanilchikl6@mit.edu</v>
      </c>
      <c r="S766" t="str">
        <f t="shared" si="44"/>
        <v>Liberta</v>
      </c>
      <c r="T766" t="str">
        <f>VLOOKUP(orders[[#This Row],[Customer ID]],customers[],9,FALSE)</f>
        <v>No</v>
      </c>
      <c r="U766" t="str">
        <f t="shared" si="45"/>
        <v>Printemps</v>
      </c>
      <c r="V766" t="str">
        <f t="shared" si="46"/>
        <v>Medium</v>
      </c>
      <c r="W766" s="3">
        <f t="shared" si="47"/>
        <v>43.650000000000006</v>
      </c>
    </row>
    <row r="767" spans="1:23" x14ac:dyDescent="0.2">
      <c r="A767" t="s">
        <v>4802</v>
      </c>
      <c r="B767" s="1">
        <v>44587</v>
      </c>
      <c r="C767" t="s">
        <v>4803</v>
      </c>
      <c r="D767" t="s">
        <v>6179</v>
      </c>
      <c r="E767">
        <v>3</v>
      </c>
      <c r="F767" t="s">
        <v>4804</v>
      </c>
      <c r="G767" t="s">
        <v>4805</v>
      </c>
      <c r="H767" t="s">
        <v>4806</v>
      </c>
      <c r="I767" t="s">
        <v>105</v>
      </c>
      <c r="J767" t="s">
        <v>18</v>
      </c>
      <c r="K767">
        <v>76129</v>
      </c>
      <c r="L767" s="2">
        <v>0.5</v>
      </c>
      <c r="M767" s="3">
        <v>7.77</v>
      </c>
      <c r="N767" s="3">
        <v>1.5539999999999998</v>
      </c>
      <c r="O767">
        <v>0.69929999999999992</v>
      </c>
      <c r="P767" t="str">
        <f>INDEX(products[],MATCH('orders (2)'!D767,products[Product ID],0),2)</f>
        <v>Ara</v>
      </c>
      <c r="Q767" t="str">
        <f>INDEX(products[],MATCH('orders (2)'!D767,products[Product ID],0),3)</f>
        <v>L</v>
      </c>
      <c r="R767">
        <f>INDEX(customers[],MATCH('orders (2)'!C767,customers[Customer ID],0),3)</f>
        <v>0</v>
      </c>
      <c r="S767" t="str">
        <f t="shared" si="44"/>
        <v>Arabica</v>
      </c>
      <c r="T767" t="str">
        <f>VLOOKUP(orders[[#This Row],[Customer ID]],customers[],9,FALSE)</f>
        <v>No</v>
      </c>
      <c r="U767" t="str">
        <f t="shared" si="45"/>
        <v>Hiver</v>
      </c>
      <c r="V767" t="str">
        <f t="shared" si="46"/>
        <v>Light</v>
      </c>
      <c r="W767" s="3">
        <f t="shared" si="47"/>
        <v>23.31</v>
      </c>
    </row>
    <row r="768" spans="1:23" x14ac:dyDescent="0.2">
      <c r="A768" t="s">
        <v>4807</v>
      </c>
      <c r="B768" s="1">
        <v>43797</v>
      </c>
      <c r="C768" t="s">
        <v>4808</v>
      </c>
      <c r="D768" t="s">
        <v>6181</v>
      </c>
      <c r="E768">
        <v>6</v>
      </c>
      <c r="F768" t="s">
        <v>4809</v>
      </c>
      <c r="G768" t="s">
        <v>4811</v>
      </c>
      <c r="H768" t="s">
        <v>4812</v>
      </c>
      <c r="I768" t="s">
        <v>96</v>
      </c>
      <c r="J768" t="s">
        <v>18</v>
      </c>
      <c r="K768">
        <v>58122</v>
      </c>
      <c r="L768" s="2">
        <v>2.5</v>
      </c>
      <c r="M768" s="3">
        <v>29.784999999999997</v>
      </c>
      <c r="N768" s="3">
        <v>1.1913999999999998</v>
      </c>
      <c r="O768">
        <v>2.6806499999999995</v>
      </c>
      <c r="P768" t="str">
        <f>INDEX(products[],MATCH('orders (2)'!D768,products[Product ID],0),2)</f>
        <v>Ara</v>
      </c>
      <c r="Q768" t="str">
        <f>INDEX(products[],MATCH('orders (2)'!D768,products[Product ID],0),3)</f>
        <v>L</v>
      </c>
      <c r="R768" t="str">
        <f>INDEX(customers[],MATCH('orders (2)'!C768,customers[Customer ID],0),3)</f>
        <v>bfolomkinl8@yolasite.com</v>
      </c>
      <c r="S768" t="str">
        <f t="shared" si="44"/>
        <v>Arabica</v>
      </c>
      <c r="T768" t="str">
        <f>VLOOKUP(orders[[#This Row],[Customer ID]],customers[],9,FALSE)</f>
        <v>Yes</v>
      </c>
      <c r="U768" t="str">
        <f t="shared" si="45"/>
        <v>Automne</v>
      </c>
      <c r="V768" t="str">
        <f t="shared" si="46"/>
        <v>Light</v>
      </c>
      <c r="W768" s="3">
        <f t="shared" si="47"/>
        <v>178.70999999999998</v>
      </c>
    </row>
    <row r="769" spans="1:23" x14ac:dyDescent="0.2">
      <c r="A769" t="s">
        <v>4813</v>
      </c>
      <c r="B769" s="1">
        <v>43667</v>
      </c>
      <c r="C769" t="s">
        <v>4814</v>
      </c>
      <c r="D769" t="s">
        <v>6137</v>
      </c>
      <c r="E769">
        <v>6</v>
      </c>
      <c r="F769" t="s">
        <v>4815</v>
      </c>
      <c r="G769" t="s">
        <v>4817</v>
      </c>
      <c r="H769" t="s">
        <v>4818</v>
      </c>
      <c r="I769" t="s">
        <v>114</v>
      </c>
      <c r="J769" t="s">
        <v>18</v>
      </c>
      <c r="K769">
        <v>75044</v>
      </c>
      <c r="L769" s="2">
        <v>1</v>
      </c>
      <c r="M769" s="3">
        <v>9.9499999999999993</v>
      </c>
      <c r="N769" s="3">
        <v>0.99499999999999988</v>
      </c>
      <c r="O769">
        <v>0.59699999999999998</v>
      </c>
      <c r="P769" t="str">
        <f>INDEX(products[],MATCH('orders (2)'!D769,products[Product ID],0),2)</f>
        <v>Rob</v>
      </c>
      <c r="Q769" t="str">
        <f>INDEX(products[],MATCH('orders (2)'!D769,products[Product ID],0),3)</f>
        <v>M</v>
      </c>
      <c r="R769" t="str">
        <f>INDEX(customers[],MATCH('orders (2)'!C769,customers[Customer ID],0),3)</f>
        <v>rpursglovel9@biblegateway.com</v>
      </c>
      <c r="S769" t="str">
        <f t="shared" si="44"/>
        <v>Robesca</v>
      </c>
      <c r="T769" t="str">
        <f>VLOOKUP(orders[[#This Row],[Customer ID]],customers[],9,FALSE)</f>
        <v>Yes</v>
      </c>
      <c r="U769" t="str">
        <f t="shared" si="45"/>
        <v>Été</v>
      </c>
      <c r="V769" t="str">
        <f t="shared" si="46"/>
        <v>Medium</v>
      </c>
      <c r="W769" s="3">
        <f t="shared" si="47"/>
        <v>59.699999999999996</v>
      </c>
    </row>
    <row r="770" spans="1:23" x14ac:dyDescent="0.2">
      <c r="A770" t="s">
        <v>4813</v>
      </c>
      <c r="B770" s="1">
        <v>43667</v>
      </c>
      <c r="C770" t="s">
        <v>4814</v>
      </c>
      <c r="D770" t="s">
        <v>6179</v>
      </c>
      <c r="E770">
        <v>2</v>
      </c>
      <c r="F770" t="s">
        <v>4815</v>
      </c>
      <c r="G770" t="s">
        <v>4817</v>
      </c>
      <c r="H770" t="s">
        <v>4818</v>
      </c>
      <c r="I770" t="s">
        <v>114</v>
      </c>
      <c r="J770" t="s">
        <v>18</v>
      </c>
      <c r="K770">
        <v>75044</v>
      </c>
      <c r="L770" s="2">
        <v>0.5</v>
      </c>
      <c r="M770" s="3">
        <v>7.77</v>
      </c>
      <c r="N770" s="3">
        <v>1.5539999999999998</v>
      </c>
      <c r="O770">
        <v>0.69929999999999992</v>
      </c>
      <c r="P770" t="str">
        <f>INDEX(products[],MATCH('orders (2)'!D770,products[Product ID],0),2)</f>
        <v>Ara</v>
      </c>
      <c r="Q770" t="str">
        <f>INDEX(products[],MATCH('orders (2)'!D770,products[Product ID],0),3)</f>
        <v>L</v>
      </c>
      <c r="R770" t="str">
        <f>INDEX(customers[],MATCH('orders (2)'!C770,customers[Customer ID],0),3)</f>
        <v>rpursglovel9@biblegateway.com</v>
      </c>
      <c r="S770" t="str">
        <f t="shared" ref="S770:S833" si="48">_xlfn.IFS(P770="Rob","Robesca",P770="Ara","Arabica",P770="Exc","Excercice",P770="Lib","Liberta")</f>
        <v>Arabica</v>
      </c>
      <c r="T770" t="str">
        <f>VLOOKUP(orders[[#This Row],[Customer ID]],customers[],9,FALSE)</f>
        <v>Yes</v>
      </c>
      <c r="U770" t="str">
        <f t="shared" ref="U770:U833" si="49">_xlfn.IFS(MONTH(B770)=7,"Été",MONTH(B770)=8,"Été",MONTH(B770)=6,"Été",MONTH(B770)=9,"Automne ",MONTH(B770)=10,"Automne",MONTH(B770)=11,"Automne",MONTH(B770)=5,"Printemps",MONTH(B770)=4,"Printemps",MONTH(B770)=3,"Printemps",MONTH(B770)=1,"Hiver",MONTH(B770)=2,"Hiver",MONTH(B770)=12,"Hiver")</f>
        <v>Été</v>
      </c>
      <c r="V770" t="str">
        <f t="shared" ref="V770:V833" si="50">_xlfn.IFS(Q770="M","Medium",Q770="L","Light",Q770="D","Dark")</f>
        <v>Light</v>
      </c>
      <c r="W770" s="3">
        <f t="shared" ref="W770:W833" si="51">E770*M770</f>
        <v>15.54</v>
      </c>
    </row>
    <row r="771" spans="1:23" x14ac:dyDescent="0.2">
      <c r="A771" t="s">
        <v>4835</v>
      </c>
      <c r="B771" s="1">
        <v>43912</v>
      </c>
      <c r="C771" t="s">
        <v>4836</v>
      </c>
      <c r="D771" t="s">
        <v>6150</v>
      </c>
      <c r="E771">
        <v>6</v>
      </c>
      <c r="F771" t="s">
        <v>4837</v>
      </c>
      <c r="G771" t="s">
        <v>4839</v>
      </c>
      <c r="H771" t="s">
        <v>4840</v>
      </c>
      <c r="I771" t="s">
        <v>143</v>
      </c>
      <c r="J771" t="s">
        <v>27</v>
      </c>
      <c r="K771" t="s">
        <v>214</v>
      </c>
      <c r="L771" s="2">
        <v>2.5</v>
      </c>
      <c r="M771" s="3">
        <v>22.884999999999998</v>
      </c>
      <c r="N771" s="3">
        <v>0.91539999999999988</v>
      </c>
      <c r="O771">
        <v>1.3730999999999998</v>
      </c>
      <c r="P771" t="str">
        <f>INDEX(products[],MATCH('orders (2)'!D771,products[Product ID],0),2)</f>
        <v>Rob</v>
      </c>
      <c r="Q771" t="str">
        <f>INDEX(products[],MATCH('orders (2)'!D771,products[Product ID],0),3)</f>
        <v>M</v>
      </c>
      <c r="R771" t="str">
        <f>INDEX(customers[],MATCH('orders (2)'!C771,customers[Customer ID],0),3)</f>
        <v>deburahld@google.co.jp</v>
      </c>
      <c r="S771" t="str">
        <f t="shared" si="48"/>
        <v>Robesca</v>
      </c>
      <c r="T771" t="str">
        <f>VLOOKUP(orders[[#This Row],[Customer ID]],customers[],9,FALSE)</f>
        <v>No</v>
      </c>
      <c r="U771" t="str">
        <f t="shared" si="49"/>
        <v>Printemps</v>
      </c>
      <c r="V771" t="str">
        <f t="shared" si="50"/>
        <v>Medium</v>
      </c>
      <c r="W771" s="3">
        <f t="shared" si="51"/>
        <v>137.31</v>
      </c>
    </row>
    <row r="772" spans="1:23" x14ac:dyDescent="0.2">
      <c r="A772" t="s">
        <v>4841</v>
      </c>
      <c r="B772" s="1">
        <v>44092</v>
      </c>
      <c r="C772" t="s">
        <v>4842</v>
      </c>
      <c r="D772" t="s">
        <v>6146</v>
      </c>
      <c r="E772">
        <v>1</v>
      </c>
      <c r="F772" t="s">
        <v>4843</v>
      </c>
      <c r="H772" t="s">
        <v>4845</v>
      </c>
      <c r="I772" t="s">
        <v>82</v>
      </c>
      <c r="J772" t="s">
        <v>18</v>
      </c>
      <c r="K772">
        <v>22156</v>
      </c>
      <c r="L772" s="2">
        <v>1</v>
      </c>
      <c r="M772" s="3">
        <v>9.9499999999999993</v>
      </c>
      <c r="N772" s="3">
        <v>0.99499999999999988</v>
      </c>
      <c r="O772">
        <v>0.89549999999999985</v>
      </c>
      <c r="P772" t="str">
        <f>INDEX(products[],MATCH('orders (2)'!D772,products[Product ID],0),2)</f>
        <v>Ara</v>
      </c>
      <c r="Q772" t="str">
        <f>INDEX(products[],MATCH('orders (2)'!D772,products[Product ID],0),3)</f>
        <v>D</v>
      </c>
      <c r="R772" t="str">
        <f>INDEX(customers[],MATCH('orders (2)'!C772,customers[Customer ID],0),3)</f>
        <v>mbrimilcombele@cnn.com</v>
      </c>
      <c r="S772" t="str">
        <f t="shared" si="48"/>
        <v>Arabica</v>
      </c>
      <c r="T772" t="str">
        <f>VLOOKUP(orders[[#This Row],[Customer ID]],customers[],9,FALSE)</f>
        <v>No</v>
      </c>
      <c r="U772" t="str">
        <f t="shared" si="49"/>
        <v xml:space="preserve">Automne </v>
      </c>
      <c r="V772" t="str">
        <f t="shared" si="50"/>
        <v>Dark</v>
      </c>
      <c r="W772" s="3">
        <f t="shared" si="51"/>
        <v>9.9499999999999993</v>
      </c>
    </row>
    <row r="773" spans="1:23" x14ac:dyDescent="0.2">
      <c r="A773" t="s">
        <v>4846</v>
      </c>
      <c r="B773" s="1">
        <v>43468</v>
      </c>
      <c r="C773" t="s">
        <v>4847</v>
      </c>
      <c r="D773" t="s">
        <v>6172</v>
      </c>
      <c r="E773">
        <v>3</v>
      </c>
      <c r="F773" t="s">
        <v>4848</v>
      </c>
      <c r="G773" t="s">
        <v>4850</v>
      </c>
      <c r="H773" t="s">
        <v>4851</v>
      </c>
      <c r="I773" t="s">
        <v>203</v>
      </c>
      <c r="J773" t="s">
        <v>18</v>
      </c>
      <c r="K773">
        <v>80126</v>
      </c>
      <c r="L773" s="2">
        <v>0.5</v>
      </c>
      <c r="M773" s="3">
        <v>7.169999999999999</v>
      </c>
      <c r="N773" s="3">
        <v>1.4339999999999997</v>
      </c>
      <c r="O773">
        <v>0.43019999999999992</v>
      </c>
      <c r="P773" t="str">
        <f>INDEX(products[],MATCH('orders (2)'!D773,products[Product ID],0),2)</f>
        <v>Rob</v>
      </c>
      <c r="Q773" t="str">
        <f>INDEX(products[],MATCH('orders (2)'!D773,products[Product ID],0),3)</f>
        <v>L</v>
      </c>
      <c r="R773" t="str">
        <f>INDEX(customers[],MATCH('orders (2)'!C773,customers[Customer ID],0),3)</f>
        <v>sbollamlf@list-manage.com</v>
      </c>
      <c r="S773" t="str">
        <f t="shared" si="48"/>
        <v>Robesca</v>
      </c>
      <c r="T773" t="str">
        <f>VLOOKUP(orders[[#This Row],[Customer ID]],customers[],9,FALSE)</f>
        <v>No</v>
      </c>
      <c r="U773" t="str">
        <f t="shared" si="49"/>
        <v>Hiver</v>
      </c>
      <c r="V773" t="str">
        <f t="shared" si="50"/>
        <v>Light</v>
      </c>
      <c r="W773" s="3">
        <f t="shared" si="51"/>
        <v>21.509999999999998</v>
      </c>
    </row>
    <row r="774" spans="1:23" x14ac:dyDescent="0.2">
      <c r="A774" t="s">
        <v>4852</v>
      </c>
      <c r="B774" s="1">
        <v>44468</v>
      </c>
      <c r="C774" t="s">
        <v>4853</v>
      </c>
      <c r="D774" t="s">
        <v>6140</v>
      </c>
      <c r="E774">
        <v>6</v>
      </c>
      <c r="F774" t="s">
        <v>4854</v>
      </c>
      <c r="G774" t="s">
        <v>4855</v>
      </c>
      <c r="H774" t="s">
        <v>4856</v>
      </c>
      <c r="I774" t="s">
        <v>19</v>
      </c>
      <c r="J774" t="s">
        <v>18</v>
      </c>
      <c r="K774">
        <v>21275</v>
      </c>
      <c r="L774" s="2">
        <v>1</v>
      </c>
      <c r="M774" s="3">
        <v>13.75</v>
      </c>
      <c r="N774" s="3">
        <v>1.375</v>
      </c>
      <c r="O774">
        <v>1.5125</v>
      </c>
      <c r="P774" t="str">
        <f>INDEX(products[],MATCH('orders (2)'!D774,products[Product ID],0),2)</f>
        <v>Exc</v>
      </c>
      <c r="Q774" t="str">
        <f>INDEX(products[],MATCH('orders (2)'!D774,products[Product ID],0),3)</f>
        <v>M</v>
      </c>
      <c r="R774">
        <f>INDEX(customers[],MATCH('orders (2)'!C774,customers[Customer ID],0),3)</f>
        <v>0</v>
      </c>
      <c r="S774" t="str">
        <f t="shared" si="48"/>
        <v>Excercice</v>
      </c>
      <c r="T774" t="str">
        <f>VLOOKUP(orders[[#This Row],[Customer ID]],customers[],9,FALSE)</f>
        <v>No</v>
      </c>
      <c r="U774" t="str">
        <f t="shared" si="49"/>
        <v xml:space="preserve">Automne </v>
      </c>
      <c r="V774" t="str">
        <f t="shared" si="50"/>
        <v>Medium</v>
      </c>
      <c r="W774" s="3">
        <f t="shared" si="51"/>
        <v>82.5</v>
      </c>
    </row>
    <row r="775" spans="1:23" x14ac:dyDescent="0.2">
      <c r="A775" t="s">
        <v>4857</v>
      </c>
      <c r="B775" s="1">
        <v>44488</v>
      </c>
      <c r="C775" t="s">
        <v>4858</v>
      </c>
      <c r="D775" t="s">
        <v>6158</v>
      </c>
      <c r="E775">
        <v>2</v>
      </c>
      <c r="F775" t="s">
        <v>4859</v>
      </c>
      <c r="G775" t="s">
        <v>4861</v>
      </c>
      <c r="H775" t="s">
        <v>4862</v>
      </c>
      <c r="I775" t="s">
        <v>481</v>
      </c>
      <c r="J775" t="s">
        <v>317</v>
      </c>
      <c r="K775" t="s">
        <v>358</v>
      </c>
      <c r="L775" s="2">
        <v>0.2</v>
      </c>
      <c r="M775" s="3">
        <v>4.3650000000000002</v>
      </c>
      <c r="N775" s="3">
        <v>2.1825000000000001</v>
      </c>
      <c r="O775">
        <v>0.56745000000000001</v>
      </c>
      <c r="P775" t="str">
        <f>INDEX(products[],MATCH('orders (2)'!D775,products[Product ID],0),2)</f>
        <v>Lib</v>
      </c>
      <c r="Q775" t="str">
        <f>INDEX(products[],MATCH('orders (2)'!D775,products[Product ID],0),3)</f>
        <v>M</v>
      </c>
      <c r="R775" t="str">
        <f>INDEX(customers[],MATCH('orders (2)'!C775,customers[Customer ID],0),3)</f>
        <v>afilipczaklh@ning.com</v>
      </c>
      <c r="S775" t="str">
        <f t="shared" si="48"/>
        <v>Liberta</v>
      </c>
      <c r="T775" t="str">
        <f>VLOOKUP(orders[[#This Row],[Customer ID]],customers[],9,FALSE)</f>
        <v>No</v>
      </c>
      <c r="U775" t="str">
        <f t="shared" si="49"/>
        <v>Automne</v>
      </c>
      <c r="V775" t="str">
        <f t="shared" si="50"/>
        <v>Medium</v>
      </c>
      <c r="W775" s="3">
        <f t="shared" si="51"/>
        <v>8.73</v>
      </c>
    </row>
    <row r="776" spans="1:23" x14ac:dyDescent="0.2">
      <c r="A776" t="s">
        <v>4863</v>
      </c>
      <c r="B776" s="1">
        <v>44756</v>
      </c>
      <c r="C776" t="s">
        <v>4864</v>
      </c>
      <c r="D776" t="s">
        <v>6137</v>
      </c>
      <c r="E776">
        <v>2</v>
      </c>
      <c r="F776" t="s">
        <v>4865</v>
      </c>
      <c r="G776" t="s">
        <v>4866</v>
      </c>
      <c r="H776" t="s">
        <v>4867</v>
      </c>
      <c r="I776" t="s">
        <v>270</v>
      </c>
      <c r="J776" t="s">
        <v>18</v>
      </c>
      <c r="K776">
        <v>33345</v>
      </c>
      <c r="L776" s="2">
        <v>1</v>
      </c>
      <c r="M776" s="3">
        <v>9.9499999999999993</v>
      </c>
      <c r="N776" s="3">
        <v>0.99499999999999988</v>
      </c>
      <c r="O776">
        <v>0.59699999999999998</v>
      </c>
      <c r="P776" t="str">
        <f>INDEX(products[],MATCH('orders (2)'!D776,products[Product ID],0),2)</f>
        <v>Rob</v>
      </c>
      <c r="Q776" t="str">
        <f>INDEX(products[],MATCH('orders (2)'!D776,products[Product ID],0),3)</f>
        <v>M</v>
      </c>
      <c r="R776">
        <f>INDEX(customers[],MATCH('orders (2)'!C776,customers[Customer ID],0),3)</f>
        <v>0</v>
      </c>
      <c r="S776" t="str">
        <f t="shared" si="48"/>
        <v>Robesca</v>
      </c>
      <c r="T776" t="str">
        <f>VLOOKUP(orders[[#This Row],[Customer ID]],customers[],9,FALSE)</f>
        <v>Yes</v>
      </c>
      <c r="U776" t="str">
        <f t="shared" si="49"/>
        <v>Été</v>
      </c>
      <c r="V776" t="str">
        <f t="shared" si="50"/>
        <v>Medium</v>
      </c>
      <c r="W776" s="3">
        <f t="shared" si="51"/>
        <v>19.899999999999999</v>
      </c>
    </row>
    <row r="777" spans="1:23" x14ac:dyDescent="0.2">
      <c r="A777" t="s">
        <v>4868</v>
      </c>
      <c r="B777" s="1">
        <v>44396</v>
      </c>
      <c r="C777" t="s">
        <v>4869</v>
      </c>
      <c r="D777" t="s">
        <v>6175</v>
      </c>
      <c r="E777">
        <v>2</v>
      </c>
      <c r="F777" t="s">
        <v>4870</v>
      </c>
      <c r="G777" t="s">
        <v>4872</v>
      </c>
      <c r="H777" t="s">
        <v>4873</v>
      </c>
      <c r="I777" t="s">
        <v>57</v>
      </c>
      <c r="J777" t="s">
        <v>18</v>
      </c>
      <c r="K777">
        <v>92191</v>
      </c>
      <c r="L777" s="2">
        <v>0.5</v>
      </c>
      <c r="M777" s="3">
        <v>8.91</v>
      </c>
      <c r="N777" s="3">
        <v>1.782</v>
      </c>
      <c r="O777">
        <v>0.98009999999999997</v>
      </c>
      <c r="P777" t="str">
        <f>INDEX(products[],MATCH('orders (2)'!D777,products[Product ID],0),2)</f>
        <v>Exc</v>
      </c>
      <c r="Q777" t="str">
        <f>INDEX(products[],MATCH('orders (2)'!D777,products[Product ID],0),3)</f>
        <v>L</v>
      </c>
      <c r="R777" t="str">
        <f>INDEX(customers[],MATCH('orders (2)'!C777,customers[Customer ID],0),3)</f>
        <v>relnaughlj@comsenz.com</v>
      </c>
      <c r="S777" t="str">
        <f t="shared" si="48"/>
        <v>Excercice</v>
      </c>
      <c r="T777" t="str">
        <f>VLOOKUP(orders[[#This Row],[Customer ID]],customers[],9,FALSE)</f>
        <v>Yes</v>
      </c>
      <c r="U777" t="str">
        <f t="shared" si="49"/>
        <v>Été</v>
      </c>
      <c r="V777" t="str">
        <f t="shared" si="50"/>
        <v>Light</v>
      </c>
      <c r="W777" s="3">
        <f t="shared" si="51"/>
        <v>17.82</v>
      </c>
    </row>
    <row r="778" spans="1:23" x14ac:dyDescent="0.2">
      <c r="A778" t="s">
        <v>4874</v>
      </c>
      <c r="B778" s="1">
        <v>44540</v>
      </c>
      <c r="C778" t="s">
        <v>4875</v>
      </c>
      <c r="D778" t="s">
        <v>6156</v>
      </c>
      <c r="E778">
        <v>3</v>
      </c>
      <c r="F778" t="s">
        <v>4876</v>
      </c>
      <c r="G778" t="s">
        <v>4878</v>
      </c>
      <c r="H778" t="s">
        <v>4879</v>
      </c>
      <c r="I778" t="s">
        <v>51</v>
      </c>
      <c r="J778" t="s">
        <v>18</v>
      </c>
      <c r="K778">
        <v>75216</v>
      </c>
      <c r="L778" s="2">
        <v>0.5</v>
      </c>
      <c r="M778" s="3">
        <v>6.75</v>
      </c>
      <c r="N778" s="3">
        <v>1.35</v>
      </c>
      <c r="O778">
        <v>0.60749999999999993</v>
      </c>
      <c r="P778" t="str">
        <f>INDEX(products[],MATCH('orders (2)'!D778,products[Product ID],0),2)</f>
        <v>Ara</v>
      </c>
      <c r="Q778" t="str">
        <f>INDEX(products[],MATCH('orders (2)'!D778,products[Product ID],0),3)</f>
        <v>M</v>
      </c>
      <c r="R778" t="str">
        <f>INDEX(customers[],MATCH('orders (2)'!C778,customers[Customer ID],0),3)</f>
        <v>jdeehanlk@about.me</v>
      </c>
      <c r="S778" t="str">
        <f t="shared" si="48"/>
        <v>Arabica</v>
      </c>
      <c r="T778" t="str">
        <f>VLOOKUP(orders[[#This Row],[Customer ID]],customers[],9,FALSE)</f>
        <v>No</v>
      </c>
      <c r="U778" t="str">
        <f t="shared" si="49"/>
        <v>Hiver</v>
      </c>
      <c r="V778" t="str">
        <f t="shared" si="50"/>
        <v>Medium</v>
      </c>
      <c r="W778" s="3">
        <f t="shared" si="51"/>
        <v>20.25</v>
      </c>
    </row>
    <row r="779" spans="1:23" x14ac:dyDescent="0.2">
      <c r="A779" t="s">
        <v>4880</v>
      </c>
      <c r="B779" s="1">
        <v>43541</v>
      </c>
      <c r="C779" t="s">
        <v>4881</v>
      </c>
      <c r="D779" t="s">
        <v>6181</v>
      </c>
      <c r="E779">
        <v>2</v>
      </c>
      <c r="F779" t="s">
        <v>4882</v>
      </c>
      <c r="H779" t="s">
        <v>4884</v>
      </c>
      <c r="I779" t="s">
        <v>315</v>
      </c>
      <c r="J779" t="s">
        <v>18</v>
      </c>
      <c r="K779">
        <v>60435</v>
      </c>
      <c r="L779" s="2">
        <v>2.5</v>
      </c>
      <c r="M779" s="3">
        <v>29.784999999999997</v>
      </c>
      <c r="N779" s="3">
        <v>1.1913999999999998</v>
      </c>
      <c r="O779">
        <v>2.6806499999999995</v>
      </c>
      <c r="P779" t="str">
        <f>INDEX(products[],MATCH('orders (2)'!D779,products[Product ID],0),2)</f>
        <v>Ara</v>
      </c>
      <c r="Q779" t="str">
        <f>INDEX(products[],MATCH('orders (2)'!D779,products[Product ID],0),3)</f>
        <v>L</v>
      </c>
      <c r="R779" t="str">
        <f>INDEX(customers[],MATCH('orders (2)'!C779,customers[Customer ID],0),3)</f>
        <v>jedenll@e-recht24.de</v>
      </c>
      <c r="S779" t="str">
        <f t="shared" si="48"/>
        <v>Arabica</v>
      </c>
      <c r="T779" t="str">
        <f>VLOOKUP(orders[[#This Row],[Customer ID]],customers[],9,FALSE)</f>
        <v>No</v>
      </c>
      <c r="U779" t="str">
        <f t="shared" si="49"/>
        <v>Printemps</v>
      </c>
      <c r="V779" t="str">
        <f t="shared" si="50"/>
        <v>Light</v>
      </c>
      <c r="W779" s="3">
        <f t="shared" si="51"/>
        <v>59.569999999999993</v>
      </c>
    </row>
    <row r="780" spans="1:23" x14ac:dyDescent="0.2">
      <c r="A780" t="s">
        <v>4885</v>
      </c>
      <c r="B780" s="1">
        <v>43889</v>
      </c>
      <c r="C780" t="s">
        <v>4932</v>
      </c>
      <c r="D780" t="s">
        <v>6160</v>
      </c>
      <c r="E780">
        <v>2</v>
      </c>
      <c r="F780" t="s">
        <v>4933</v>
      </c>
      <c r="G780" t="s">
        <v>4935</v>
      </c>
      <c r="H780" t="s">
        <v>4936</v>
      </c>
      <c r="I780" t="s">
        <v>202</v>
      </c>
      <c r="J780" t="s">
        <v>18</v>
      </c>
      <c r="K780">
        <v>45426</v>
      </c>
      <c r="L780" s="2">
        <v>0.5</v>
      </c>
      <c r="M780" s="3">
        <v>9.51</v>
      </c>
      <c r="N780" s="3">
        <v>1.9019999999999999</v>
      </c>
      <c r="O780">
        <v>1.2363</v>
      </c>
      <c r="P780" t="str">
        <f>INDEX(products[],MATCH('orders (2)'!D780,products[Product ID],0),2)</f>
        <v>Lib</v>
      </c>
      <c r="Q780" t="str">
        <f>INDEX(products[],MATCH('orders (2)'!D780,products[Product ID],0),3)</f>
        <v>L</v>
      </c>
      <c r="R780" t="str">
        <f>INDEX(customers[],MATCH('orders (2)'!C780,customers[Customer ID],0),3)</f>
        <v>cjewsterlu@moonfruit.com</v>
      </c>
      <c r="S780" t="str">
        <f t="shared" si="48"/>
        <v>Liberta</v>
      </c>
      <c r="T780" t="str">
        <f>VLOOKUP(orders[[#This Row],[Customer ID]],customers[],9,FALSE)</f>
        <v>Yes</v>
      </c>
      <c r="U780" t="str">
        <f t="shared" si="49"/>
        <v>Hiver</v>
      </c>
      <c r="V780" t="str">
        <f t="shared" si="50"/>
        <v>Light</v>
      </c>
      <c r="W780" s="3">
        <f t="shared" si="51"/>
        <v>19.02</v>
      </c>
    </row>
    <row r="781" spans="1:23" x14ac:dyDescent="0.2">
      <c r="A781" t="s">
        <v>4931</v>
      </c>
      <c r="B781" s="1">
        <v>43888</v>
      </c>
      <c r="C781" t="s">
        <v>4932</v>
      </c>
      <c r="D781" t="s">
        <v>6184</v>
      </c>
      <c r="E781">
        <v>1</v>
      </c>
      <c r="F781" t="s">
        <v>4933</v>
      </c>
      <c r="G781" t="s">
        <v>4935</v>
      </c>
      <c r="H781" t="s">
        <v>4936</v>
      </c>
      <c r="I781" t="s">
        <v>202</v>
      </c>
      <c r="J781" t="s">
        <v>18</v>
      </c>
      <c r="K781">
        <v>45426</v>
      </c>
      <c r="L781" s="2">
        <v>2.5</v>
      </c>
      <c r="M781" s="3">
        <v>27.945</v>
      </c>
      <c r="N781" s="3">
        <v>1.1177999999999999</v>
      </c>
      <c r="O781">
        <v>3.07395</v>
      </c>
      <c r="P781" t="str">
        <f>INDEX(products[],MATCH('orders (2)'!D781,products[Product ID],0),2)</f>
        <v>Exc</v>
      </c>
      <c r="Q781" t="str">
        <f>INDEX(products[],MATCH('orders (2)'!D781,products[Product ID],0),3)</f>
        <v>D</v>
      </c>
      <c r="R781" t="str">
        <f>INDEX(customers[],MATCH('orders (2)'!C781,customers[Customer ID],0),3)</f>
        <v>cjewsterlu@moonfruit.com</v>
      </c>
      <c r="S781" t="str">
        <f t="shared" si="48"/>
        <v>Excercice</v>
      </c>
      <c r="T781" t="str">
        <f>VLOOKUP(orders[[#This Row],[Customer ID]],customers[],9,FALSE)</f>
        <v>Yes</v>
      </c>
      <c r="U781" t="str">
        <f t="shared" si="49"/>
        <v>Hiver</v>
      </c>
      <c r="V781" t="str">
        <f t="shared" si="50"/>
        <v>Dark</v>
      </c>
      <c r="W781" s="3">
        <f t="shared" si="51"/>
        <v>27.945</v>
      </c>
    </row>
    <row r="782" spans="1:23" x14ac:dyDescent="0.2">
      <c r="A782" t="s">
        <v>4891</v>
      </c>
      <c r="B782" s="1">
        <v>43985</v>
      </c>
      <c r="C782" t="s">
        <v>4892</v>
      </c>
      <c r="D782" t="s">
        <v>6142</v>
      </c>
      <c r="E782">
        <v>6</v>
      </c>
      <c r="F782" t="s">
        <v>4893</v>
      </c>
      <c r="G782" t="s">
        <v>4895</v>
      </c>
      <c r="H782" t="s">
        <v>4896</v>
      </c>
      <c r="I782" t="s">
        <v>208</v>
      </c>
      <c r="J782" t="s">
        <v>18</v>
      </c>
      <c r="K782">
        <v>34620</v>
      </c>
      <c r="L782" s="2">
        <v>1</v>
      </c>
      <c r="M782" s="3">
        <v>12.95</v>
      </c>
      <c r="N782" s="3">
        <v>1.2949999999999999</v>
      </c>
      <c r="O782">
        <v>1.6835</v>
      </c>
      <c r="P782" t="str">
        <f>INDEX(products[],MATCH('orders (2)'!D782,products[Product ID],0),2)</f>
        <v>Lib</v>
      </c>
      <c r="Q782" t="str">
        <f>INDEX(products[],MATCH('orders (2)'!D782,products[Product ID],0),3)</f>
        <v>D</v>
      </c>
      <c r="R782" t="str">
        <f>INDEX(customers[],MATCH('orders (2)'!C782,customers[Customer ID],0),3)</f>
        <v>usoutherdenln@hao123.com</v>
      </c>
      <c r="S782" t="str">
        <f t="shared" si="48"/>
        <v>Liberta</v>
      </c>
      <c r="T782" t="str">
        <f>VLOOKUP(orders[[#This Row],[Customer ID]],customers[],9,FALSE)</f>
        <v>Yes</v>
      </c>
      <c r="U782" t="str">
        <f t="shared" si="49"/>
        <v>Été</v>
      </c>
      <c r="V782" t="str">
        <f t="shared" si="50"/>
        <v>Dark</v>
      </c>
      <c r="W782" s="3">
        <f t="shared" si="51"/>
        <v>77.699999999999989</v>
      </c>
    </row>
    <row r="783" spans="1:23" x14ac:dyDescent="0.2">
      <c r="A783" t="s">
        <v>4897</v>
      </c>
      <c r="B783" s="1">
        <v>43883</v>
      </c>
      <c r="C783" t="s">
        <v>4898</v>
      </c>
      <c r="D783" t="s">
        <v>6140</v>
      </c>
      <c r="E783">
        <v>3</v>
      </c>
      <c r="F783" t="s">
        <v>4899</v>
      </c>
      <c r="G783" t="s">
        <v>4900</v>
      </c>
      <c r="H783" t="s">
        <v>4901</v>
      </c>
      <c r="I783" t="s">
        <v>32</v>
      </c>
      <c r="J783" t="s">
        <v>18</v>
      </c>
      <c r="K783">
        <v>55441</v>
      </c>
      <c r="L783" s="2">
        <v>1</v>
      </c>
      <c r="M783" s="3">
        <v>13.75</v>
      </c>
      <c r="N783" s="3">
        <v>1.375</v>
      </c>
      <c r="O783">
        <v>1.5125</v>
      </c>
      <c r="P783" t="str">
        <f>INDEX(products[],MATCH('orders (2)'!D783,products[Product ID],0),2)</f>
        <v>Exc</v>
      </c>
      <c r="Q783" t="str">
        <f>INDEX(products[],MATCH('orders (2)'!D783,products[Product ID],0),3)</f>
        <v>M</v>
      </c>
      <c r="R783">
        <f>INDEX(customers[],MATCH('orders (2)'!C783,customers[Customer ID],0),3)</f>
        <v>0</v>
      </c>
      <c r="S783" t="str">
        <f t="shared" si="48"/>
        <v>Excercice</v>
      </c>
      <c r="T783" t="str">
        <f>VLOOKUP(orders[[#This Row],[Customer ID]],customers[],9,FALSE)</f>
        <v>No</v>
      </c>
      <c r="U783" t="str">
        <f t="shared" si="49"/>
        <v>Hiver</v>
      </c>
      <c r="V783" t="str">
        <f t="shared" si="50"/>
        <v>Medium</v>
      </c>
      <c r="W783" s="3">
        <f t="shared" si="51"/>
        <v>41.25</v>
      </c>
    </row>
    <row r="784" spans="1:23" x14ac:dyDescent="0.2">
      <c r="A784" t="s">
        <v>4902</v>
      </c>
      <c r="B784" s="1">
        <v>43778</v>
      </c>
      <c r="C784" t="s">
        <v>4903</v>
      </c>
      <c r="D784" t="s">
        <v>6163</v>
      </c>
      <c r="E784">
        <v>4</v>
      </c>
      <c r="F784" t="s">
        <v>4904</v>
      </c>
      <c r="G784" t="s">
        <v>4906</v>
      </c>
      <c r="H784" t="s">
        <v>4907</v>
      </c>
      <c r="I784" t="s">
        <v>258</v>
      </c>
      <c r="J784" t="s">
        <v>18</v>
      </c>
      <c r="K784">
        <v>30045</v>
      </c>
      <c r="L784" s="2">
        <v>2.5</v>
      </c>
      <c r="M784" s="3">
        <v>36.454999999999998</v>
      </c>
      <c r="N784" s="3">
        <v>1.4581999999999999</v>
      </c>
      <c r="O784">
        <v>4.7391499999999995</v>
      </c>
      <c r="P784" t="str">
        <f>INDEX(products[],MATCH('orders (2)'!D784,products[Product ID],0),2)</f>
        <v>Lib</v>
      </c>
      <c r="Q784" t="str">
        <f>INDEX(products[],MATCH('orders (2)'!D784,products[Product ID],0),3)</f>
        <v>L</v>
      </c>
      <c r="R784" t="str">
        <f>INDEX(customers[],MATCH('orders (2)'!C784,customers[Customer ID],0),3)</f>
        <v>lburtenshawlp@shinystat.com</v>
      </c>
      <c r="S784" t="str">
        <f t="shared" si="48"/>
        <v>Liberta</v>
      </c>
      <c r="T784" t="str">
        <f>VLOOKUP(orders[[#This Row],[Customer ID]],customers[],9,FALSE)</f>
        <v>No</v>
      </c>
      <c r="U784" t="str">
        <f t="shared" si="49"/>
        <v>Automne</v>
      </c>
      <c r="V784" t="str">
        <f t="shared" si="50"/>
        <v>Light</v>
      </c>
      <c r="W784" s="3">
        <f t="shared" si="51"/>
        <v>145.82</v>
      </c>
    </row>
    <row r="785" spans="1:23" x14ac:dyDescent="0.2">
      <c r="A785" t="s">
        <v>4908</v>
      </c>
      <c r="B785" s="1">
        <v>43897</v>
      </c>
      <c r="C785" t="s">
        <v>4909</v>
      </c>
      <c r="D785" t="s">
        <v>6183</v>
      </c>
      <c r="E785">
        <v>6</v>
      </c>
      <c r="F785" t="s">
        <v>4910</v>
      </c>
      <c r="G785" t="s">
        <v>4912</v>
      </c>
      <c r="H785" t="s">
        <v>4913</v>
      </c>
      <c r="I785" t="s">
        <v>479</v>
      </c>
      <c r="J785" t="s">
        <v>317</v>
      </c>
      <c r="K785" t="s">
        <v>340</v>
      </c>
      <c r="L785" s="2">
        <v>0.2</v>
      </c>
      <c r="M785" s="3">
        <v>4.4550000000000001</v>
      </c>
      <c r="N785" s="3">
        <v>2.2275</v>
      </c>
      <c r="O785">
        <v>0.49004999999999999</v>
      </c>
      <c r="P785" t="str">
        <f>INDEX(products[],MATCH('orders (2)'!D785,products[Product ID],0),2)</f>
        <v>Exc</v>
      </c>
      <c r="Q785" t="str">
        <f>INDEX(products[],MATCH('orders (2)'!D785,products[Product ID],0),3)</f>
        <v>L</v>
      </c>
      <c r="R785" t="str">
        <f>INDEX(customers[],MATCH('orders (2)'!C785,customers[Customer ID],0),3)</f>
        <v>agregorattilq@vistaprint.com</v>
      </c>
      <c r="S785" t="str">
        <f t="shared" si="48"/>
        <v>Excercice</v>
      </c>
      <c r="T785" t="str">
        <f>VLOOKUP(orders[[#This Row],[Customer ID]],customers[],9,FALSE)</f>
        <v>No</v>
      </c>
      <c r="U785" t="str">
        <f t="shared" si="49"/>
        <v>Printemps</v>
      </c>
      <c r="V785" t="str">
        <f t="shared" si="50"/>
        <v>Light</v>
      </c>
      <c r="W785" s="3">
        <f t="shared" si="51"/>
        <v>26.73</v>
      </c>
    </row>
    <row r="786" spans="1:23" x14ac:dyDescent="0.2">
      <c r="A786" t="s">
        <v>4914</v>
      </c>
      <c r="B786" s="1">
        <v>44312</v>
      </c>
      <c r="C786" t="s">
        <v>4915</v>
      </c>
      <c r="D786" t="s">
        <v>6159</v>
      </c>
      <c r="E786">
        <v>5</v>
      </c>
      <c r="F786" t="s">
        <v>4916</v>
      </c>
      <c r="G786" t="s">
        <v>4918</v>
      </c>
      <c r="H786" t="s">
        <v>4919</v>
      </c>
      <c r="I786" t="s">
        <v>136</v>
      </c>
      <c r="J786" t="s">
        <v>18</v>
      </c>
      <c r="K786">
        <v>33673</v>
      </c>
      <c r="L786" s="2">
        <v>0.5</v>
      </c>
      <c r="M786" s="3">
        <v>8.73</v>
      </c>
      <c r="N786" s="3">
        <v>1.746</v>
      </c>
      <c r="O786">
        <v>1.1349</v>
      </c>
      <c r="P786" t="str">
        <f>INDEX(products[],MATCH('orders (2)'!D786,products[Product ID],0),2)</f>
        <v>Lib</v>
      </c>
      <c r="Q786" t="str">
        <f>INDEX(products[],MATCH('orders (2)'!D786,products[Product ID],0),3)</f>
        <v>M</v>
      </c>
      <c r="R786" t="str">
        <f>INDEX(customers[],MATCH('orders (2)'!C786,customers[Customer ID],0),3)</f>
        <v>ccrosterlr@gov.uk</v>
      </c>
      <c r="S786" t="str">
        <f t="shared" si="48"/>
        <v>Liberta</v>
      </c>
      <c r="T786" t="str">
        <f>VLOOKUP(orders[[#This Row],[Customer ID]],customers[],9,FALSE)</f>
        <v>Yes</v>
      </c>
      <c r="U786" t="str">
        <f t="shared" si="49"/>
        <v>Printemps</v>
      </c>
      <c r="V786" t="str">
        <f t="shared" si="50"/>
        <v>Medium</v>
      </c>
      <c r="W786" s="3">
        <f t="shared" si="51"/>
        <v>43.650000000000006</v>
      </c>
    </row>
    <row r="787" spans="1:23" x14ac:dyDescent="0.2">
      <c r="A787" t="s">
        <v>4920</v>
      </c>
      <c r="B787" s="1">
        <v>44511</v>
      </c>
      <c r="C787" t="s">
        <v>4921</v>
      </c>
      <c r="D787" t="s">
        <v>6169</v>
      </c>
      <c r="E787">
        <v>2</v>
      </c>
      <c r="F787" t="s">
        <v>4922</v>
      </c>
      <c r="H787" t="s">
        <v>4924</v>
      </c>
      <c r="I787" t="s">
        <v>129</v>
      </c>
      <c r="J787" t="s">
        <v>18</v>
      </c>
      <c r="K787">
        <v>37240</v>
      </c>
      <c r="L787" s="2">
        <v>1</v>
      </c>
      <c r="M787" s="3">
        <v>15.85</v>
      </c>
      <c r="N787" s="3">
        <v>1.585</v>
      </c>
      <c r="O787">
        <v>2.0605000000000002</v>
      </c>
      <c r="P787" t="str">
        <f>INDEX(products[],MATCH('orders (2)'!D787,products[Product ID],0),2)</f>
        <v>Lib</v>
      </c>
      <c r="Q787" t="str">
        <f>INDEX(products[],MATCH('orders (2)'!D787,products[Product ID],0),3)</f>
        <v>L</v>
      </c>
      <c r="R787" t="str">
        <f>INDEX(customers[],MATCH('orders (2)'!C787,customers[Customer ID],0),3)</f>
        <v>gwhiteheadls@hp.com</v>
      </c>
      <c r="S787" t="str">
        <f t="shared" si="48"/>
        <v>Liberta</v>
      </c>
      <c r="T787" t="str">
        <f>VLOOKUP(orders[[#This Row],[Customer ID]],customers[],9,FALSE)</f>
        <v>No</v>
      </c>
      <c r="U787" t="str">
        <f t="shared" si="49"/>
        <v>Automne</v>
      </c>
      <c r="V787" t="str">
        <f t="shared" si="50"/>
        <v>Light</v>
      </c>
      <c r="W787" s="3">
        <f t="shared" si="51"/>
        <v>31.7</v>
      </c>
    </row>
    <row r="788" spans="1:23" x14ac:dyDescent="0.2">
      <c r="A788" t="s">
        <v>4925</v>
      </c>
      <c r="B788" s="1">
        <v>44362</v>
      </c>
      <c r="C788" t="s">
        <v>4926</v>
      </c>
      <c r="D788" t="s">
        <v>6167</v>
      </c>
      <c r="E788">
        <v>1</v>
      </c>
      <c r="F788" t="s">
        <v>4927</v>
      </c>
      <c r="G788" t="s">
        <v>4929</v>
      </c>
      <c r="H788" t="s">
        <v>4930</v>
      </c>
      <c r="I788" t="s">
        <v>91</v>
      </c>
      <c r="J788" t="s">
        <v>18</v>
      </c>
      <c r="K788">
        <v>33175</v>
      </c>
      <c r="L788" s="2">
        <v>2.5</v>
      </c>
      <c r="M788" s="3">
        <v>22.884999999999998</v>
      </c>
      <c r="N788" s="3">
        <v>0.91539999999999988</v>
      </c>
      <c r="O788">
        <v>2.0596499999999995</v>
      </c>
      <c r="P788" t="str">
        <f>INDEX(products[],MATCH('orders (2)'!D788,products[Product ID],0),2)</f>
        <v>Ara</v>
      </c>
      <c r="Q788" t="str">
        <f>INDEX(products[],MATCH('orders (2)'!D788,products[Product ID],0),3)</f>
        <v>D</v>
      </c>
      <c r="R788" t="str">
        <f>INDEX(customers[],MATCH('orders (2)'!C788,customers[Customer ID],0),3)</f>
        <v>hjodrellelt@samsung.com</v>
      </c>
      <c r="S788" t="str">
        <f t="shared" si="48"/>
        <v>Arabica</v>
      </c>
      <c r="T788" t="str">
        <f>VLOOKUP(orders[[#This Row],[Customer ID]],customers[],9,FALSE)</f>
        <v>No</v>
      </c>
      <c r="U788" t="str">
        <f t="shared" si="49"/>
        <v>Été</v>
      </c>
      <c r="V788" t="str">
        <f t="shared" si="50"/>
        <v>Dark</v>
      </c>
      <c r="W788" s="3">
        <f t="shared" si="51"/>
        <v>22.884999999999998</v>
      </c>
    </row>
    <row r="789" spans="1:23" x14ac:dyDescent="0.2">
      <c r="A789" t="s">
        <v>4937</v>
      </c>
      <c r="B789" s="1">
        <v>44305</v>
      </c>
      <c r="C789" t="s">
        <v>4938</v>
      </c>
      <c r="D789" t="s">
        <v>6140</v>
      </c>
      <c r="E789">
        <v>6</v>
      </c>
      <c r="F789" t="s">
        <v>4939</v>
      </c>
      <c r="G789" t="s">
        <v>4940</v>
      </c>
      <c r="H789" t="s">
        <v>4941</v>
      </c>
      <c r="I789" t="s">
        <v>55</v>
      </c>
      <c r="J789" t="s">
        <v>18</v>
      </c>
      <c r="K789">
        <v>60686</v>
      </c>
      <c r="L789" s="2">
        <v>1</v>
      </c>
      <c r="M789" s="3">
        <v>13.75</v>
      </c>
      <c r="N789" s="3">
        <v>1.375</v>
      </c>
      <c r="O789">
        <v>1.5125</v>
      </c>
      <c r="P789" t="str">
        <f>INDEX(products[],MATCH('orders (2)'!D789,products[Product ID],0),2)</f>
        <v>Exc</v>
      </c>
      <c r="Q789" t="str">
        <f>INDEX(products[],MATCH('orders (2)'!D789,products[Product ID],0),3)</f>
        <v>M</v>
      </c>
      <c r="R789">
        <f>INDEX(customers[],MATCH('orders (2)'!C789,customers[Customer ID],0),3)</f>
        <v>0</v>
      </c>
      <c r="S789" t="str">
        <f t="shared" si="48"/>
        <v>Excercice</v>
      </c>
      <c r="T789" t="str">
        <f>VLOOKUP(orders[[#This Row],[Customer ID]],customers[],9,FALSE)</f>
        <v>Yes</v>
      </c>
      <c r="U789" t="str">
        <f t="shared" si="49"/>
        <v>Printemps</v>
      </c>
      <c r="V789" t="str">
        <f t="shared" si="50"/>
        <v>Medium</v>
      </c>
      <c r="W789" s="3">
        <f t="shared" si="51"/>
        <v>82.5</v>
      </c>
    </row>
    <row r="790" spans="1:23" x14ac:dyDescent="0.2">
      <c r="A790" t="s">
        <v>4942</v>
      </c>
      <c r="B790" s="1">
        <v>44771</v>
      </c>
      <c r="C790" t="s">
        <v>4943</v>
      </c>
      <c r="D790" t="s">
        <v>6150</v>
      </c>
      <c r="E790">
        <v>2</v>
      </c>
      <c r="F790" t="s">
        <v>4944</v>
      </c>
      <c r="G790" t="s">
        <v>4946</v>
      </c>
      <c r="H790" t="s">
        <v>4947</v>
      </c>
      <c r="I790" t="s">
        <v>404</v>
      </c>
      <c r="J790" t="s">
        <v>317</v>
      </c>
      <c r="K790" t="s">
        <v>405</v>
      </c>
      <c r="L790" s="2">
        <v>2.5</v>
      </c>
      <c r="M790" s="3">
        <v>22.884999999999998</v>
      </c>
      <c r="N790" s="3">
        <v>0.91539999999999988</v>
      </c>
      <c r="O790">
        <v>1.3730999999999998</v>
      </c>
      <c r="P790" t="str">
        <f>INDEX(products[],MATCH('orders (2)'!D790,products[Product ID],0),2)</f>
        <v>Rob</v>
      </c>
      <c r="Q790" t="str">
        <f>INDEX(products[],MATCH('orders (2)'!D790,products[Product ID],0),3)</f>
        <v>M</v>
      </c>
      <c r="R790" t="str">
        <f>INDEX(customers[],MATCH('orders (2)'!C790,customers[Customer ID],0),3)</f>
        <v>knottramlw@odnoklassniki.ru</v>
      </c>
      <c r="S790" t="str">
        <f t="shared" si="48"/>
        <v>Robesca</v>
      </c>
      <c r="T790" t="str">
        <f>VLOOKUP(orders[[#This Row],[Customer ID]],customers[],9,FALSE)</f>
        <v>Yes</v>
      </c>
      <c r="U790" t="str">
        <f t="shared" si="49"/>
        <v>Été</v>
      </c>
      <c r="V790" t="str">
        <f t="shared" si="50"/>
        <v>Medium</v>
      </c>
      <c r="W790" s="3">
        <f t="shared" si="51"/>
        <v>45.769999999999996</v>
      </c>
    </row>
    <row r="791" spans="1:23" x14ac:dyDescent="0.2">
      <c r="A791" t="s">
        <v>4948</v>
      </c>
      <c r="B791" s="1">
        <v>43485</v>
      </c>
      <c r="C791" t="s">
        <v>4949</v>
      </c>
      <c r="D791" t="s">
        <v>6139</v>
      </c>
      <c r="E791">
        <v>6</v>
      </c>
      <c r="F791" t="s">
        <v>4950</v>
      </c>
      <c r="G791" t="s">
        <v>4952</v>
      </c>
      <c r="H791" t="s">
        <v>4953</v>
      </c>
      <c r="I791" t="s">
        <v>37</v>
      </c>
      <c r="J791" t="s">
        <v>18</v>
      </c>
      <c r="K791">
        <v>94807</v>
      </c>
      <c r="L791" s="2">
        <v>1</v>
      </c>
      <c r="M791" s="3">
        <v>12.95</v>
      </c>
      <c r="N791" s="3">
        <v>1.2949999999999999</v>
      </c>
      <c r="O791">
        <v>1.1655</v>
      </c>
      <c r="P791" t="str">
        <f>INDEX(products[],MATCH('orders (2)'!D791,products[Product ID],0),2)</f>
        <v>Ara</v>
      </c>
      <c r="Q791" t="str">
        <f>INDEX(products[],MATCH('orders (2)'!D791,products[Product ID],0),3)</f>
        <v>L</v>
      </c>
      <c r="R791" t="str">
        <f>INDEX(customers[],MATCH('orders (2)'!C791,customers[Customer ID],0),3)</f>
        <v>nbuneylx@jugem.jp</v>
      </c>
      <c r="S791" t="str">
        <f t="shared" si="48"/>
        <v>Arabica</v>
      </c>
      <c r="T791" t="str">
        <f>VLOOKUP(orders[[#This Row],[Customer ID]],customers[],9,FALSE)</f>
        <v>No</v>
      </c>
      <c r="U791" t="str">
        <f t="shared" si="49"/>
        <v>Hiver</v>
      </c>
      <c r="V791" t="str">
        <f t="shared" si="50"/>
        <v>Light</v>
      </c>
      <c r="W791" s="3">
        <f t="shared" si="51"/>
        <v>77.699999999999989</v>
      </c>
    </row>
    <row r="792" spans="1:23" x14ac:dyDescent="0.2">
      <c r="A792" t="s">
        <v>4954</v>
      </c>
      <c r="B792" s="1">
        <v>44613</v>
      </c>
      <c r="C792" t="s">
        <v>4955</v>
      </c>
      <c r="D792" t="s">
        <v>6179</v>
      </c>
      <c r="E792">
        <v>3</v>
      </c>
      <c r="F792" t="s">
        <v>4956</v>
      </c>
      <c r="G792" t="s">
        <v>4958</v>
      </c>
      <c r="H792" t="s">
        <v>4959</v>
      </c>
      <c r="I792" t="s">
        <v>75</v>
      </c>
      <c r="J792" t="s">
        <v>18</v>
      </c>
      <c r="K792">
        <v>98506</v>
      </c>
      <c r="L792" s="2">
        <v>0.5</v>
      </c>
      <c r="M792" s="3">
        <v>7.77</v>
      </c>
      <c r="N792" s="3">
        <v>1.5539999999999998</v>
      </c>
      <c r="O792">
        <v>0.69929999999999992</v>
      </c>
      <c r="P792" t="str">
        <f>INDEX(products[],MATCH('orders (2)'!D792,products[Product ID],0),2)</f>
        <v>Ara</v>
      </c>
      <c r="Q792" t="str">
        <f>INDEX(products[],MATCH('orders (2)'!D792,products[Product ID],0),3)</f>
        <v>L</v>
      </c>
      <c r="R792" t="str">
        <f>INDEX(customers[],MATCH('orders (2)'!C792,customers[Customer ID],0),3)</f>
        <v>smcshealy@photobucket.com</v>
      </c>
      <c r="S792" t="str">
        <f t="shared" si="48"/>
        <v>Arabica</v>
      </c>
      <c r="T792" t="str">
        <f>VLOOKUP(orders[[#This Row],[Customer ID]],customers[],9,FALSE)</f>
        <v>No</v>
      </c>
      <c r="U792" t="str">
        <f t="shared" si="49"/>
        <v>Hiver</v>
      </c>
      <c r="V792" t="str">
        <f t="shared" si="50"/>
        <v>Light</v>
      </c>
      <c r="W792" s="3">
        <f t="shared" si="51"/>
        <v>23.31</v>
      </c>
    </row>
    <row r="793" spans="1:23" x14ac:dyDescent="0.2">
      <c r="A793" t="s">
        <v>4960</v>
      </c>
      <c r="B793" s="1">
        <v>43954</v>
      </c>
      <c r="C793" t="s">
        <v>4961</v>
      </c>
      <c r="D793" t="s">
        <v>6144</v>
      </c>
      <c r="E793">
        <v>5</v>
      </c>
      <c r="F793" t="s">
        <v>4962</v>
      </c>
      <c r="G793" t="s">
        <v>4964</v>
      </c>
      <c r="H793" t="s">
        <v>4965</v>
      </c>
      <c r="I793" t="s">
        <v>58</v>
      </c>
      <c r="J793" t="s">
        <v>18</v>
      </c>
      <c r="K793">
        <v>76011</v>
      </c>
      <c r="L793" s="2">
        <v>0.2</v>
      </c>
      <c r="M793" s="3">
        <v>4.7549999999999999</v>
      </c>
      <c r="N793" s="3">
        <v>2.3774999999999999</v>
      </c>
      <c r="O793">
        <v>0.61814999999999998</v>
      </c>
      <c r="P793" t="str">
        <f>INDEX(products[],MATCH('orders (2)'!D793,products[Product ID],0),2)</f>
        <v>Lib</v>
      </c>
      <c r="Q793" t="str">
        <f>INDEX(products[],MATCH('orders (2)'!D793,products[Product ID],0),3)</f>
        <v>L</v>
      </c>
      <c r="R793" t="str">
        <f>INDEX(customers[],MATCH('orders (2)'!C793,customers[Customer ID],0),3)</f>
        <v>khuddartlz@about.com</v>
      </c>
      <c r="S793" t="str">
        <f t="shared" si="48"/>
        <v>Liberta</v>
      </c>
      <c r="T793" t="str">
        <f>VLOOKUP(orders[[#This Row],[Customer ID]],customers[],9,FALSE)</f>
        <v>Yes</v>
      </c>
      <c r="U793" t="str">
        <f t="shared" si="49"/>
        <v>Printemps</v>
      </c>
      <c r="V793" t="str">
        <f t="shared" si="50"/>
        <v>Light</v>
      </c>
      <c r="W793" s="3">
        <f t="shared" si="51"/>
        <v>23.774999999999999</v>
      </c>
    </row>
    <row r="794" spans="1:23" x14ac:dyDescent="0.2">
      <c r="A794" t="s">
        <v>4966</v>
      </c>
      <c r="B794" s="1">
        <v>43545</v>
      </c>
      <c r="C794" t="s">
        <v>4967</v>
      </c>
      <c r="D794" t="s">
        <v>6159</v>
      </c>
      <c r="E794">
        <v>6</v>
      </c>
      <c r="F794" t="s">
        <v>4968</v>
      </c>
      <c r="G794" t="s">
        <v>4970</v>
      </c>
      <c r="H794" t="s">
        <v>4971</v>
      </c>
      <c r="I794" t="s">
        <v>356</v>
      </c>
      <c r="J794" t="s">
        <v>27</v>
      </c>
      <c r="K794" t="s">
        <v>357</v>
      </c>
      <c r="L794" s="2">
        <v>0.5</v>
      </c>
      <c r="M794" s="3">
        <v>8.73</v>
      </c>
      <c r="N794" s="3">
        <v>1.746</v>
      </c>
      <c r="O794">
        <v>1.1349</v>
      </c>
      <c r="P794" t="str">
        <f>INDEX(products[],MATCH('orders (2)'!D794,products[Product ID],0),2)</f>
        <v>Lib</v>
      </c>
      <c r="Q794" t="str">
        <f>INDEX(products[],MATCH('orders (2)'!D794,products[Product ID],0),3)</f>
        <v>M</v>
      </c>
      <c r="R794" t="str">
        <f>INDEX(customers[],MATCH('orders (2)'!C794,customers[Customer ID],0),3)</f>
        <v>jgippesm0@cloudflare.com</v>
      </c>
      <c r="S794" t="str">
        <f t="shared" si="48"/>
        <v>Liberta</v>
      </c>
      <c r="T794" t="str">
        <f>VLOOKUP(orders[[#This Row],[Customer ID]],customers[],9,FALSE)</f>
        <v>Yes</v>
      </c>
      <c r="U794" t="str">
        <f t="shared" si="49"/>
        <v>Printemps</v>
      </c>
      <c r="V794" t="str">
        <f t="shared" si="50"/>
        <v>Medium</v>
      </c>
      <c r="W794" s="3">
        <f t="shared" si="51"/>
        <v>52.38</v>
      </c>
    </row>
    <row r="795" spans="1:23" x14ac:dyDescent="0.2">
      <c r="A795" t="s">
        <v>4972</v>
      </c>
      <c r="B795" s="1">
        <v>43629</v>
      </c>
      <c r="C795" t="s">
        <v>4973</v>
      </c>
      <c r="D795" t="s">
        <v>6177</v>
      </c>
      <c r="E795">
        <v>5</v>
      </c>
      <c r="F795" t="s">
        <v>4974</v>
      </c>
      <c r="G795" t="s">
        <v>4976</v>
      </c>
      <c r="H795" t="s">
        <v>4977</v>
      </c>
      <c r="I795" t="s">
        <v>23</v>
      </c>
      <c r="J795" t="s">
        <v>18</v>
      </c>
      <c r="K795">
        <v>24009</v>
      </c>
      <c r="L795" s="2">
        <v>0.2</v>
      </c>
      <c r="M795" s="3">
        <v>3.5849999999999995</v>
      </c>
      <c r="N795" s="3">
        <v>1.7924999999999998</v>
      </c>
      <c r="O795">
        <v>0.21509999999999996</v>
      </c>
      <c r="P795" t="str">
        <f>INDEX(products[],MATCH('orders (2)'!D795,products[Product ID],0),2)</f>
        <v>Rob</v>
      </c>
      <c r="Q795" t="str">
        <f>INDEX(products[],MATCH('orders (2)'!D795,products[Product ID],0),3)</f>
        <v>L</v>
      </c>
      <c r="R795" t="str">
        <f>INDEX(customers[],MATCH('orders (2)'!C795,customers[Customer ID],0),3)</f>
        <v>lwhittleseem1@e-recht24.de</v>
      </c>
      <c r="S795" t="str">
        <f t="shared" si="48"/>
        <v>Robesca</v>
      </c>
      <c r="T795" t="str">
        <f>VLOOKUP(orders[[#This Row],[Customer ID]],customers[],9,FALSE)</f>
        <v>No</v>
      </c>
      <c r="U795" t="str">
        <f t="shared" si="49"/>
        <v>Été</v>
      </c>
      <c r="V795" t="str">
        <f t="shared" si="50"/>
        <v>Light</v>
      </c>
      <c r="W795" s="3">
        <f t="shared" si="51"/>
        <v>17.924999999999997</v>
      </c>
    </row>
    <row r="796" spans="1:23" x14ac:dyDescent="0.2">
      <c r="A796" t="s">
        <v>4978</v>
      </c>
      <c r="B796" s="1">
        <v>43987</v>
      </c>
      <c r="C796" t="s">
        <v>4979</v>
      </c>
      <c r="D796" t="s">
        <v>6181</v>
      </c>
      <c r="E796">
        <v>5</v>
      </c>
      <c r="F796" t="s">
        <v>4980</v>
      </c>
      <c r="G796" t="s">
        <v>4982</v>
      </c>
      <c r="H796" t="s">
        <v>4983</v>
      </c>
      <c r="I796" t="s">
        <v>277</v>
      </c>
      <c r="J796" t="s">
        <v>18</v>
      </c>
      <c r="K796">
        <v>11044</v>
      </c>
      <c r="L796" s="2">
        <v>2.5</v>
      </c>
      <c r="M796" s="3">
        <v>29.784999999999997</v>
      </c>
      <c r="N796" s="3">
        <v>1.1913999999999998</v>
      </c>
      <c r="O796">
        <v>2.6806499999999995</v>
      </c>
      <c r="P796" t="str">
        <f>INDEX(products[],MATCH('orders (2)'!D796,products[Product ID],0),2)</f>
        <v>Ara</v>
      </c>
      <c r="Q796" t="str">
        <f>INDEX(products[],MATCH('orders (2)'!D796,products[Product ID],0),3)</f>
        <v>L</v>
      </c>
      <c r="R796" t="str">
        <f>INDEX(customers[],MATCH('orders (2)'!C796,customers[Customer ID],0),3)</f>
        <v>gtrengrovem2@elpais.com</v>
      </c>
      <c r="S796" t="str">
        <f t="shared" si="48"/>
        <v>Arabica</v>
      </c>
      <c r="T796" t="str">
        <f>VLOOKUP(orders[[#This Row],[Customer ID]],customers[],9,FALSE)</f>
        <v>No</v>
      </c>
      <c r="U796" t="str">
        <f t="shared" si="49"/>
        <v>Été</v>
      </c>
      <c r="V796" t="str">
        <f t="shared" si="50"/>
        <v>Light</v>
      </c>
      <c r="W796" s="3">
        <f t="shared" si="51"/>
        <v>148.92499999999998</v>
      </c>
    </row>
    <row r="797" spans="1:23" x14ac:dyDescent="0.2">
      <c r="A797" t="s">
        <v>4984</v>
      </c>
      <c r="B797" s="1">
        <v>43540</v>
      </c>
      <c r="C797" t="s">
        <v>4985</v>
      </c>
      <c r="D797" t="s">
        <v>6172</v>
      </c>
      <c r="E797">
        <v>4</v>
      </c>
      <c r="F797" t="s">
        <v>4986</v>
      </c>
      <c r="G797" t="s">
        <v>4988</v>
      </c>
      <c r="H797" t="s">
        <v>4989</v>
      </c>
      <c r="I797" t="s">
        <v>281</v>
      </c>
      <c r="J797" t="s">
        <v>18</v>
      </c>
      <c r="K797">
        <v>92825</v>
      </c>
      <c r="L797" s="2">
        <v>0.5</v>
      </c>
      <c r="M797" s="3">
        <v>7.169999999999999</v>
      </c>
      <c r="N797" s="3">
        <v>1.4339999999999997</v>
      </c>
      <c r="O797">
        <v>0.43019999999999992</v>
      </c>
      <c r="P797" t="str">
        <f>INDEX(products[],MATCH('orders (2)'!D797,products[Product ID],0),2)</f>
        <v>Rob</v>
      </c>
      <c r="Q797" t="str">
        <f>INDEX(products[],MATCH('orders (2)'!D797,products[Product ID],0),3)</f>
        <v>L</v>
      </c>
      <c r="R797" t="str">
        <f>INDEX(customers[],MATCH('orders (2)'!C797,customers[Customer ID],0),3)</f>
        <v>wcalderom3@stumbleupon.com</v>
      </c>
      <c r="S797" t="str">
        <f t="shared" si="48"/>
        <v>Robesca</v>
      </c>
      <c r="T797" t="str">
        <f>VLOOKUP(orders[[#This Row],[Customer ID]],customers[],9,FALSE)</f>
        <v>No</v>
      </c>
      <c r="U797" t="str">
        <f t="shared" si="49"/>
        <v>Printemps</v>
      </c>
      <c r="V797" t="str">
        <f t="shared" si="50"/>
        <v>Light</v>
      </c>
      <c r="W797" s="3">
        <f t="shared" si="51"/>
        <v>28.679999999999996</v>
      </c>
    </row>
    <row r="798" spans="1:23" x14ac:dyDescent="0.2">
      <c r="A798" t="s">
        <v>4990</v>
      </c>
      <c r="B798" s="1">
        <v>44533</v>
      </c>
      <c r="C798" t="s">
        <v>4991</v>
      </c>
      <c r="D798" t="s">
        <v>6160</v>
      </c>
      <c r="E798">
        <v>1</v>
      </c>
      <c r="F798" t="s">
        <v>4992</v>
      </c>
      <c r="G798" t="s">
        <v>4993</v>
      </c>
      <c r="H798" t="s">
        <v>4994</v>
      </c>
      <c r="I798" t="s">
        <v>42</v>
      </c>
      <c r="J798" t="s">
        <v>18</v>
      </c>
      <c r="K798">
        <v>40596</v>
      </c>
      <c r="L798" s="2">
        <v>0.5</v>
      </c>
      <c r="M798" s="3">
        <v>9.51</v>
      </c>
      <c r="N798" s="3">
        <v>1.9019999999999999</v>
      </c>
      <c r="O798">
        <v>1.2363</v>
      </c>
      <c r="P798" t="str">
        <f>INDEX(products[],MATCH('orders (2)'!D798,products[Product ID],0),2)</f>
        <v>Lib</v>
      </c>
      <c r="Q798" t="str">
        <f>INDEX(products[],MATCH('orders (2)'!D798,products[Product ID],0),3)</f>
        <v>L</v>
      </c>
      <c r="R798">
        <f>INDEX(customers[],MATCH('orders (2)'!C798,customers[Customer ID],0),3)</f>
        <v>0</v>
      </c>
      <c r="S798" t="str">
        <f t="shared" si="48"/>
        <v>Liberta</v>
      </c>
      <c r="T798" t="str">
        <f>VLOOKUP(orders[[#This Row],[Customer ID]],customers[],9,FALSE)</f>
        <v>No</v>
      </c>
      <c r="U798" t="str">
        <f t="shared" si="49"/>
        <v>Hiver</v>
      </c>
      <c r="V798" t="str">
        <f t="shared" si="50"/>
        <v>Light</v>
      </c>
      <c r="W798" s="3">
        <f t="shared" si="51"/>
        <v>9.51</v>
      </c>
    </row>
    <row r="799" spans="1:23" x14ac:dyDescent="0.2">
      <c r="A799" t="s">
        <v>4995</v>
      </c>
      <c r="B799" s="1">
        <v>44751</v>
      </c>
      <c r="C799" t="s">
        <v>4996</v>
      </c>
      <c r="D799" t="s">
        <v>6179</v>
      </c>
      <c r="E799">
        <v>4</v>
      </c>
      <c r="F799" t="s">
        <v>4997</v>
      </c>
      <c r="G799" t="s">
        <v>4999</v>
      </c>
      <c r="H799" t="s">
        <v>5000</v>
      </c>
      <c r="I799" t="s">
        <v>136</v>
      </c>
      <c r="J799" t="s">
        <v>18</v>
      </c>
      <c r="K799">
        <v>33673</v>
      </c>
      <c r="L799" s="2">
        <v>0.5</v>
      </c>
      <c r="M799" s="3">
        <v>7.77</v>
      </c>
      <c r="N799" s="3">
        <v>1.5539999999999998</v>
      </c>
      <c r="O799">
        <v>0.69929999999999992</v>
      </c>
      <c r="P799" t="str">
        <f>INDEX(products[],MATCH('orders (2)'!D799,products[Product ID],0),2)</f>
        <v>Ara</v>
      </c>
      <c r="Q799" t="str">
        <f>INDEX(products[],MATCH('orders (2)'!D799,products[Product ID],0),3)</f>
        <v>L</v>
      </c>
      <c r="R799" t="str">
        <f>INDEX(customers[],MATCH('orders (2)'!C799,customers[Customer ID],0),3)</f>
        <v>jkennicottm5@yahoo.co.jp</v>
      </c>
      <c r="S799" t="str">
        <f t="shared" si="48"/>
        <v>Arabica</v>
      </c>
      <c r="T799" t="str">
        <f>VLOOKUP(orders[[#This Row],[Customer ID]],customers[],9,FALSE)</f>
        <v>No</v>
      </c>
      <c r="U799" t="str">
        <f t="shared" si="49"/>
        <v>Été</v>
      </c>
      <c r="V799" t="str">
        <f t="shared" si="50"/>
        <v>Light</v>
      </c>
      <c r="W799" s="3">
        <f t="shared" si="51"/>
        <v>31.08</v>
      </c>
    </row>
    <row r="800" spans="1:23" x14ac:dyDescent="0.2">
      <c r="A800" t="s">
        <v>5001</v>
      </c>
      <c r="B800" s="1">
        <v>43950</v>
      </c>
      <c r="C800" t="s">
        <v>5002</v>
      </c>
      <c r="D800" t="s">
        <v>6162</v>
      </c>
      <c r="E800">
        <v>3</v>
      </c>
      <c r="F800" t="s">
        <v>5003</v>
      </c>
      <c r="G800" t="s">
        <v>5005</v>
      </c>
      <c r="H800" t="s">
        <v>5006</v>
      </c>
      <c r="I800" t="s">
        <v>97</v>
      </c>
      <c r="J800" t="s">
        <v>18</v>
      </c>
      <c r="K800">
        <v>95138</v>
      </c>
      <c r="L800" s="2">
        <v>0.2</v>
      </c>
      <c r="M800" s="3">
        <v>2.6849999999999996</v>
      </c>
      <c r="N800" s="3">
        <v>1.3424999999999998</v>
      </c>
      <c r="O800">
        <v>0.16109999999999997</v>
      </c>
      <c r="P800" t="str">
        <f>INDEX(products[],MATCH('orders (2)'!D800,products[Product ID],0),2)</f>
        <v>Rob</v>
      </c>
      <c r="Q800" t="str">
        <f>INDEX(products[],MATCH('orders (2)'!D800,products[Product ID],0),3)</f>
        <v>D</v>
      </c>
      <c r="R800" t="str">
        <f>INDEX(customers[],MATCH('orders (2)'!C800,customers[Customer ID],0),3)</f>
        <v>gruggenm6@nymag.com</v>
      </c>
      <c r="S800" t="str">
        <f t="shared" si="48"/>
        <v>Robesca</v>
      </c>
      <c r="T800" t="str">
        <f>VLOOKUP(orders[[#This Row],[Customer ID]],customers[],9,FALSE)</f>
        <v>Yes</v>
      </c>
      <c r="U800" t="str">
        <f t="shared" si="49"/>
        <v>Printemps</v>
      </c>
      <c r="V800" t="str">
        <f t="shared" si="50"/>
        <v>Dark</v>
      </c>
      <c r="W800" s="3">
        <f t="shared" si="51"/>
        <v>8.0549999999999997</v>
      </c>
    </row>
    <row r="801" spans="1:23" x14ac:dyDescent="0.2">
      <c r="A801" t="s">
        <v>5007</v>
      </c>
      <c r="B801" s="1">
        <v>44588</v>
      </c>
      <c r="C801" t="s">
        <v>5008</v>
      </c>
      <c r="D801" t="s">
        <v>6182</v>
      </c>
      <c r="E801">
        <v>3</v>
      </c>
      <c r="F801" t="s">
        <v>5009</v>
      </c>
      <c r="H801" t="s">
        <v>5010</v>
      </c>
      <c r="I801" t="s">
        <v>46</v>
      </c>
      <c r="J801" t="s">
        <v>18</v>
      </c>
      <c r="K801">
        <v>20470</v>
      </c>
      <c r="L801" s="2">
        <v>1</v>
      </c>
      <c r="M801" s="3">
        <v>12.15</v>
      </c>
      <c r="N801" s="3">
        <v>1.2150000000000001</v>
      </c>
      <c r="O801">
        <v>1.3365</v>
      </c>
      <c r="P801" t="str">
        <f>INDEX(products[],MATCH('orders (2)'!D801,products[Product ID],0),2)</f>
        <v>Exc</v>
      </c>
      <c r="Q801" t="str">
        <f>INDEX(products[],MATCH('orders (2)'!D801,products[Product ID],0),3)</f>
        <v>D</v>
      </c>
      <c r="R801">
        <f>INDEX(customers[],MATCH('orders (2)'!C801,customers[Customer ID],0),3)</f>
        <v>0</v>
      </c>
      <c r="S801" t="str">
        <f t="shared" si="48"/>
        <v>Excercice</v>
      </c>
      <c r="T801" t="str">
        <f>VLOOKUP(orders[[#This Row],[Customer ID]],customers[],9,FALSE)</f>
        <v>Yes</v>
      </c>
      <c r="U801" t="str">
        <f t="shared" si="49"/>
        <v>Hiver</v>
      </c>
      <c r="V801" t="str">
        <f t="shared" si="50"/>
        <v>Dark</v>
      </c>
      <c r="W801" s="3">
        <f t="shared" si="51"/>
        <v>36.450000000000003</v>
      </c>
    </row>
    <row r="802" spans="1:23" x14ac:dyDescent="0.2">
      <c r="A802" t="s">
        <v>5011</v>
      </c>
      <c r="B802" s="1">
        <v>44240</v>
      </c>
      <c r="C802" t="s">
        <v>5012</v>
      </c>
      <c r="D802" t="s">
        <v>6162</v>
      </c>
      <c r="E802">
        <v>6</v>
      </c>
      <c r="F802" t="s">
        <v>5013</v>
      </c>
      <c r="G802" t="s">
        <v>5015</v>
      </c>
      <c r="H802" t="s">
        <v>5016</v>
      </c>
      <c r="I802" t="s">
        <v>3663</v>
      </c>
      <c r="J802" t="s">
        <v>317</v>
      </c>
      <c r="K802" t="s">
        <v>397</v>
      </c>
      <c r="L802" s="2">
        <v>0.2</v>
      </c>
      <c r="M802" s="3">
        <v>2.6849999999999996</v>
      </c>
      <c r="N802" s="3">
        <v>1.3424999999999998</v>
      </c>
      <c r="O802">
        <v>0.16109999999999997</v>
      </c>
      <c r="P802" t="str">
        <f>INDEX(products[],MATCH('orders (2)'!D802,products[Product ID],0),2)</f>
        <v>Rob</v>
      </c>
      <c r="Q802" t="str">
        <f>INDEX(products[],MATCH('orders (2)'!D802,products[Product ID],0),3)</f>
        <v>D</v>
      </c>
      <c r="R802" t="str">
        <f>INDEX(customers[],MATCH('orders (2)'!C802,customers[Customer ID],0),3)</f>
        <v>mfrightm8@harvard.edu</v>
      </c>
      <c r="S802" t="str">
        <f t="shared" si="48"/>
        <v>Robesca</v>
      </c>
      <c r="T802" t="str">
        <f>VLOOKUP(orders[[#This Row],[Customer ID]],customers[],9,FALSE)</f>
        <v>No</v>
      </c>
      <c r="U802" t="str">
        <f t="shared" si="49"/>
        <v>Hiver</v>
      </c>
      <c r="V802" t="str">
        <f t="shared" si="50"/>
        <v>Dark</v>
      </c>
      <c r="W802" s="3">
        <f t="shared" si="51"/>
        <v>16.11</v>
      </c>
    </row>
    <row r="803" spans="1:23" x14ac:dyDescent="0.2">
      <c r="A803" t="s">
        <v>5017</v>
      </c>
      <c r="B803" s="1">
        <v>44025</v>
      </c>
      <c r="C803" t="s">
        <v>5018</v>
      </c>
      <c r="D803" t="s">
        <v>6148</v>
      </c>
      <c r="E803">
        <v>2</v>
      </c>
      <c r="F803" t="s">
        <v>5019</v>
      </c>
      <c r="G803" t="s">
        <v>5021</v>
      </c>
      <c r="H803" t="s">
        <v>5022</v>
      </c>
      <c r="I803" t="s">
        <v>75</v>
      </c>
      <c r="J803" t="s">
        <v>18</v>
      </c>
      <c r="K803">
        <v>98506</v>
      </c>
      <c r="L803" s="2">
        <v>2.5</v>
      </c>
      <c r="M803" s="3">
        <v>20.584999999999997</v>
      </c>
      <c r="N803" s="3">
        <v>0.82339999999999991</v>
      </c>
      <c r="O803">
        <v>1.2350999999999999</v>
      </c>
      <c r="P803" t="str">
        <f>INDEX(products[],MATCH('orders (2)'!D803,products[Product ID],0),2)</f>
        <v>Rob</v>
      </c>
      <c r="Q803" t="str">
        <f>INDEX(products[],MATCH('orders (2)'!D803,products[Product ID],0),3)</f>
        <v>D</v>
      </c>
      <c r="R803" t="str">
        <f>INDEX(customers[],MATCH('orders (2)'!C803,customers[Customer ID],0),3)</f>
        <v>btartem9@aol.com</v>
      </c>
      <c r="S803" t="str">
        <f t="shared" si="48"/>
        <v>Robesca</v>
      </c>
      <c r="T803" t="str">
        <f>VLOOKUP(orders[[#This Row],[Customer ID]],customers[],9,FALSE)</f>
        <v>Yes</v>
      </c>
      <c r="U803" t="str">
        <f t="shared" si="49"/>
        <v>Été</v>
      </c>
      <c r="V803" t="str">
        <f t="shared" si="50"/>
        <v>Dark</v>
      </c>
      <c r="W803" s="3">
        <f t="shared" si="51"/>
        <v>41.169999999999995</v>
      </c>
    </row>
    <row r="804" spans="1:23" x14ac:dyDescent="0.2">
      <c r="A804" t="s">
        <v>5023</v>
      </c>
      <c r="B804" s="1">
        <v>43902</v>
      </c>
      <c r="C804" t="s">
        <v>5024</v>
      </c>
      <c r="D804" t="s">
        <v>6162</v>
      </c>
      <c r="E804">
        <v>4</v>
      </c>
      <c r="F804" t="s">
        <v>5025</v>
      </c>
      <c r="G804" t="s">
        <v>5027</v>
      </c>
      <c r="H804" t="s">
        <v>5028</v>
      </c>
      <c r="I804" t="s">
        <v>457</v>
      </c>
      <c r="J804" t="s">
        <v>18</v>
      </c>
      <c r="K804">
        <v>75185</v>
      </c>
      <c r="L804" s="2">
        <v>0.2</v>
      </c>
      <c r="M804" s="3">
        <v>2.6849999999999996</v>
      </c>
      <c r="N804" s="3">
        <v>1.3424999999999998</v>
      </c>
      <c r="O804">
        <v>0.16109999999999997</v>
      </c>
      <c r="P804" t="str">
        <f>INDEX(products[],MATCH('orders (2)'!D804,products[Product ID],0),2)</f>
        <v>Rob</v>
      </c>
      <c r="Q804" t="str">
        <f>INDEX(products[],MATCH('orders (2)'!D804,products[Product ID],0),3)</f>
        <v>D</v>
      </c>
      <c r="R804" t="str">
        <f>INDEX(customers[],MATCH('orders (2)'!C804,customers[Customer ID],0),3)</f>
        <v>ckrzysztofiakma@skyrock.com</v>
      </c>
      <c r="S804" t="str">
        <f t="shared" si="48"/>
        <v>Robesca</v>
      </c>
      <c r="T804" t="str">
        <f>VLOOKUP(orders[[#This Row],[Customer ID]],customers[],9,FALSE)</f>
        <v>No</v>
      </c>
      <c r="U804" t="str">
        <f t="shared" si="49"/>
        <v>Printemps</v>
      </c>
      <c r="V804" t="str">
        <f t="shared" si="50"/>
        <v>Dark</v>
      </c>
      <c r="W804" s="3">
        <f t="shared" si="51"/>
        <v>10.739999999999998</v>
      </c>
    </row>
    <row r="805" spans="1:23" x14ac:dyDescent="0.2">
      <c r="A805" t="s">
        <v>5029</v>
      </c>
      <c r="B805" s="1">
        <v>43955</v>
      </c>
      <c r="C805" t="s">
        <v>5030</v>
      </c>
      <c r="D805" t="s">
        <v>6165</v>
      </c>
      <c r="E805">
        <v>4</v>
      </c>
      <c r="F805" t="s">
        <v>5031</v>
      </c>
      <c r="H805" t="s">
        <v>5033</v>
      </c>
      <c r="I805" t="s">
        <v>130</v>
      </c>
      <c r="J805" t="s">
        <v>18</v>
      </c>
      <c r="K805">
        <v>94207</v>
      </c>
      <c r="L805" s="2">
        <v>2.5</v>
      </c>
      <c r="M805" s="3">
        <v>31.624999999999996</v>
      </c>
      <c r="N805" s="3">
        <v>1.2649999999999999</v>
      </c>
      <c r="O805">
        <v>3.4787499999999998</v>
      </c>
      <c r="P805" t="str">
        <f>INDEX(products[],MATCH('orders (2)'!D805,products[Product ID],0),2)</f>
        <v>Exc</v>
      </c>
      <c r="Q805" t="str">
        <f>INDEX(products[],MATCH('orders (2)'!D805,products[Product ID],0),3)</f>
        <v>M</v>
      </c>
      <c r="R805" t="str">
        <f>INDEX(customers[],MATCH('orders (2)'!C805,customers[Customer ID],0),3)</f>
        <v>dpenquetmb@diigo.com</v>
      </c>
      <c r="S805" t="str">
        <f t="shared" si="48"/>
        <v>Excercice</v>
      </c>
      <c r="T805" t="str">
        <f>VLOOKUP(orders[[#This Row],[Customer ID]],customers[],9,FALSE)</f>
        <v>No</v>
      </c>
      <c r="U805" t="str">
        <f t="shared" si="49"/>
        <v>Printemps</v>
      </c>
      <c r="V805" t="str">
        <f t="shared" si="50"/>
        <v>Medium</v>
      </c>
      <c r="W805" s="3">
        <f t="shared" si="51"/>
        <v>126.49999999999999</v>
      </c>
    </row>
    <row r="806" spans="1:23" x14ac:dyDescent="0.2">
      <c r="A806" t="s">
        <v>5034</v>
      </c>
      <c r="B806" s="1">
        <v>44289</v>
      </c>
      <c r="C806" t="s">
        <v>5035</v>
      </c>
      <c r="D806" t="s">
        <v>6178</v>
      </c>
      <c r="E806">
        <v>2</v>
      </c>
      <c r="F806" t="s">
        <v>5036</v>
      </c>
      <c r="G806" t="s">
        <v>5037</v>
      </c>
      <c r="H806" t="s">
        <v>5038</v>
      </c>
      <c r="I806" t="s">
        <v>279</v>
      </c>
      <c r="J806" t="s">
        <v>27</v>
      </c>
      <c r="K806" t="s">
        <v>309</v>
      </c>
      <c r="L806" s="2">
        <v>1</v>
      </c>
      <c r="M806" s="3">
        <v>11.95</v>
      </c>
      <c r="N806" s="3">
        <v>1.1949999999999998</v>
      </c>
      <c r="O806">
        <v>0.71699999999999997</v>
      </c>
      <c r="P806" t="str">
        <f>INDEX(products[],MATCH('orders (2)'!D806,products[Product ID],0),2)</f>
        <v>Rob</v>
      </c>
      <c r="Q806" t="str">
        <f>INDEX(products[],MATCH('orders (2)'!D806,products[Product ID],0),3)</f>
        <v>L</v>
      </c>
      <c r="R806">
        <f>INDEX(customers[],MATCH('orders (2)'!C806,customers[Customer ID],0),3)</f>
        <v>0</v>
      </c>
      <c r="S806" t="str">
        <f t="shared" si="48"/>
        <v>Robesca</v>
      </c>
      <c r="T806" t="str">
        <f>VLOOKUP(orders[[#This Row],[Customer ID]],customers[],9,FALSE)</f>
        <v>No</v>
      </c>
      <c r="U806" t="str">
        <f t="shared" si="49"/>
        <v>Printemps</v>
      </c>
      <c r="V806" t="str">
        <f t="shared" si="50"/>
        <v>Light</v>
      </c>
      <c r="W806" s="3">
        <f t="shared" si="51"/>
        <v>23.9</v>
      </c>
    </row>
    <row r="807" spans="1:23" x14ac:dyDescent="0.2">
      <c r="A807" t="s">
        <v>5039</v>
      </c>
      <c r="B807" s="1">
        <v>44713</v>
      </c>
      <c r="C807" t="s">
        <v>5040</v>
      </c>
      <c r="D807" t="s">
        <v>6145</v>
      </c>
      <c r="E807">
        <v>1</v>
      </c>
      <c r="F807" t="s">
        <v>5041</v>
      </c>
      <c r="G807" t="s">
        <v>5042</v>
      </c>
      <c r="H807" t="s">
        <v>5043</v>
      </c>
      <c r="I807" t="s">
        <v>5044</v>
      </c>
      <c r="J807" t="s">
        <v>18</v>
      </c>
      <c r="K807">
        <v>55590</v>
      </c>
      <c r="L807" s="2">
        <v>0.5</v>
      </c>
      <c r="M807" s="3">
        <v>5.97</v>
      </c>
      <c r="N807" s="3">
        <v>1.194</v>
      </c>
      <c r="O807">
        <v>0.35819999999999996</v>
      </c>
      <c r="P807" t="str">
        <f>INDEX(products[],MATCH('orders (2)'!D807,products[Product ID],0),2)</f>
        <v>Rob</v>
      </c>
      <c r="Q807" t="str">
        <f>INDEX(products[],MATCH('orders (2)'!D807,products[Product ID],0),3)</f>
        <v>M</v>
      </c>
      <c r="R807">
        <f>INDEX(customers[],MATCH('orders (2)'!C807,customers[Customer ID],0),3)</f>
        <v>0</v>
      </c>
      <c r="S807" t="str">
        <f t="shared" si="48"/>
        <v>Robesca</v>
      </c>
      <c r="T807" t="str">
        <f>VLOOKUP(orders[[#This Row],[Customer ID]],customers[],9,FALSE)</f>
        <v>No</v>
      </c>
      <c r="U807" t="str">
        <f t="shared" si="49"/>
        <v>Été</v>
      </c>
      <c r="V807" t="str">
        <f t="shared" si="50"/>
        <v>Medium</v>
      </c>
      <c r="W807" s="3">
        <f t="shared" si="51"/>
        <v>5.97</v>
      </c>
    </row>
    <row r="808" spans="1:23" x14ac:dyDescent="0.2">
      <c r="A808" t="s">
        <v>5045</v>
      </c>
      <c r="B808" s="1">
        <v>44241</v>
      </c>
      <c r="C808" t="s">
        <v>5046</v>
      </c>
      <c r="D808" t="s">
        <v>6149</v>
      </c>
      <c r="E808">
        <v>2</v>
      </c>
      <c r="F808" t="s">
        <v>5047</v>
      </c>
      <c r="H808" t="s">
        <v>5048</v>
      </c>
      <c r="I808" t="s">
        <v>247</v>
      </c>
      <c r="J808" t="s">
        <v>27</v>
      </c>
      <c r="K808" t="s">
        <v>248</v>
      </c>
      <c r="L808" s="2">
        <v>0.2</v>
      </c>
      <c r="M808" s="3">
        <v>3.8849999999999998</v>
      </c>
      <c r="N808" s="3">
        <v>1.9424999999999999</v>
      </c>
      <c r="O808">
        <v>0.50505</v>
      </c>
      <c r="P808" t="str">
        <f>INDEX(products[],MATCH('orders (2)'!D808,products[Product ID],0),2)</f>
        <v>Lib</v>
      </c>
      <c r="Q808" t="str">
        <f>INDEX(products[],MATCH('orders (2)'!D808,products[Product ID],0),3)</f>
        <v>D</v>
      </c>
      <c r="R808">
        <f>INDEX(customers[],MATCH('orders (2)'!C808,customers[Customer ID],0),3)</f>
        <v>0</v>
      </c>
      <c r="S808" t="str">
        <f t="shared" si="48"/>
        <v>Liberta</v>
      </c>
      <c r="T808" t="str">
        <f>VLOOKUP(orders[[#This Row],[Customer ID]],customers[],9,FALSE)</f>
        <v>Yes</v>
      </c>
      <c r="U808" t="str">
        <f t="shared" si="49"/>
        <v>Hiver</v>
      </c>
      <c r="V808" t="str">
        <f t="shared" si="50"/>
        <v>Dark</v>
      </c>
      <c r="W808" s="3">
        <f t="shared" si="51"/>
        <v>7.77</v>
      </c>
    </row>
    <row r="809" spans="1:23" x14ac:dyDescent="0.2">
      <c r="A809" t="s">
        <v>5049</v>
      </c>
      <c r="B809" s="1">
        <v>44543</v>
      </c>
      <c r="C809" t="s">
        <v>5050</v>
      </c>
      <c r="D809" t="s">
        <v>6168</v>
      </c>
      <c r="E809">
        <v>3</v>
      </c>
      <c r="F809" t="s">
        <v>5051</v>
      </c>
      <c r="G809" t="s">
        <v>5053</v>
      </c>
      <c r="H809" t="s">
        <v>5054</v>
      </c>
      <c r="I809" t="s">
        <v>372</v>
      </c>
      <c r="J809" t="s">
        <v>317</v>
      </c>
      <c r="K809" t="s">
        <v>373</v>
      </c>
      <c r="L809" s="2">
        <v>0.5</v>
      </c>
      <c r="M809" s="3">
        <v>7.77</v>
      </c>
      <c r="N809" s="3">
        <v>1.5539999999999998</v>
      </c>
      <c r="O809">
        <v>1.0101</v>
      </c>
      <c r="P809" t="str">
        <f>INDEX(products[],MATCH('orders (2)'!D809,products[Product ID],0),2)</f>
        <v>Lib</v>
      </c>
      <c r="Q809" t="str">
        <f>INDEX(products[],MATCH('orders (2)'!D809,products[Product ID],0),3)</f>
        <v>D</v>
      </c>
      <c r="R809" t="str">
        <f>INDEX(customers[],MATCH('orders (2)'!C809,customers[Customer ID],0),3)</f>
        <v>kferrettimf@huffingtonpost.com</v>
      </c>
      <c r="S809" t="str">
        <f t="shared" si="48"/>
        <v>Liberta</v>
      </c>
      <c r="T809" t="str">
        <f>VLOOKUP(orders[[#This Row],[Customer ID]],customers[],9,FALSE)</f>
        <v>No</v>
      </c>
      <c r="U809" t="str">
        <f t="shared" si="49"/>
        <v>Hiver</v>
      </c>
      <c r="V809" t="str">
        <f t="shared" si="50"/>
        <v>Dark</v>
      </c>
      <c r="W809" s="3">
        <f t="shared" si="51"/>
        <v>23.31</v>
      </c>
    </row>
    <row r="810" spans="1:23" x14ac:dyDescent="0.2">
      <c r="A810" t="s">
        <v>5055</v>
      </c>
      <c r="B810" s="1">
        <v>43868</v>
      </c>
      <c r="C810" t="s">
        <v>5112</v>
      </c>
      <c r="D810" t="s">
        <v>6141</v>
      </c>
      <c r="E810">
        <v>5</v>
      </c>
      <c r="F810" t="s">
        <v>5113</v>
      </c>
      <c r="G810" t="s">
        <v>5114</v>
      </c>
      <c r="H810" t="s">
        <v>5115</v>
      </c>
      <c r="I810" t="s">
        <v>62</v>
      </c>
      <c r="J810" t="s">
        <v>18</v>
      </c>
      <c r="K810">
        <v>77260</v>
      </c>
      <c r="L810" s="2">
        <v>2.5</v>
      </c>
      <c r="M810" s="3">
        <v>27.484999999999996</v>
      </c>
      <c r="N810" s="3">
        <v>1.0993999999999999</v>
      </c>
      <c r="O810">
        <v>1.6490999999999998</v>
      </c>
      <c r="P810" t="str">
        <f>INDEX(products[],MATCH('orders (2)'!D810,products[Product ID],0),2)</f>
        <v>Rob</v>
      </c>
      <c r="Q810" t="str">
        <f>INDEX(products[],MATCH('orders (2)'!D810,products[Product ID],0),3)</f>
        <v>L</v>
      </c>
      <c r="R810">
        <f>INDEX(customers[],MATCH('orders (2)'!C810,customers[Customer ID],0),3)</f>
        <v>0</v>
      </c>
      <c r="S810" t="str">
        <f t="shared" si="48"/>
        <v>Robesca</v>
      </c>
      <c r="T810" t="str">
        <f>VLOOKUP(orders[[#This Row],[Customer ID]],customers[],9,FALSE)</f>
        <v>No</v>
      </c>
      <c r="U810" t="str">
        <f t="shared" si="49"/>
        <v>Hiver</v>
      </c>
      <c r="V810" t="str">
        <f t="shared" si="50"/>
        <v>Light</v>
      </c>
      <c r="W810" s="3">
        <f t="shared" si="51"/>
        <v>137.42499999999998</v>
      </c>
    </row>
    <row r="811" spans="1:23" x14ac:dyDescent="0.2">
      <c r="A811" t="s">
        <v>5111</v>
      </c>
      <c r="B811" s="1">
        <v>44761</v>
      </c>
      <c r="C811" t="s">
        <v>5112</v>
      </c>
      <c r="D811" t="s">
        <v>6169</v>
      </c>
      <c r="E811">
        <v>5</v>
      </c>
      <c r="F811" t="s">
        <v>5113</v>
      </c>
      <c r="G811" t="s">
        <v>5114</v>
      </c>
      <c r="H811" t="s">
        <v>5115</v>
      </c>
      <c r="I811" t="s">
        <v>62</v>
      </c>
      <c r="J811" t="s">
        <v>18</v>
      </c>
      <c r="K811">
        <v>77260</v>
      </c>
      <c r="L811" s="2">
        <v>1</v>
      </c>
      <c r="M811" s="3">
        <v>15.85</v>
      </c>
      <c r="N811" s="3">
        <v>1.585</v>
      </c>
      <c r="O811">
        <v>2.0605000000000002</v>
      </c>
      <c r="P811" t="str">
        <f>INDEX(products[],MATCH('orders (2)'!D811,products[Product ID],0),2)</f>
        <v>Lib</v>
      </c>
      <c r="Q811" t="str">
        <f>INDEX(products[],MATCH('orders (2)'!D811,products[Product ID],0),3)</f>
        <v>L</v>
      </c>
      <c r="R811">
        <f>INDEX(customers[],MATCH('orders (2)'!C811,customers[Customer ID],0),3)</f>
        <v>0</v>
      </c>
      <c r="S811" t="str">
        <f t="shared" si="48"/>
        <v>Liberta</v>
      </c>
      <c r="T811" t="str">
        <f>VLOOKUP(orders[[#This Row],[Customer ID]],customers[],9,FALSE)</f>
        <v>No</v>
      </c>
      <c r="U811" t="str">
        <f t="shared" si="49"/>
        <v>Été</v>
      </c>
      <c r="V811" t="str">
        <f t="shared" si="50"/>
        <v>Light</v>
      </c>
      <c r="W811" s="3">
        <f t="shared" si="51"/>
        <v>79.25</v>
      </c>
    </row>
    <row r="812" spans="1:23" x14ac:dyDescent="0.2">
      <c r="A812" t="s">
        <v>5221</v>
      </c>
      <c r="B812" s="1">
        <v>43715</v>
      </c>
      <c r="C812" t="s">
        <v>5112</v>
      </c>
      <c r="D812" t="s">
        <v>6180</v>
      </c>
      <c r="E812">
        <v>3</v>
      </c>
      <c r="F812" t="s">
        <v>5113</v>
      </c>
      <c r="G812" t="s">
        <v>5114</v>
      </c>
      <c r="H812" t="s">
        <v>5115</v>
      </c>
      <c r="I812" t="s">
        <v>62</v>
      </c>
      <c r="J812" t="s">
        <v>18</v>
      </c>
      <c r="K812">
        <v>77260</v>
      </c>
      <c r="L812" s="2">
        <v>2.5</v>
      </c>
      <c r="M812" s="3">
        <v>33.464999999999996</v>
      </c>
      <c r="N812" s="3">
        <v>1.3385999999999998</v>
      </c>
      <c r="O812">
        <v>4.3504499999999995</v>
      </c>
      <c r="P812" t="str">
        <f>INDEX(products[],MATCH('orders (2)'!D812,products[Product ID],0),2)</f>
        <v>Lib</v>
      </c>
      <c r="Q812" t="str">
        <f>INDEX(products[],MATCH('orders (2)'!D812,products[Product ID],0),3)</f>
        <v>M</v>
      </c>
      <c r="R812">
        <f>INDEX(customers[],MATCH('orders (2)'!C812,customers[Customer ID],0),3)</f>
        <v>0</v>
      </c>
      <c r="S812" t="str">
        <f t="shared" si="48"/>
        <v>Liberta</v>
      </c>
      <c r="T812" t="str">
        <f>VLOOKUP(orders[[#This Row],[Customer ID]],customers[],9,FALSE)</f>
        <v>No</v>
      </c>
      <c r="U812" t="str">
        <f t="shared" si="49"/>
        <v xml:space="preserve">Automne </v>
      </c>
      <c r="V812" t="str">
        <f t="shared" si="50"/>
        <v>Medium</v>
      </c>
      <c r="W812" s="3">
        <f t="shared" si="51"/>
        <v>100.39499999999998</v>
      </c>
    </row>
    <row r="813" spans="1:23" x14ac:dyDescent="0.2">
      <c r="A813" t="s">
        <v>5061</v>
      </c>
      <c r="B813" s="1">
        <v>44235</v>
      </c>
      <c r="C813" t="s">
        <v>5062</v>
      </c>
      <c r="D813" t="s">
        <v>6162</v>
      </c>
      <c r="E813">
        <v>3</v>
      </c>
      <c r="F813" t="s">
        <v>5063</v>
      </c>
      <c r="G813" t="s">
        <v>5064</v>
      </c>
      <c r="H813" t="s">
        <v>5065</v>
      </c>
      <c r="I813" t="s">
        <v>49</v>
      </c>
      <c r="J813" t="s">
        <v>18</v>
      </c>
      <c r="K813">
        <v>79934</v>
      </c>
      <c r="L813" s="2">
        <v>0.2</v>
      </c>
      <c r="M813" s="3">
        <v>2.6849999999999996</v>
      </c>
      <c r="N813" s="3">
        <v>1.3424999999999998</v>
      </c>
      <c r="O813">
        <v>0.16109999999999997</v>
      </c>
      <c r="P813" t="str">
        <f>INDEX(products[],MATCH('orders (2)'!D813,products[Product ID],0),2)</f>
        <v>Rob</v>
      </c>
      <c r="Q813" t="str">
        <f>INDEX(products[],MATCH('orders (2)'!D813,products[Product ID],0),3)</f>
        <v>D</v>
      </c>
      <c r="R813">
        <f>INDEX(customers[],MATCH('orders (2)'!C813,customers[Customer ID],0),3)</f>
        <v>0</v>
      </c>
      <c r="S813" t="str">
        <f t="shared" si="48"/>
        <v>Robesca</v>
      </c>
      <c r="T813" t="str">
        <f>VLOOKUP(orders[[#This Row],[Customer ID]],customers[],9,FALSE)</f>
        <v>Yes</v>
      </c>
      <c r="U813" t="str">
        <f t="shared" si="49"/>
        <v>Hiver</v>
      </c>
      <c r="V813" t="str">
        <f t="shared" si="50"/>
        <v>Dark</v>
      </c>
      <c r="W813" s="3">
        <f t="shared" si="51"/>
        <v>8.0549999999999997</v>
      </c>
    </row>
    <row r="814" spans="1:23" x14ac:dyDescent="0.2">
      <c r="A814" t="s">
        <v>5066</v>
      </c>
      <c r="B814" s="1">
        <v>44054</v>
      </c>
      <c r="C814" t="s">
        <v>5067</v>
      </c>
      <c r="D814" t="s">
        <v>6160</v>
      </c>
      <c r="E814">
        <v>3</v>
      </c>
      <c r="F814" t="s">
        <v>5068</v>
      </c>
      <c r="G814" t="s">
        <v>5070</v>
      </c>
      <c r="H814" t="s">
        <v>5071</v>
      </c>
      <c r="I814" t="s">
        <v>308</v>
      </c>
      <c r="J814" t="s">
        <v>18</v>
      </c>
      <c r="K814">
        <v>34643</v>
      </c>
      <c r="L814" s="2">
        <v>0.5</v>
      </c>
      <c r="M814" s="3">
        <v>9.51</v>
      </c>
      <c r="N814" s="3">
        <v>1.9019999999999999</v>
      </c>
      <c r="O814">
        <v>1.2363</v>
      </c>
      <c r="P814" t="str">
        <f>INDEX(products[],MATCH('orders (2)'!D814,products[Product ID],0),2)</f>
        <v>Lib</v>
      </c>
      <c r="Q814" t="str">
        <f>INDEX(products[],MATCH('orders (2)'!D814,products[Product ID],0),3)</f>
        <v>L</v>
      </c>
      <c r="R814" t="str">
        <f>INDEX(customers[],MATCH('orders (2)'!C814,customers[Customer ID],0),3)</f>
        <v>abalsdonemi@toplist.cz</v>
      </c>
      <c r="S814" t="str">
        <f t="shared" si="48"/>
        <v>Liberta</v>
      </c>
      <c r="T814" t="str">
        <f>VLOOKUP(orders[[#This Row],[Customer ID]],customers[],9,FALSE)</f>
        <v>No</v>
      </c>
      <c r="U814" t="str">
        <f t="shared" si="49"/>
        <v>Été</v>
      </c>
      <c r="V814" t="str">
        <f t="shared" si="50"/>
        <v>Light</v>
      </c>
      <c r="W814" s="3">
        <f t="shared" si="51"/>
        <v>28.53</v>
      </c>
    </row>
    <row r="815" spans="1:23" x14ac:dyDescent="0.2">
      <c r="A815" t="s">
        <v>5072</v>
      </c>
      <c r="B815" s="1">
        <v>44114</v>
      </c>
      <c r="C815" t="s">
        <v>5073</v>
      </c>
      <c r="D815" t="s">
        <v>6154</v>
      </c>
      <c r="E815">
        <v>6</v>
      </c>
      <c r="F815" t="s">
        <v>5074</v>
      </c>
      <c r="G815" t="s">
        <v>5076</v>
      </c>
      <c r="H815" t="s">
        <v>5077</v>
      </c>
      <c r="I815" t="s">
        <v>420</v>
      </c>
      <c r="J815" t="s">
        <v>317</v>
      </c>
      <c r="K815" t="s">
        <v>347</v>
      </c>
      <c r="L815" s="2">
        <v>1</v>
      </c>
      <c r="M815" s="3">
        <v>11.25</v>
      </c>
      <c r="N815" s="3">
        <v>1.125</v>
      </c>
      <c r="O815">
        <v>1.0125</v>
      </c>
      <c r="P815" t="str">
        <f>INDEX(products[],MATCH('orders (2)'!D815,products[Product ID],0),2)</f>
        <v>Ara</v>
      </c>
      <c r="Q815" t="str">
        <f>INDEX(products[],MATCH('orders (2)'!D815,products[Product ID],0),3)</f>
        <v>M</v>
      </c>
      <c r="R815" t="str">
        <f>INDEX(customers[],MATCH('orders (2)'!C815,customers[Customer ID],0),3)</f>
        <v>bromeramj@list-manage.com</v>
      </c>
      <c r="S815" t="str">
        <f t="shared" si="48"/>
        <v>Arabica</v>
      </c>
      <c r="T815" t="str">
        <f>VLOOKUP(orders[[#This Row],[Customer ID]],customers[],9,FALSE)</f>
        <v>Yes</v>
      </c>
      <c r="U815" t="str">
        <f t="shared" si="49"/>
        <v>Automne</v>
      </c>
      <c r="V815" t="str">
        <f t="shared" si="50"/>
        <v>Medium</v>
      </c>
      <c r="W815" s="3">
        <f t="shared" si="51"/>
        <v>67.5</v>
      </c>
    </row>
    <row r="816" spans="1:23" x14ac:dyDescent="0.2">
      <c r="A816" t="s">
        <v>5072</v>
      </c>
      <c r="B816" s="1">
        <v>44114</v>
      </c>
      <c r="C816" t="s">
        <v>5073</v>
      </c>
      <c r="D816" t="s">
        <v>6164</v>
      </c>
      <c r="E816">
        <v>6</v>
      </c>
      <c r="F816" t="s">
        <v>5074</v>
      </c>
      <c r="G816" t="s">
        <v>5076</v>
      </c>
      <c r="H816" t="s">
        <v>5077</v>
      </c>
      <c r="I816" t="s">
        <v>420</v>
      </c>
      <c r="J816" t="s">
        <v>317</v>
      </c>
      <c r="K816" t="s">
        <v>347</v>
      </c>
      <c r="L816" s="2">
        <v>2.5</v>
      </c>
      <c r="M816" s="3">
        <v>29.784999999999997</v>
      </c>
      <c r="N816" s="3">
        <v>1.1913999999999998</v>
      </c>
      <c r="O816">
        <v>3.8720499999999998</v>
      </c>
      <c r="P816" t="str">
        <f>INDEX(products[],MATCH('orders (2)'!D816,products[Product ID],0),2)</f>
        <v>Lib</v>
      </c>
      <c r="Q816" t="str">
        <f>INDEX(products[],MATCH('orders (2)'!D816,products[Product ID],0),3)</f>
        <v>D</v>
      </c>
      <c r="R816" t="str">
        <f>INDEX(customers[],MATCH('orders (2)'!C816,customers[Customer ID],0),3)</f>
        <v>bromeramj@list-manage.com</v>
      </c>
      <c r="S816" t="str">
        <f t="shared" si="48"/>
        <v>Liberta</v>
      </c>
      <c r="T816" t="str">
        <f>VLOOKUP(orders[[#This Row],[Customer ID]],customers[],9,FALSE)</f>
        <v>Yes</v>
      </c>
      <c r="U816" t="str">
        <f t="shared" si="49"/>
        <v>Automne</v>
      </c>
      <c r="V816" t="str">
        <f t="shared" si="50"/>
        <v>Dark</v>
      </c>
      <c r="W816" s="3">
        <f t="shared" si="51"/>
        <v>178.70999999999998</v>
      </c>
    </row>
    <row r="817" spans="1:23" x14ac:dyDescent="0.2">
      <c r="A817" t="s">
        <v>5083</v>
      </c>
      <c r="B817" s="1">
        <v>44173</v>
      </c>
      <c r="C817" t="s">
        <v>5084</v>
      </c>
      <c r="D817" t="s">
        <v>6165</v>
      </c>
      <c r="E817">
        <v>1</v>
      </c>
      <c r="F817" t="s">
        <v>5085</v>
      </c>
      <c r="G817" t="s">
        <v>5087</v>
      </c>
      <c r="H817" t="s">
        <v>5088</v>
      </c>
      <c r="I817" t="s">
        <v>76</v>
      </c>
      <c r="J817" t="s">
        <v>18</v>
      </c>
      <c r="K817">
        <v>73179</v>
      </c>
      <c r="L817" s="2">
        <v>2.5</v>
      </c>
      <c r="M817" s="3">
        <v>31.624999999999996</v>
      </c>
      <c r="N817" s="3">
        <v>1.2649999999999999</v>
      </c>
      <c r="O817">
        <v>3.4787499999999998</v>
      </c>
      <c r="P817" t="str">
        <f>INDEX(products[],MATCH('orders (2)'!D817,products[Product ID],0),2)</f>
        <v>Exc</v>
      </c>
      <c r="Q817" t="str">
        <f>INDEX(products[],MATCH('orders (2)'!D817,products[Product ID],0),3)</f>
        <v>M</v>
      </c>
      <c r="R817" t="str">
        <f>INDEX(customers[],MATCH('orders (2)'!C817,customers[Customer ID],0),3)</f>
        <v>cbrydeml@tuttocitta.it</v>
      </c>
      <c r="S817" t="str">
        <f t="shared" si="48"/>
        <v>Excercice</v>
      </c>
      <c r="T817" t="str">
        <f>VLOOKUP(orders[[#This Row],[Customer ID]],customers[],9,FALSE)</f>
        <v>Yes</v>
      </c>
      <c r="U817" t="str">
        <f t="shared" si="49"/>
        <v>Hiver</v>
      </c>
      <c r="V817" t="str">
        <f t="shared" si="50"/>
        <v>Medium</v>
      </c>
      <c r="W817" s="3">
        <f t="shared" si="51"/>
        <v>31.624999999999996</v>
      </c>
    </row>
    <row r="818" spans="1:23" x14ac:dyDescent="0.2">
      <c r="A818" t="s">
        <v>5089</v>
      </c>
      <c r="B818" s="1">
        <v>43573</v>
      </c>
      <c r="C818" t="s">
        <v>5090</v>
      </c>
      <c r="D818" t="s">
        <v>6183</v>
      </c>
      <c r="E818">
        <v>2</v>
      </c>
      <c r="F818" t="s">
        <v>5091</v>
      </c>
      <c r="G818" t="s">
        <v>5093</v>
      </c>
      <c r="H818" t="s">
        <v>5094</v>
      </c>
      <c r="I818" t="s">
        <v>46</v>
      </c>
      <c r="J818" t="s">
        <v>18</v>
      </c>
      <c r="K818">
        <v>20051</v>
      </c>
      <c r="L818" s="2">
        <v>0.2</v>
      </c>
      <c r="M818" s="3">
        <v>4.4550000000000001</v>
      </c>
      <c r="N818" s="3">
        <v>2.2275</v>
      </c>
      <c r="O818">
        <v>0.49004999999999999</v>
      </c>
      <c r="P818" t="str">
        <f>INDEX(products[],MATCH('orders (2)'!D818,products[Product ID],0),2)</f>
        <v>Exc</v>
      </c>
      <c r="Q818" t="str">
        <f>INDEX(products[],MATCH('orders (2)'!D818,products[Product ID],0),3)</f>
        <v>L</v>
      </c>
      <c r="R818" t="str">
        <f>INDEX(customers[],MATCH('orders (2)'!C818,customers[Customer ID],0),3)</f>
        <v>senefermm@blog.com</v>
      </c>
      <c r="S818" t="str">
        <f t="shared" si="48"/>
        <v>Excercice</v>
      </c>
      <c r="T818" t="str">
        <f>VLOOKUP(orders[[#This Row],[Customer ID]],customers[],9,FALSE)</f>
        <v>No</v>
      </c>
      <c r="U818" t="str">
        <f t="shared" si="49"/>
        <v>Printemps</v>
      </c>
      <c r="V818" t="str">
        <f t="shared" si="50"/>
        <v>Light</v>
      </c>
      <c r="W818" s="3">
        <f t="shared" si="51"/>
        <v>8.91</v>
      </c>
    </row>
    <row r="819" spans="1:23" x14ac:dyDescent="0.2">
      <c r="A819" t="s">
        <v>5095</v>
      </c>
      <c r="B819" s="1">
        <v>44200</v>
      </c>
      <c r="C819" t="s">
        <v>5096</v>
      </c>
      <c r="D819" t="s">
        <v>6145</v>
      </c>
      <c r="E819">
        <v>6</v>
      </c>
      <c r="F819" t="s">
        <v>5097</v>
      </c>
      <c r="G819" t="s">
        <v>5099</v>
      </c>
      <c r="H819" t="s">
        <v>5100</v>
      </c>
      <c r="I819" t="s">
        <v>83</v>
      </c>
      <c r="J819" t="s">
        <v>18</v>
      </c>
      <c r="K819">
        <v>30351</v>
      </c>
      <c r="L819" s="2">
        <v>0.5</v>
      </c>
      <c r="M819" s="3">
        <v>5.97</v>
      </c>
      <c r="N819" s="3">
        <v>1.194</v>
      </c>
      <c r="O819">
        <v>0.35819999999999996</v>
      </c>
      <c r="P819" t="str">
        <f>INDEX(products[],MATCH('orders (2)'!D819,products[Product ID],0),2)</f>
        <v>Rob</v>
      </c>
      <c r="Q819" t="str">
        <f>INDEX(products[],MATCH('orders (2)'!D819,products[Product ID],0),3)</f>
        <v>M</v>
      </c>
      <c r="R819" t="str">
        <f>INDEX(customers[],MATCH('orders (2)'!C819,customers[Customer ID],0),3)</f>
        <v>lhaggerstonemn@independent.co.uk</v>
      </c>
      <c r="S819" t="str">
        <f t="shared" si="48"/>
        <v>Robesca</v>
      </c>
      <c r="T819" t="str">
        <f>VLOOKUP(orders[[#This Row],[Customer ID]],customers[],9,FALSE)</f>
        <v>No</v>
      </c>
      <c r="U819" t="str">
        <f t="shared" si="49"/>
        <v>Hiver</v>
      </c>
      <c r="V819" t="str">
        <f t="shared" si="50"/>
        <v>Medium</v>
      </c>
      <c r="W819" s="3">
        <f t="shared" si="51"/>
        <v>35.82</v>
      </c>
    </row>
    <row r="820" spans="1:23" x14ac:dyDescent="0.2">
      <c r="A820" t="s">
        <v>5101</v>
      </c>
      <c r="B820" s="1">
        <v>43534</v>
      </c>
      <c r="C820" t="s">
        <v>5102</v>
      </c>
      <c r="D820" t="s">
        <v>6160</v>
      </c>
      <c r="E820">
        <v>4</v>
      </c>
      <c r="F820" t="s">
        <v>5103</v>
      </c>
      <c r="G820" t="s">
        <v>5105</v>
      </c>
      <c r="H820" t="s">
        <v>297</v>
      </c>
      <c r="I820" t="s">
        <v>1418</v>
      </c>
      <c r="J820" t="s">
        <v>317</v>
      </c>
      <c r="K820" t="s">
        <v>369</v>
      </c>
      <c r="L820" s="2">
        <v>0.5</v>
      </c>
      <c r="M820" s="3">
        <v>9.51</v>
      </c>
      <c r="N820" s="3">
        <v>1.9019999999999999</v>
      </c>
      <c r="O820">
        <v>1.2363</v>
      </c>
      <c r="P820" t="str">
        <f>INDEX(products[],MATCH('orders (2)'!D820,products[Product ID],0),2)</f>
        <v>Lib</v>
      </c>
      <c r="Q820" t="str">
        <f>INDEX(products[],MATCH('orders (2)'!D820,products[Product ID],0),3)</f>
        <v>L</v>
      </c>
      <c r="R820" t="str">
        <f>INDEX(customers[],MATCH('orders (2)'!C820,customers[Customer ID],0),3)</f>
        <v>mgundrymo@omniture.com</v>
      </c>
      <c r="S820" t="str">
        <f t="shared" si="48"/>
        <v>Liberta</v>
      </c>
      <c r="T820" t="str">
        <f>VLOOKUP(orders[[#This Row],[Customer ID]],customers[],9,FALSE)</f>
        <v>No</v>
      </c>
      <c r="U820" t="str">
        <f t="shared" si="49"/>
        <v>Printemps</v>
      </c>
      <c r="V820" t="str">
        <f t="shared" si="50"/>
        <v>Light</v>
      </c>
      <c r="W820" s="3">
        <f t="shared" si="51"/>
        <v>38.04</v>
      </c>
    </row>
    <row r="821" spans="1:23" x14ac:dyDescent="0.2">
      <c r="A821" t="s">
        <v>5106</v>
      </c>
      <c r="B821" s="1">
        <v>43798</v>
      </c>
      <c r="C821" t="s">
        <v>5107</v>
      </c>
      <c r="D821" t="s">
        <v>6168</v>
      </c>
      <c r="E821">
        <v>2</v>
      </c>
      <c r="F821" t="s">
        <v>5108</v>
      </c>
      <c r="H821" t="s">
        <v>5110</v>
      </c>
      <c r="I821" t="s">
        <v>119</v>
      </c>
      <c r="J821" t="s">
        <v>18</v>
      </c>
      <c r="K821">
        <v>14276</v>
      </c>
      <c r="L821" s="2">
        <v>0.5</v>
      </c>
      <c r="M821" s="3">
        <v>7.77</v>
      </c>
      <c r="N821" s="3">
        <v>1.5539999999999998</v>
      </c>
      <c r="O821">
        <v>1.0101</v>
      </c>
      <c r="P821" t="str">
        <f>INDEX(products[],MATCH('orders (2)'!D821,products[Product ID],0),2)</f>
        <v>Lib</v>
      </c>
      <c r="Q821" t="str">
        <f>INDEX(products[],MATCH('orders (2)'!D821,products[Product ID],0),3)</f>
        <v>D</v>
      </c>
      <c r="R821" t="str">
        <f>INDEX(customers[],MATCH('orders (2)'!C821,customers[Customer ID],0),3)</f>
        <v>bwellanmp@cafepress.com</v>
      </c>
      <c r="S821" t="str">
        <f t="shared" si="48"/>
        <v>Liberta</v>
      </c>
      <c r="T821" t="str">
        <f>VLOOKUP(orders[[#This Row],[Customer ID]],customers[],9,FALSE)</f>
        <v>No</v>
      </c>
      <c r="U821" t="str">
        <f t="shared" si="49"/>
        <v>Automne</v>
      </c>
      <c r="V821" t="str">
        <f t="shared" si="50"/>
        <v>Dark</v>
      </c>
      <c r="W821" s="3">
        <f t="shared" si="51"/>
        <v>15.54</v>
      </c>
    </row>
    <row r="822" spans="1:23" x14ac:dyDescent="0.2">
      <c r="A822" t="s">
        <v>5116</v>
      </c>
      <c r="B822" s="1">
        <v>44008</v>
      </c>
      <c r="C822" t="s">
        <v>5117</v>
      </c>
      <c r="D822" t="s">
        <v>6144</v>
      </c>
      <c r="E822">
        <v>1</v>
      </c>
      <c r="F822" t="s">
        <v>5118</v>
      </c>
      <c r="G822" t="s">
        <v>5120</v>
      </c>
      <c r="H822" t="s">
        <v>5121</v>
      </c>
      <c r="I822" t="s">
        <v>46</v>
      </c>
      <c r="J822" t="s">
        <v>18</v>
      </c>
      <c r="K822">
        <v>20470</v>
      </c>
      <c r="L822" s="2">
        <v>0.2</v>
      </c>
      <c r="M822" s="3">
        <v>4.7549999999999999</v>
      </c>
      <c r="N822" s="3">
        <v>2.3774999999999999</v>
      </c>
      <c r="O822">
        <v>0.61814999999999998</v>
      </c>
      <c r="P822" t="str">
        <f>INDEX(products[],MATCH('orders (2)'!D822,products[Product ID],0),2)</f>
        <v>Lib</v>
      </c>
      <c r="Q822" t="str">
        <f>INDEX(products[],MATCH('orders (2)'!D822,products[Product ID],0),3)</f>
        <v>L</v>
      </c>
      <c r="R822" t="str">
        <f>INDEX(customers[],MATCH('orders (2)'!C822,customers[Customer ID],0),3)</f>
        <v>catchesonmr@xinhuanet.com</v>
      </c>
      <c r="S822" t="str">
        <f t="shared" si="48"/>
        <v>Liberta</v>
      </c>
      <c r="T822" t="str">
        <f>VLOOKUP(orders[[#This Row],[Customer ID]],customers[],9,FALSE)</f>
        <v>Yes</v>
      </c>
      <c r="U822" t="str">
        <f t="shared" si="49"/>
        <v>Été</v>
      </c>
      <c r="V822" t="str">
        <f t="shared" si="50"/>
        <v>Light</v>
      </c>
      <c r="W822" s="3">
        <f t="shared" si="51"/>
        <v>4.7549999999999999</v>
      </c>
    </row>
    <row r="823" spans="1:23" x14ac:dyDescent="0.2">
      <c r="A823" t="s">
        <v>5122</v>
      </c>
      <c r="B823" s="1">
        <v>43510</v>
      </c>
      <c r="C823" t="s">
        <v>5123</v>
      </c>
      <c r="D823" t="s">
        <v>6140</v>
      </c>
      <c r="E823">
        <v>4</v>
      </c>
      <c r="F823" t="s">
        <v>5124</v>
      </c>
      <c r="G823" t="s">
        <v>5126</v>
      </c>
      <c r="H823" t="s">
        <v>5127</v>
      </c>
      <c r="I823" t="s">
        <v>122</v>
      </c>
      <c r="J823" t="s">
        <v>18</v>
      </c>
      <c r="K823">
        <v>78764</v>
      </c>
      <c r="L823" s="2">
        <v>1</v>
      </c>
      <c r="M823" s="3">
        <v>13.75</v>
      </c>
      <c r="N823" s="3">
        <v>1.375</v>
      </c>
      <c r="O823">
        <v>1.5125</v>
      </c>
      <c r="P823" t="str">
        <f>INDEX(products[],MATCH('orders (2)'!D823,products[Product ID],0),2)</f>
        <v>Exc</v>
      </c>
      <c r="Q823" t="str">
        <f>INDEX(products[],MATCH('orders (2)'!D823,products[Product ID],0),3)</f>
        <v>M</v>
      </c>
      <c r="R823" t="str">
        <f>INDEX(customers[],MATCH('orders (2)'!C823,customers[Customer ID],0),3)</f>
        <v>estentonms@google.it</v>
      </c>
      <c r="S823" t="str">
        <f t="shared" si="48"/>
        <v>Excercice</v>
      </c>
      <c r="T823" t="str">
        <f>VLOOKUP(orders[[#This Row],[Customer ID]],customers[],9,FALSE)</f>
        <v>Yes</v>
      </c>
      <c r="U823" t="str">
        <f t="shared" si="49"/>
        <v>Hiver</v>
      </c>
      <c r="V823" t="str">
        <f t="shared" si="50"/>
        <v>Medium</v>
      </c>
      <c r="W823" s="3">
        <f t="shared" si="51"/>
        <v>55</v>
      </c>
    </row>
    <row r="824" spans="1:23" x14ac:dyDescent="0.2">
      <c r="A824" t="s">
        <v>5128</v>
      </c>
      <c r="B824" s="1">
        <v>44144</v>
      </c>
      <c r="C824" t="s">
        <v>5129</v>
      </c>
      <c r="D824" t="s">
        <v>6171</v>
      </c>
      <c r="E824">
        <v>5</v>
      </c>
      <c r="F824" t="s">
        <v>5130</v>
      </c>
      <c r="G824" t="s">
        <v>5132</v>
      </c>
      <c r="H824" t="s">
        <v>5133</v>
      </c>
      <c r="I824" t="s">
        <v>187</v>
      </c>
      <c r="J824" t="s">
        <v>18</v>
      </c>
      <c r="K824">
        <v>85205</v>
      </c>
      <c r="L824" s="2">
        <v>0.5</v>
      </c>
      <c r="M824" s="3">
        <v>5.3699999999999992</v>
      </c>
      <c r="N824" s="3">
        <v>1.0739999999999998</v>
      </c>
      <c r="O824">
        <v>0.32219999999999993</v>
      </c>
      <c r="P824" t="str">
        <f>INDEX(products[],MATCH('orders (2)'!D824,products[Product ID],0),2)</f>
        <v>Rob</v>
      </c>
      <c r="Q824" t="str">
        <f>INDEX(products[],MATCH('orders (2)'!D824,products[Product ID],0),3)</f>
        <v>D</v>
      </c>
      <c r="R824" t="str">
        <f>INDEX(customers[],MATCH('orders (2)'!C824,customers[Customer ID],0),3)</f>
        <v>etrippmt@wp.com</v>
      </c>
      <c r="S824" t="str">
        <f t="shared" si="48"/>
        <v>Robesca</v>
      </c>
      <c r="T824" t="str">
        <f>VLOOKUP(orders[[#This Row],[Customer ID]],customers[],9,FALSE)</f>
        <v>No</v>
      </c>
      <c r="U824" t="str">
        <f t="shared" si="49"/>
        <v>Automne</v>
      </c>
      <c r="V824" t="str">
        <f t="shared" si="50"/>
        <v>Dark</v>
      </c>
      <c r="W824" s="3">
        <f t="shared" si="51"/>
        <v>26.849999999999994</v>
      </c>
    </row>
    <row r="825" spans="1:23" x14ac:dyDescent="0.2">
      <c r="A825" t="s">
        <v>5134</v>
      </c>
      <c r="B825" s="1">
        <v>43585</v>
      </c>
      <c r="C825" t="s">
        <v>5135</v>
      </c>
      <c r="D825" t="s">
        <v>6147</v>
      </c>
      <c r="E825">
        <v>4</v>
      </c>
      <c r="F825" t="s">
        <v>5136</v>
      </c>
      <c r="G825" t="s">
        <v>5138</v>
      </c>
      <c r="H825" t="s">
        <v>5139</v>
      </c>
      <c r="I825" t="s">
        <v>128</v>
      </c>
      <c r="J825" t="s">
        <v>18</v>
      </c>
      <c r="K825">
        <v>31416</v>
      </c>
      <c r="L825" s="2">
        <v>2.5</v>
      </c>
      <c r="M825" s="3">
        <v>34.154999999999994</v>
      </c>
      <c r="N825" s="3">
        <v>1.3661999999999999</v>
      </c>
      <c r="O825">
        <v>3.7570499999999996</v>
      </c>
      <c r="P825" t="str">
        <f>INDEX(products[],MATCH('orders (2)'!D825,products[Product ID],0),2)</f>
        <v>Exc</v>
      </c>
      <c r="Q825" t="str">
        <f>INDEX(products[],MATCH('orders (2)'!D825,products[Product ID],0),3)</f>
        <v>L</v>
      </c>
      <c r="R825" t="str">
        <f>INDEX(customers[],MATCH('orders (2)'!C825,customers[Customer ID],0),3)</f>
        <v>lmacmanusmu@imdb.com</v>
      </c>
      <c r="S825" t="str">
        <f t="shared" si="48"/>
        <v>Excercice</v>
      </c>
      <c r="T825" t="str">
        <f>VLOOKUP(orders[[#This Row],[Customer ID]],customers[],9,FALSE)</f>
        <v>No</v>
      </c>
      <c r="U825" t="str">
        <f t="shared" si="49"/>
        <v>Printemps</v>
      </c>
      <c r="V825" t="str">
        <f t="shared" si="50"/>
        <v>Light</v>
      </c>
      <c r="W825" s="3">
        <f t="shared" si="51"/>
        <v>136.61999999999998</v>
      </c>
    </row>
    <row r="826" spans="1:23" x14ac:dyDescent="0.2">
      <c r="A826" t="s">
        <v>5140</v>
      </c>
      <c r="B826" s="1">
        <v>44134</v>
      </c>
      <c r="C826" t="s">
        <v>5141</v>
      </c>
      <c r="D826" t="s">
        <v>6169</v>
      </c>
      <c r="E826">
        <v>3</v>
      </c>
      <c r="F826" t="s">
        <v>5142</v>
      </c>
      <c r="G826" t="s">
        <v>5144</v>
      </c>
      <c r="H826" t="s">
        <v>5145</v>
      </c>
      <c r="I826" t="s">
        <v>73</v>
      </c>
      <c r="J826" t="s">
        <v>18</v>
      </c>
      <c r="K826">
        <v>87140</v>
      </c>
      <c r="L826" s="2">
        <v>1</v>
      </c>
      <c r="M826" s="3">
        <v>15.85</v>
      </c>
      <c r="N826" s="3">
        <v>1.585</v>
      </c>
      <c r="O826">
        <v>2.0605000000000002</v>
      </c>
      <c r="P826" t="str">
        <f>INDEX(products[],MATCH('orders (2)'!D826,products[Product ID],0),2)</f>
        <v>Lib</v>
      </c>
      <c r="Q826" t="str">
        <f>INDEX(products[],MATCH('orders (2)'!D826,products[Product ID],0),3)</f>
        <v>L</v>
      </c>
      <c r="R826" t="str">
        <f>INDEX(customers[],MATCH('orders (2)'!C826,customers[Customer ID],0),3)</f>
        <v>tbenediktovichmv@ebay.com</v>
      </c>
      <c r="S826" t="str">
        <f t="shared" si="48"/>
        <v>Liberta</v>
      </c>
      <c r="T826" t="str">
        <f>VLOOKUP(orders[[#This Row],[Customer ID]],customers[],9,FALSE)</f>
        <v>Yes</v>
      </c>
      <c r="U826" t="str">
        <f t="shared" si="49"/>
        <v>Automne</v>
      </c>
      <c r="V826" t="str">
        <f t="shared" si="50"/>
        <v>Light</v>
      </c>
      <c r="W826" s="3">
        <f t="shared" si="51"/>
        <v>47.55</v>
      </c>
    </row>
    <row r="827" spans="1:23" x14ac:dyDescent="0.2">
      <c r="A827" t="s">
        <v>5146</v>
      </c>
      <c r="B827" s="1">
        <v>43781</v>
      </c>
      <c r="C827" t="s">
        <v>5147</v>
      </c>
      <c r="D827" t="s">
        <v>6151</v>
      </c>
      <c r="E827">
        <v>5</v>
      </c>
      <c r="F827" t="s">
        <v>5148</v>
      </c>
      <c r="H827" t="s">
        <v>5150</v>
      </c>
      <c r="I827" t="s">
        <v>34</v>
      </c>
      <c r="J827" t="s">
        <v>18</v>
      </c>
      <c r="K827">
        <v>28299</v>
      </c>
      <c r="L827" s="2">
        <v>0.2</v>
      </c>
      <c r="M827" s="3">
        <v>3.375</v>
      </c>
      <c r="N827" s="3">
        <v>1.6875</v>
      </c>
      <c r="O827">
        <v>0.30374999999999996</v>
      </c>
      <c r="P827" t="str">
        <f>INDEX(products[],MATCH('orders (2)'!D827,products[Product ID],0),2)</f>
        <v>Ara</v>
      </c>
      <c r="Q827" t="str">
        <f>INDEX(products[],MATCH('orders (2)'!D827,products[Product ID],0),3)</f>
        <v>M</v>
      </c>
      <c r="R827" t="str">
        <f>INDEX(customers[],MATCH('orders (2)'!C827,customers[Customer ID],0),3)</f>
        <v>cbournermw@chronoengine.com</v>
      </c>
      <c r="S827" t="str">
        <f t="shared" si="48"/>
        <v>Arabica</v>
      </c>
      <c r="T827" t="str">
        <f>VLOOKUP(orders[[#This Row],[Customer ID]],customers[],9,FALSE)</f>
        <v>Yes</v>
      </c>
      <c r="U827" t="str">
        <f t="shared" si="49"/>
        <v>Automne</v>
      </c>
      <c r="V827" t="str">
        <f t="shared" si="50"/>
        <v>Medium</v>
      </c>
      <c r="W827" s="3">
        <f t="shared" si="51"/>
        <v>16.875</v>
      </c>
    </row>
    <row r="828" spans="1:23" x14ac:dyDescent="0.2">
      <c r="A828" t="s">
        <v>5151</v>
      </c>
      <c r="B828" s="1">
        <v>44603</v>
      </c>
      <c r="C828" t="s">
        <v>5187</v>
      </c>
      <c r="D828" t="s">
        <v>6146</v>
      </c>
      <c r="E828">
        <v>3</v>
      </c>
      <c r="F828" t="s">
        <v>5188</v>
      </c>
      <c r="G828" t="s">
        <v>5190</v>
      </c>
      <c r="H828" t="s">
        <v>5191</v>
      </c>
      <c r="I828" t="s">
        <v>76</v>
      </c>
      <c r="J828" t="s">
        <v>18</v>
      </c>
      <c r="K828">
        <v>73167</v>
      </c>
      <c r="L828" s="2">
        <v>1</v>
      </c>
      <c r="M828" s="3">
        <v>9.9499999999999993</v>
      </c>
      <c r="N828" s="3">
        <v>0.99499999999999988</v>
      </c>
      <c r="O828">
        <v>0.89549999999999985</v>
      </c>
      <c r="P828" t="str">
        <f>INDEX(products[],MATCH('orders (2)'!D828,products[Product ID],0),2)</f>
        <v>Ara</v>
      </c>
      <c r="Q828" t="str">
        <f>INDEX(products[],MATCH('orders (2)'!D828,products[Product ID],0),3)</f>
        <v>D</v>
      </c>
      <c r="R828" t="str">
        <f>INDEX(customers[],MATCH('orders (2)'!C828,customers[Customer ID],0),3)</f>
        <v>oskermen3@hatena.ne.jp</v>
      </c>
      <c r="S828" t="str">
        <f t="shared" si="48"/>
        <v>Arabica</v>
      </c>
      <c r="T828" t="str">
        <f>VLOOKUP(orders[[#This Row],[Customer ID]],customers[],9,FALSE)</f>
        <v>Yes</v>
      </c>
      <c r="U828" t="str">
        <f t="shared" si="49"/>
        <v>Hiver</v>
      </c>
      <c r="V828" t="str">
        <f t="shared" si="50"/>
        <v>Dark</v>
      </c>
      <c r="W828" s="3">
        <f t="shared" si="51"/>
        <v>29.849999999999998</v>
      </c>
    </row>
    <row r="829" spans="1:23" x14ac:dyDescent="0.2">
      <c r="A829" t="s">
        <v>5250</v>
      </c>
      <c r="B829" s="1">
        <v>44502</v>
      </c>
      <c r="C829" t="s">
        <v>5187</v>
      </c>
      <c r="D829" t="s">
        <v>6155</v>
      </c>
      <c r="E829">
        <v>2</v>
      </c>
      <c r="F829" t="s">
        <v>5188</v>
      </c>
      <c r="G829" t="s">
        <v>5190</v>
      </c>
      <c r="H829" t="s">
        <v>5191</v>
      </c>
      <c r="I829" t="s">
        <v>76</v>
      </c>
      <c r="J829" t="s">
        <v>18</v>
      </c>
      <c r="K829">
        <v>73167</v>
      </c>
      <c r="L829" s="2">
        <v>0.2</v>
      </c>
      <c r="M829" s="3">
        <v>4.125</v>
      </c>
      <c r="N829" s="3">
        <v>2.0625</v>
      </c>
      <c r="O829">
        <v>0.45374999999999999</v>
      </c>
      <c r="P829" t="str">
        <f>INDEX(products[],MATCH('orders (2)'!D829,products[Product ID],0),2)</f>
        <v>Exc</v>
      </c>
      <c r="Q829" t="str">
        <f>INDEX(products[],MATCH('orders (2)'!D829,products[Product ID],0),3)</f>
        <v>M</v>
      </c>
      <c r="R829" t="str">
        <f>INDEX(customers[],MATCH('orders (2)'!C829,customers[Customer ID],0),3)</f>
        <v>oskermen3@hatena.ne.jp</v>
      </c>
      <c r="S829" t="str">
        <f t="shared" si="48"/>
        <v>Excercice</v>
      </c>
      <c r="T829" t="str">
        <f>VLOOKUP(orders[[#This Row],[Customer ID]],customers[],9,FALSE)</f>
        <v>Yes</v>
      </c>
      <c r="U829" t="str">
        <f t="shared" si="49"/>
        <v>Automne</v>
      </c>
      <c r="V829" t="str">
        <f t="shared" si="50"/>
        <v>Medium</v>
      </c>
      <c r="W829" s="3">
        <f t="shared" si="51"/>
        <v>8.25</v>
      </c>
    </row>
    <row r="830" spans="1:23" x14ac:dyDescent="0.2">
      <c r="A830" t="s">
        <v>5326</v>
      </c>
      <c r="B830" s="1">
        <v>44031</v>
      </c>
      <c r="C830" t="s">
        <v>5187</v>
      </c>
      <c r="D830" t="s">
        <v>6158</v>
      </c>
      <c r="E830">
        <v>2</v>
      </c>
      <c r="F830" t="s">
        <v>5188</v>
      </c>
      <c r="G830" t="s">
        <v>5190</v>
      </c>
      <c r="H830" t="s">
        <v>5191</v>
      </c>
      <c r="I830" t="s">
        <v>76</v>
      </c>
      <c r="J830" t="s">
        <v>18</v>
      </c>
      <c r="K830">
        <v>73167</v>
      </c>
      <c r="L830" s="2">
        <v>0.2</v>
      </c>
      <c r="M830" s="3">
        <v>4.3650000000000002</v>
      </c>
      <c r="N830" s="3">
        <v>2.1825000000000001</v>
      </c>
      <c r="O830">
        <v>0.56745000000000001</v>
      </c>
      <c r="P830" t="str">
        <f>INDEX(products[],MATCH('orders (2)'!D830,products[Product ID],0),2)</f>
        <v>Lib</v>
      </c>
      <c r="Q830" t="str">
        <f>INDEX(products[],MATCH('orders (2)'!D830,products[Product ID],0),3)</f>
        <v>M</v>
      </c>
      <c r="R830" t="str">
        <f>INDEX(customers[],MATCH('orders (2)'!C830,customers[Customer ID],0),3)</f>
        <v>oskermen3@hatena.ne.jp</v>
      </c>
      <c r="S830" t="str">
        <f t="shared" si="48"/>
        <v>Liberta</v>
      </c>
      <c r="T830" t="str">
        <f>VLOOKUP(orders[[#This Row],[Customer ID]],customers[],9,FALSE)</f>
        <v>Yes</v>
      </c>
      <c r="U830" t="str">
        <f t="shared" si="49"/>
        <v>Été</v>
      </c>
      <c r="V830" t="str">
        <f t="shared" si="50"/>
        <v>Medium</v>
      </c>
      <c r="W830" s="3">
        <f t="shared" si="51"/>
        <v>8.73</v>
      </c>
    </row>
    <row r="831" spans="1:23" x14ac:dyDescent="0.2">
      <c r="A831" t="s">
        <v>5157</v>
      </c>
      <c r="B831" s="1">
        <v>44283</v>
      </c>
      <c r="C831" t="s">
        <v>5158</v>
      </c>
      <c r="D831" t="s">
        <v>6138</v>
      </c>
      <c r="E831">
        <v>5</v>
      </c>
      <c r="F831" t="s">
        <v>5159</v>
      </c>
      <c r="G831" t="s">
        <v>5161</v>
      </c>
      <c r="H831" t="s">
        <v>5162</v>
      </c>
      <c r="I831" t="s">
        <v>249</v>
      </c>
      <c r="J831" t="s">
        <v>18</v>
      </c>
      <c r="K831">
        <v>32575</v>
      </c>
      <c r="L831" s="2">
        <v>0.5</v>
      </c>
      <c r="M831" s="3">
        <v>8.25</v>
      </c>
      <c r="N831" s="3">
        <v>1.65</v>
      </c>
      <c r="O831">
        <v>0.90749999999999997</v>
      </c>
      <c r="P831" t="str">
        <f>INDEX(products[],MATCH('orders (2)'!D831,products[Product ID],0),2)</f>
        <v>Exc</v>
      </c>
      <c r="Q831" t="str">
        <f>INDEX(products[],MATCH('orders (2)'!D831,products[Product ID],0),3)</f>
        <v>M</v>
      </c>
      <c r="R831" t="str">
        <f>INDEX(customers[],MATCH('orders (2)'!C831,customers[Customer ID],0),3)</f>
        <v>kheddanmy@icq.com</v>
      </c>
      <c r="S831" t="str">
        <f t="shared" si="48"/>
        <v>Excercice</v>
      </c>
      <c r="T831" t="str">
        <f>VLOOKUP(orders[[#This Row],[Customer ID]],customers[],9,FALSE)</f>
        <v>Yes</v>
      </c>
      <c r="U831" t="str">
        <f t="shared" si="49"/>
        <v>Printemps</v>
      </c>
      <c r="V831" t="str">
        <f t="shared" si="50"/>
        <v>Medium</v>
      </c>
      <c r="W831" s="3">
        <f t="shared" si="51"/>
        <v>41.25</v>
      </c>
    </row>
    <row r="832" spans="1:23" x14ac:dyDescent="0.2">
      <c r="A832" t="s">
        <v>5163</v>
      </c>
      <c r="B832" s="1">
        <v>44540</v>
      </c>
      <c r="C832" t="s">
        <v>5164</v>
      </c>
      <c r="D832" t="s">
        <v>6155</v>
      </c>
      <c r="E832">
        <v>5</v>
      </c>
      <c r="F832" t="s">
        <v>5165</v>
      </c>
      <c r="G832" t="s">
        <v>5167</v>
      </c>
      <c r="H832" t="s">
        <v>5168</v>
      </c>
      <c r="I832" t="s">
        <v>46</v>
      </c>
      <c r="J832" t="s">
        <v>18</v>
      </c>
      <c r="K832">
        <v>20470</v>
      </c>
      <c r="L832" s="2">
        <v>0.2</v>
      </c>
      <c r="M832" s="3">
        <v>4.125</v>
      </c>
      <c r="N832" s="3">
        <v>2.0625</v>
      </c>
      <c r="O832">
        <v>0.45374999999999999</v>
      </c>
      <c r="P832" t="str">
        <f>INDEX(products[],MATCH('orders (2)'!D832,products[Product ID],0),2)</f>
        <v>Exc</v>
      </c>
      <c r="Q832" t="str">
        <f>INDEX(products[],MATCH('orders (2)'!D832,products[Product ID],0),3)</f>
        <v>M</v>
      </c>
      <c r="R832" t="str">
        <f>INDEX(customers[],MATCH('orders (2)'!C832,customers[Customer ID],0),3)</f>
        <v>ichartersmz@abc.net.au</v>
      </c>
      <c r="S832" t="str">
        <f t="shared" si="48"/>
        <v>Excercice</v>
      </c>
      <c r="T832" t="str">
        <f>VLOOKUP(orders[[#This Row],[Customer ID]],customers[],9,FALSE)</f>
        <v>No</v>
      </c>
      <c r="U832" t="str">
        <f t="shared" si="49"/>
        <v>Hiver</v>
      </c>
      <c r="V832" t="str">
        <f t="shared" si="50"/>
        <v>Medium</v>
      </c>
      <c r="W832" s="3">
        <f t="shared" si="51"/>
        <v>20.625</v>
      </c>
    </row>
    <row r="833" spans="1:23" x14ac:dyDescent="0.2">
      <c r="A833" t="s">
        <v>5169</v>
      </c>
      <c r="B833" s="1">
        <v>44505</v>
      </c>
      <c r="C833" t="s">
        <v>5170</v>
      </c>
      <c r="D833" t="s">
        <v>6167</v>
      </c>
      <c r="E833">
        <v>6</v>
      </c>
      <c r="F833" t="s">
        <v>5171</v>
      </c>
      <c r="G833" t="s">
        <v>5173</v>
      </c>
      <c r="H833" t="s">
        <v>5174</v>
      </c>
      <c r="I833" t="s">
        <v>262</v>
      </c>
      <c r="J833" t="s">
        <v>18</v>
      </c>
      <c r="K833">
        <v>34985</v>
      </c>
      <c r="L833" s="2">
        <v>2.5</v>
      </c>
      <c r="M833" s="3">
        <v>22.884999999999998</v>
      </c>
      <c r="N833" s="3">
        <v>0.91539999999999988</v>
      </c>
      <c r="O833">
        <v>2.0596499999999995</v>
      </c>
      <c r="P833" t="str">
        <f>INDEX(products[],MATCH('orders (2)'!D833,products[Product ID],0),2)</f>
        <v>Ara</v>
      </c>
      <c r="Q833" t="str">
        <f>INDEX(products[],MATCH('orders (2)'!D833,products[Product ID],0),3)</f>
        <v>D</v>
      </c>
      <c r="R833" t="str">
        <f>INDEX(customers[],MATCH('orders (2)'!C833,customers[Customer ID],0),3)</f>
        <v>aroubertn0@tmall.com</v>
      </c>
      <c r="S833" t="str">
        <f t="shared" si="48"/>
        <v>Arabica</v>
      </c>
      <c r="T833" t="str">
        <f>VLOOKUP(orders[[#This Row],[Customer ID]],customers[],9,FALSE)</f>
        <v>Yes</v>
      </c>
      <c r="U833" t="str">
        <f t="shared" si="49"/>
        <v>Automne</v>
      </c>
      <c r="V833" t="str">
        <f t="shared" si="50"/>
        <v>Dark</v>
      </c>
      <c r="W833" s="3">
        <f t="shared" si="51"/>
        <v>137.31</v>
      </c>
    </row>
    <row r="834" spans="1:23" x14ac:dyDescent="0.2">
      <c r="A834" t="s">
        <v>5175</v>
      </c>
      <c r="B834" s="1">
        <v>43890</v>
      </c>
      <c r="C834" t="s">
        <v>5176</v>
      </c>
      <c r="D834" t="s">
        <v>6153</v>
      </c>
      <c r="E834">
        <v>1</v>
      </c>
      <c r="F834" t="s">
        <v>5177</v>
      </c>
      <c r="G834" t="s">
        <v>5179</v>
      </c>
      <c r="H834" t="s">
        <v>5180</v>
      </c>
      <c r="I834" t="s">
        <v>25</v>
      </c>
      <c r="J834" t="s">
        <v>18</v>
      </c>
      <c r="K834">
        <v>25705</v>
      </c>
      <c r="L834" s="2">
        <v>0.2</v>
      </c>
      <c r="M834" s="3">
        <v>2.9849999999999999</v>
      </c>
      <c r="N834" s="3">
        <v>1.4924999999999999</v>
      </c>
      <c r="O834">
        <v>0.26865</v>
      </c>
      <c r="P834" t="str">
        <f>INDEX(products[],MATCH('orders (2)'!D834,products[Product ID],0),2)</f>
        <v>Ara</v>
      </c>
      <c r="Q834" t="str">
        <f>INDEX(products[],MATCH('orders (2)'!D834,products[Product ID],0),3)</f>
        <v>D</v>
      </c>
      <c r="R834" t="str">
        <f>INDEX(customers[],MATCH('orders (2)'!C834,customers[Customer ID],0),3)</f>
        <v>hmairsn1@so-net.ne.jp</v>
      </c>
      <c r="S834" t="str">
        <f t="shared" ref="S834:S897" si="52">_xlfn.IFS(P834="Rob","Robesca",P834="Ara","Arabica",P834="Exc","Excercice",P834="Lib","Liberta")</f>
        <v>Arabica</v>
      </c>
      <c r="T834" t="str">
        <f>VLOOKUP(orders[[#This Row],[Customer ID]],customers[],9,FALSE)</f>
        <v>No</v>
      </c>
      <c r="U834" t="str">
        <f t="shared" ref="U834:U897" si="53">_xlfn.IFS(MONTH(B834)=7,"Été",MONTH(B834)=8,"Été",MONTH(B834)=6,"Été",MONTH(B834)=9,"Automne ",MONTH(B834)=10,"Automne",MONTH(B834)=11,"Automne",MONTH(B834)=5,"Printemps",MONTH(B834)=4,"Printemps",MONTH(B834)=3,"Printemps",MONTH(B834)=1,"Hiver",MONTH(B834)=2,"Hiver",MONTH(B834)=12,"Hiver")</f>
        <v>Hiver</v>
      </c>
      <c r="V834" t="str">
        <f t="shared" ref="V834:V897" si="54">_xlfn.IFS(Q834="M","Medium",Q834="L","Light",Q834="D","Dark")</f>
        <v>Dark</v>
      </c>
      <c r="W834" s="3">
        <f t="shared" ref="W834:W897" si="55">E834*M834</f>
        <v>2.9849999999999999</v>
      </c>
    </row>
    <row r="835" spans="1:23" x14ac:dyDescent="0.2">
      <c r="A835" t="s">
        <v>5181</v>
      </c>
      <c r="B835" s="1">
        <v>44414</v>
      </c>
      <c r="C835" t="s">
        <v>5182</v>
      </c>
      <c r="D835" t="s">
        <v>6140</v>
      </c>
      <c r="E835">
        <v>2</v>
      </c>
      <c r="F835" t="s">
        <v>5183</v>
      </c>
      <c r="G835" t="s">
        <v>5185</v>
      </c>
      <c r="H835" t="s">
        <v>5186</v>
      </c>
      <c r="I835" t="s">
        <v>45</v>
      </c>
      <c r="J835" t="s">
        <v>18</v>
      </c>
      <c r="K835">
        <v>19172</v>
      </c>
      <c r="L835" s="2">
        <v>1</v>
      </c>
      <c r="M835" s="3">
        <v>13.75</v>
      </c>
      <c r="N835" s="3">
        <v>1.375</v>
      </c>
      <c r="O835">
        <v>1.5125</v>
      </c>
      <c r="P835" t="str">
        <f>INDEX(products[],MATCH('orders (2)'!D835,products[Product ID],0),2)</f>
        <v>Exc</v>
      </c>
      <c r="Q835" t="str">
        <f>INDEX(products[],MATCH('orders (2)'!D835,products[Product ID],0),3)</f>
        <v>M</v>
      </c>
      <c r="R835" t="str">
        <f>INDEX(customers[],MATCH('orders (2)'!C835,customers[Customer ID],0),3)</f>
        <v>hrainforthn2@blog.com</v>
      </c>
      <c r="S835" t="str">
        <f t="shared" si="52"/>
        <v>Excercice</v>
      </c>
      <c r="T835" t="str">
        <f>VLOOKUP(orders[[#This Row],[Customer ID]],customers[],9,FALSE)</f>
        <v>No</v>
      </c>
      <c r="U835" t="str">
        <f t="shared" si="53"/>
        <v>Été</v>
      </c>
      <c r="V835" t="str">
        <f t="shared" si="54"/>
        <v>Medium</v>
      </c>
      <c r="W835" s="3">
        <f t="shared" si="55"/>
        <v>27.5</v>
      </c>
    </row>
    <row r="836" spans="1:23" x14ac:dyDescent="0.2">
      <c r="A836" t="s">
        <v>5181</v>
      </c>
      <c r="B836" s="1">
        <v>44414</v>
      </c>
      <c r="C836" t="s">
        <v>5182</v>
      </c>
      <c r="D836" t="s">
        <v>6153</v>
      </c>
      <c r="E836">
        <v>2</v>
      </c>
      <c r="F836" t="s">
        <v>5183</v>
      </c>
      <c r="G836" t="s">
        <v>5185</v>
      </c>
      <c r="H836" t="s">
        <v>5186</v>
      </c>
      <c r="I836" t="s">
        <v>45</v>
      </c>
      <c r="J836" t="s">
        <v>18</v>
      </c>
      <c r="K836">
        <v>19172</v>
      </c>
      <c r="L836" s="2">
        <v>0.2</v>
      </c>
      <c r="M836" s="3">
        <v>2.9849999999999999</v>
      </c>
      <c r="N836" s="3">
        <v>1.4924999999999999</v>
      </c>
      <c r="O836">
        <v>0.26865</v>
      </c>
      <c r="P836" t="str">
        <f>INDEX(products[],MATCH('orders (2)'!D836,products[Product ID],0),2)</f>
        <v>Ara</v>
      </c>
      <c r="Q836" t="str">
        <f>INDEX(products[],MATCH('orders (2)'!D836,products[Product ID],0),3)</f>
        <v>D</v>
      </c>
      <c r="R836" t="str">
        <f>INDEX(customers[],MATCH('orders (2)'!C836,customers[Customer ID],0),3)</f>
        <v>hrainforthn2@blog.com</v>
      </c>
      <c r="S836" t="str">
        <f t="shared" si="52"/>
        <v>Arabica</v>
      </c>
      <c r="T836" t="str">
        <f>VLOOKUP(orders[[#This Row],[Customer ID]],customers[],9,FALSE)</f>
        <v>No</v>
      </c>
      <c r="U836" t="str">
        <f t="shared" si="53"/>
        <v>Été</v>
      </c>
      <c r="V836" t="str">
        <f t="shared" si="54"/>
        <v>Dark</v>
      </c>
      <c r="W836" s="3">
        <f t="shared" si="55"/>
        <v>5.97</v>
      </c>
    </row>
    <row r="837" spans="1:23" x14ac:dyDescent="0.2">
      <c r="A837" t="s">
        <v>5192</v>
      </c>
      <c r="B837" s="1">
        <v>44274</v>
      </c>
      <c r="C837" t="s">
        <v>5193</v>
      </c>
      <c r="D837" t="s">
        <v>6137</v>
      </c>
      <c r="E837">
        <v>6</v>
      </c>
      <c r="F837" t="s">
        <v>5194</v>
      </c>
      <c r="G837" t="s">
        <v>5196</v>
      </c>
      <c r="H837" t="s">
        <v>5197</v>
      </c>
      <c r="I837" t="s">
        <v>266</v>
      </c>
      <c r="J837" t="s">
        <v>18</v>
      </c>
      <c r="K837">
        <v>34114</v>
      </c>
      <c r="L837" s="2">
        <v>1</v>
      </c>
      <c r="M837" s="3">
        <v>9.9499999999999993</v>
      </c>
      <c r="N837" s="3">
        <v>0.99499999999999988</v>
      </c>
      <c r="O837">
        <v>0.59699999999999998</v>
      </c>
      <c r="P837" t="str">
        <f>INDEX(products[],MATCH('orders (2)'!D837,products[Product ID],0),2)</f>
        <v>Rob</v>
      </c>
      <c r="Q837" t="str">
        <f>INDEX(products[],MATCH('orders (2)'!D837,products[Product ID],0),3)</f>
        <v>M</v>
      </c>
      <c r="R837" t="str">
        <f>INDEX(customers[],MATCH('orders (2)'!C837,customers[Customer ID],0),3)</f>
        <v>ijespern4@theglobeandmail.com</v>
      </c>
      <c r="S837" t="str">
        <f t="shared" si="52"/>
        <v>Robesca</v>
      </c>
      <c r="T837" t="str">
        <f>VLOOKUP(orders[[#This Row],[Customer ID]],customers[],9,FALSE)</f>
        <v>No</v>
      </c>
      <c r="U837" t="str">
        <f t="shared" si="53"/>
        <v>Printemps</v>
      </c>
      <c r="V837" t="str">
        <f t="shared" si="54"/>
        <v>Medium</v>
      </c>
      <c r="W837" s="3">
        <f t="shared" si="55"/>
        <v>59.699999999999996</v>
      </c>
    </row>
    <row r="838" spans="1:23" x14ac:dyDescent="0.2">
      <c r="A838" t="s">
        <v>5198</v>
      </c>
      <c r="B838" s="1">
        <v>44302</v>
      </c>
      <c r="C838" t="s">
        <v>5199</v>
      </c>
      <c r="D838" t="s">
        <v>6148</v>
      </c>
      <c r="E838">
        <v>4</v>
      </c>
      <c r="F838" t="s">
        <v>5200</v>
      </c>
      <c r="G838" t="s">
        <v>5202</v>
      </c>
      <c r="H838" t="s">
        <v>5203</v>
      </c>
      <c r="I838" t="s">
        <v>105</v>
      </c>
      <c r="J838" t="s">
        <v>18</v>
      </c>
      <c r="K838">
        <v>76105</v>
      </c>
      <c r="L838" s="2">
        <v>2.5</v>
      </c>
      <c r="M838" s="3">
        <v>20.584999999999997</v>
      </c>
      <c r="N838" s="3">
        <v>0.82339999999999991</v>
      </c>
      <c r="O838">
        <v>1.2350999999999999</v>
      </c>
      <c r="P838" t="str">
        <f>INDEX(products[],MATCH('orders (2)'!D838,products[Product ID],0),2)</f>
        <v>Rob</v>
      </c>
      <c r="Q838" t="str">
        <f>INDEX(products[],MATCH('orders (2)'!D838,products[Product ID],0),3)</f>
        <v>D</v>
      </c>
      <c r="R838" t="str">
        <f>INDEX(customers[],MATCH('orders (2)'!C838,customers[Customer ID],0),3)</f>
        <v>ldwerryhousen5@gravatar.com</v>
      </c>
      <c r="S838" t="str">
        <f t="shared" si="52"/>
        <v>Robesca</v>
      </c>
      <c r="T838" t="str">
        <f>VLOOKUP(orders[[#This Row],[Customer ID]],customers[],9,FALSE)</f>
        <v>Yes</v>
      </c>
      <c r="U838" t="str">
        <f t="shared" si="53"/>
        <v>Printemps</v>
      </c>
      <c r="V838" t="str">
        <f t="shared" si="54"/>
        <v>Dark</v>
      </c>
      <c r="W838" s="3">
        <f t="shared" si="55"/>
        <v>82.339999999999989</v>
      </c>
    </row>
    <row r="839" spans="1:23" x14ac:dyDescent="0.2">
      <c r="A839" t="s">
        <v>5204</v>
      </c>
      <c r="B839" s="1">
        <v>44141</v>
      </c>
      <c r="C839" t="s">
        <v>5205</v>
      </c>
      <c r="D839" t="s">
        <v>6167</v>
      </c>
      <c r="E839">
        <v>1</v>
      </c>
      <c r="F839" t="s">
        <v>5206</v>
      </c>
      <c r="G839" t="s">
        <v>5208</v>
      </c>
      <c r="H839" t="s">
        <v>5209</v>
      </c>
      <c r="I839" t="s">
        <v>126</v>
      </c>
      <c r="J839" t="s">
        <v>18</v>
      </c>
      <c r="K839">
        <v>68117</v>
      </c>
      <c r="L839" s="2">
        <v>2.5</v>
      </c>
      <c r="M839" s="3">
        <v>22.884999999999998</v>
      </c>
      <c r="N839" s="3">
        <v>0.91539999999999988</v>
      </c>
      <c r="O839">
        <v>2.0596499999999995</v>
      </c>
      <c r="P839" t="str">
        <f>INDEX(products[],MATCH('orders (2)'!D839,products[Product ID],0),2)</f>
        <v>Ara</v>
      </c>
      <c r="Q839" t="str">
        <f>INDEX(products[],MATCH('orders (2)'!D839,products[Product ID],0),3)</f>
        <v>D</v>
      </c>
      <c r="R839" t="str">
        <f>INDEX(customers[],MATCH('orders (2)'!C839,customers[Customer ID],0),3)</f>
        <v>nbroomern6@examiner.com</v>
      </c>
      <c r="S839" t="str">
        <f t="shared" si="52"/>
        <v>Arabica</v>
      </c>
      <c r="T839" t="str">
        <f>VLOOKUP(orders[[#This Row],[Customer ID]],customers[],9,FALSE)</f>
        <v>No</v>
      </c>
      <c r="U839" t="str">
        <f t="shared" si="53"/>
        <v>Automne</v>
      </c>
      <c r="V839" t="str">
        <f t="shared" si="54"/>
        <v>Dark</v>
      </c>
      <c r="W839" s="3">
        <f t="shared" si="55"/>
        <v>22.884999999999998</v>
      </c>
    </row>
    <row r="840" spans="1:23" x14ac:dyDescent="0.2">
      <c r="A840" t="s">
        <v>5210</v>
      </c>
      <c r="B840" s="1">
        <v>44270</v>
      </c>
      <c r="C840" t="s">
        <v>5211</v>
      </c>
      <c r="D840" t="s">
        <v>6175</v>
      </c>
      <c r="E840">
        <v>1</v>
      </c>
      <c r="F840" t="s">
        <v>5212</v>
      </c>
      <c r="H840" t="s">
        <v>5214</v>
      </c>
      <c r="I840" t="s">
        <v>125</v>
      </c>
      <c r="J840" t="s">
        <v>18</v>
      </c>
      <c r="K840">
        <v>85732</v>
      </c>
      <c r="L840" s="2">
        <v>0.5</v>
      </c>
      <c r="M840" s="3">
        <v>8.91</v>
      </c>
      <c r="N840" s="3">
        <v>1.782</v>
      </c>
      <c r="O840">
        <v>0.98009999999999997</v>
      </c>
      <c r="P840" t="str">
        <f>INDEX(products[],MATCH('orders (2)'!D840,products[Product ID],0),2)</f>
        <v>Exc</v>
      </c>
      <c r="Q840" t="str">
        <f>INDEX(products[],MATCH('orders (2)'!D840,products[Product ID],0),3)</f>
        <v>L</v>
      </c>
      <c r="R840" t="str">
        <f>INDEX(customers[],MATCH('orders (2)'!C840,customers[Customer ID],0),3)</f>
        <v>kthoumassonn7@bloglovin.com</v>
      </c>
      <c r="S840" t="str">
        <f t="shared" si="52"/>
        <v>Excercice</v>
      </c>
      <c r="T840" t="str">
        <f>VLOOKUP(orders[[#This Row],[Customer ID]],customers[],9,FALSE)</f>
        <v>Yes</v>
      </c>
      <c r="U840" t="str">
        <f t="shared" si="53"/>
        <v>Printemps</v>
      </c>
      <c r="V840" t="str">
        <f t="shared" si="54"/>
        <v>Light</v>
      </c>
      <c r="W840" s="3">
        <f t="shared" si="55"/>
        <v>8.91</v>
      </c>
    </row>
    <row r="841" spans="1:23" x14ac:dyDescent="0.2">
      <c r="A841" t="s">
        <v>5215</v>
      </c>
      <c r="B841" s="1">
        <v>44486</v>
      </c>
      <c r="C841" t="s">
        <v>5216</v>
      </c>
      <c r="D841" t="s">
        <v>6153</v>
      </c>
      <c r="E841">
        <v>4</v>
      </c>
      <c r="F841" t="s">
        <v>5217</v>
      </c>
      <c r="G841" t="s">
        <v>5219</v>
      </c>
      <c r="H841" t="s">
        <v>5220</v>
      </c>
      <c r="I841" t="s">
        <v>350</v>
      </c>
      <c r="J841" t="s">
        <v>18</v>
      </c>
      <c r="K841">
        <v>89436</v>
      </c>
      <c r="L841" s="2">
        <v>0.2</v>
      </c>
      <c r="M841" s="3">
        <v>2.9849999999999999</v>
      </c>
      <c r="N841" s="3">
        <v>1.4924999999999999</v>
      </c>
      <c r="O841">
        <v>0.26865</v>
      </c>
      <c r="P841" t="str">
        <f>INDEX(products[],MATCH('orders (2)'!D841,products[Product ID],0),2)</f>
        <v>Ara</v>
      </c>
      <c r="Q841" t="str">
        <f>INDEX(products[],MATCH('orders (2)'!D841,products[Product ID],0),3)</f>
        <v>D</v>
      </c>
      <c r="R841" t="str">
        <f>INDEX(customers[],MATCH('orders (2)'!C841,customers[Customer ID],0),3)</f>
        <v>fhabberghamn8@discovery.com</v>
      </c>
      <c r="S841" t="str">
        <f t="shared" si="52"/>
        <v>Arabica</v>
      </c>
      <c r="T841" t="str">
        <f>VLOOKUP(orders[[#This Row],[Customer ID]],customers[],9,FALSE)</f>
        <v>No</v>
      </c>
      <c r="U841" t="str">
        <f t="shared" si="53"/>
        <v>Automne</v>
      </c>
      <c r="V841" t="str">
        <f t="shared" si="54"/>
        <v>Dark</v>
      </c>
      <c r="W841" s="3">
        <f t="shared" si="55"/>
        <v>11.94</v>
      </c>
    </row>
    <row r="842" spans="1:23" x14ac:dyDescent="0.2">
      <c r="A842" t="s">
        <v>5227</v>
      </c>
      <c r="B842" s="1">
        <v>44755</v>
      </c>
      <c r="C842" t="s">
        <v>5228</v>
      </c>
      <c r="D842" t="s">
        <v>6167</v>
      </c>
      <c r="E842">
        <v>5</v>
      </c>
      <c r="F842" t="s">
        <v>5229</v>
      </c>
      <c r="G842" t="s">
        <v>5231</v>
      </c>
      <c r="H842" t="s">
        <v>5232</v>
      </c>
      <c r="I842" t="s">
        <v>46</v>
      </c>
      <c r="J842" t="s">
        <v>18</v>
      </c>
      <c r="K842">
        <v>20067</v>
      </c>
      <c r="L842" s="2">
        <v>2.5</v>
      </c>
      <c r="M842" s="3">
        <v>22.884999999999998</v>
      </c>
      <c r="N842" s="3">
        <v>0.91539999999999988</v>
      </c>
      <c r="O842">
        <v>2.0596499999999995</v>
      </c>
      <c r="P842" t="str">
        <f>INDEX(products[],MATCH('orders (2)'!D842,products[Product ID],0),2)</f>
        <v>Ara</v>
      </c>
      <c r="Q842" t="str">
        <f>INDEX(products[],MATCH('orders (2)'!D842,products[Product ID],0),3)</f>
        <v>D</v>
      </c>
      <c r="R842" t="str">
        <f>INDEX(customers[],MATCH('orders (2)'!C842,customers[Customer ID],0),3)</f>
        <v>ravrashinna@tamu.edu</v>
      </c>
      <c r="S842" t="str">
        <f t="shared" si="52"/>
        <v>Arabica</v>
      </c>
      <c r="T842" t="str">
        <f>VLOOKUP(orders[[#This Row],[Customer ID]],customers[],9,FALSE)</f>
        <v>No</v>
      </c>
      <c r="U842" t="str">
        <f t="shared" si="53"/>
        <v>Été</v>
      </c>
      <c r="V842" t="str">
        <f t="shared" si="54"/>
        <v>Dark</v>
      </c>
      <c r="W842" s="3">
        <f t="shared" si="55"/>
        <v>114.42499999999998</v>
      </c>
    </row>
    <row r="843" spans="1:23" x14ac:dyDescent="0.2">
      <c r="A843" t="s">
        <v>5233</v>
      </c>
      <c r="B843" s="1">
        <v>44521</v>
      </c>
      <c r="C843" t="s">
        <v>5234</v>
      </c>
      <c r="D843" t="s">
        <v>6138</v>
      </c>
      <c r="E843">
        <v>5</v>
      </c>
      <c r="F843" t="s">
        <v>5235</v>
      </c>
      <c r="G843" t="s">
        <v>5237</v>
      </c>
      <c r="H843" t="s">
        <v>5238</v>
      </c>
      <c r="I843" t="s">
        <v>206</v>
      </c>
      <c r="J843" t="s">
        <v>18</v>
      </c>
      <c r="K843">
        <v>93907</v>
      </c>
      <c r="L843" s="2">
        <v>0.5</v>
      </c>
      <c r="M843" s="3">
        <v>8.25</v>
      </c>
      <c r="N843" s="3">
        <v>1.65</v>
      </c>
      <c r="O843">
        <v>0.90749999999999997</v>
      </c>
      <c r="P843" t="str">
        <f>INDEX(products[],MATCH('orders (2)'!D843,products[Product ID],0),2)</f>
        <v>Exc</v>
      </c>
      <c r="Q843" t="str">
        <f>INDEX(products[],MATCH('orders (2)'!D843,products[Product ID],0),3)</f>
        <v>M</v>
      </c>
      <c r="R843" t="str">
        <f>INDEX(customers[],MATCH('orders (2)'!C843,customers[Customer ID],0),3)</f>
        <v>mdoidgenb@etsy.com</v>
      </c>
      <c r="S843" t="str">
        <f t="shared" si="52"/>
        <v>Excercice</v>
      </c>
      <c r="T843" t="str">
        <f>VLOOKUP(orders[[#This Row],[Customer ID]],customers[],9,FALSE)</f>
        <v>No</v>
      </c>
      <c r="U843" t="str">
        <f t="shared" si="53"/>
        <v>Automne</v>
      </c>
      <c r="V843" t="str">
        <f t="shared" si="54"/>
        <v>Medium</v>
      </c>
      <c r="W843" s="3">
        <f t="shared" si="55"/>
        <v>41.25</v>
      </c>
    </row>
    <row r="844" spans="1:23" x14ac:dyDescent="0.2">
      <c r="A844" t="s">
        <v>5239</v>
      </c>
      <c r="B844" s="1">
        <v>44574</v>
      </c>
      <c r="C844" t="s">
        <v>5240</v>
      </c>
      <c r="D844" t="s">
        <v>6172</v>
      </c>
      <c r="E844">
        <v>4</v>
      </c>
      <c r="F844" t="s">
        <v>5241</v>
      </c>
      <c r="G844" t="s">
        <v>5243</v>
      </c>
      <c r="H844" t="s">
        <v>5244</v>
      </c>
      <c r="I844" t="s">
        <v>270</v>
      </c>
      <c r="J844" t="s">
        <v>18</v>
      </c>
      <c r="K844">
        <v>33345</v>
      </c>
      <c r="L844" s="2">
        <v>0.5</v>
      </c>
      <c r="M844" s="3">
        <v>7.169999999999999</v>
      </c>
      <c r="N844" s="3">
        <v>1.4339999999999997</v>
      </c>
      <c r="O844">
        <v>0.43019999999999992</v>
      </c>
      <c r="P844" t="str">
        <f>INDEX(products[],MATCH('orders (2)'!D844,products[Product ID],0),2)</f>
        <v>Rob</v>
      </c>
      <c r="Q844" t="str">
        <f>INDEX(products[],MATCH('orders (2)'!D844,products[Product ID],0),3)</f>
        <v>L</v>
      </c>
      <c r="R844" t="str">
        <f>INDEX(customers[],MATCH('orders (2)'!C844,customers[Customer ID],0),3)</f>
        <v>jedinboronc@reverbnation.com</v>
      </c>
      <c r="S844" t="str">
        <f t="shared" si="52"/>
        <v>Robesca</v>
      </c>
      <c r="T844" t="str">
        <f>VLOOKUP(orders[[#This Row],[Customer ID]],customers[],9,FALSE)</f>
        <v>Yes</v>
      </c>
      <c r="U844" t="str">
        <f t="shared" si="53"/>
        <v>Hiver</v>
      </c>
      <c r="V844" t="str">
        <f t="shared" si="54"/>
        <v>Light</v>
      </c>
      <c r="W844" s="3">
        <f t="shared" si="55"/>
        <v>28.679999999999996</v>
      </c>
    </row>
    <row r="845" spans="1:23" x14ac:dyDescent="0.2">
      <c r="A845" t="s">
        <v>5245</v>
      </c>
      <c r="B845" s="1">
        <v>44755</v>
      </c>
      <c r="C845" t="s">
        <v>5246</v>
      </c>
      <c r="D845" t="s">
        <v>6158</v>
      </c>
      <c r="E845">
        <v>1</v>
      </c>
      <c r="F845" t="s">
        <v>5247</v>
      </c>
      <c r="H845" t="s">
        <v>5249</v>
      </c>
      <c r="I845" t="s">
        <v>49</v>
      </c>
      <c r="J845" t="s">
        <v>18</v>
      </c>
      <c r="K845">
        <v>88553</v>
      </c>
      <c r="L845" s="2">
        <v>0.2</v>
      </c>
      <c r="M845" s="3">
        <v>4.3650000000000002</v>
      </c>
      <c r="N845" s="3">
        <v>2.1825000000000001</v>
      </c>
      <c r="O845">
        <v>0.56745000000000001</v>
      </c>
      <c r="P845" t="str">
        <f>INDEX(products[],MATCH('orders (2)'!D845,products[Product ID],0),2)</f>
        <v>Lib</v>
      </c>
      <c r="Q845" t="str">
        <f>INDEX(products[],MATCH('orders (2)'!D845,products[Product ID],0),3)</f>
        <v>M</v>
      </c>
      <c r="R845" t="str">
        <f>INDEX(customers[],MATCH('orders (2)'!C845,customers[Customer ID],0),3)</f>
        <v>ttewelsonnd@cdbaby.com</v>
      </c>
      <c r="S845" t="str">
        <f t="shared" si="52"/>
        <v>Liberta</v>
      </c>
      <c r="T845" t="str">
        <f>VLOOKUP(orders[[#This Row],[Customer ID]],customers[],9,FALSE)</f>
        <v>No</v>
      </c>
      <c r="U845" t="str">
        <f t="shared" si="53"/>
        <v>Été</v>
      </c>
      <c r="V845" t="str">
        <f t="shared" si="54"/>
        <v>Medium</v>
      </c>
      <c r="W845" s="3">
        <f t="shared" si="55"/>
        <v>4.3650000000000002</v>
      </c>
    </row>
    <row r="846" spans="1:23" x14ac:dyDescent="0.2">
      <c r="A846" t="s">
        <v>5255</v>
      </c>
      <c r="B846" s="1">
        <v>44387</v>
      </c>
      <c r="C846" t="s">
        <v>5256</v>
      </c>
      <c r="D846" t="s">
        <v>6155</v>
      </c>
      <c r="E846">
        <v>2</v>
      </c>
      <c r="F846" t="s">
        <v>5257</v>
      </c>
      <c r="G846" t="s">
        <v>5259</v>
      </c>
      <c r="H846" t="s">
        <v>5260</v>
      </c>
      <c r="I846" t="s">
        <v>163</v>
      </c>
      <c r="J846" t="s">
        <v>18</v>
      </c>
      <c r="K846">
        <v>22313</v>
      </c>
      <c r="L846" s="2">
        <v>0.2</v>
      </c>
      <c r="M846" s="3">
        <v>4.125</v>
      </c>
      <c r="N846" s="3">
        <v>2.0625</v>
      </c>
      <c r="O846">
        <v>0.45374999999999999</v>
      </c>
      <c r="P846" t="str">
        <f>INDEX(products[],MATCH('orders (2)'!D846,products[Product ID],0),2)</f>
        <v>Exc</v>
      </c>
      <c r="Q846" t="str">
        <f>INDEX(products[],MATCH('orders (2)'!D846,products[Product ID],0),3)</f>
        <v>M</v>
      </c>
      <c r="R846" t="str">
        <f>INDEX(customers[],MATCH('orders (2)'!C846,customers[Customer ID],0),3)</f>
        <v>ddrewittnf@mapquest.com</v>
      </c>
      <c r="S846" t="str">
        <f t="shared" si="52"/>
        <v>Excercice</v>
      </c>
      <c r="T846" t="str">
        <f>VLOOKUP(orders[[#This Row],[Customer ID]],customers[],9,FALSE)</f>
        <v>Yes</v>
      </c>
      <c r="U846" t="str">
        <f t="shared" si="53"/>
        <v>Été</v>
      </c>
      <c r="V846" t="str">
        <f t="shared" si="54"/>
        <v>Medium</v>
      </c>
      <c r="W846" s="3">
        <f t="shared" si="55"/>
        <v>8.25</v>
      </c>
    </row>
    <row r="847" spans="1:23" x14ac:dyDescent="0.2">
      <c r="A847" t="s">
        <v>5261</v>
      </c>
      <c r="B847" s="1">
        <v>44476</v>
      </c>
      <c r="C847" t="s">
        <v>5262</v>
      </c>
      <c r="D847" t="s">
        <v>6157</v>
      </c>
      <c r="E847">
        <v>6</v>
      </c>
      <c r="F847" t="s">
        <v>5263</v>
      </c>
      <c r="G847" t="s">
        <v>5265</v>
      </c>
      <c r="H847" t="s">
        <v>5266</v>
      </c>
      <c r="I847" t="s">
        <v>19</v>
      </c>
      <c r="J847" t="s">
        <v>18</v>
      </c>
      <c r="K847">
        <v>21290</v>
      </c>
      <c r="L847" s="2">
        <v>0.5</v>
      </c>
      <c r="M847" s="3">
        <v>5.97</v>
      </c>
      <c r="N847" s="3">
        <v>1.194</v>
      </c>
      <c r="O847">
        <v>0.5373</v>
      </c>
      <c r="P847" t="str">
        <f>INDEX(products[],MATCH('orders (2)'!D847,products[Product ID],0),2)</f>
        <v>Ara</v>
      </c>
      <c r="Q847" t="str">
        <f>INDEX(products[],MATCH('orders (2)'!D847,products[Product ID],0),3)</f>
        <v>D</v>
      </c>
      <c r="R847" t="str">
        <f>INDEX(customers[],MATCH('orders (2)'!C847,customers[Customer ID],0),3)</f>
        <v>agladhillng@stanford.edu</v>
      </c>
      <c r="S847" t="str">
        <f t="shared" si="52"/>
        <v>Arabica</v>
      </c>
      <c r="T847" t="str">
        <f>VLOOKUP(orders[[#This Row],[Customer ID]],customers[],9,FALSE)</f>
        <v>Yes</v>
      </c>
      <c r="U847" t="str">
        <f t="shared" si="53"/>
        <v>Automne</v>
      </c>
      <c r="V847" t="str">
        <f t="shared" si="54"/>
        <v>Dark</v>
      </c>
      <c r="W847" s="3">
        <f t="shared" si="55"/>
        <v>35.82</v>
      </c>
    </row>
    <row r="848" spans="1:23" x14ac:dyDescent="0.2">
      <c r="A848" t="s">
        <v>5267</v>
      </c>
      <c r="B848" s="1">
        <v>43889</v>
      </c>
      <c r="C848" t="s">
        <v>5268</v>
      </c>
      <c r="D848" t="s">
        <v>6184</v>
      </c>
      <c r="E848">
        <v>6</v>
      </c>
      <c r="F848" t="s">
        <v>5269</v>
      </c>
      <c r="H848" t="s">
        <v>5271</v>
      </c>
      <c r="I848" t="s">
        <v>94</v>
      </c>
      <c r="J848" t="s">
        <v>18</v>
      </c>
      <c r="K848">
        <v>47732</v>
      </c>
      <c r="L848" s="2">
        <v>2.5</v>
      </c>
      <c r="M848" s="3">
        <v>27.945</v>
      </c>
      <c r="N848" s="3">
        <v>1.1177999999999999</v>
      </c>
      <c r="O848">
        <v>3.07395</v>
      </c>
      <c r="P848" t="str">
        <f>INDEX(products[],MATCH('orders (2)'!D848,products[Product ID],0),2)</f>
        <v>Exc</v>
      </c>
      <c r="Q848" t="str">
        <f>INDEX(products[],MATCH('orders (2)'!D848,products[Product ID],0),3)</f>
        <v>D</v>
      </c>
      <c r="R848" t="str">
        <f>INDEX(customers[],MATCH('orders (2)'!C848,customers[Customer ID],0),3)</f>
        <v>mlorineznh@whitehouse.gov</v>
      </c>
      <c r="S848" t="str">
        <f t="shared" si="52"/>
        <v>Excercice</v>
      </c>
      <c r="T848" t="str">
        <f>VLOOKUP(orders[[#This Row],[Customer ID]],customers[],9,FALSE)</f>
        <v>No</v>
      </c>
      <c r="U848" t="str">
        <f t="shared" si="53"/>
        <v>Hiver</v>
      </c>
      <c r="V848" t="str">
        <f t="shared" si="54"/>
        <v>Dark</v>
      </c>
      <c r="W848" s="3">
        <f t="shared" si="55"/>
        <v>167.67000000000002</v>
      </c>
    </row>
    <row r="849" spans="1:23" x14ac:dyDescent="0.2">
      <c r="A849" t="s">
        <v>5272</v>
      </c>
      <c r="B849" s="1">
        <v>44747</v>
      </c>
      <c r="C849" t="s">
        <v>5273</v>
      </c>
      <c r="D849" t="s">
        <v>6174</v>
      </c>
      <c r="E849">
        <v>2</v>
      </c>
      <c r="F849" t="s">
        <v>5274</v>
      </c>
      <c r="G849" t="s">
        <v>5275</v>
      </c>
      <c r="H849" t="s">
        <v>5276</v>
      </c>
      <c r="I849" t="s">
        <v>258</v>
      </c>
      <c r="J849" t="s">
        <v>18</v>
      </c>
      <c r="K849">
        <v>30045</v>
      </c>
      <c r="L849" s="2">
        <v>2.5</v>
      </c>
      <c r="M849" s="3">
        <v>25.874999999999996</v>
      </c>
      <c r="N849" s="3">
        <v>1.0349999999999999</v>
      </c>
      <c r="O849">
        <v>2.3287499999999994</v>
      </c>
      <c r="P849" t="str">
        <f>INDEX(products[],MATCH('orders (2)'!D849,products[Product ID],0),2)</f>
        <v>Ara</v>
      </c>
      <c r="Q849" t="str">
        <f>INDEX(products[],MATCH('orders (2)'!D849,products[Product ID],0),3)</f>
        <v>M</v>
      </c>
      <c r="R849">
        <f>INDEX(customers[],MATCH('orders (2)'!C849,customers[Customer ID],0),3)</f>
        <v>0</v>
      </c>
      <c r="S849" t="str">
        <f t="shared" si="52"/>
        <v>Arabica</v>
      </c>
      <c r="T849" t="str">
        <f>VLOOKUP(orders[[#This Row],[Customer ID]],customers[],9,FALSE)</f>
        <v>Yes</v>
      </c>
      <c r="U849" t="str">
        <f t="shared" si="53"/>
        <v>Été</v>
      </c>
      <c r="V849" t="str">
        <f t="shared" si="54"/>
        <v>Medium</v>
      </c>
      <c r="W849" s="3">
        <f t="shared" si="55"/>
        <v>51.749999999999993</v>
      </c>
    </row>
    <row r="850" spans="1:23" x14ac:dyDescent="0.2">
      <c r="A850" t="s">
        <v>5277</v>
      </c>
      <c r="B850" s="1">
        <v>44460</v>
      </c>
      <c r="C850" t="s">
        <v>5278</v>
      </c>
      <c r="D850" t="s">
        <v>6153</v>
      </c>
      <c r="E850">
        <v>3</v>
      </c>
      <c r="F850" t="s">
        <v>5279</v>
      </c>
      <c r="H850" t="s">
        <v>5281</v>
      </c>
      <c r="I850" t="s">
        <v>118</v>
      </c>
      <c r="J850" t="s">
        <v>18</v>
      </c>
      <c r="K850">
        <v>36670</v>
      </c>
      <c r="L850" s="2">
        <v>0.2</v>
      </c>
      <c r="M850" s="3">
        <v>2.9849999999999999</v>
      </c>
      <c r="N850" s="3">
        <v>1.4924999999999999</v>
      </c>
      <c r="O850">
        <v>0.26865</v>
      </c>
      <c r="P850" t="str">
        <f>INDEX(products[],MATCH('orders (2)'!D850,products[Product ID],0),2)</f>
        <v>Ara</v>
      </c>
      <c r="Q850" t="str">
        <f>INDEX(products[],MATCH('orders (2)'!D850,products[Product ID],0),3)</f>
        <v>D</v>
      </c>
      <c r="R850" t="str">
        <f>INDEX(customers[],MATCH('orders (2)'!C850,customers[Customer ID],0),3)</f>
        <v>mvannj@wikipedia.org</v>
      </c>
      <c r="S850" t="str">
        <f t="shared" si="52"/>
        <v>Arabica</v>
      </c>
      <c r="T850" t="str">
        <f>VLOOKUP(orders[[#This Row],[Customer ID]],customers[],9,FALSE)</f>
        <v>Yes</v>
      </c>
      <c r="U850" t="str">
        <f t="shared" si="53"/>
        <v xml:space="preserve">Automne </v>
      </c>
      <c r="V850" t="str">
        <f t="shared" si="54"/>
        <v>Dark</v>
      </c>
      <c r="W850" s="3">
        <f t="shared" si="55"/>
        <v>8.9550000000000001</v>
      </c>
    </row>
    <row r="851" spans="1:23" x14ac:dyDescent="0.2">
      <c r="A851" t="s">
        <v>5282</v>
      </c>
      <c r="B851" s="1">
        <v>43468</v>
      </c>
      <c r="C851" t="s">
        <v>5283</v>
      </c>
      <c r="D851" t="s">
        <v>6175</v>
      </c>
      <c r="E851">
        <v>6</v>
      </c>
      <c r="F851" t="s">
        <v>5284</v>
      </c>
      <c r="G851" t="s">
        <v>5285</v>
      </c>
      <c r="H851" t="s">
        <v>5286</v>
      </c>
      <c r="I851" t="s">
        <v>211</v>
      </c>
      <c r="J851" t="s">
        <v>18</v>
      </c>
      <c r="K851">
        <v>79705</v>
      </c>
      <c r="L851" s="2">
        <v>0.5</v>
      </c>
      <c r="M851" s="3">
        <v>8.91</v>
      </c>
      <c r="N851" s="3">
        <v>1.782</v>
      </c>
      <c r="O851">
        <v>0.98009999999999997</v>
      </c>
      <c r="P851" t="str">
        <f>INDEX(products[],MATCH('orders (2)'!D851,products[Product ID],0),2)</f>
        <v>Exc</v>
      </c>
      <c r="Q851" t="str">
        <f>INDEX(products[],MATCH('orders (2)'!D851,products[Product ID],0),3)</f>
        <v>L</v>
      </c>
      <c r="R851">
        <f>INDEX(customers[],MATCH('orders (2)'!C851,customers[Customer ID],0),3)</f>
        <v>0</v>
      </c>
      <c r="S851" t="str">
        <f t="shared" si="52"/>
        <v>Excercice</v>
      </c>
      <c r="T851" t="str">
        <f>VLOOKUP(orders[[#This Row],[Customer ID]],customers[],9,FALSE)</f>
        <v>No</v>
      </c>
      <c r="U851" t="str">
        <f t="shared" si="53"/>
        <v>Hiver</v>
      </c>
      <c r="V851" t="str">
        <f t="shared" si="54"/>
        <v>Light</v>
      </c>
      <c r="W851" s="3">
        <f t="shared" si="55"/>
        <v>53.46</v>
      </c>
    </row>
    <row r="852" spans="1:23" x14ac:dyDescent="0.2">
      <c r="A852" t="s">
        <v>5287</v>
      </c>
      <c r="B852" s="1">
        <v>44628</v>
      </c>
      <c r="C852" t="s">
        <v>5288</v>
      </c>
      <c r="D852" t="s">
        <v>6166</v>
      </c>
      <c r="E852">
        <v>6</v>
      </c>
      <c r="F852" t="s">
        <v>5289</v>
      </c>
      <c r="G852" t="s">
        <v>5291</v>
      </c>
      <c r="H852" t="s">
        <v>5292</v>
      </c>
      <c r="I852" t="s">
        <v>135</v>
      </c>
      <c r="J852" t="s">
        <v>18</v>
      </c>
      <c r="K852">
        <v>33023</v>
      </c>
      <c r="L852" s="2">
        <v>0.2</v>
      </c>
      <c r="M852" s="3">
        <v>3.8849999999999998</v>
      </c>
      <c r="N852" s="3">
        <v>1.9424999999999999</v>
      </c>
      <c r="O852">
        <v>0.34964999999999996</v>
      </c>
      <c r="P852" t="str">
        <f>INDEX(products[],MATCH('orders (2)'!D852,products[Product ID],0),2)</f>
        <v>Ara</v>
      </c>
      <c r="Q852" t="str">
        <f>INDEX(products[],MATCH('orders (2)'!D852,products[Product ID],0),3)</f>
        <v>L</v>
      </c>
      <c r="R852" t="str">
        <f>INDEX(customers[],MATCH('orders (2)'!C852,customers[Customer ID],0),3)</f>
        <v>jethelstonnl@creativecommons.org</v>
      </c>
      <c r="S852" t="str">
        <f t="shared" si="52"/>
        <v>Arabica</v>
      </c>
      <c r="T852" t="str">
        <f>VLOOKUP(orders[[#This Row],[Customer ID]],customers[],9,FALSE)</f>
        <v>Yes</v>
      </c>
      <c r="U852" t="str">
        <f t="shared" si="53"/>
        <v>Printemps</v>
      </c>
      <c r="V852" t="str">
        <f t="shared" si="54"/>
        <v>Light</v>
      </c>
      <c r="W852" s="3">
        <f t="shared" si="55"/>
        <v>23.31</v>
      </c>
    </row>
    <row r="853" spans="1:23" x14ac:dyDescent="0.2">
      <c r="A853" t="s">
        <v>5287</v>
      </c>
      <c r="B853" s="1">
        <v>44628</v>
      </c>
      <c r="C853" t="s">
        <v>5288</v>
      </c>
      <c r="D853" t="s">
        <v>6151</v>
      </c>
      <c r="E853">
        <v>2</v>
      </c>
      <c r="F853" t="s">
        <v>5289</v>
      </c>
      <c r="G853" t="s">
        <v>5291</v>
      </c>
      <c r="H853" t="s">
        <v>5292</v>
      </c>
      <c r="I853" t="s">
        <v>135</v>
      </c>
      <c r="J853" t="s">
        <v>18</v>
      </c>
      <c r="K853">
        <v>33023</v>
      </c>
      <c r="L853" s="2">
        <v>0.2</v>
      </c>
      <c r="M853" s="3">
        <v>3.375</v>
      </c>
      <c r="N853" s="3">
        <v>1.6875</v>
      </c>
      <c r="O853">
        <v>0.30374999999999996</v>
      </c>
      <c r="P853" t="str">
        <f>INDEX(products[],MATCH('orders (2)'!D853,products[Product ID],0),2)</f>
        <v>Ara</v>
      </c>
      <c r="Q853" t="str">
        <f>INDEX(products[],MATCH('orders (2)'!D853,products[Product ID],0),3)</f>
        <v>M</v>
      </c>
      <c r="R853" t="str">
        <f>INDEX(customers[],MATCH('orders (2)'!C853,customers[Customer ID],0),3)</f>
        <v>jethelstonnl@creativecommons.org</v>
      </c>
      <c r="S853" t="str">
        <f t="shared" si="52"/>
        <v>Arabica</v>
      </c>
      <c r="T853" t="str">
        <f>VLOOKUP(orders[[#This Row],[Customer ID]],customers[],9,FALSE)</f>
        <v>Yes</v>
      </c>
      <c r="U853" t="str">
        <f t="shared" si="53"/>
        <v>Printemps</v>
      </c>
      <c r="V853" t="str">
        <f t="shared" si="54"/>
        <v>Medium</v>
      </c>
      <c r="W853" s="3">
        <f t="shared" si="55"/>
        <v>6.75</v>
      </c>
    </row>
    <row r="854" spans="1:23" x14ac:dyDescent="0.2">
      <c r="A854" t="s">
        <v>5298</v>
      </c>
      <c r="B854" s="1">
        <v>43900</v>
      </c>
      <c r="C854" t="s">
        <v>5299</v>
      </c>
      <c r="D854" t="s">
        <v>6168</v>
      </c>
      <c r="E854">
        <v>1</v>
      </c>
      <c r="F854" t="s">
        <v>5300</v>
      </c>
      <c r="G854" t="s">
        <v>5302</v>
      </c>
      <c r="H854" t="s">
        <v>5303</v>
      </c>
      <c r="I854" t="s">
        <v>236</v>
      </c>
      <c r="J854" t="s">
        <v>18</v>
      </c>
      <c r="K854">
        <v>95973</v>
      </c>
      <c r="L854" s="2">
        <v>0.5</v>
      </c>
      <c r="M854" s="3">
        <v>7.77</v>
      </c>
      <c r="N854" s="3">
        <v>1.5539999999999998</v>
      </c>
      <c r="O854">
        <v>1.0101</v>
      </c>
      <c r="P854" t="str">
        <f>INDEX(products[],MATCH('orders (2)'!D854,products[Product ID],0),2)</f>
        <v>Lib</v>
      </c>
      <c r="Q854" t="str">
        <f>INDEX(products[],MATCH('orders (2)'!D854,products[Product ID],0),3)</f>
        <v>D</v>
      </c>
      <c r="R854" t="str">
        <f>INDEX(customers[],MATCH('orders (2)'!C854,customers[Customer ID],0),3)</f>
        <v>peberznn@woothemes.com</v>
      </c>
      <c r="S854" t="str">
        <f t="shared" si="52"/>
        <v>Liberta</v>
      </c>
      <c r="T854" t="str">
        <f>VLOOKUP(orders[[#This Row],[Customer ID]],customers[],9,FALSE)</f>
        <v>Yes</v>
      </c>
      <c r="U854" t="str">
        <f t="shared" si="53"/>
        <v>Printemps</v>
      </c>
      <c r="V854" t="str">
        <f t="shared" si="54"/>
        <v>Dark</v>
      </c>
      <c r="W854" s="3">
        <f t="shared" si="55"/>
        <v>7.77</v>
      </c>
    </row>
    <row r="855" spans="1:23" x14ac:dyDescent="0.2">
      <c r="A855" t="s">
        <v>5304</v>
      </c>
      <c r="B855" s="1">
        <v>44527</v>
      </c>
      <c r="C855" t="s">
        <v>5305</v>
      </c>
      <c r="D855" t="s">
        <v>6164</v>
      </c>
      <c r="E855">
        <v>4</v>
      </c>
      <c r="F855" t="s">
        <v>5306</v>
      </c>
      <c r="H855" t="s">
        <v>5308</v>
      </c>
      <c r="I855" t="s">
        <v>122</v>
      </c>
      <c r="J855" t="s">
        <v>18</v>
      </c>
      <c r="K855">
        <v>78737</v>
      </c>
      <c r="L855" s="2">
        <v>2.5</v>
      </c>
      <c r="M855" s="3">
        <v>29.784999999999997</v>
      </c>
      <c r="N855" s="3">
        <v>1.1913999999999998</v>
      </c>
      <c r="O855">
        <v>3.8720499999999998</v>
      </c>
      <c r="P855" t="str">
        <f>INDEX(products[],MATCH('orders (2)'!D855,products[Product ID],0),2)</f>
        <v>Lib</v>
      </c>
      <c r="Q855" t="str">
        <f>INDEX(products[],MATCH('orders (2)'!D855,products[Product ID],0),3)</f>
        <v>D</v>
      </c>
      <c r="R855" t="str">
        <f>INDEX(customers[],MATCH('orders (2)'!C855,customers[Customer ID],0),3)</f>
        <v>bgaishno@altervista.org</v>
      </c>
      <c r="S855" t="str">
        <f t="shared" si="52"/>
        <v>Liberta</v>
      </c>
      <c r="T855" t="str">
        <f>VLOOKUP(orders[[#This Row],[Customer ID]],customers[],9,FALSE)</f>
        <v>Yes</v>
      </c>
      <c r="U855" t="str">
        <f t="shared" si="53"/>
        <v>Automne</v>
      </c>
      <c r="V855" t="str">
        <f t="shared" si="54"/>
        <v>Dark</v>
      </c>
      <c r="W855" s="3">
        <f t="shared" si="55"/>
        <v>119.13999999999999</v>
      </c>
    </row>
    <row r="856" spans="1:23" x14ac:dyDescent="0.2">
      <c r="A856" t="s">
        <v>5309</v>
      </c>
      <c r="B856" s="1">
        <v>44259</v>
      </c>
      <c r="C856" t="s">
        <v>5310</v>
      </c>
      <c r="D856" t="s">
        <v>6146</v>
      </c>
      <c r="E856">
        <v>2</v>
      </c>
      <c r="F856" t="s">
        <v>5311</v>
      </c>
      <c r="H856" t="s">
        <v>5313</v>
      </c>
      <c r="I856" t="s">
        <v>49</v>
      </c>
      <c r="J856" t="s">
        <v>18</v>
      </c>
      <c r="K856">
        <v>88546</v>
      </c>
      <c r="L856" s="2">
        <v>1</v>
      </c>
      <c r="M856" s="3">
        <v>9.9499999999999993</v>
      </c>
      <c r="N856" s="3">
        <v>0.99499999999999988</v>
      </c>
      <c r="O856">
        <v>0.89549999999999985</v>
      </c>
      <c r="P856" t="str">
        <f>INDEX(products[],MATCH('orders (2)'!D856,products[Product ID],0),2)</f>
        <v>Ara</v>
      </c>
      <c r="Q856" t="str">
        <f>INDEX(products[],MATCH('orders (2)'!D856,products[Product ID],0),3)</f>
        <v>D</v>
      </c>
      <c r="R856" t="str">
        <f>INDEX(customers[],MATCH('orders (2)'!C856,customers[Customer ID],0),3)</f>
        <v>ldantonnp@miitbeian.gov.cn</v>
      </c>
      <c r="S856" t="str">
        <f t="shared" si="52"/>
        <v>Arabica</v>
      </c>
      <c r="T856" t="str">
        <f>VLOOKUP(orders[[#This Row],[Customer ID]],customers[],9,FALSE)</f>
        <v>No</v>
      </c>
      <c r="U856" t="str">
        <f t="shared" si="53"/>
        <v>Printemps</v>
      </c>
      <c r="V856" t="str">
        <f t="shared" si="54"/>
        <v>Dark</v>
      </c>
      <c r="W856" s="3">
        <f t="shared" si="55"/>
        <v>19.899999999999999</v>
      </c>
    </row>
    <row r="857" spans="1:23" x14ac:dyDescent="0.2">
      <c r="A857" t="s">
        <v>5314</v>
      </c>
      <c r="B857" s="1">
        <v>44516</v>
      </c>
      <c r="C857" t="s">
        <v>5315</v>
      </c>
      <c r="D857" t="s">
        <v>6172</v>
      </c>
      <c r="E857">
        <v>5</v>
      </c>
      <c r="F857" t="s">
        <v>5316</v>
      </c>
      <c r="G857" t="s">
        <v>5318</v>
      </c>
      <c r="H857" t="s">
        <v>5319</v>
      </c>
      <c r="I857" t="s">
        <v>47</v>
      </c>
      <c r="J857" t="s">
        <v>18</v>
      </c>
      <c r="K857">
        <v>25326</v>
      </c>
      <c r="L857" s="2">
        <v>0.5</v>
      </c>
      <c r="M857" s="3">
        <v>7.169999999999999</v>
      </c>
      <c r="N857" s="3">
        <v>1.4339999999999997</v>
      </c>
      <c r="O857">
        <v>0.43019999999999992</v>
      </c>
      <c r="P857" t="str">
        <f>INDEX(products[],MATCH('orders (2)'!D857,products[Product ID],0),2)</f>
        <v>Rob</v>
      </c>
      <c r="Q857" t="str">
        <f>INDEX(products[],MATCH('orders (2)'!D857,products[Product ID],0),3)</f>
        <v>L</v>
      </c>
      <c r="R857" t="str">
        <f>INDEX(customers[],MATCH('orders (2)'!C857,customers[Customer ID],0),3)</f>
        <v>smorrallnq@answers.com</v>
      </c>
      <c r="S857" t="str">
        <f t="shared" si="52"/>
        <v>Robesca</v>
      </c>
      <c r="T857" t="str">
        <f>VLOOKUP(orders[[#This Row],[Customer ID]],customers[],9,FALSE)</f>
        <v>Yes</v>
      </c>
      <c r="U857" t="str">
        <f t="shared" si="53"/>
        <v>Automne</v>
      </c>
      <c r="V857" t="str">
        <f t="shared" si="54"/>
        <v>Light</v>
      </c>
      <c r="W857" s="3">
        <f t="shared" si="55"/>
        <v>35.849999999999994</v>
      </c>
    </row>
    <row r="858" spans="1:23" x14ac:dyDescent="0.2">
      <c r="A858" t="s">
        <v>5320</v>
      </c>
      <c r="B858" s="1">
        <v>43632</v>
      </c>
      <c r="C858" t="s">
        <v>5321</v>
      </c>
      <c r="D858" t="s">
        <v>6164</v>
      </c>
      <c r="E858">
        <v>3</v>
      </c>
      <c r="F858" t="s">
        <v>5322</v>
      </c>
      <c r="G858" t="s">
        <v>5324</v>
      </c>
      <c r="H858" t="s">
        <v>5325</v>
      </c>
      <c r="I858" t="s">
        <v>312</v>
      </c>
      <c r="J858" t="s">
        <v>18</v>
      </c>
      <c r="K858">
        <v>18105</v>
      </c>
      <c r="L858" s="2">
        <v>2.5</v>
      </c>
      <c r="M858" s="3">
        <v>29.784999999999997</v>
      </c>
      <c r="N858" s="3">
        <v>1.1913999999999998</v>
      </c>
      <c r="O858">
        <v>3.8720499999999998</v>
      </c>
      <c r="P858" t="str">
        <f>INDEX(products[],MATCH('orders (2)'!D858,products[Product ID],0),2)</f>
        <v>Lib</v>
      </c>
      <c r="Q858" t="str">
        <f>INDEX(products[],MATCH('orders (2)'!D858,products[Product ID],0),3)</f>
        <v>D</v>
      </c>
      <c r="R858" t="str">
        <f>INDEX(customers[],MATCH('orders (2)'!C858,customers[Customer ID],0),3)</f>
        <v>dcrownshawnr@photobucket.com</v>
      </c>
      <c r="S858" t="str">
        <f t="shared" si="52"/>
        <v>Liberta</v>
      </c>
      <c r="T858" t="str">
        <f>VLOOKUP(orders[[#This Row],[Customer ID]],customers[],9,FALSE)</f>
        <v>No</v>
      </c>
      <c r="U858" t="str">
        <f t="shared" si="53"/>
        <v>Été</v>
      </c>
      <c r="V858" t="str">
        <f t="shared" si="54"/>
        <v>Dark</v>
      </c>
      <c r="W858" s="3">
        <f t="shared" si="55"/>
        <v>89.35499999999999</v>
      </c>
    </row>
    <row r="859" spans="1:23" x14ac:dyDescent="0.2">
      <c r="A859" t="s">
        <v>5332</v>
      </c>
      <c r="B859" s="1">
        <v>43889</v>
      </c>
      <c r="C859" t="s">
        <v>5333</v>
      </c>
      <c r="D859" t="s">
        <v>6141</v>
      </c>
      <c r="E859">
        <v>5</v>
      </c>
      <c r="F859" t="s">
        <v>5334</v>
      </c>
      <c r="G859" t="s">
        <v>5336</v>
      </c>
      <c r="H859" t="s">
        <v>5337</v>
      </c>
      <c r="I859" t="s">
        <v>308</v>
      </c>
      <c r="J859" t="s">
        <v>18</v>
      </c>
      <c r="K859">
        <v>34643</v>
      </c>
      <c r="L859" s="2">
        <v>2.5</v>
      </c>
      <c r="M859" s="3">
        <v>27.484999999999996</v>
      </c>
      <c r="N859" s="3">
        <v>1.0993999999999999</v>
      </c>
      <c r="O859">
        <v>1.6490999999999998</v>
      </c>
      <c r="P859" t="str">
        <f>INDEX(products[],MATCH('orders (2)'!D859,products[Product ID],0),2)</f>
        <v>Rob</v>
      </c>
      <c r="Q859" t="str">
        <f>INDEX(products[],MATCH('orders (2)'!D859,products[Product ID],0),3)</f>
        <v>L</v>
      </c>
      <c r="R859" t="str">
        <f>INDEX(customers[],MATCH('orders (2)'!C859,customers[Customer ID],0),3)</f>
        <v>jreddochnt@sun.com</v>
      </c>
      <c r="S859" t="str">
        <f t="shared" si="52"/>
        <v>Robesca</v>
      </c>
      <c r="T859" t="str">
        <f>VLOOKUP(orders[[#This Row],[Customer ID]],customers[],9,FALSE)</f>
        <v>No</v>
      </c>
      <c r="U859" t="str">
        <f t="shared" si="53"/>
        <v>Hiver</v>
      </c>
      <c r="V859" t="str">
        <f t="shared" si="54"/>
        <v>Light</v>
      </c>
      <c r="W859" s="3">
        <f t="shared" si="55"/>
        <v>137.42499999999998</v>
      </c>
    </row>
    <row r="860" spans="1:23" x14ac:dyDescent="0.2">
      <c r="A860" t="s">
        <v>5338</v>
      </c>
      <c r="B860" s="1">
        <v>43638</v>
      </c>
      <c r="C860" t="s">
        <v>5339</v>
      </c>
      <c r="D860" t="s">
        <v>6159</v>
      </c>
      <c r="E860">
        <v>4</v>
      </c>
      <c r="F860" t="s">
        <v>5340</v>
      </c>
      <c r="G860" t="s">
        <v>5342</v>
      </c>
      <c r="H860" t="s">
        <v>5343</v>
      </c>
      <c r="I860" t="s">
        <v>96</v>
      </c>
      <c r="J860" t="s">
        <v>18</v>
      </c>
      <c r="K860">
        <v>58122</v>
      </c>
      <c r="L860" s="2">
        <v>0.5</v>
      </c>
      <c r="M860" s="3">
        <v>8.73</v>
      </c>
      <c r="N860" s="3">
        <v>1.746</v>
      </c>
      <c r="O860">
        <v>1.1349</v>
      </c>
      <c r="P860" t="str">
        <f>INDEX(products[],MATCH('orders (2)'!D860,products[Product ID],0),2)</f>
        <v>Lib</v>
      </c>
      <c r="Q860" t="str">
        <f>INDEX(products[],MATCH('orders (2)'!D860,products[Product ID],0),3)</f>
        <v>M</v>
      </c>
      <c r="R860" t="str">
        <f>INDEX(customers[],MATCH('orders (2)'!C860,customers[Customer ID],0),3)</f>
        <v>stitleynu@whitehouse.gov</v>
      </c>
      <c r="S860" t="str">
        <f t="shared" si="52"/>
        <v>Liberta</v>
      </c>
      <c r="T860" t="str">
        <f>VLOOKUP(orders[[#This Row],[Customer ID]],customers[],9,FALSE)</f>
        <v>No</v>
      </c>
      <c r="U860" t="str">
        <f t="shared" si="53"/>
        <v>Été</v>
      </c>
      <c r="V860" t="str">
        <f t="shared" si="54"/>
        <v>Medium</v>
      </c>
      <c r="W860" s="3">
        <f t="shared" si="55"/>
        <v>34.92</v>
      </c>
    </row>
    <row r="861" spans="1:23" x14ac:dyDescent="0.2">
      <c r="A861" t="s">
        <v>5344</v>
      </c>
      <c r="B861" s="1">
        <v>43716</v>
      </c>
      <c r="C861" t="s">
        <v>5345</v>
      </c>
      <c r="D861" t="s">
        <v>6181</v>
      </c>
      <c r="E861">
        <v>6</v>
      </c>
      <c r="F861" t="s">
        <v>5346</v>
      </c>
      <c r="G861" t="s">
        <v>5348</v>
      </c>
      <c r="H861" t="s">
        <v>5349</v>
      </c>
      <c r="I861" t="s">
        <v>4510</v>
      </c>
      <c r="J861" t="s">
        <v>18</v>
      </c>
      <c r="K861">
        <v>72905</v>
      </c>
      <c r="L861" s="2">
        <v>2.5</v>
      </c>
      <c r="M861" s="3">
        <v>29.784999999999997</v>
      </c>
      <c r="N861" s="3">
        <v>1.1913999999999998</v>
      </c>
      <c r="O861">
        <v>2.6806499999999995</v>
      </c>
      <c r="P861" t="str">
        <f>INDEX(products[],MATCH('orders (2)'!D861,products[Product ID],0),2)</f>
        <v>Ara</v>
      </c>
      <c r="Q861" t="str">
        <f>INDEX(products[],MATCH('orders (2)'!D861,products[Product ID],0),3)</f>
        <v>L</v>
      </c>
      <c r="R861" t="str">
        <f>INDEX(customers[],MATCH('orders (2)'!C861,customers[Customer ID],0),3)</f>
        <v>rsimaonv@simplemachines.org</v>
      </c>
      <c r="S861" t="str">
        <f t="shared" si="52"/>
        <v>Arabica</v>
      </c>
      <c r="T861" t="str">
        <f>VLOOKUP(orders[[#This Row],[Customer ID]],customers[],9,FALSE)</f>
        <v>No</v>
      </c>
      <c r="U861" t="str">
        <f t="shared" si="53"/>
        <v xml:space="preserve">Automne </v>
      </c>
      <c r="V861" t="str">
        <f t="shared" si="54"/>
        <v>Light</v>
      </c>
      <c r="W861" s="3">
        <f t="shared" si="55"/>
        <v>178.70999999999998</v>
      </c>
    </row>
    <row r="862" spans="1:23" x14ac:dyDescent="0.2">
      <c r="A862" t="s">
        <v>5350</v>
      </c>
      <c r="B862" s="1">
        <v>44707</v>
      </c>
      <c r="C862" t="s">
        <v>5351</v>
      </c>
      <c r="D862" t="s">
        <v>6174</v>
      </c>
      <c r="E862">
        <v>1</v>
      </c>
      <c r="F862" t="s">
        <v>5352</v>
      </c>
      <c r="G862" t="s">
        <v>5353</v>
      </c>
      <c r="H862" t="s">
        <v>5354</v>
      </c>
      <c r="I862" t="s">
        <v>318</v>
      </c>
      <c r="J862" t="s">
        <v>18</v>
      </c>
      <c r="K862">
        <v>33811</v>
      </c>
      <c r="L862" s="2">
        <v>2.5</v>
      </c>
      <c r="M862" s="3">
        <v>25.874999999999996</v>
      </c>
      <c r="N862" s="3">
        <v>1.0349999999999999</v>
      </c>
      <c r="O862">
        <v>2.3287499999999994</v>
      </c>
      <c r="P862" t="str">
        <f>INDEX(products[],MATCH('orders (2)'!D862,products[Product ID],0),2)</f>
        <v>Ara</v>
      </c>
      <c r="Q862" t="str">
        <f>INDEX(products[],MATCH('orders (2)'!D862,products[Product ID],0),3)</f>
        <v>M</v>
      </c>
      <c r="R862">
        <f>INDEX(customers[],MATCH('orders (2)'!C862,customers[Customer ID],0),3)</f>
        <v>0</v>
      </c>
      <c r="S862" t="str">
        <f t="shared" si="52"/>
        <v>Arabica</v>
      </c>
      <c r="T862" t="str">
        <f>VLOOKUP(orders[[#This Row],[Customer ID]],customers[],9,FALSE)</f>
        <v>No</v>
      </c>
      <c r="U862" t="str">
        <f t="shared" si="53"/>
        <v>Printemps</v>
      </c>
      <c r="V862" t="str">
        <f t="shared" si="54"/>
        <v>Medium</v>
      </c>
      <c r="W862" s="3">
        <f t="shared" si="55"/>
        <v>25.874999999999996</v>
      </c>
    </row>
    <row r="863" spans="1:23" x14ac:dyDescent="0.2">
      <c r="A863" t="s">
        <v>5355</v>
      </c>
      <c r="B863" s="1">
        <v>43802</v>
      </c>
      <c r="C863" t="s">
        <v>5356</v>
      </c>
      <c r="D863" t="s">
        <v>6142</v>
      </c>
      <c r="E863">
        <v>6</v>
      </c>
      <c r="F863" t="s">
        <v>5357</v>
      </c>
      <c r="G863" t="s">
        <v>5359</v>
      </c>
      <c r="H863" t="s">
        <v>5360</v>
      </c>
      <c r="I863" t="s">
        <v>48</v>
      </c>
      <c r="J863" t="s">
        <v>18</v>
      </c>
      <c r="K863">
        <v>37924</v>
      </c>
      <c r="L863" s="2">
        <v>1</v>
      </c>
      <c r="M863" s="3">
        <v>12.95</v>
      </c>
      <c r="N863" s="3">
        <v>1.2949999999999999</v>
      </c>
      <c r="O863">
        <v>1.6835</v>
      </c>
      <c r="P863" t="str">
        <f>INDEX(products[],MATCH('orders (2)'!D863,products[Product ID],0),2)</f>
        <v>Lib</v>
      </c>
      <c r="Q863" t="str">
        <f>INDEX(products[],MATCH('orders (2)'!D863,products[Product ID],0),3)</f>
        <v>D</v>
      </c>
      <c r="R863" t="str">
        <f>INDEX(customers[],MATCH('orders (2)'!C863,customers[Customer ID],0),3)</f>
        <v>nchisholmnx@example.com</v>
      </c>
      <c r="S863" t="str">
        <f t="shared" si="52"/>
        <v>Liberta</v>
      </c>
      <c r="T863" t="str">
        <f>VLOOKUP(orders[[#This Row],[Customer ID]],customers[],9,FALSE)</f>
        <v>Yes</v>
      </c>
      <c r="U863" t="str">
        <f t="shared" si="53"/>
        <v>Hiver</v>
      </c>
      <c r="V863" t="str">
        <f t="shared" si="54"/>
        <v>Dark</v>
      </c>
      <c r="W863" s="3">
        <f t="shared" si="55"/>
        <v>77.699999999999989</v>
      </c>
    </row>
    <row r="864" spans="1:23" x14ac:dyDescent="0.2">
      <c r="A864" t="s">
        <v>5361</v>
      </c>
      <c r="B864" s="1">
        <v>43725</v>
      </c>
      <c r="C864" t="s">
        <v>5362</v>
      </c>
      <c r="D864" t="s">
        <v>6137</v>
      </c>
      <c r="E864">
        <v>1</v>
      </c>
      <c r="F864" t="s">
        <v>5363</v>
      </c>
      <c r="G864" t="s">
        <v>5365</v>
      </c>
      <c r="H864" t="s">
        <v>5366</v>
      </c>
      <c r="I864" t="s">
        <v>26</v>
      </c>
      <c r="J864" t="s">
        <v>18</v>
      </c>
      <c r="K864">
        <v>90030</v>
      </c>
      <c r="L864" s="2">
        <v>1</v>
      </c>
      <c r="M864" s="3">
        <v>9.9499999999999993</v>
      </c>
      <c r="N864" s="3">
        <v>0.99499999999999988</v>
      </c>
      <c r="O864">
        <v>0.59699999999999998</v>
      </c>
      <c r="P864" t="str">
        <f>INDEX(products[],MATCH('orders (2)'!D864,products[Product ID],0),2)</f>
        <v>Rob</v>
      </c>
      <c r="Q864" t="str">
        <f>INDEX(products[],MATCH('orders (2)'!D864,products[Product ID],0),3)</f>
        <v>M</v>
      </c>
      <c r="R864" t="str">
        <f>INDEX(customers[],MATCH('orders (2)'!C864,customers[Customer ID],0),3)</f>
        <v>goatsny@live.com</v>
      </c>
      <c r="S864" t="str">
        <f t="shared" si="52"/>
        <v>Robesca</v>
      </c>
      <c r="T864" t="str">
        <f>VLOOKUP(orders[[#This Row],[Customer ID]],customers[],9,FALSE)</f>
        <v>Yes</v>
      </c>
      <c r="U864" t="str">
        <f t="shared" si="53"/>
        <v xml:space="preserve">Automne </v>
      </c>
      <c r="V864" t="str">
        <f t="shared" si="54"/>
        <v>Medium</v>
      </c>
      <c r="W864" s="3">
        <f t="shared" si="55"/>
        <v>9.9499999999999993</v>
      </c>
    </row>
    <row r="865" spans="1:23" x14ac:dyDescent="0.2">
      <c r="A865" t="s">
        <v>5367</v>
      </c>
      <c r="B865" s="1">
        <v>44712</v>
      </c>
      <c r="C865" t="s">
        <v>5368</v>
      </c>
      <c r="D865" t="s">
        <v>6161</v>
      </c>
      <c r="E865">
        <v>2</v>
      </c>
      <c r="F865" t="s">
        <v>5369</v>
      </c>
      <c r="G865" t="s">
        <v>5371</v>
      </c>
      <c r="H865" t="s">
        <v>5372</v>
      </c>
      <c r="I865" t="s">
        <v>91</v>
      </c>
      <c r="J865" t="s">
        <v>18</v>
      </c>
      <c r="K865">
        <v>33169</v>
      </c>
      <c r="L865" s="2">
        <v>1</v>
      </c>
      <c r="M865" s="3">
        <v>14.55</v>
      </c>
      <c r="N865" s="3">
        <v>1.4550000000000001</v>
      </c>
      <c r="O865">
        <v>1.8915000000000002</v>
      </c>
      <c r="P865" t="str">
        <f>INDEX(products[],MATCH('orders (2)'!D865,products[Product ID],0),2)</f>
        <v>Lib</v>
      </c>
      <c r="Q865" t="str">
        <f>INDEX(products[],MATCH('orders (2)'!D865,products[Product ID],0),3)</f>
        <v>M</v>
      </c>
      <c r="R865" t="str">
        <f>INDEX(customers[],MATCH('orders (2)'!C865,customers[Customer ID],0),3)</f>
        <v>mbirkinnz@java.com</v>
      </c>
      <c r="S865" t="str">
        <f t="shared" si="52"/>
        <v>Liberta</v>
      </c>
      <c r="T865" t="str">
        <f>VLOOKUP(orders[[#This Row],[Customer ID]],customers[],9,FALSE)</f>
        <v>Yes</v>
      </c>
      <c r="U865" t="str">
        <f t="shared" si="53"/>
        <v>Printemps</v>
      </c>
      <c r="V865" t="str">
        <f t="shared" si="54"/>
        <v>Medium</v>
      </c>
      <c r="W865" s="3">
        <f t="shared" si="55"/>
        <v>29.1</v>
      </c>
    </row>
    <row r="866" spans="1:23" x14ac:dyDescent="0.2">
      <c r="A866" t="s">
        <v>5373</v>
      </c>
      <c r="B866" s="1">
        <v>43759</v>
      </c>
      <c r="C866" t="s">
        <v>5374</v>
      </c>
      <c r="D866" t="s">
        <v>6177</v>
      </c>
      <c r="E866">
        <v>6</v>
      </c>
      <c r="F866" t="s">
        <v>5375</v>
      </c>
      <c r="G866" t="s">
        <v>5377</v>
      </c>
      <c r="H866" t="s">
        <v>5378</v>
      </c>
      <c r="I866" t="s">
        <v>482</v>
      </c>
      <c r="J866" t="s">
        <v>317</v>
      </c>
      <c r="K866" t="s">
        <v>483</v>
      </c>
      <c r="L866" s="2">
        <v>0.2</v>
      </c>
      <c r="M866" s="3">
        <v>3.5849999999999995</v>
      </c>
      <c r="N866" s="3">
        <v>1.7924999999999998</v>
      </c>
      <c r="O866">
        <v>0.21509999999999996</v>
      </c>
      <c r="P866" t="str">
        <f>INDEX(products[],MATCH('orders (2)'!D866,products[Product ID],0),2)</f>
        <v>Rob</v>
      </c>
      <c r="Q866" t="str">
        <f>INDEX(products[],MATCH('orders (2)'!D866,products[Product ID],0),3)</f>
        <v>L</v>
      </c>
      <c r="R866" t="str">
        <f>INDEX(customers[],MATCH('orders (2)'!C866,customers[Customer ID],0),3)</f>
        <v>rpysono0@constantcontact.com</v>
      </c>
      <c r="S866" t="str">
        <f t="shared" si="52"/>
        <v>Robesca</v>
      </c>
      <c r="T866" t="str">
        <f>VLOOKUP(orders[[#This Row],[Customer ID]],customers[],9,FALSE)</f>
        <v>No</v>
      </c>
      <c r="U866" t="str">
        <f t="shared" si="53"/>
        <v>Automne</v>
      </c>
      <c r="V866" t="str">
        <f t="shared" si="54"/>
        <v>Light</v>
      </c>
      <c r="W866" s="3">
        <f t="shared" si="55"/>
        <v>21.509999999999998</v>
      </c>
    </row>
    <row r="867" spans="1:23" x14ac:dyDescent="0.2">
      <c r="A867" t="s">
        <v>5379</v>
      </c>
      <c r="B867" s="1">
        <v>44675</v>
      </c>
      <c r="C867" t="s">
        <v>5427</v>
      </c>
      <c r="D867" t="s">
        <v>6156</v>
      </c>
      <c r="E867">
        <v>1</v>
      </c>
      <c r="F867" t="s">
        <v>5428</v>
      </c>
      <c r="G867" t="s">
        <v>5430</v>
      </c>
      <c r="H867" t="s">
        <v>5431</v>
      </c>
      <c r="I867" t="s">
        <v>47</v>
      </c>
      <c r="J867" t="s">
        <v>18</v>
      </c>
      <c r="K867">
        <v>25362</v>
      </c>
      <c r="L867" s="2">
        <v>0.5</v>
      </c>
      <c r="M867" s="3">
        <v>6.75</v>
      </c>
      <c r="N867" s="3">
        <v>1.35</v>
      </c>
      <c r="O867">
        <v>0.60749999999999993</v>
      </c>
      <c r="P867" t="str">
        <f>INDEX(products[],MATCH('orders (2)'!D867,products[Product ID],0),2)</f>
        <v>Ara</v>
      </c>
      <c r="Q867" t="str">
        <f>INDEX(products[],MATCH('orders (2)'!D867,products[Product ID],0),3)</f>
        <v>M</v>
      </c>
      <c r="R867" t="str">
        <f>INDEX(customers[],MATCH('orders (2)'!C867,customers[Customer ID],0),3)</f>
        <v>mmacconnechieo9@reuters.com</v>
      </c>
      <c r="S867" t="str">
        <f t="shared" si="52"/>
        <v>Arabica</v>
      </c>
      <c r="T867" t="str">
        <f>VLOOKUP(orders[[#This Row],[Customer ID]],customers[],9,FALSE)</f>
        <v>Yes</v>
      </c>
      <c r="U867" t="str">
        <f t="shared" si="53"/>
        <v>Printemps</v>
      </c>
      <c r="V867" t="str">
        <f t="shared" si="54"/>
        <v>Medium</v>
      </c>
      <c r="W867" s="3">
        <f t="shared" si="55"/>
        <v>6.75</v>
      </c>
    </row>
    <row r="868" spans="1:23" x14ac:dyDescent="0.2">
      <c r="A868" t="s">
        <v>5426</v>
      </c>
      <c r="B868" s="1">
        <v>43725</v>
      </c>
      <c r="C868" t="s">
        <v>5427</v>
      </c>
      <c r="D868" t="s">
        <v>6173</v>
      </c>
      <c r="E868">
        <v>4</v>
      </c>
      <c r="F868" t="s">
        <v>5428</v>
      </c>
      <c r="G868" t="s">
        <v>5430</v>
      </c>
      <c r="H868" t="s">
        <v>5431</v>
      </c>
      <c r="I868" t="s">
        <v>47</v>
      </c>
      <c r="J868" t="s">
        <v>18</v>
      </c>
      <c r="K868">
        <v>25362</v>
      </c>
      <c r="L868" s="2">
        <v>0.2</v>
      </c>
      <c r="M868" s="3">
        <v>2.9849999999999999</v>
      </c>
      <c r="N868" s="3">
        <v>1.4924999999999999</v>
      </c>
      <c r="O868">
        <v>0.17909999999999998</v>
      </c>
      <c r="P868" t="str">
        <f>INDEX(products[],MATCH('orders (2)'!D868,products[Product ID],0),2)</f>
        <v>Rob</v>
      </c>
      <c r="Q868" t="str">
        <f>INDEX(products[],MATCH('orders (2)'!D868,products[Product ID],0),3)</f>
        <v>M</v>
      </c>
      <c r="R868" t="str">
        <f>INDEX(customers[],MATCH('orders (2)'!C868,customers[Customer ID],0),3)</f>
        <v>mmacconnechieo9@reuters.com</v>
      </c>
      <c r="S868" t="str">
        <f t="shared" si="52"/>
        <v>Robesca</v>
      </c>
      <c r="T868" t="str">
        <f>VLOOKUP(orders[[#This Row],[Customer ID]],customers[],9,FALSE)</f>
        <v>Yes</v>
      </c>
      <c r="U868" t="str">
        <f t="shared" si="53"/>
        <v xml:space="preserve">Automne </v>
      </c>
      <c r="V868" t="str">
        <f t="shared" si="54"/>
        <v>Medium</v>
      </c>
      <c r="W868" s="3">
        <f t="shared" si="55"/>
        <v>11.94</v>
      </c>
    </row>
    <row r="869" spans="1:23" x14ac:dyDescent="0.2">
      <c r="A869" t="s">
        <v>5384</v>
      </c>
      <c r="B869" s="1">
        <v>44209</v>
      </c>
      <c r="C869" t="s">
        <v>5385</v>
      </c>
      <c r="D869" t="s">
        <v>6157</v>
      </c>
      <c r="E869">
        <v>3</v>
      </c>
      <c r="F869" t="s">
        <v>5386</v>
      </c>
      <c r="G869" t="s">
        <v>5388</v>
      </c>
      <c r="H869" t="s">
        <v>5389</v>
      </c>
      <c r="I869" t="s">
        <v>444</v>
      </c>
      <c r="J869" t="s">
        <v>317</v>
      </c>
      <c r="K869" t="s">
        <v>387</v>
      </c>
      <c r="L869" s="2">
        <v>0.5</v>
      </c>
      <c r="M869" s="3">
        <v>5.97</v>
      </c>
      <c r="N869" s="3">
        <v>1.194</v>
      </c>
      <c r="O869">
        <v>0.5373</v>
      </c>
      <c r="P869" t="str">
        <f>INDEX(products[],MATCH('orders (2)'!D869,products[Product ID],0),2)</f>
        <v>Ara</v>
      </c>
      <c r="Q869" t="str">
        <f>INDEX(products[],MATCH('orders (2)'!D869,products[Product ID],0),3)</f>
        <v>D</v>
      </c>
      <c r="R869" t="str">
        <f>INDEX(customers[],MATCH('orders (2)'!C869,customers[Customer ID],0),3)</f>
        <v>rtreachero2@usa.gov</v>
      </c>
      <c r="S869" t="str">
        <f t="shared" si="52"/>
        <v>Arabica</v>
      </c>
      <c r="T869" t="str">
        <f>VLOOKUP(orders[[#This Row],[Customer ID]],customers[],9,FALSE)</f>
        <v>No</v>
      </c>
      <c r="U869" t="str">
        <f t="shared" si="53"/>
        <v>Hiver</v>
      </c>
      <c r="V869" t="str">
        <f t="shared" si="54"/>
        <v>Dark</v>
      </c>
      <c r="W869" s="3">
        <f t="shared" si="55"/>
        <v>17.91</v>
      </c>
    </row>
    <row r="870" spans="1:23" x14ac:dyDescent="0.2">
      <c r="A870" t="s">
        <v>5390</v>
      </c>
      <c r="B870" s="1">
        <v>44792</v>
      </c>
      <c r="C870" t="s">
        <v>5391</v>
      </c>
      <c r="D870" t="s">
        <v>6181</v>
      </c>
      <c r="E870">
        <v>1</v>
      </c>
      <c r="F870" t="s">
        <v>5392</v>
      </c>
      <c r="H870" t="s">
        <v>5394</v>
      </c>
      <c r="I870" t="s">
        <v>477</v>
      </c>
      <c r="J870" t="s">
        <v>317</v>
      </c>
      <c r="K870" t="s">
        <v>478</v>
      </c>
      <c r="L870" s="2">
        <v>2.5</v>
      </c>
      <c r="M870" s="3">
        <v>29.784999999999997</v>
      </c>
      <c r="N870" s="3">
        <v>1.1913999999999998</v>
      </c>
      <c r="O870">
        <v>2.6806499999999995</v>
      </c>
      <c r="P870" t="str">
        <f>INDEX(products[],MATCH('orders (2)'!D870,products[Product ID],0),2)</f>
        <v>Ara</v>
      </c>
      <c r="Q870" t="str">
        <f>INDEX(products[],MATCH('orders (2)'!D870,products[Product ID],0),3)</f>
        <v>L</v>
      </c>
      <c r="R870" t="str">
        <f>INDEX(customers[],MATCH('orders (2)'!C870,customers[Customer ID],0),3)</f>
        <v>bfattorinio3@quantcast.com</v>
      </c>
      <c r="S870" t="str">
        <f t="shared" si="52"/>
        <v>Arabica</v>
      </c>
      <c r="T870" t="str">
        <f>VLOOKUP(orders[[#This Row],[Customer ID]],customers[],9,FALSE)</f>
        <v>Yes</v>
      </c>
      <c r="U870" t="str">
        <f t="shared" si="53"/>
        <v>Été</v>
      </c>
      <c r="V870" t="str">
        <f t="shared" si="54"/>
        <v>Light</v>
      </c>
      <c r="W870" s="3">
        <f t="shared" si="55"/>
        <v>29.784999999999997</v>
      </c>
    </row>
    <row r="871" spans="1:23" x14ac:dyDescent="0.2">
      <c r="A871" t="s">
        <v>5395</v>
      </c>
      <c r="B871" s="1">
        <v>43526</v>
      </c>
      <c r="C871" t="s">
        <v>5396</v>
      </c>
      <c r="D871" t="s">
        <v>6138</v>
      </c>
      <c r="E871">
        <v>5</v>
      </c>
      <c r="F871" t="s">
        <v>5397</v>
      </c>
      <c r="G871" t="s">
        <v>5399</v>
      </c>
      <c r="H871" t="s">
        <v>5400</v>
      </c>
      <c r="I871" t="s">
        <v>120</v>
      </c>
      <c r="J871" t="s">
        <v>18</v>
      </c>
      <c r="K871">
        <v>33064</v>
      </c>
      <c r="L871" s="2">
        <v>0.5</v>
      </c>
      <c r="M871" s="3">
        <v>8.25</v>
      </c>
      <c r="N871" s="3">
        <v>1.65</v>
      </c>
      <c r="O871">
        <v>0.90749999999999997</v>
      </c>
      <c r="P871" t="str">
        <f>INDEX(products[],MATCH('orders (2)'!D871,products[Product ID],0),2)</f>
        <v>Exc</v>
      </c>
      <c r="Q871" t="str">
        <f>INDEX(products[],MATCH('orders (2)'!D871,products[Product ID],0),3)</f>
        <v>M</v>
      </c>
      <c r="R871" t="str">
        <f>INDEX(customers[],MATCH('orders (2)'!C871,customers[Customer ID],0),3)</f>
        <v>mpalleskeo4@nyu.edu</v>
      </c>
      <c r="S871" t="str">
        <f t="shared" si="52"/>
        <v>Excercice</v>
      </c>
      <c r="T871" t="str">
        <f>VLOOKUP(orders[[#This Row],[Customer ID]],customers[],9,FALSE)</f>
        <v>Yes</v>
      </c>
      <c r="U871" t="str">
        <f t="shared" si="53"/>
        <v>Printemps</v>
      </c>
      <c r="V871" t="str">
        <f t="shared" si="54"/>
        <v>Medium</v>
      </c>
      <c r="W871" s="3">
        <f t="shared" si="55"/>
        <v>41.25</v>
      </c>
    </row>
    <row r="872" spans="1:23" x14ac:dyDescent="0.2">
      <c r="A872" t="s">
        <v>5401</v>
      </c>
      <c r="B872" s="1">
        <v>43851</v>
      </c>
      <c r="C872" t="s">
        <v>5402</v>
      </c>
      <c r="D872" t="s">
        <v>6145</v>
      </c>
      <c r="E872">
        <v>3</v>
      </c>
      <c r="F872" t="s">
        <v>5403</v>
      </c>
      <c r="G872" t="s">
        <v>5404</v>
      </c>
      <c r="H872" t="s">
        <v>5405</v>
      </c>
      <c r="I872" t="s">
        <v>130</v>
      </c>
      <c r="J872" t="s">
        <v>18</v>
      </c>
      <c r="K872">
        <v>94297</v>
      </c>
      <c r="L872" s="2">
        <v>0.5</v>
      </c>
      <c r="M872" s="3">
        <v>5.97</v>
      </c>
      <c r="N872" s="3">
        <v>1.194</v>
      </c>
      <c r="O872">
        <v>0.35819999999999996</v>
      </c>
      <c r="P872" t="str">
        <f>INDEX(products[],MATCH('orders (2)'!D872,products[Product ID],0),2)</f>
        <v>Rob</v>
      </c>
      <c r="Q872" t="str">
        <f>INDEX(products[],MATCH('orders (2)'!D872,products[Product ID],0),3)</f>
        <v>M</v>
      </c>
      <c r="R872">
        <f>INDEX(customers[],MATCH('orders (2)'!C872,customers[Customer ID],0),3)</f>
        <v>0</v>
      </c>
      <c r="S872" t="str">
        <f t="shared" si="52"/>
        <v>Robesca</v>
      </c>
      <c r="T872" t="str">
        <f>VLOOKUP(orders[[#This Row],[Customer ID]],customers[],9,FALSE)</f>
        <v>Yes</v>
      </c>
      <c r="U872" t="str">
        <f t="shared" si="53"/>
        <v>Hiver</v>
      </c>
      <c r="V872" t="str">
        <f t="shared" si="54"/>
        <v>Medium</v>
      </c>
      <c r="W872" s="3">
        <f t="shared" si="55"/>
        <v>17.91</v>
      </c>
    </row>
    <row r="873" spans="1:23" x14ac:dyDescent="0.2">
      <c r="A873" t="s">
        <v>5406</v>
      </c>
      <c r="B873" s="1">
        <v>44460</v>
      </c>
      <c r="C873" t="s">
        <v>5407</v>
      </c>
      <c r="D873" t="s">
        <v>6143</v>
      </c>
      <c r="E873">
        <v>1</v>
      </c>
      <c r="F873" t="s">
        <v>5408</v>
      </c>
      <c r="G873" t="s">
        <v>5410</v>
      </c>
      <c r="H873" t="s">
        <v>5411</v>
      </c>
      <c r="I873" t="s">
        <v>346</v>
      </c>
      <c r="J873" t="s">
        <v>317</v>
      </c>
      <c r="K873" t="s">
        <v>347</v>
      </c>
      <c r="L873" s="2">
        <v>0.5</v>
      </c>
      <c r="M873" s="3">
        <v>7.29</v>
      </c>
      <c r="N873" s="3">
        <v>1.458</v>
      </c>
      <c r="O873">
        <v>0.80190000000000006</v>
      </c>
      <c r="P873" t="str">
        <f>INDEX(products[],MATCH('orders (2)'!D873,products[Product ID],0),2)</f>
        <v>Exc</v>
      </c>
      <c r="Q873" t="str">
        <f>INDEX(products[],MATCH('orders (2)'!D873,products[Product ID],0),3)</f>
        <v>D</v>
      </c>
      <c r="R873" t="str">
        <f>INDEX(customers[],MATCH('orders (2)'!C873,customers[Customer ID],0),3)</f>
        <v>fantcliffeo6@amazon.co.jp</v>
      </c>
      <c r="S873" t="str">
        <f t="shared" si="52"/>
        <v>Excercice</v>
      </c>
      <c r="T873" t="str">
        <f>VLOOKUP(orders[[#This Row],[Customer ID]],customers[],9,FALSE)</f>
        <v>Yes</v>
      </c>
      <c r="U873" t="str">
        <f t="shared" si="53"/>
        <v xml:space="preserve">Automne </v>
      </c>
      <c r="V873" t="str">
        <f t="shared" si="54"/>
        <v>Dark</v>
      </c>
      <c r="W873" s="3">
        <f t="shared" si="55"/>
        <v>7.29</v>
      </c>
    </row>
    <row r="874" spans="1:23" x14ac:dyDescent="0.2">
      <c r="A874" t="s">
        <v>5412</v>
      </c>
      <c r="B874" s="1">
        <v>43707</v>
      </c>
      <c r="C874" t="s">
        <v>5413</v>
      </c>
      <c r="D874" t="s">
        <v>6170</v>
      </c>
      <c r="E874">
        <v>2</v>
      </c>
      <c r="F874" t="s">
        <v>5414</v>
      </c>
      <c r="G874" t="s">
        <v>5416</v>
      </c>
      <c r="H874" t="s">
        <v>5417</v>
      </c>
      <c r="I874" t="s">
        <v>5418</v>
      </c>
      <c r="J874" t="s">
        <v>27</v>
      </c>
      <c r="K874" t="s">
        <v>5419</v>
      </c>
      <c r="L874" s="2">
        <v>1</v>
      </c>
      <c r="M874" s="3">
        <v>14.85</v>
      </c>
      <c r="N874" s="3">
        <v>1.4849999999999999</v>
      </c>
      <c r="O874">
        <v>1.6335</v>
      </c>
      <c r="P874" t="str">
        <f>INDEX(products[],MATCH('orders (2)'!D874,products[Product ID],0),2)</f>
        <v>Exc</v>
      </c>
      <c r="Q874" t="str">
        <f>INDEX(products[],MATCH('orders (2)'!D874,products[Product ID],0),3)</f>
        <v>L</v>
      </c>
      <c r="R874" t="str">
        <f>INDEX(customers[],MATCH('orders (2)'!C874,customers[Customer ID],0),3)</f>
        <v>pmatignono7@harvard.edu</v>
      </c>
      <c r="S874" t="str">
        <f t="shared" si="52"/>
        <v>Excercice</v>
      </c>
      <c r="T874" t="str">
        <f>VLOOKUP(orders[[#This Row],[Customer ID]],customers[],9,FALSE)</f>
        <v>Yes</v>
      </c>
      <c r="U874" t="str">
        <f t="shared" si="53"/>
        <v>Été</v>
      </c>
      <c r="V874" t="str">
        <f t="shared" si="54"/>
        <v>Light</v>
      </c>
      <c r="W874" s="3">
        <f t="shared" si="55"/>
        <v>29.7</v>
      </c>
    </row>
    <row r="875" spans="1:23" x14ac:dyDescent="0.2">
      <c r="A875" t="s">
        <v>5420</v>
      </c>
      <c r="B875" s="1">
        <v>43521</v>
      </c>
      <c r="C875" t="s">
        <v>5421</v>
      </c>
      <c r="D875" t="s">
        <v>6154</v>
      </c>
      <c r="E875">
        <v>2</v>
      </c>
      <c r="F875" t="s">
        <v>5422</v>
      </c>
      <c r="G875" t="s">
        <v>5424</v>
      </c>
      <c r="H875" t="s">
        <v>5425</v>
      </c>
      <c r="I875" t="s">
        <v>170</v>
      </c>
      <c r="J875" t="s">
        <v>18</v>
      </c>
      <c r="K875">
        <v>28805</v>
      </c>
      <c r="L875" s="2">
        <v>1</v>
      </c>
      <c r="M875" s="3">
        <v>11.25</v>
      </c>
      <c r="N875" s="3">
        <v>1.125</v>
      </c>
      <c r="O875">
        <v>1.0125</v>
      </c>
      <c r="P875" t="str">
        <f>INDEX(products[],MATCH('orders (2)'!D875,products[Product ID],0),2)</f>
        <v>Ara</v>
      </c>
      <c r="Q875" t="str">
        <f>INDEX(products[],MATCH('orders (2)'!D875,products[Product ID],0),3)</f>
        <v>M</v>
      </c>
      <c r="R875" t="str">
        <f>INDEX(customers[],MATCH('orders (2)'!C875,customers[Customer ID],0),3)</f>
        <v>cweondo8@theglobeandmail.com</v>
      </c>
      <c r="S875" t="str">
        <f t="shared" si="52"/>
        <v>Arabica</v>
      </c>
      <c r="T875" t="str">
        <f>VLOOKUP(orders[[#This Row],[Customer ID]],customers[],9,FALSE)</f>
        <v>No</v>
      </c>
      <c r="U875" t="str">
        <f t="shared" si="53"/>
        <v>Hiver</v>
      </c>
      <c r="V875" t="str">
        <f t="shared" si="54"/>
        <v>Medium</v>
      </c>
      <c r="W875" s="3">
        <f t="shared" si="55"/>
        <v>22.5</v>
      </c>
    </row>
    <row r="876" spans="1:23" x14ac:dyDescent="0.2">
      <c r="A876" t="s">
        <v>5432</v>
      </c>
      <c r="B876" s="1">
        <v>43680</v>
      </c>
      <c r="C876" t="s">
        <v>5433</v>
      </c>
      <c r="D876" t="s">
        <v>6139</v>
      </c>
      <c r="E876">
        <v>2</v>
      </c>
      <c r="F876" t="s">
        <v>5434</v>
      </c>
      <c r="G876" t="s">
        <v>5436</v>
      </c>
      <c r="H876" t="s">
        <v>5437</v>
      </c>
      <c r="I876" t="s">
        <v>62</v>
      </c>
      <c r="J876" t="s">
        <v>18</v>
      </c>
      <c r="K876">
        <v>77281</v>
      </c>
      <c r="L876" s="2">
        <v>1</v>
      </c>
      <c r="M876" s="3">
        <v>12.95</v>
      </c>
      <c r="N876" s="3">
        <v>1.2949999999999999</v>
      </c>
      <c r="O876">
        <v>1.1655</v>
      </c>
      <c r="P876" t="str">
        <f>INDEX(products[],MATCH('orders (2)'!D876,products[Product ID],0),2)</f>
        <v>Ara</v>
      </c>
      <c r="Q876" t="str">
        <f>INDEX(products[],MATCH('orders (2)'!D876,products[Product ID],0),3)</f>
        <v>L</v>
      </c>
      <c r="R876" t="str">
        <f>INDEX(customers[],MATCH('orders (2)'!C876,customers[Customer ID],0),3)</f>
        <v>jskentelberyoa@paypal.com</v>
      </c>
      <c r="S876" t="str">
        <f t="shared" si="52"/>
        <v>Arabica</v>
      </c>
      <c r="T876" t="str">
        <f>VLOOKUP(orders[[#This Row],[Customer ID]],customers[],9,FALSE)</f>
        <v>No</v>
      </c>
      <c r="U876" t="str">
        <f t="shared" si="53"/>
        <v>Été</v>
      </c>
      <c r="V876" t="str">
        <f t="shared" si="54"/>
        <v>Light</v>
      </c>
      <c r="W876" s="3">
        <f t="shared" si="55"/>
        <v>25.9</v>
      </c>
    </row>
    <row r="877" spans="1:23" x14ac:dyDescent="0.2">
      <c r="A877" t="s">
        <v>5438</v>
      </c>
      <c r="B877" s="1">
        <v>44253</v>
      </c>
      <c r="C877" t="s">
        <v>5439</v>
      </c>
      <c r="D877" t="s">
        <v>6159</v>
      </c>
      <c r="E877">
        <v>5</v>
      </c>
      <c r="F877" t="s">
        <v>5440</v>
      </c>
      <c r="G877" t="s">
        <v>5442</v>
      </c>
      <c r="H877" t="s">
        <v>5443</v>
      </c>
      <c r="I877" t="s">
        <v>383</v>
      </c>
      <c r="J877" t="s">
        <v>317</v>
      </c>
      <c r="K877" t="s">
        <v>368</v>
      </c>
      <c r="L877" s="2">
        <v>0.5</v>
      </c>
      <c r="M877" s="3">
        <v>8.73</v>
      </c>
      <c r="N877" s="3">
        <v>1.746</v>
      </c>
      <c r="O877">
        <v>1.1349</v>
      </c>
      <c r="P877" t="str">
        <f>INDEX(products[],MATCH('orders (2)'!D877,products[Product ID],0),2)</f>
        <v>Lib</v>
      </c>
      <c r="Q877" t="str">
        <f>INDEX(products[],MATCH('orders (2)'!D877,products[Product ID],0),3)</f>
        <v>M</v>
      </c>
      <c r="R877" t="str">
        <f>INDEX(customers[],MATCH('orders (2)'!C877,customers[Customer ID],0),3)</f>
        <v>ocomberob@goo.gl</v>
      </c>
      <c r="S877" t="str">
        <f t="shared" si="52"/>
        <v>Liberta</v>
      </c>
      <c r="T877" t="str">
        <f>VLOOKUP(orders[[#This Row],[Customer ID]],customers[],9,FALSE)</f>
        <v>No</v>
      </c>
      <c r="U877" t="str">
        <f t="shared" si="53"/>
        <v>Hiver</v>
      </c>
      <c r="V877" t="str">
        <f t="shared" si="54"/>
        <v>Medium</v>
      </c>
      <c r="W877" s="3">
        <f t="shared" si="55"/>
        <v>43.650000000000006</v>
      </c>
    </row>
    <row r="878" spans="1:23" x14ac:dyDescent="0.2">
      <c r="A878" t="s">
        <v>5438</v>
      </c>
      <c r="B878" s="1">
        <v>44253</v>
      </c>
      <c r="C878" t="s">
        <v>5439</v>
      </c>
      <c r="D878" t="s">
        <v>6179</v>
      </c>
      <c r="E878">
        <v>6</v>
      </c>
      <c r="F878" t="s">
        <v>5440</v>
      </c>
      <c r="G878" t="s">
        <v>5442</v>
      </c>
      <c r="H878" t="s">
        <v>5443</v>
      </c>
      <c r="I878" t="s">
        <v>383</v>
      </c>
      <c r="J878" t="s">
        <v>317</v>
      </c>
      <c r="K878" t="s">
        <v>368</v>
      </c>
      <c r="L878" s="2">
        <v>0.5</v>
      </c>
      <c r="M878" s="3">
        <v>7.77</v>
      </c>
      <c r="N878" s="3">
        <v>1.5539999999999998</v>
      </c>
      <c r="O878">
        <v>0.69929999999999992</v>
      </c>
      <c r="P878" t="str">
        <f>INDEX(products[],MATCH('orders (2)'!D878,products[Product ID],0),2)</f>
        <v>Ara</v>
      </c>
      <c r="Q878" t="str">
        <f>INDEX(products[],MATCH('orders (2)'!D878,products[Product ID],0),3)</f>
        <v>L</v>
      </c>
      <c r="R878" t="str">
        <f>INDEX(customers[],MATCH('orders (2)'!C878,customers[Customer ID],0),3)</f>
        <v>ocomberob@goo.gl</v>
      </c>
      <c r="S878" t="str">
        <f t="shared" si="52"/>
        <v>Arabica</v>
      </c>
      <c r="T878" t="str">
        <f>VLOOKUP(orders[[#This Row],[Customer ID]],customers[],9,FALSE)</f>
        <v>No</v>
      </c>
      <c r="U878" t="str">
        <f t="shared" si="53"/>
        <v>Hiver</v>
      </c>
      <c r="V878" t="str">
        <f t="shared" si="54"/>
        <v>Light</v>
      </c>
      <c r="W878" s="3">
        <f t="shared" si="55"/>
        <v>46.62</v>
      </c>
    </row>
    <row r="879" spans="1:23" x14ac:dyDescent="0.2">
      <c r="A879" t="s">
        <v>5449</v>
      </c>
      <c r="B879" s="1">
        <v>44411</v>
      </c>
      <c r="C879" t="s">
        <v>5450</v>
      </c>
      <c r="D879" t="s">
        <v>6160</v>
      </c>
      <c r="E879">
        <v>3</v>
      </c>
      <c r="F879" t="s">
        <v>5451</v>
      </c>
      <c r="G879" t="s">
        <v>5453</v>
      </c>
      <c r="H879" t="s">
        <v>5454</v>
      </c>
      <c r="I879" t="s">
        <v>198</v>
      </c>
      <c r="J879" t="s">
        <v>18</v>
      </c>
      <c r="K879">
        <v>7195</v>
      </c>
      <c r="L879" s="2">
        <v>0.5</v>
      </c>
      <c r="M879" s="3">
        <v>9.51</v>
      </c>
      <c r="N879" s="3">
        <v>1.9019999999999999</v>
      </c>
      <c r="O879">
        <v>1.2363</v>
      </c>
      <c r="P879" t="str">
        <f>INDEX(products[],MATCH('orders (2)'!D879,products[Product ID],0),2)</f>
        <v>Lib</v>
      </c>
      <c r="Q879" t="str">
        <f>INDEX(products[],MATCH('orders (2)'!D879,products[Product ID],0),3)</f>
        <v>L</v>
      </c>
      <c r="R879" t="str">
        <f>INDEX(customers[],MATCH('orders (2)'!C879,customers[Customer ID],0),3)</f>
        <v>ztramelod@netlog.com</v>
      </c>
      <c r="S879" t="str">
        <f t="shared" si="52"/>
        <v>Liberta</v>
      </c>
      <c r="T879" t="str">
        <f>VLOOKUP(orders[[#This Row],[Customer ID]],customers[],9,FALSE)</f>
        <v>No</v>
      </c>
      <c r="U879" t="str">
        <f t="shared" si="53"/>
        <v>Été</v>
      </c>
      <c r="V879" t="str">
        <f t="shared" si="54"/>
        <v>Light</v>
      </c>
      <c r="W879" s="3">
        <f t="shared" si="55"/>
        <v>28.53</v>
      </c>
    </row>
    <row r="880" spans="1:23" x14ac:dyDescent="0.2">
      <c r="A880" t="s">
        <v>5455</v>
      </c>
      <c r="B880" s="1">
        <v>44323</v>
      </c>
      <c r="C880" t="s">
        <v>5456</v>
      </c>
      <c r="D880" t="s">
        <v>6141</v>
      </c>
      <c r="E880">
        <v>1</v>
      </c>
      <c r="F880" t="s">
        <v>5457</v>
      </c>
      <c r="G880" t="s">
        <v>5458</v>
      </c>
      <c r="H880" t="s">
        <v>5459</v>
      </c>
      <c r="I880" t="s">
        <v>104</v>
      </c>
      <c r="J880" t="s">
        <v>18</v>
      </c>
      <c r="K880">
        <v>98195</v>
      </c>
      <c r="L880" s="2">
        <v>2.5</v>
      </c>
      <c r="M880" s="3">
        <v>27.484999999999996</v>
      </c>
      <c r="N880" s="3">
        <v>1.0993999999999999</v>
      </c>
      <c r="O880">
        <v>1.6490999999999998</v>
      </c>
      <c r="P880" t="str">
        <f>INDEX(products[],MATCH('orders (2)'!D880,products[Product ID],0),2)</f>
        <v>Rob</v>
      </c>
      <c r="Q880" t="str">
        <f>INDEX(products[],MATCH('orders (2)'!D880,products[Product ID],0),3)</f>
        <v>L</v>
      </c>
      <c r="R880">
        <f>INDEX(customers[],MATCH('orders (2)'!C880,customers[Customer ID],0),3)</f>
        <v>0</v>
      </c>
      <c r="S880" t="str">
        <f t="shared" si="52"/>
        <v>Robesca</v>
      </c>
      <c r="T880" t="str">
        <f>VLOOKUP(orders[[#This Row],[Customer ID]],customers[],9,FALSE)</f>
        <v>Yes</v>
      </c>
      <c r="U880" t="str">
        <f t="shared" si="53"/>
        <v>Printemps</v>
      </c>
      <c r="V880" t="str">
        <f t="shared" si="54"/>
        <v>Light</v>
      </c>
      <c r="W880" s="3">
        <f t="shared" si="55"/>
        <v>27.484999999999996</v>
      </c>
    </row>
    <row r="881" spans="1:23" x14ac:dyDescent="0.2">
      <c r="A881" t="s">
        <v>5460</v>
      </c>
      <c r="B881" s="1">
        <v>43630</v>
      </c>
      <c r="C881" t="s">
        <v>5461</v>
      </c>
      <c r="D881" t="s">
        <v>6152</v>
      </c>
      <c r="E881">
        <v>3</v>
      </c>
      <c r="F881" t="s">
        <v>5462</v>
      </c>
      <c r="G881" t="s">
        <v>5463</v>
      </c>
      <c r="H881" t="s">
        <v>5464</v>
      </c>
      <c r="I881" t="s">
        <v>156</v>
      </c>
      <c r="J881" t="s">
        <v>18</v>
      </c>
      <c r="K881">
        <v>80150</v>
      </c>
      <c r="L881" s="2">
        <v>0.2</v>
      </c>
      <c r="M881" s="3">
        <v>3.645</v>
      </c>
      <c r="N881" s="3">
        <v>1.8225</v>
      </c>
      <c r="O881">
        <v>0.40095000000000003</v>
      </c>
      <c r="P881" t="str">
        <f>INDEX(products[],MATCH('orders (2)'!D881,products[Product ID],0),2)</f>
        <v>Exc</v>
      </c>
      <c r="Q881" t="str">
        <f>INDEX(products[],MATCH('orders (2)'!D881,products[Product ID],0),3)</f>
        <v>D</v>
      </c>
      <c r="R881">
        <f>INDEX(customers[],MATCH('orders (2)'!C881,customers[Customer ID],0),3)</f>
        <v>0</v>
      </c>
      <c r="S881" t="str">
        <f t="shared" si="52"/>
        <v>Excercice</v>
      </c>
      <c r="T881" t="str">
        <f>VLOOKUP(orders[[#This Row],[Customer ID]],customers[],9,FALSE)</f>
        <v>No</v>
      </c>
      <c r="U881" t="str">
        <f t="shared" si="53"/>
        <v>Été</v>
      </c>
      <c r="V881" t="str">
        <f t="shared" si="54"/>
        <v>Dark</v>
      </c>
      <c r="W881" s="3">
        <f t="shared" si="55"/>
        <v>10.935</v>
      </c>
    </row>
    <row r="882" spans="1:23" x14ac:dyDescent="0.2">
      <c r="A882" t="s">
        <v>5465</v>
      </c>
      <c r="B882" s="1">
        <v>43790</v>
      </c>
      <c r="C882" t="s">
        <v>5466</v>
      </c>
      <c r="D882" t="s">
        <v>6177</v>
      </c>
      <c r="E882">
        <v>2</v>
      </c>
      <c r="F882" t="s">
        <v>5467</v>
      </c>
      <c r="G882" t="s">
        <v>5469</v>
      </c>
      <c r="H882" t="s">
        <v>5470</v>
      </c>
      <c r="I882" t="s">
        <v>155</v>
      </c>
      <c r="J882" t="s">
        <v>18</v>
      </c>
      <c r="K882">
        <v>61105</v>
      </c>
      <c r="L882" s="2">
        <v>0.2</v>
      </c>
      <c r="M882" s="3">
        <v>3.5849999999999995</v>
      </c>
      <c r="N882" s="3">
        <v>1.7924999999999998</v>
      </c>
      <c r="O882">
        <v>0.21509999999999996</v>
      </c>
      <c r="P882" t="str">
        <f>INDEX(products[],MATCH('orders (2)'!D882,products[Product ID],0),2)</f>
        <v>Rob</v>
      </c>
      <c r="Q882" t="str">
        <f>INDEX(products[],MATCH('orders (2)'!D882,products[Product ID],0),3)</f>
        <v>L</v>
      </c>
      <c r="R882" t="str">
        <f>INDEX(customers[],MATCH('orders (2)'!C882,customers[Customer ID],0),3)</f>
        <v>chatfullog@ebay.com</v>
      </c>
      <c r="S882" t="str">
        <f t="shared" si="52"/>
        <v>Robesca</v>
      </c>
      <c r="T882" t="str">
        <f>VLOOKUP(orders[[#This Row],[Customer ID]],customers[],9,FALSE)</f>
        <v>No</v>
      </c>
      <c r="U882" t="str">
        <f t="shared" si="53"/>
        <v>Automne</v>
      </c>
      <c r="V882" t="str">
        <f t="shared" si="54"/>
        <v>Light</v>
      </c>
      <c r="W882" s="3">
        <f t="shared" si="55"/>
        <v>7.169999999999999</v>
      </c>
    </row>
    <row r="883" spans="1:23" x14ac:dyDescent="0.2">
      <c r="A883" t="s">
        <v>5471</v>
      </c>
      <c r="B883" s="1">
        <v>44286</v>
      </c>
      <c r="C883" t="s">
        <v>5472</v>
      </c>
      <c r="D883" t="s">
        <v>6166</v>
      </c>
      <c r="E883">
        <v>6</v>
      </c>
      <c r="F883" t="s">
        <v>5473</v>
      </c>
      <c r="G883" t="s">
        <v>5474</v>
      </c>
      <c r="H883" t="s">
        <v>5475</v>
      </c>
      <c r="I883" t="s">
        <v>251</v>
      </c>
      <c r="J883" t="s">
        <v>18</v>
      </c>
      <c r="K883">
        <v>59112</v>
      </c>
      <c r="L883" s="2">
        <v>0.2</v>
      </c>
      <c r="M883" s="3">
        <v>3.8849999999999998</v>
      </c>
      <c r="N883" s="3">
        <v>1.9424999999999999</v>
      </c>
      <c r="O883">
        <v>0.34964999999999996</v>
      </c>
      <c r="P883" t="str">
        <f>INDEX(products[],MATCH('orders (2)'!D883,products[Product ID],0),2)</f>
        <v>Ara</v>
      </c>
      <c r="Q883" t="str">
        <f>INDEX(products[],MATCH('orders (2)'!D883,products[Product ID],0),3)</f>
        <v>L</v>
      </c>
      <c r="R883">
        <f>INDEX(customers[],MATCH('orders (2)'!C883,customers[Customer ID],0),3)</f>
        <v>0</v>
      </c>
      <c r="S883" t="str">
        <f t="shared" si="52"/>
        <v>Arabica</v>
      </c>
      <c r="T883" t="str">
        <f>VLOOKUP(orders[[#This Row],[Customer ID]],customers[],9,FALSE)</f>
        <v>Yes</v>
      </c>
      <c r="U883" t="str">
        <f t="shared" si="53"/>
        <v>Printemps</v>
      </c>
      <c r="V883" t="str">
        <f t="shared" si="54"/>
        <v>Light</v>
      </c>
      <c r="W883" s="3">
        <f t="shared" si="55"/>
        <v>23.31</v>
      </c>
    </row>
    <row r="884" spans="1:23" x14ac:dyDescent="0.2">
      <c r="A884" t="s">
        <v>5476</v>
      </c>
      <c r="B884" s="1">
        <v>43647</v>
      </c>
      <c r="C884" t="s">
        <v>5525</v>
      </c>
      <c r="D884" t="s">
        <v>6167</v>
      </c>
      <c r="E884">
        <v>5</v>
      </c>
      <c r="F884" t="s">
        <v>5526</v>
      </c>
      <c r="G884" t="s">
        <v>5528</v>
      </c>
      <c r="H884" t="s">
        <v>5529</v>
      </c>
      <c r="I884" t="s">
        <v>41</v>
      </c>
      <c r="J884" t="s">
        <v>18</v>
      </c>
      <c r="K884">
        <v>80243</v>
      </c>
      <c r="L884" s="2">
        <v>2.5</v>
      </c>
      <c r="M884" s="3">
        <v>22.884999999999998</v>
      </c>
      <c r="N884" s="3">
        <v>0.91539999999999988</v>
      </c>
      <c r="O884">
        <v>2.0596499999999995</v>
      </c>
      <c r="P884" t="str">
        <f>INDEX(products[],MATCH('orders (2)'!D884,products[Product ID],0),2)</f>
        <v>Ara</v>
      </c>
      <c r="Q884" t="str">
        <f>INDEX(products[],MATCH('orders (2)'!D884,products[Product ID],0),3)</f>
        <v>D</v>
      </c>
      <c r="R884" t="str">
        <f>INDEX(customers[],MATCH('orders (2)'!C884,customers[Customer ID],0),3)</f>
        <v>kmarrisonoq@dropbox.com</v>
      </c>
      <c r="S884" t="str">
        <f t="shared" si="52"/>
        <v>Arabica</v>
      </c>
      <c r="T884" t="str">
        <f>VLOOKUP(orders[[#This Row],[Customer ID]],customers[],9,FALSE)</f>
        <v>Yes</v>
      </c>
      <c r="U884" t="str">
        <f t="shared" si="53"/>
        <v>Été</v>
      </c>
      <c r="V884" t="str">
        <f t="shared" si="54"/>
        <v>Dark</v>
      </c>
      <c r="W884" s="3">
        <f t="shared" si="55"/>
        <v>114.42499999999998</v>
      </c>
    </row>
    <row r="885" spans="1:23" x14ac:dyDescent="0.2">
      <c r="A885" t="s">
        <v>5524</v>
      </c>
      <c r="B885" s="1">
        <v>44646</v>
      </c>
      <c r="C885" t="s">
        <v>5525</v>
      </c>
      <c r="D885" t="s">
        <v>6148</v>
      </c>
      <c r="E885">
        <v>1</v>
      </c>
      <c r="F885" t="s">
        <v>5526</v>
      </c>
      <c r="G885" t="s">
        <v>5528</v>
      </c>
      <c r="H885" t="s">
        <v>5529</v>
      </c>
      <c r="I885" t="s">
        <v>41</v>
      </c>
      <c r="J885" t="s">
        <v>18</v>
      </c>
      <c r="K885">
        <v>80243</v>
      </c>
      <c r="L885" s="2">
        <v>2.5</v>
      </c>
      <c r="M885" s="3">
        <v>20.584999999999997</v>
      </c>
      <c r="N885" s="3">
        <v>0.82339999999999991</v>
      </c>
      <c r="O885">
        <v>1.2350999999999999</v>
      </c>
      <c r="P885" t="str">
        <f>INDEX(products[],MATCH('orders (2)'!D885,products[Product ID],0),2)</f>
        <v>Rob</v>
      </c>
      <c r="Q885" t="str">
        <f>INDEX(products[],MATCH('orders (2)'!D885,products[Product ID],0),3)</f>
        <v>D</v>
      </c>
      <c r="R885" t="str">
        <f>INDEX(customers[],MATCH('orders (2)'!C885,customers[Customer ID],0),3)</f>
        <v>kmarrisonoq@dropbox.com</v>
      </c>
      <c r="S885" t="str">
        <f t="shared" si="52"/>
        <v>Robesca</v>
      </c>
      <c r="T885" t="str">
        <f>VLOOKUP(orders[[#This Row],[Customer ID]],customers[],9,FALSE)</f>
        <v>Yes</v>
      </c>
      <c r="U885" t="str">
        <f t="shared" si="53"/>
        <v>Printemps</v>
      </c>
      <c r="V885" t="str">
        <f t="shared" si="54"/>
        <v>Dark</v>
      </c>
      <c r="W885" s="3">
        <f t="shared" si="55"/>
        <v>20.584999999999997</v>
      </c>
    </row>
    <row r="886" spans="1:23" x14ac:dyDescent="0.2">
      <c r="A886" t="s">
        <v>5482</v>
      </c>
      <c r="B886" s="1">
        <v>43956</v>
      </c>
      <c r="C886" t="s">
        <v>5483</v>
      </c>
      <c r="D886" t="s">
        <v>6174</v>
      </c>
      <c r="E886">
        <v>3</v>
      </c>
      <c r="F886" t="s">
        <v>5484</v>
      </c>
      <c r="G886" t="s">
        <v>5486</v>
      </c>
      <c r="H886" t="s">
        <v>5487</v>
      </c>
      <c r="I886" t="s">
        <v>89</v>
      </c>
      <c r="J886" t="s">
        <v>18</v>
      </c>
      <c r="K886">
        <v>74108</v>
      </c>
      <c r="L886" s="2">
        <v>2.5</v>
      </c>
      <c r="M886" s="3">
        <v>25.874999999999996</v>
      </c>
      <c r="N886" s="3">
        <v>1.0349999999999999</v>
      </c>
      <c r="O886">
        <v>2.3287499999999994</v>
      </c>
      <c r="P886" t="str">
        <f>INDEX(products[],MATCH('orders (2)'!D886,products[Product ID],0),2)</f>
        <v>Ara</v>
      </c>
      <c r="Q886" t="str">
        <f>INDEX(products[],MATCH('orders (2)'!D886,products[Product ID],0),3)</f>
        <v>M</v>
      </c>
      <c r="R886" t="str">
        <f>INDEX(customers[],MATCH('orders (2)'!C886,customers[Customer ID],0),3)</f>
        <v>lagnolooj@pinterest.com</v>
      </c>
      <c r="S886" t="str">
        <f t="shared" si="52"/>
        <v>Arabica</v>
      </c>
      <c r="T886" t="str">
        <f>VLOOKUP(orders[[#This Row],[Customer ID]],customers[],9,FALSE)</f>
        <v>Yes</v>
      </c>
      <c r="U886" t="str">
        <f t="shared" si="53"/>
        <v>Printemps</v>
      </c>
      <c r="V886" t="str">
        <f t="shared" si="54"/>
        <v>Medium</v>
      </c>
      <c r="W886" s="3">
        <f t="shared" si="55"/>
        <v>77.624999999999986</v>
      </c>
    </row>
    <row r="887" spans="1:23" x14ac:dyDescent="0.2">
      <c r="A887" t="s">
        <v>5488</v>
      </c>
      <c r="B887" s="1">
        <v>43941</v>
      </c>
      <c r="C887" t="s">
        <v>5489</v>
      </c>
      <c r="D887" t="s">
        <v>6171</v>
      </c>
      <c r="E887">
        <v>1</v>
      </c>
      <c r="F887" t="s">
        <v>5490</v>
      </c>
      <c r="G887" t="s">
        <v>5492</v>
      </c>
      <c r="H887" t="s">
        <v>5493</v>
      </c>
      <c r="I887" t="s">
        <v>29</v>
      </c>
      <c r="J887" t="s">
        <v>18</v>
      </c>
      <c r="K887">
        <v>93704</v>
      </c>
      <c r="L887" s="2">
        <v>0.5</v>
      </c>
      <c r="M887" s="3">
        <v>5.3699999999999992</v>
      </c>
      <c r="N887" s="3">
        <v>1.0739999999999998</v>
      </c>
      <c r="O887">
        <v>0.32219999999999993</v>
      </c>
      <c r="P887" t="str">
        <f>INDEX(products[],MATCH('orders (2)'!D887,products[Product ID],0),2)</f>
        <v>Rob</v>
      </c>
      <c r="Q887" t="str">
        <f>INDEX(products[],MATCH('orders (2)'!D887,products[Product ID],0),3)</f>
        <v>D</v>
      </c>
      <c r="R887" t="str">
        <f>INDEX(customers[],MATCH('orders (2)'!C887,customers[Customer ID],0),3)</f>
        <v>dkiddyok@fda.gov</v>
      </c>
      <c r="S887" t="str">
        <f t="shared" si="52"/>
        <v>Robesca</v>
      </c>
      <c r="T887" t="str">
        <f>VLOOKUP(orders[[#This Row],[Customer ID]],customers[],9,FALSE)</f>
        <v>Yes</v>
      </c>
      <c r="U887" t="str">
        <f t="shared" si="53"/>
        <v>Printemps</v>
      </c>
      <c r="V887" t="str">
        <f t="shared" si="54"/>
        <v>Dark</v>
      </c>
      <c r="W887" s="3">
        <f t="shared" si="55"/>
        <v>5.3699999999999992</v>
      </c>
    </row>
    <row r="888" spans="1:23" x14ac:dyDescent="0.2">
      <c r="A888" t="s">
        <v>5494</v>
      </c>
      <c r="B888" s="1">
        <v>43664</v>
      </c>
      <c r="C888" t="s">
        <v>5495</v>
      </c>
      <c r="D888" t="s">
        <v>6148</v>
      </c>
      <c r="E888">
        <v>6</v>
      </c>
      <c r="F888" t="s">
        <v>5496</v>
      </c>
      <c r="G888" t="s">
        <v>5498</v>
      </c>
      <c r="H888" t="s">
        <v>5499</v>
      </c>
      <c r="I888" t="s">
        <v>463</v>
      </c>
      <c r="J888" t="s">
        <v>317</v>
      </c>
      <c r="K888" t="s">
        <v>320</v>
      </c>
      <c r="L888" s="2">
        <v>2.5</v>
      </c>
      <c r="M888" s="3">
        <v>20.584999999999997</v>
      </c>
      <c r="N888" s="3">
        <v>0.82339999999999991</v>
      </c>
      <c r="O888">
        <v>1.2350999999999999</v>
      </c>
      <c r="P888" t="str">
        <f>INDEX(products[],MATCH('orders (2)'!D888,products[Product ID],0),2)</f>
        <v>Rob</v>
      </c>
      <c r="Q888" t="str">
        <f>INDEX(products[],MATCH('orders (2)'!D888,products[Product ID],0),3)</f>
        <v>D</v>
      </c>
      <c r="R888" t="str">
        <f>INDEX(customers[],MATCH('orders (2)'!C888,customers[Customer ID],0),3)</f>
        <v>hpetroulisol@state.tx.us</v>
      </c>
      <c r="S888" t="str">
        <f t="shared" si="52"/>
        <v>Robesca</v>
      </c>
      <c r="T888" t="str">
        <f>VLOOKUP(orders[[#This Row],[Customer ID]],customers[],9,FALSE)</f>
        <v>No</v>
      </c>
      <c r="U888" t="str">
        <f t="shared" si="53"/>
        <v>Été</v>
      </c>
      <c r="V888" t="str">
        <f t="shared" si="54"/>
        <v>Dark</v>
      </c>
      <c r="W888" s="3">
        <f t="shared" si="55"/>
        <v>123.50999999999999</v>
      </c>
    </row>
    <row r="889" spans="1:23" x14ac:dyDescent="0.2">
      <c r="A889" t="s">
        <v>5500</v>
      </c>
      <c r="B889" s="1">
        <v>44518</v>
      </c>
      <c r="C889" t="s">
        <v>5501</v>
      </c>
      <c r="D889" t="s">
        <v>6159</v>
      </c>
      <c r="E889">
        <v>2</v>
      </c>
      <c r="F889" t="s">
        <v>5502</v>
      </c>
      <c r="G889" t="s">
        <v>5504</v>
      </c>
      <c r="H889" t="s">
        <v>5505</v>
      </c>
      <c r="I889" t="s">
        <v>149</v>
      </c>
      <c r="J889" t="s">
        <v>18</v>
      </c>
      <c r="K889">
        <v>94154</v>
      </c>
      <c r="L889" s="2">
        <v>0.5</v>
      </c>
      <c r="M889" s="3">
        <v>8.73</v>
      </c>
      <c r="N889" s="3">
        <v>1.746</v>
      </c>
      <c r="O889">
        <v>1.1349</v>
      </c>
      <c r="P889" t="str">
        <f>INDEX(products[],MATCH('orders (2)'!D889,products[Product ID],0),2)</f>
        <v>Lib</v>
      </c>
      <c r="Q889" t="str">
        <f>INDEX(products[],MATCH('orders (2)'!D889,products[Product ID],0),3)</f>
        <v>M</v>
      </c>
      <c r="R889" t="str">
        <f>INDEX(customers[],MATCH('orders (2)'!C889,customers[Customer ID],0),3)</f>
        <v>mschollom@taobao.com</v>
      </c>
      <c r="S889" t="str">
        <f t="shared" si="52"/>
        <v>Liberta</v>
      </c>
      <c r="T889" t="str">
        <f>VLOOKUP(orders[[#This Row],[Customer ID]],customers[],9,FALSE)</f>
        <v>No</v>
      </c>
      <c r="U889" t="str">
        <f t="shared" si="53"/>
        <v>Automne</v>
      </c>
      <c r="V889" t="str">
        <f t="shared" si="54"/>
        <v>Medium</v>
      </c>
      <c r="W889" s="3">
        <f t="shared" si="55"/>
        <v>17.46</v>
      </c>
    </row>
    <row r="890" spans="1:23" x14ac:dyDescent="0.2">
      <c r="A890" t="s">
        <v>5506</v>
      </c>
      <c r="B890" s="1">
        <v>44002</v>
      </c>
      <c r="C890" t="s">
        <v>5507</v>
      </c>
      <c r="D890" t="s">
        <v>6183</v>
      </c>
      <c r="E890">
        <v>3</v>
      </c>
      <c r="F890" t="s">
        <v>5508</v>
      </c>
      <c r="G890" t="s">
        <v>5510</v>
      </c>
      <c r="H890" t="s">
        <v>5511</v>
      </c>
      <c r="I890" t="s">
        <v>118</v>
      </c>
      <c r="J890" t="s">
        <v>18</v>
      </c>
      <c r="K890">
        <v>36689</v>
      </c>
      <c r="L890" s="2">
        <v>0.2</v>
      </c>
      <c r="M890" s="3">
        <v>4.4550000000000001</v>
      </c>
      <c r="N890" s="3">
        <v>2.2275</v>
      </c>
      <c r="O890">
        <v>0.49004999999999999</v>
      </c>
      <c r="P890" t="str">
        <f>INDEX(products[],MATCH('orders (2)'!D890,products[Product ID],0),2)</f>
        <v>Exc</v>
      </c>
      <c r="Q890" t="str">
        <f>INDEX(products[],MATCH('orders (2)'!D890,products[Product ID],0),3)</f>
        <v>L</v>
      </c>
      <c r="R890" t="str">
        <f>INDEX(customers[],MATCH('orders (2)'!C890,customers[Customer ID],0),3)</f>
        <v>kfersonon@g.co</v>
      </c>
      <c r="S890" t="str">
        <f t="shared" si="52"/>
        <v>Excercice</v>
      </c>
      <c r="T890" t="str">
        <f>VLOOKUP(orders[[#This Row],[Customer ID]],customers[],9,FALSE)</f>
        <v>No</v>
      </c>
      <c r="U890" t="str">
        <f t="shared" si="53"/>
        <v>Été</v>
      </c>
      <c r="V890" t="str">
        <f t="shared" si="54"/>
        <v>Light</v>
      </c>
      <c r="W890" s="3">
        <f t="shared" si="55"/>
        <v>13.365</v>
      </c>
    </row>
    <row r="891" spans="1:23" x14ac:dyDescent="0.2">
      <c r="A891" t="s">
        <v>5512</v>
      </c>
      <c r="B891" s="1">
        <v>44292</v>
      </c>
      <c r="C891" t="s">
        <v>5513</v>
      </c>
      <c r="D891" t="s">
        <v>6166</v>
      </c>
      <c r="E891">
        <v>2</v>
      </c>
      <c r="F891" t="s">
        <v>5514</v>
      </c>
      <c r="G891" t="s">
        <v>5516</v>
      </c>
      <c r="H891" t="s">
        <v>5517</v>
      </c>
      <c r="I891" t="s">
        <v>149</v>
      </c>
      <c r="J891" t="s">
        <v>18</v>
      </c>
      <c r="K891">
        <v>94110</v>
      </c>
      <c r="L891" s="2">
        <v>0.2</v>
      </c>
      <c r="M891" s="3">
        <v>3.8849999999999998</v>
      </c>
      <c r="N891" s="3">
        <v>1.9424999999999999</v>
      </c>
      <c r="O891">
        <v>0.34964999999999996</v>
      </c>
      <c r="P891" t="str">
        <f>INDEX(products[],MATCH('orders (2)'!D891,products[Product ID],0),2)</f>
        <v>Ara</v>
      </c>
      <c r="Q891" t="str">
        <f>INDEX(products[],MATCH('orders (2)'!D891,products[Product ID],0),3)</f>
        <v>L</v>
      </c>
      <c r="R891" t="str">
        <f>INDEX(customers[],MATCH('orders (2)'!C891,customers[Customer ID],0),3)</f>
        <v>bkellowayoo@omniture.com</v>
      </c>
      <c r="S891" t="str">
        <f t="shared" si="52"/>
        <v>Arabica</v>
      </c>
      <c r="T891" t="str">
        <f>VLOOKUP(orders[[#This Row],[Customer ID]],customers[],9,FALSE)</f>
        <v>Yes</v>
      </c>
      <c r="U891" t="str">
        <f t="shared" si="53"/>
        <v>Printemps</v>
      </c>
      <c r="V891" t="str">
        <f t="shared" si="54"/>
        <v>Light</v>
      </c>
      <c r="W891" s="3">
        <f t="shared" si="55"/>
        <v>7.77</v>
      </c>
    </row>
    <row r="892" spans="1:23" x14ac:dyDescent="0.2">
      <c r="A892" t="s">
        <v>5518</v>
      </c>
      <c r="B892" s="1">
        <v>43633</v>
      </c>
      <c r="C892" t="s">
        <v>5519</v>
      </c>
      <c r="D892" t="s">
        <v>6162</v>
      </c>
      <c r="E892">
        <v>1</v>
      </c>
      <c r="F892" t="s">
        <v>5520</v>
      </c>
      <c r="G892" t="s">
        <v>5522</v>
      </c>
      <c r="H892" t="s">
        <v>5523</v>
      </c>
      <c r="I892" t="s">
        <v>131</v>
      </c>
      <c r="J892" t="s">
        <v>18</v>
      </c>
      <c r="K892">
        <v>11470</v>
      </c>
      <c r="L892" s="2">
        <v>0.2</v>
      </c>
      <c r="M892" s="3">
        <v>2.6849999999999996</v>
      </c>
      <c r="N892" s="3">
        <v>1.3424999999999998</v>
      </c>
      <c r="O892">
        <v>0.16109999999999997</v>
      </c>
      <c r="P892" t="str">
        <f>INDEX(products[],MATCH('orders (2)'!D892,products[Product ID],0),2)</f>
        <v>Rob</v>
      </c>
      <c r="Q892" t="str">
        <f>INDEX(products[],MATCH('orders (2)'!D892,products[Product ID],0),3)</f>
        <v>D</v>
      </c>
      <c r="R892" t="str">
        <f>INDEX(customers[],MATCH('orders (2)'!C892,customers[Customer ID],0),3)</f>
        <v>soliffeop@yellowbook.com</v>
      </c>
      <c r="S892" t="str">
        <f t="shared" si="52"/>
        <v>Robesca</v>
      </c>
      <c r="T892" t="str">
        <f>VLOOKUP(orders[[#This Row],[Customer ID]],customers[],9,FALSE)</f>
        <v>Yes</v>
      </c>
      <c r="U892" t="str">
        <f t="shared" si="53"/>
        <v>Été</v>
      </c>
      <c r="V892" t="str">
        <f t="shared" si="54"/>
        <v>Dark</v>
      </c>
      <c r="W892" s="3">
        <f t="shared" si="55"/>
        <v>2.6849999999999996</v>
      </c>
    </row>
    <row r="893" spans="1:23" x14ac:dyDescent="0.2">
      <c r="A893" t="s">
        <v>5530</v>
      </c>
      <c r="B893" s="1">
        <v>44469</v>
      </c>
      <c r="C893" t="s">
        <v>5531</v>
      </c>
      <c r="D893" t="s">
        <v>6167</v>
      </c>
      <c r="E893">
        <v>5</v>
      </c>
      <c r="F893" t="s">
        <v>5532</v>
      </c>
      <c r="G893" t="s">
        <v>5534</v>
      </c>
      <c r="H893" t="s">
        <v>5535</v>
      </c>
      <c r="I893" t="s">
        <v>57</v>
      </c>
      <c r="J893" t="s">
        <v>18</v>
      </c>
      <c r="K893">
        <v>92165</v>
      </c>
      <c r="L893" s="2">
        <v>2.5</v>
      </c>
      <c r="M893" s="3">
        <v>22.884999999999998</v>
      </c>
      <c r="N893" s="3">
        <v>0.91539999999999988</v>
      </c>
      <c r="O893">
        <v>2.0596499999999995</v>
      </c>
      <c r="P893" t="str">
        <f>INDEX(products[],MATCH('orders (2)'!D893,products[Product ID],0),2)</f>
        <v>Ara</v>
      </c>
      <c r="Q893" t="str">
        <f>INDEX(products[],MATCH('orders (2)'!D893,products[Product ID],0),3)</f>
        <v>D</v>
      </c>
      <c r="R893" t="str">
        <f>INDEX(customers[],MATCH('orders (2)'!C893,customers[Customer ID],0),3)</f>
        <v>cdolohuntyor@dailymail.co.uk</v>
      </c>
      <c r="S893" t="str">
        <f t="shared" si="52"/>
        <v>Arabica</v>
      </c>
      <c r="T893" t="str">
        <f>VLOOKUP(orders[[#This Row],[Customer ID]],customers[],9,FALSE)</f>
        <v>Yes</v>
      </c>
      <c r="U893" t="str">
        <f t="shared" si="53"/>
        <v xml:space="preserve">Automne </v>
      </c>
      <c r="V893" t="str">
        <f t="shared" si="54"/>
        <v>Dark</v>
      </c>
      <c r="W893" s="3">
        <f t="shared" si="55"/>
        <v>114.42499999999998</v>
      </c>
    </row>
    <row r="894" spans="1:23" x14ac:dyDescent="0.2">
      <c r="A894" t="s">
        <v>5536</v>
      </c>
      <c r="B894" s="1">
        <v>43635</v>
      </c>
      <c r="C894" t="s">
        <v>5537</v>
      </c>
      <c r="D894" t="s">
        <v>6155</v>
      </c>
      <c r="E894">
        <v>5</v>
      </c>
      <c r="F894" t="s">
        <v>5538</v>
      </c>
      <c r="G894" t="s">
        <v>5540</v>
      </c>
      <c r="H894" t="s">
        <v>5541</v>
      </c>
      <c r="I894" t="s">
        <v>304</v>
      </c>
      <c r="J894" t="s">
        <v>27</v>
      </c>
      <c r="K894" t="s">
        <v>305</v>
      </c>
      <c r="L894" s="2">
        <v>0.2</v>
      </c>
      <c r="M894" s="3">
        <v>4.125</v>
      </c>
      <c r="N894" s="3">
        <v>2.0625</v>
      </c>
      <c r="O894">
        <v>0.45374999999999999</v>
      </c>
      <c r="P894" t="str">
        <f>INDEX(products[],MATCH('orders (2)'!D894,products[Product ID],0),2)</f>
        <v>Exc</v>
      </c>
      <c r="Q894" t="str">
        <f>INDEX(products[],MATCH('orders (2)'!D894,products[Product ID],0),3)</f>
        <v>M</v>
      </c>
      <c r="R894" t="str">
        <f>INDEX(customers[],MATCH('orders (2)'!C894,customers[Customer ID],0),3)</f>
        <v>pvasilenkoos@addtoany.com</v>
      </c>
      <c r="S894" t="str">
        <f t="shared" si="52"/>
        <v>Excercice</v>
      </c>
      <c r="T894" t="str">
        <f>VLOOKUP(orders[[#This Row],[Customer ID]],customers[],9,FALSE)</f>
        <v>No</v>
      </c>
      <c r="U894" t="str">
        <f t="shared" si="53"/>
        <v>Été</v>
      </c>
      <c r="V894" t="str">
        <f t="shared" si="54"/>
        <v>Medium</v>
      </c>
      <c r="W894" s="3">
        <f t="shared" si="55"/>
        <v>20.625</v>
      </c>
    </row>
    <row r="895" spans="1:23" x14ac:dyDescent="0.2">
      <c r="A895" t="s">
        <v>5542</v>
      </c>
      <c r="B895" s="1">
        <v>44651</v>
      </c>
      <c r="C895" t="s">
        <v>5543</v>
      </c>
      <c r="D895" t="s">
        <v>6160</v>
      </c>
      <c r="E895">
        <v>6</v>
      </c>
      <c r="F895" t="s">
        <v>5544</v>
      </c>
      <c r="H895" t="s">
        <v>5546</v>
      </c>
      <c r="I895" t="s">
        <v>107</v>
      </c>
      <c r="J895" t="s">
        <v>18</v>
      </c>
      <c r="K895">
        <v>15250</v>
      </c>
      <c r="L895" s="2">
        <v>0.5</v>
      </c>
      <c r="M895" s="3">
        <v>9.51</v>
      </c>
      <c r="N895" s="3">
        <v>1.9019999999999999</v>
      </c>
      <c r="O895">
        <v>1.2363</v>
      </c>
      <c r="P895" t="str">
        <f>INDEX(products[],MATCH('orders (2)'!D895,products[Product ID],0),2)</f>
        <v>Lib</v>
      </c>
      <c r="Q895" t="str">
        <f>INDEX(products[],MATCH('orders (2)'!D895,products[Product ID],0),3)</f>
        <v>L</v>
      </c>
      <c r="R895" t="str">
        <f>INDEX(customers[],MATCH('orders (2)'!C895,customers[Customer ID],0),3)</f>
        <v>rschankelborgot@ameblo.jp</v>
      </c>
      <c r="S895" t="str">
        <f t="shared" si="52"/>
        <v>Liberta</v>
      </c>
      <c r="T895" t="str">
        <f>VLOOKUP(orders[[#This Row],[Customer ID]],customers[],9,FALSE)</f>
        <v>Yes</v>
      </c>
      <c r="U895" t="str">
        <f t="shared" si="53"/>
        <v>Printemps</v>
      </c>
      <c r="V895" t="str">
        <f t="shared" si="54"/>
        <v>Light</v>
      </c>
      <c r="W895" s="3">
        <f t="shared" si="55"/>
        <v>57.06</v>
      </c>
    </row>
    <row r="896" spans="1:23" x14ac:dyDescent="0.2">
      <c r="A896" t="s">
        <v>5547</v>
      </c>
      <c r="B896" s="1">
        <v>44016</v>
      </c>
      <c r="C896" t="s">
        <v>5548</v>
      </c>
      <c r="D896" t="s">
        <v>6148</v>
      </c>
      <c r="E896">
        <v>4</v>
      </c>
      <c r="F896" t="s">
        <v>5549</v>
      </c>
      <c r="G896" t="s">
        <v>5550</v>
      </c>
      <c r="H896" t="s">
        <v>5551</v>
      </c>
      <c r="I896" t="s">
        <v>480</v>
      </c>
      <c r="J896" t="s">
        <v>317</v>
      </c>
      <c r="K896" t="s">
        <v>360</v>
      </c>
      <c r="L896" s="2">
        <v>2.5</v>
      </c>
      <c r="M896" s="3">
        <v>20.584999999999997</v>
      </c>
      <c r="N896" s="3">
        <v>0.82339999999999991</v>
      </c>
      <c r="O896">
        <v>1.2350999999999999</v>
      </c>
      <c r="P896" t="str">
        <f>INDEX(products[],MATCH('orders (2)'!D896,products[Product ID],0),2)</f>
        <v>Rob</v>
      </c>
      <c r="Q896" t="str">
        <f>INDEX(products[],MATCH('orders (2)'!D896,products[Product ID],0),3)</f>
        <v>D</v>
      </c>
      <c r="R896">
        <f>INDEX(customers[],MATCH('orders (2)'!C896,customers[Customer ID],0),3)</f>
        <v>0</v>
      </c>
      <c r="S896" t="str">
        <f t="shared" si="52"/>
        <v>Robesca</v>
      </c>
      <c r="T896" t="str">
        <f>VLOOKUP(orders[[#This Row],[Customer ID]],customers[],9,FALSE)</f>
        <v>Yes</v>
      </c>
      <c r="U896" t="str">
        <f t="shared" si="53"/>
        <v>Été</v>
      </c>
      <c r="V896" t="str">
        <f t="shared" si="54"/>
        <v>Dark</v>
      </c>
      <c r="W896" s="3">
        <f t="shared" si="55"/>
        <v>82.339999999999989</v>
      </c>
    </row>
    <row r="897" spans="1:23" x14ac:dyDescent="0.2">
      <c r="A897" t="s">
        <v>5552</v>
      </c>
      <c r="B897" s="1">
        <v>44521</v>
      </c>
      <c r="C897" t="s">
        <v>5553</v>
      </c>
      <c r="D897" t="s">
        <v>6165</v>
      </c>
      <c r="E897">
        <v>5</v>
      </c>
      <c r="F897" t="s">
        <v>5554</v>
      </c>
      <c r="G897" t="s">
        <v>5555</v>
      </c>
      <c r="H897" t="s">
        <v>5556</v>
      </c>
      <c r="I897" t="s">
        <v>56</v>
      </c>
      <c r="J897" t="s">
        <v>18</v>
      </c>
      <c r="K897">
        <v>10004</v>
      </c>
      <c r="L897" s="2">
        <v>2.5</v>
      </c>
      <c r="M897" s="3">
        <v>31.624999999999996</v>
      </c>
      <c r="N897" s="3">
        <v>1.2649999999999999</v>
      </c>
      <c r="O897">
        <v>3.4787499999999998</v>
      </c>
      <c r="P897" t="str">
        <f>INDEX(products[],MATCH('orders (2)'!D897,products[Product ID],0),2)</f>
        <v>Exc</v>
      </c>
      <c r="Q897" t="str">
        <f>INDEX(products[],MATCH('orders (2)'!D897,products[Product ID],0),3)</f>
        <v>M</v>
      </c>
      <c r="R897">
        <f>INDEX(customers[],MATCH('orders (2)'!C897,customers[Customer ID],0),3)</f>
        <v>0</v>
      </c>
      <c r="S897" t="str">
        <f t="shared" si="52"/>
        <v>Excercice</v>
      </c>
      <c r="T897" t="str">
        <f>VLOOKUP(orders[[#This Row],[Customer ID]],customers[],9,FALSE)</f>
        <v>No</v>
      </c>
      <c r="U897" t="str">
        <f t="shared" si="53"/>
        <v>Automne</v>
      </c>
      <c r="V897" t="str">
        <f t="shared" si="54"/>
        <v>Medium</v>
      </c>
      <c r="W897" s="3">
        <f t="shared" si="55"/>
        <v>158.12499999999997</v>
      </c>
    </row>
    <row r="898" spans="1:23" x14ac:dyDescent="0.2">
      <c r="A898" t="s">
        <v>5574</v>
      </c>
      <c r="B898" s="1">
        <v>44523</v>
      </c>
      <c r="C898" t="s">
        <v>5553</v>
      </c>
      <c r="D898" t="s">
        <v>6161</v>
      </c>
      <c r="E898">
        <v>5</v>
      </c>
      <c r="F898" t="s">
        <v>5554</v>
      </c>
      <c r="G898" t="s">
        <v>5555</v>
      </c>
      <c r="H898" t="s">
        <v>5556</v>
      </c>
      <c r="I898" t="s">
        <v>56</v>
      </c>
      <c r="J898" t="s">
        <v>18</v>
      </c>
      <c r="K898">
        <v>10004</v>
      </c>
      <c r="L898" s="2">
        <v>1</v>
      </c>
      <c r="M898" s="3">
        <v>14.55</v>
      </c>
      <c r="N898" s="3">
        <v>1.4550000000000001</v>
      </c>
      <c r="O898">
        <v>1.8915000000000002</v>
      </c>
      <c r="P898" t="str">
        <f>INDEX(products[],MATCH('orders (2)'!D898,products[Product ID],0),2)</f>
        <v>Lib</v>
      </c>
      <c r="Q898" t="str">
        <f>INDEX(products[],MATCH('orders (2)'!D898,products[Product ID],0),3)</f>
        <v>M</v>
      </c>
      <c r="R898">
        <f>INDEX(customers[],MATCH('orders (2)'!C898,customers[Customer ID],0),3)</f>
        <v>0</v>
      </c>
      <c r="S898" t="str">
        <f t="shared" ref="S898:S961" si="56">_xlfn.IFS(P898="Rob","Robesca",P898="Ara","Arabica",P898="Exc","Excercice",P898="Lib","Liberta")</f>
        <v>Liberta</v>
      </c>
      <c r="T898" t="str">
        <f>VLOOKUP(orders[[#This Row],[Customer ID]],customers[],9,FALSE)</f>
        <v>No</v>
      </c>
      <c r="U898" t="str">
        <f t="shared" ref="U898:U961" si="57">_xlfn.IFS(MONTH(B898)=7,"Été",MONTH(B898)=8,"Été",MONTH(B898)=6,"Été",MONTH(B898)=9,"Automne ",MONTH(B898)=10,"Automne",MONTH(B898)=11,"Automne",MONTH(B898)=5,"Printemps",MONTH(B898)=4,"Printemps",MONTH(B898)=3,"Printemps",MONTH(B898)=1,"Hiver",MONTH(B898)=2,"Hiver",MONTH(B898)=12,"Hiver")</f>
        <v>Automne</v>
      </c>
      <c r="V898" t="str">
        <f t="shared" ref="V898:V961" si="58">_xlfn.IFS(Q898="M","Medium",Q898="L","Light",Q898="D","Dark")</f>
        <v>Medium</v>
      </c>
      <c r="W898" s="3">
        <f t="shared" ref="W898:W961" si="59">E898*M898</f>
        <v>72.75</v>
      </c>
    </row>
    <row r="899" spans="1:23" x14ac:dyDescent="0.2">
      <c r="A899" t="s">
        <v>5719</v>
      </c>
      <c r="B899" s="1">
        <v>44770</v>
      </c>
      <c r="C899" t="s">
        <v>5553</v>
      </c>
      <c r="D899" t="s">
        <v>6156</v>
      </c>
      <c r="E899">
        <v>3</v>
      </c>
      <c r="F899" t="s">
        <v>5554</v>
      </c>
      <c r="G899" t="s">
        <v>5555</v>
      </c>
      <c r="H899" t="s">
        <v>5556</v>
      </c>
      <c r="I899" t="s">
        <v>56</v>
      </c>
      <c r="J899" t="s">
        <v>18</v>
      </c>
      <c r="K899">
        <v>10004</v>
      </c>
      <c r="L899" s="2">
        <v>0.5</v>
      </c>
      <c r="M899" s="3">
        <v>6.75</v>
      </c>
      <c r="N899" s="3">
        <v>1.35</v>
      </c>
      <c r="O899">
        <v>0.60749999999999993</v>
      </c>
      <c r="P899" t="str">
        <f>INDEX(products[],MATCH('orders (2)'!D899,products[Product ID],0),2)</f>
        <v>Ara</v>
      </c>
      <c r="Q899" t="str">
        <f>INDEX(products[],MATCH('orders (2)'!D899,products[Product ID],0),3)</f>
        <v>M</v>
      </c>
      <c r="R899">
        <f>INDEX(customers[],MATCH('orders (2)'!C899,customers[Customer ID],0),3)</f>
        <v>0</v>
      </c>
      <c r="S899" t="str">
        <f t="shared" si="56"/>
        <v>Arabica</v>
      </c>
      <c r="T899" t="str">
        <f>VLOOKUP(orders[[#This Row],[Customer ID]],customers[],9,FALSE)</f>
        <v>No</v>
      </c>
      <c r="U899" t="str">
        <f t="shared" si="57"/>
        <v>Été</v>
      </c>
      <c r="V899" t="str">
        <f t="shared" si="58"/>
        <v>Medium</v>
      </c>
      <c r="W899" s="3">
        <f t="shared" si="59"/>
        <v>20.25</v>
      </c>
    </row>
    <row r="900" spans="1:23" x14ac:dyDescent="0.2">
      <c r="A900" t="s">
        <v>5557</v>
      </c>
      <c r="B900" s="1">
        <v>44347</v>
      </c>
      <c r="C900" t="s">
        <v>5558</v>
      </c>
      <c r="D900" t="s">
        <v>6171</v>
      </c>
      <c r="E900">
        <v>6</v>
      </c>
      <c r="F900" t="s">
        <v>5559</v>
      </c>
      <c r="G900" t="s">
        <v>5561</v>
      </c>
      <c r="H900" t="s">
        <v>5562</v>
      </c>
      <c r="I900" t="s">
        <v>104</v>
      </c>
      <c r="J900" t="s">
        <v>18</v>
      </c>
      <c r="K900">
        <v>98148</v>
      </c>
      <c r="L900" s="2">
        <v>0.5</v>
      </c>
      <c r="M900" s="3">
        <v>5.3699999999999992</v>
      </c>
      <c r="N900" s="3">
        <v>1.0739999999999998</v>
      </c>
      <c r="O900">
        <v>0.32219999999999993</v>
      </c>
      <c r="P900" t="str">
        <f>INDEX(products[],MATCH('orders (2)'!D900,products[Product ID],0),2)</f>
        <v>Rob</v>
      </c>
      <c r="Q900" t="str">
        <f>INDEX(products[],MATCH('orders (2)'!D900,products[Product ID],0),3)</f>
        <v>D</v>
      </c>
      <c r="R900" t="str">
        <f>INDEX(customers[],MATCH('orders (2)'!C900,customers[Customer ID],0),3)</f>
        <v>bcargenow@geocities.jp</v>
      </c>
      <c r="S900" t="str">
        <f t="shared" si="56"/>
        <v>Robesca</v>
      </c>
      <c r="T900" t="str">
        <f>VLOOKUP(orders[[#This Row],[Customer ID]],customers[],9,FALSE)</f>
        <v>Yes</v>
      </c>
      <c r="U900" t="str">
        <f t="shared" si="57"/>
        <v>Printemps</v>
      </c>
      <c r="V900" t="str">
        <f t="shared" si="58"/>
        <v>Dark</v>
      </c>
      <c r="W900" s="3">
        <f t="shared" si="59"/>
        <v>32.22</v>
      </c>
    </row>
    <row r="901" spans="1:23" x14ac:dyDescent="0.2">
      <c r="A901" t="s">
        <v>5563</v>
      </c>
      <c r="B901" s="1">
        <v>43932</v>
      </c>
      <c r="C901" t="s">
        <v>5564</v>
      </c>
      <c r="D901" t="s">
        <v>6182</v>
      </c>
      <c r="E901">
        <v>2</v>
      </c>
      <c r="F901" t="s">
        <v>5565</v>
      </c>
      <c r="G901" t="s">
        <v>5567</v>
      </c>
      <c r="H901" t="s">
        <v>5568</v>
      </c>
      <c r="I901" t="s">
        <v>143</v>
      </c>
      <c r="J901" t="s">
        <v>27</v>
      </c>
      <c r="K901" t="s">
        <v>144</v>
      </c>
      <c r="L901" s="2">
        <v>1</v>
      </c>
      <c r="M901" s="3">
        <v>12.15</v>
      </c>
      <c r="N901" s="3">
        <v>1.2150000000000001</v>
      </c>
      <c r="O901">
        <v>1.3365</v>
      </c>
      <c r="P901" t="str">
        <f>INDEX(products[],MATCH('orders (2)'!D901,products[Product ID],0),2)</f>
        <v>Exc</v>
      </c>
      <c r="Q901" t="str">
        <f>INDEX(products[],MATCH('orders (2)'!D901,products[Product ID],0),3)</f>
        <v>D</v>
      </c>
      <c r="R901" t="str">
        <f>INDEX(customers[],MATCH('orders (2)'!C901,customers[Customer ID],0),3)</f>
        <v>rsticklerox@printfriendly.com</v>
      </c>
      <c r="S901" t="str">
        <f t="shared" si="56"/>
        <v>Excercice</v>
      </c>
      <c r="T901" t="str">
        <f>VLOOKUP(orders[[#This Row],[Customer ID]],customers[],9,FALSE)</f>
        <v>No</v>
      </c>
      <c r="U901" t="str">
        <f t="shared" si="57"/>
        <v>Printemps</v>
      </c>
      <c r="V901" t="str">
        <f t="shared" si="58"/>
        <v>Dark</v>
      </c>
      <c r="W901" s="3">
        <f t="shared" si="59"/>
        <v>24.3</v>
      </c>
    </row>
    <row r="902" spans="1:23" x14ac:dyDescent="0.2">
      <c r="A902" t="s">
        <v>5569</v>
      </c>
      <c r="B902" s="1">
        <v>44089</v>
      </c>
      <c r="C902" t="s">
        <v>5570</v>
      </c>
      <c r="D902" t="s">
        <v>6172</v>
      </c>
      <c r="E902">
        <v>5</v>
      </c>
      <c r="F902" t="s">
        <v>5571</v>
      </c>
      <c r="G902" t="s">
        <v>5572</v>
      </c>
      <c r="H902" t="s">
        <v>5573</v>
      </c>
      <c r="I902" t="s">
        <v>275</v>
      </c>
      <c r="J902" t="s">
        <v>18</v>
      </c>
      <c r="K902">
        <v>49018</v>
      </c>
      <c r="L902" s="2">
        <v>0.5</v>
      </c>
      <c r="M902" s="3">
        <v>7.169999999999999</v>
      </c>
      <c r="N902" s="3">
        <v>1.4339999999999997</v>
      </c>
      <c r="O902">
        <v>0.43019999999999992</v>
      </c>
      <c r="P902" t="str">
        <f>INDEX(products[],MATCH('orders (2)'!D902,products[Product ID],0),2)</f>
        <v>Rob</v>
      </c>
      <c r="Q902" t="str">
        <f>INDEX(products[],MATCH('orders (2)'!D902,products[Product ID],0),3)</f>
        <v>L</v>
      </c>
      <c r="R902">
        <f>INDEX(customers[],MATCH('orders (2)'!C902,customers[Customer ID],0),3)</f>
        <v>0</v>
      </c>
      <c r="S902" t="str">
        <f t="shared" si="56"/>
        <v>Robesca</v>
      </c>
      <c r="T902" t="str">
        <f>VLOOKUP(orders[[#This Row],[Customer ID]],customers[],9,FALSE)</f>
        <v>No</v>
      </c>
      <c r="U902" t="str">
        <f t="shared" si="57"/>
        <v xml:space="preserve">Automne </v>
      </c>
      <c r="V902" t="str">
        <f t="shared" si="58"/>
        <v>Light</v>
      </c>
      <c r="W902" s="3">
        <f t="shared" si="59"/>
        <v>35.849999999999994</v>
      </c>
    </row>
    <row r="903" spans="1:23" x14ac:dyDescent="0.2">
      <c r="A903" t="s">
        <v>5579</v>
      </c>
      <c r="B903" s="1">
        <v>44584</v>
      </c>
      <c r="C903" t="s">
        <v>5580</v>
      </c>
      <c r="D903" t="s">
        <v>6169</v>
      </c>
      <c r="E903">
        <v>3</v>
      </c>
      <c r="F903" t="s">
        <v>5581</v>
      </c>
      <c r="G903" t="s">
        <v>5582</v>
      </c>
      <c r="H903" t="s">
        <v>5583</v>
      </c>
      <c r="I903" t="s">
        <v>408</v>
      </c>
      <c r="J903" t="s">
        <v>317</v>
      </c>
      <c r="K903" t="s">
        <v>409</v>
      </c>
      <c r="L903" s="2">
        <v>1</v>
      </c>
      <c r="M903" s="3">
        <v>15.85</v>
      </c>
      <c r="N903" s="3">
        <v>1.585</v>
      </c>
      <c r="O903">
        <v>2.0605000000000002</v>
      </c>
      <c r="P903" t="str">
        <f>INDEX(products[],MATCH('orders (2)'!D903,products[Product ID],0),2)</f>
        <v>Lib</v>
      </c>
      <c r="Q903" t="str">
        <f>INDEX(products[],MATCH('orders (2)'!D903,products[Product ID],0),3)</f>
        <v>L</v>
      </c>
      <c r="R903">
        <f>INDEX(customers[],MATCH('orders (2)'!C903,customers[Customer ID],0),3)</f>
        <v>0</v>
      </c>
      <c r="S903" t="str">
        <f t="shared" si="56"/>
        <v>Liberta</v>
      </c>
      <c r="T903" t="str">
        <f>VLOOKUP(orders[[#This Row],[Customer ID]],customers[],9,FALSE)</f>
        <v>No</v>
      </c>
      <c r="U903" t="str">
        <f t="shared" si="57"/>
        <v>Hiver</v>
      </c>
      <c r="V903" t="str">
        <f t="shared" si="58"/>
        <v>Light</v>
      </c>
      <c r="W903" s="3">
        <f t="shared" si="59"/>
        <v>47.55</v>
      </c>
    </row>
    <row r="904" spans="1:23" x14ac:dyDescent="0.2">
      <c r="A904" t="s">
        <v>5584</v>
      </c>
      <c r="B904" s="1">
        <v>44223</v>
      </c>
      <c r="C904" t="s">
        <v>5585</v>
      </c>
      <c r="D904" t="s">
        <v>6177</v>
      </c>
      <c r="E904">
        <v>1</v>
      </c>
      <c r="F904" t="s">
        <v>5586</v>
      </c>
      <c r="G904" t="s">
        <v>5588</v>
      </c>
      <c r="H904" t="s">
        <v>5589</v>
      </c>
      <c r="I904" t="s">
        <v>62</v>
      </c>
      <c r="J904" t="s">
        <v>18</v>
      </c>
      <c r="K904">
        <v>77070</v>
      </c>
      <c r="L904" s="2">
        <v>0.2</v>
      </c>
      <c r="M904" s="3">
        <v>3.5849999999999995</v>
      </c>
      <c r="N904" s="3">
        <v>1.7924999999999998</v>
      </c>
      <c r="O904">
        <v>0.21509999999999996</v>
      </c>
      <c r="P904" t="str">
        <f>INDEX(products[],MATCH('orders (2)'!D904,products[Product ID],0),2)</f>
        <v>Rob</v>
      </c>
      <c r="Q904" t="str">
        <f>INDEX(products[],MATCH('orders (2)'!D904,products[Product ID],0),3)</f>
        <v>L</v>
      </c>
      <c r="R904" t="str">
        <f>INDEX(customers[],MATCH('orders (2)'!C904,customers[Customer ID],0),3)</f>
        <v>djevonp1@ibm.com</v>
      </c>
      <c r="S904" t="str">
        <f t="shared" si="56"/>
        <v>Robesca</v>
      </c>
      <c r="T904" t="str">
        <f>VLOOKUP(orders[[#This Row],[Customer ID]],customers[],9,FALSE)</f>
        <v>Yes</v>
      </c>
      <c r="U904" t="str">
        <f t="shared" si="57"/>
        <v>Hiver</v>
      </c>
      <c r="V904" t="str">
        <f t="shared" si="58"/>
        <v>Light</v>
      </c>
      <c r="W904" s="3">
        <f t="shared" si="59"/>
        <v>3.5849999999999995</v>
      </c>
    </row>
    <row r="905" spans="1:23" x14ac:dyDescent="0.2">
      <c r="A905" t="s">
        <v>5590</v>
      </c>
      <c r="B905" s="1">
        <v>43640</v>
      </c>
      <c r="C905" t="s">
        <v>5591</v>
      </c>
      <c r="D905" t="s">
        <v>6165</v>
      </c>
      <c r="E905">
        <v>5</v>
      </c>
      <c r="F905" t="s">
        <v>5592</v>
      </c>
      <c r="G905" t="s">
        <v>5594</v>
      </c>
      <c r="H905" t="s">
        <v>5595</v>
      </c>
      <c r="I905" t="s">
        <v>50</v>
      </c>
      <c r="J905" t="s">
        <v>18</v>
      </c>
      <c r="K905">
        <v>45249</v>
      </c>
      <c r="L905" s="2">
        <v>2.5</v>
      </c>
      <c r="M905" s="3">
        <v>31.624999999999996</v>
      </c>
      <c r="N905" s="3">
        <v>1.2649999999999999</v>
      </c>
      <c r="O905">
        <v>3.4787499999999998</v>
      </c>
      <c r="P905" t="str">
        <f>INDEX(products[],MATCH('orders (2)'!D905,products[Product ID],0),2)</f>
        <v>Exc</v>
      </c>
      <c r="Q905" t="str">
        <f>INDEX(products[],MATCH('orders (2)'!D905,products[Product ID],0),3)</f>
        <v>M</v>
      </c>
      <c r="R905" t="str">
        <f>INDEX(customers[],MATCH('orders (2)'!C905,customers[Customer ID],0),3)</f>
        <v>hrannerp2@omniture.com</v>
      </c>
      <c r="S905" t="str">
        <f t="shared" si="56"/>
        <v>Excercice</v>
      </c>
      <c r="T905" t="str">
        <f>VLOOKUP(orders[[#This Row],[Customer ID]],customers[],9,FALSE)</f>
        <v>No</v>
      </c>
      <c r="U905" t="str">
        <f t="shared" si="57"/>
        <v>Été</v>
      </c>
      <c r="V905" t="str">
        <f t="shared" si="58"/>
        <v>Medium</v>
      </c>
      <c r="W905" s="3">
        <f t="shared" si="59"/>
        <v>158.12499999999997</v>
      </c>
    </row>
    <row r="906" spans="1:23" x14ac:dyDescent="0.2">
      <c r="A906" t="s">
        <v>5596</v>
      </c>
      <c r="B906" s="1">
        <v>43905</v>
      </c>
      <c r="C906" t="s">
        <v>5597</v>
      </c>
      <c r="D906" t="s">
        <v>6159</v>
      </c>
      <c r="E906">
        <v>2</v>
      </c>
      <c r="F906" t="s">
        <v>5598</v>
      </c>
      <c r="G906" t="s">
        <v>5600</v>
      </c>
      <c r="H906" t="s">
        <v>5601</v>
      </c>
      <c r="I906" t="s">
        <v>29</v>
      </c>
      <c r="J906" t="s">
        <v>18</v>
      </c>
      <c r="K906">
        <v>93704</v>
      </c>
      <c r="L906" s="2">
        <v>0.5</v>
      </c>
      <c r="M906" s="3">
        <v>8.73</v>
      </c>
      <c r="N906" s="3">
        <v>1.746</v>
      </c>
      <c r="O906">
        <v>1.1349</v>
      </c>
      <c r="P906" t="str">
        <f>INDEX(products[],MATCH('orders (2)'!D906,products[Product ID],0),2)</f>
        <v>Lib</v>
      </c>
      <c r="Q906" t="str">
        <f>INDEX(products[],MATCH('orders (2)'!D906,products[Product ID],0),3)</f>
        <v>M</v>
      </c>
      <c r="R906" t="str">
        <f>INDEX(customers[],MATCH('orders (2)'!C906,customers[Customer ID],0),3)</f>
        <v>bimriep3@addtoany.com</v>
      </c>
      <c r="S906" t="str">
        <f t="shared" si="56"/>
        <v>Liberta</v>
      </c>
      <c r="T906" t="str">
        <f>VLOOKUP(orders[[#This Row],[Customer ID]],customers[],9,FALSE)</f>
        <v>No</v>
      </c>
      <c r="U906" t="str">
        <f t="shared" si="57"/>
        <v>Printemps</v>
      </c>
      <c r="V906" t="str">
        <f t="shared" si="58"/>
        <v>Medium</v>
      </c>
      <c r="W906" s="3">
        <f t="shared" si="59"/>
        <v>17.46</v>
      </c>
    </row>
    <row r="907" spans="1:23" x14ac:dyDescent="0.2">
      <c r="A907" t="s">
        <v>5602</v>
      </c>
      <c r="B907" s="1">
        <v>44463</v>
      </c>
      <c r="C907" t="s">
        <v>5603</v>
      </c>
      <c r="D907" t="s">
        <v>6181</v>
      </c>
      <c r="E907">
        <v>5</v>
      </c>
      <c r="F907" t="s">
        <v>5604</v>
      </c>
      <c r="G907" t="s">
        <v>5606</v>
      </c>
      <c r="H907" t="s">
        <v>5607</v>
      </c>
      <c r="I907" t="s">
        <v>172</v>
      </c>
      <c r="J907" t="s">
        <v>18</v>
      </c>
      <c r="K907">
        <v>55123</v>
      </c>
      <c r="L907" s="2">
        <v>2.5</v>
      </c>
      <c r="M907" s="3">
        <v>29.784999999999997</v>
      </c>
      <c r="N907" s="3">
        <v>1.1913999999999998</v>
      </c>
      <c r="O907">
        <v>2.6806499999999995</v>
      </c>
      <c r="P907" t="str">
        <f>INDEX(products[],MATCH('orders (2)'!D907,products[Product ID],0),2)</f>
        <v>Ara</v>
      </c>
      <c r="Q907" t="str">
        <f>INDEX(products[],MATCH('orders (2)'!D907,products[Product ID],0),3)</f>
        <v>L</v>
      </c>
      <c r="R907" t="str">
        <f>INDEX(customers[],MATCH('orders (2)'!C907,customers[Customer ID],0),3)</f>
        <v>dsopperp4@eventbrite.com</v>
      </c>
      <c r="S907" t="str">
        <f t="shared" si="56"/>
        <v>Arabica</v>
      </c>
      <c r="T907" t="str">
        <f>VLOOKUP(orders[[#This Row],[Customer ID]],customers[],9,FALSE)</f>
        <v>No</v>
      </c>
      <c r="U907" t="str">
        <f t="shared" si="57"/>
        <v xml:space="preserve">Automne </v>
      </c>
      <c r="V907" t="str">
        <f t="shared" si="58"/>
        <v>Light</v>
      </c>
      <c r="W907" s="3">
        <f t="shared" si="59"/>
        <v>148.92499999999998</v>
      </c>
    </row>
    <row r="908" spans="1:23" x14ac:dyDescent="0.2">
      <c r="A908" t="s">
        <v>5608</v>
      </c>
      <c r="B908" s="1">
        <v>43560</v>
      </c>
      <c r="C908" t="s">
        <v>5609</v>
      </c>
      <c r="D908" t="s">
        <v>6156</v>
      </c>
      <c r="E908">
        <v>6</v>
      </c>
      <c r="F908" t="s">
        <v>5610</v>
      </c>
      <c r="G908" t="s">
        <v>5611</v>
      </c>
      <c r="H908" t="s">
        <v>5612</v>
      </c>
      <c r="I908" t="s">
        <v>49</v>
      </c>
      <c r="J908" t="s">
        <v>18</v>
      </c>
      <c r="K908">
        <v>88519</v>
      </c>
      <c r="L908" s="2">
        <v>0.5</v>
      </c>
      <c r="M908" s="3">
        <v>6.75</v>
      </c>
      <c r="N908" s="3">
        <v>1.35</v>
      </c>
      <c r="O908">
        <v>0.60749999999999993</v>
      </c>
      <c r="P908" t="str">
        <f>INDEX(products[],MATCH('orders (2)'!D908,products[Product ID],0),2)</f>
        <v>Ara</v>
      </c>
      <c r="Q908" t="str">
        <f>INDEX(products[],MATCH('orders (2)'!D908,products[Product ID],0),3)</f>
        <v>M</v>
      </c>
      <c r="R908">
        <f>INDEX(customers[],MATCH('orders (2)'!C908,customers[Customer ID],0),3)</f>
        <v>0</v>
      </c>
      <c r="S908" t="str">
        <f t="shared" si="56"/>
        <v>Arabica</v>
      </c>
      <c r="T908" t="str">
        <f>VLOOKUP(orders[[#This Row],[Customer ID]],customers[],9,FALSE)</f>
        <v>Yes</v>
      </c>
      <c r="U908" t="str">
        <f t="shared" si="57"/>
        <v>Printemps</v>
      </c>
      <c r="V908" t="str">
        <f t="shared" si="58"/>
        <v>Medium</v>
      </c>
      <c r="W908" s="3">
        <f t="shared" si="59"/>
        <v>40.5</v>
      </c>
    </row>
    <row r="909" spans="1:23" x14ac:dyDescent="0.2">
      <c r="A909" t="s">
        <v>5613</v>
      </c>
      <c r="B909" s="1">
        <v>44588</v>
      </c>
      <c r="C909" t="s">
        <v>5614</v>
      </c>
      <c r="D909" t="s">
        <v>6156</v>
      </c>
      <c r="E909">
        <v>4</v>
      </c>
      <c r="F909" t="s">
        <v>5615</v>
      </c>
      <c r="G909" t="s">
        <v>5617</v>
      </c>
      <c r="H909" t="s">
        <v>5618</v>
      </c>
      <c r="I909" t="s">
        <v>168</v>
      </c>
      <c r="J909" t="s">
        <v>18</v>
      </c>
      <c r="K909">
        <v>50981</v>
      </c>
      <c r="L909" s="2">
        <v>0.5</v>
      </c>
      <c r="M909" s="3">
        <v>6.75</v>
      </c>
      <c r="N909" s="3">
        <v>1.35</v>
      </c>
      <c r="O909">
        <v>0.60749999999999993</v>
      </c>
      <c r="P909" t="str">
        <f>INDEX(products[],MATCH('orders (2)'!D909,products[Product ID],0),2)</f>
        <v>Ara</v>
      </c>
      <c r="Q909" t="str">
        <f>INDEX(products[],MATCH('orders (2)'!D909,products[Product ID],0),3)</f>
        <v>M</v>
      </c>
      <c r="R909" t="str">
        <f>INDEX(customers[],MATCH('orders (2)'!C909,customers[Customer ID],0),3)</f>
        <v>lledgleyp6@de.vu</v>
      </c>
      <c r="S909" t="str">
        <f t="shared" si="56"/>
        <v>Arabica</v>
      </c>
      <c r="T909" t="str">
        <f>VLOOKUP(orders[[#This Row],[Customer ID]],customers[],9,FALSE)</f>
        <v>Yes</v>
      </c>
      <c r="U909" t="str">
        <f t="shared" si="57"/>
        <v>Hiver</v>
      </c>
      <c r="V909" t="str">
        <f t="shared" si="58"/>
        <v>Medium</v>
      </c>
      <c r="W909" s="3">
        <f t="shared" si="59"/>
        <v>27</v>
      </c>
    </row>
    <row r="910" spans="1:23" x14ac:dyDescent="0.2">
      <c r="A910" t="s">
        <v>5619</v>
      </c>
      <c r="B910" s="1">
        <v>44449</v>
      </c>
      <c r="C910" t="s">
        <v>5620</v>
      </c>
      <c r="D910" t="s">
        <v>6142</v>
      </c>
      <c r="E910">
        <v>3</v>
      </c>
      <c r="F910" t="s">
        <v>5621</v>
      </c>
      <c r="G910" t="s">
        <v>5623</v>
      </c>
      <c r="H910" t="s">
        <v>5624</v>
      </c>
      <c r="I910" t="s">
        <v>188</v>
      </c>
      <c r="J910" t="s">
        <v>18</v>
      </c>
      <c r="K910">
        <v>97240</v>
      </c>
      <c r="L910" s="2">
        <v>1</v>
      </c>
      <c r="M910" s="3">
        <v>12.95</v>
      </c>
      <c r="N910" s="3">
        <v>1.2949999999999999</v>
      </c>
      <c r="O910">
        <v>1.6835</v>
      </c>
      <c r="P910" t="str">
        <f>INDEX(products[],MATCH('orders (2)'!D910,products[Product ID],0),2)</f>
        <v>Lib</v>
      </c>
      <c r="Q910" t="str">
        <f>INDEX(products[],MATCH('orders (2)'!D910,products[Product ID],0),3)</f>
        <v>D</v>
      </c>
      <c r="R910" t="str">
        <f>INDEX(customers[],MATCH('orders (2)'!C910,customers[Customer ID],0),3)</f>
        <v>tmenaryp7@phoca.cz</v>
      </c>
      <c r="S910" t="str">
        <f t="shared" si="56"/>
        <v>Liberta</v>
      </c>
      <c r="T910" t="str">
        <f>VLOOKUP(orders[[#This Row],[Customer ID]],customers[],9,FALSE)</f>
        <v>No</v>
      </c>
      <c r="U910" t="str">
        <f t="shared" si="57"/>
        <v xml:space="preserve">Automne </v>
      </c>
      <c r="V910" t="str">
        <f t="shared" si="58"/>
        <v>Dark</v>
      </c>
      <c r="W910" s="3">
        <f t="shared" si="59"/>
        <v>38.849999999999994</v>
      </c>
    </row>
    <row r="911" spans="1:23" x14ac:dyDescent="0.2">
      <c r="A911" t="s">
        <v>5625</v>
      </c>
      <c r="B911" s="1">
        <v>43836</v>
      </c>
      <c r="C911" t="s">
        <v>5626</v>
      </c>
      <c r="D911" t="s">
        <v>6178</v>
      </c>
      <c r="E911">
        <v>5</v>
      </c>
      <c r="F911" t="s">
        <v>5627</v>
      </c>
      <c r="G911" t="s">
        <v>5629</v>
      </c>
      <c r="H911" t="s">
        <v>5630</v>
      </c>
      <c r="I911" t="s">
        <v>62</v>
      </c>
      <c r="J911" t="s">
        <v>18</v>
      </c>
      <c r="K911">
        <v>77070</v>
      </c>
      <c r="L911" s="2">
        <v>1</v>
      </c>
      <c r="M911" s="3">
        <v>11.95</v>
      </c>
      <c r="N911" s="3">
        <v>1.1949999999999998</v>
      </c>
      <c r="O911">
        <v>0.71699999999999997</v>
      </c>
      <c r="P911" t="str">
        <f>INDEX(products[],MATCH('orders (2)'!D911,products[Product ID],0),2)</f>
        <v>Rob</v>
      </c>
      <c r="Q911" t="str">
        <f>INDEX(products[],MATCH('orders (2)'!D911,products[Product ID],0),3)</f>
        <v>L</v>
      </c>
      <c r="R911" t="str">
        <f>INDEX(customers[],MATCH('orders (2)'!C911,customers[Customer ID],0),3)</f>
        <v>gciccottip8@so-net.ne.jp</v>
      </c>
      <c r="S911" t="str">
        <f t="shared" si="56"/>
        <v>Robesca</v>
      </c>
      <c r="T911" t="str">
        <f>VLOOKUP(orders[[#This Row],[Customer ID]],customers[],9,FALSE)</f>
        <v>No</v>
      </c>
      <c r="U911" t="str">
        <f t="shared" si="57"/>
        <v>Hiver</v>
      </c>
      <c r="V911" t="str">
        <f t="shared" si="58"/>
        <v>Light</v>
      </c>
      <c r="W911" s="3">
        <f t="shared" si="59"/>
        <v>59.75</v>
      </c>
    </row>
    <row r="912" spans="1:23" x14ac:dyDescent="0.2">
      <c r="A912" t="s">
        <v>5631</v>
      </c>
      <c r="B912" s="1">
        <v>44635</v>
      </c>
      <c r="C912" t="s">
        <v>5632</v>
      </c>
      <c r="D912" t="s">
        <v>6177</v>
      </c>
      <c r="E912">
        <v>3</v>
      </c>
      <c r="F912" t="s">
        <v>5633</v>
      </c>
      <c r="G912" t="s">
        <v>5634</v>
      </c>
      <c r="H912" t="s">
        <v>5635</v>
      </c>
      <c r="I912" t="s">
        <v>30</v>
      </c>
      <c r="J912" t="s">
        <v>18</v>
      </c>
      <c r="K912">
        <v>27705</v>
      </c>
      <c r="L912" s="2">
        <v>0.2</v>
      </c>
      <c r="M912" s="3">
        <v>3.5849999999999995</v>
      </c>
      <c r="N912" s="3">
        <v>1.7924999999999998</v>
      </c>
      <c r="O912">
        <v>0.21509999999999996</v>
      </c>
      <c r="P912" t="str">
        <f>INDEX(products[],MATCH('orders (2)'!D912,products[Product ID],0),2)</f>
        <v>Rob</v>
      </c>
      <c r="Q912" t="str">
        <f>INDEX(products[],MATCH('orders (2)'!D912,products[Product ID],0),3)</f>
        <v>L</v>
      </c>
      <c r="R912">
        <f>INDEX(customers[],MATCH('orders (2)'!C912,customers[Customer ID],0),3)</f>
        <v>0</v>
      </c>
      <c r="S912" t="str">
        <f t="shared" si="56"/>
        <v>Robesca</v>
      </c>
      <c r="T912" t="str">
        <f>VLOOKUP(orders[[#This Row],[Customer ID]],customers[],9,FALSE)</f>
        <v>No</v>
      </c>
      <c r="U912" t="str">
        <f t="shared" si="57"/>
        <v>Printemps</v>
      </c>
      <c r="V912" t="str">
        <f t="shared" si="58"/>
        <v>Light</v>
      </c>
      <c r="W912" s="3">
        <f t="shared" si="59"/>
        <v>10.754999999999999</v>
      </c>
    </row>
    <row r="913" spans="1:23" x14ac:dyDescent="0.2">
      <c r="A913" t="s">
        <v>5636</v>
      </c>
      <c r="B913" s="1">
        <v>44447</v>
      </c>
      <c r="C913" t="s">
        <v>5637</v>
      </c>
      <c r="D913" t="s">
        <v>6167</v>
      </c>
      <c r="E913">
        <v>4</v>
      </c>
      <c r="F913" t="s">
        <v>5638</v>
      </c>
      <c r="G913" t="s">
        <v>5640</v>
      </c>
      <c r="H913" t="s">
        <v>5641</v>
      </c>
      <c r="I913" t="s">
        <v>240</v>
      </c>
      <c r="J913" t="s">
        <v>18</v>
      </c>
      <c r="K913">
        <v>2298</v>
      </c>
      <c r="L913" s="2">
        <v>2.5</v>
      </c>
      <c r="M913" s="3">
        <v>22.884999999999998</v>
      </c>
      <c r="N913" s="3">
        <v>0.91539999999999988</v>
      </c>
      <c r="O913">
        <v>2.0596499999999995</v>
      </c>
      <c r="P913" t="str">
        <f>INDEX(products[],MATCH('orders (2)'!D913,products[Product ID],0),2)</f>
        <v>Ara</v>
      </c>
      <c r="Q913" t="str">
        <f>INDEX(products[],MATCH('orders (2)'!D913,products[Product ID],0),3)</f>
        <v>D</v>
      </c>
      <c r="R913" t="str">
        <f>INDEX(customers[],MATCH('orders (2)'!C913,customers[Customer ID],0),3)</f>
        <v>wjallinpa@pcworld.com</v>
      </c>
      <c r="S913" t="str">
        <f t="shared" si="56"/>
        <v>Arabica</v>
      </c>
      <c r="T913" t="str">
        <f>VLOOKUP(orders[[#This Row],[Customer ID]],customers[],9,FALSE)</f>
        <v>No</v>
      </c>
      <c r="U913" t="str">
        <f t="shared" si="57"/>
        <v xml:space="preserve">Automne </v>
      </c>
      <c r="V913" t="str">
        <f t="shared" si="58"/>
        <v>Dark</v>
      </c>
      <c r="W913" s="3">
        <f t="shared" si="59"/>
        <v>91.539999999999992</v>
      </c>
    </row>
    <row r="914" spans="1:23" x14ac:dyDescent="0.2">
      <c r="A914" t="s">
        <v>5642</v>
      </c>
      <c r="B914" s="1">
        <v>44511</v>
      </c>
      <c r="C914" t="s">
        <v>5643</v>
      </c>
      <c r="D914" t="s">
        <v>6154</v>
      </c>
      <c r="E914">
        <v>4</v>
      </c>
      <c r="F914" t="s">
        <v>5644</v>
      </c>
      <c r="G914" t="s">
        <v>5646</v>
      </c>
      <c r="H914" t="s">
        <v>5647</v>
      </c>
      <c r="I914" t="s">
        <v>46</v>
      </c>
      <c r="J914" t="s">
        <v>18</v>
      </c>
      <c r="K914">
        <v>20226</v>
      </c>
      <c r="L914" s="2">
        <v>1</v>
      </c>
      <c r="M914" s="3">
        <v>11.25</v>
      </c>
      <c r="N914" s="3">
        <v>1.125</v>
      </c>
      <c r="O914">
        <v>1.0125</v>
      </c>
      <c r="P914" t="str">
        <f>INDEX(products[],MATCH('orders (2)'!D914,products[Product ID],0),2)</f>
        <v>Ara</v>
      </c>
      <c r="Q914" t="str">
        <f>INDEX(products[],MATCH('orders (2)'!D914,products[Product ID],0),3)</f>
        <v>M</v>
      </c>
      <c r="R914" t="str">
        <f>INDEX(customers[],MATCH('orders (2)'!C914,customers[Customer ID],0),3)</f>
        <v>mbogeypb@thetimes.co.uk</v>
      </c>
      <c r="S914" t="str">
        <f t="shared" si="56"/>
        <v>Arabica</v>
      </c>
      <c r="T914" t="str">
        <f>VLOOKUP(orders[[#This Row],[Customer ID]],customers[],9,FALSE)</f>
        <v>Yes</v>
      </c>
      <c r="U914" t="str">
        <f t="shared" si="57"/>
        <v>Automne</v>
      </c>
      <c r="V914" t="str">
        <f t="shared" si="58"/>
        <v>Medium</v>
      </c>
      <c r="W914" s="3">
        <f t="shared" si="59"/>
        <v>45</v>
      </c>
    </row>
    <row r="915" spans="1:23" x14ac:dyDescent="0.2">
      <c r="A915" t="s">
        <v>5648</v>
      </c>
      <c r="B915" s="1">
        <v>43726</v>
      </c>
      <c r="C915" t="s">
        <v>5649</v>
      </c>
      <c r="D915" t="s">
        <v>6150</v>
      </c>
      <c r="E915">
        <v>6</v>
      </c>
      <c r="F915" t="s">
        <v>5650</v>
      </c>
      <c r="G915" t="s">
        <v>5651</v>
      </c>
      <c r="H915" t="s">
        <v>5652</v>
      </c>
      <c r="I915" t="s">
        <v>197</v>
      </c>
      <c r="J915" t="s">
        <v>18</v>
      </c>
      <c r="K915">
        <v>12205</v>
      </c>
      <c r="L915" s="2">
        <v>2.5</v>
      </c>
      <c r="M915" s="3">
        <v>22.884999999999998</v>
      </c>
      <c r="N915" s="3">
        <v>0.91539999999999988</v>
      </c>
      <c r="O915">
        <v>1.3730999999999998</v>
      </c>
      <c r="P915" t="str">
        <f>INDEX(products[],MATCH('orders (2)'!D915,products[Product ID],0),2)</f>
        <v>Rob</v>
      </c>
      <c r="Q915" t="str">
        <f>INDEX(products[],MATCH('orders (2)'!D915,products[Product ID],0),3)</f>
        <v>M</v>
      </c>
      <c r="R915">
        <f>INDEX(customers[],MATCH('orders (2)'!C915,customers[Customer ID],0),3)</f>
        <v>0</v>
      </c>
      <c r="S915" t="str">
        <f t="shared" si="56"/>
        <v>Robesca</v>
      </c>
      <c r="T915" t="str">
        <f>VLOOKUP(orders[[#This Row],[Customer ID]],customers[],9,FALSE)</f>
        <v>Yes</v>
      </c>
      <c r="U915" t="str">
        <f t="shared" si="57"/>
        <v xml:space="preserve">Automne </v>
      </c>
      <c r="V915" t="str">
        <f t="shared" si="58"/>
        <v>Medium</v>
      </c>
      <c r="W915" s="3">
        <f t="shared" si="59"/>
        <v>137.31</v>
      </c>
    </row>
    <row r="916" spans="1:23" x14ac:dyDescent="0.2">
      <c r="A916" t="s">
        <v>5653</v>
      </c>
      <c r="B916" s="1">
        <v>44406</v>
      </c>
      <c r="C916" t="s">
        <v>5654</v>
      </c>
      <c r="D916" t="s">
        <v>6156</v>
      </c>
      <c r="E916">
        <v>1</v>
      </c>
      <c r="F916" t="s">
        <v>5655</v>
      </c>
      <c r="G916" t="s">
        <v>5657</v>
      </c>
      <c r="H916" t="s">
        <v>5658</v>
      </c>
      <c r="I916" t="s">
        <v>125</v>
      </c>
      <c r="J916" t="s">
        <v>18</v>
      </c>
      <c r="K916">
        <v>85732</v>
      </c>
      <c r="L916" s="2">
        <v>0.5</v>
      </c>
      <c r="M916" s="3">
        <v>6.75</v>
      </c>
      <c r="N916" s="3">
        <v>1.35</v>
      </c>
      <c r="O916">
        <v>0.60749999999999993</v>
      </c>
      <c r="P916" t="str">
        <f>INDEX(products[],MATCH('orders (2)'!D916,products[Product ID],0),2)</f>
        <v>Ara</v>
      </c>
      <c r="Q916" t="str">
        <f>INDEX(products[],MATCH('orders (2)'!D916,products[Product ID],0),3)</f>
        <v>M</v>
      </c>
      <c r="R916" t="str">
        <f>INDEX(customers[],MATCH('orders (2)'!C916,customers[Customer ID],0),3)</f>
        <v>mcobbledickpd@ucsd.edu</v>
      </c>
      <c r="S916" t="str">
        <f t="shared" si="56"/>
        <v>Arabica</v>
      </c>
      <c r="T916" t="str">
        <f>VLOOKUP(orders[[#This Row],[Customer ID]],customers[],9,FALSE)</f>
        <v>No</v>
      </c>
      <c r="U916" t="str">
        <f t="shared" si="57"/>
        <v>Été</v>
      </c>
      <c r="V916" t="str">
        <f t="shared" si="58"/>
        <v>Medium</v>
      </c>
      <c r="W916" s="3">
        <f t="shared" si="59"/>
        <v>6.75</v>
      </c>
    </row>
    <row r="917" spans="1:23" x14ac:dyDescent="0.2">
      <c r="A917" t="s">
        <v>5659</v>
      </c>
      <c r="B917" s="1">
        <v>44640</v>
      </c>
      <c r="C917" t="s">
        <v>5660</v>
      </c>
      <c r="D917" t="s">
        <v>6154</v>
      </c>
      <c r="E917">
        <v>4</v>
      </c>
      <c r="F917" t="s">
        <v>5661</v>
      </c>
      <c r="G917" t="s">
        <v>5663</v>
      </c>
      <c r="H917" t="s">
        <v>5664</v>
      </c>
      <c r="I917" t="s">
        <v>186</v>
      </c>
      <c r="J917" t="s">
        <v>18</v>
      </c>
      <c r="K917">
        <v>36195</v>
      </c>
      <c r="L917" s="2">
        <v>1</v>
      </c>
      <c r="M917" s="3">
        <v>11.25</v>
      </c>
      <c r="N917" s="3">
        <v>1.125</v>
      </c>
      <c r="O917">
        <v>1.0125</v>
      </c>
      <c r="P917" t="str">
        <f>INDEX(products[],MATCH('orders (2)'!D917,products[Product ID],0),2)</f>
        <v>Ara</v>
      </c>
      <c r="Q917" t="str">
        <f>INDEX(products[],MATCH('orders (2)'!D917,products[Product ID],0),3)</f>
        <v>M</v>
      </c>
      <c r="R917" t="str">
        <f>INDEX(customers[],MATCH('orders (2)'!C917,customers[Customer ID],0),3)</f>
        <v>alewrype@whitehouse.gov</v>
      </c>
      <c r="S917" t="str">
        <f t="shared" si="56"/>
        <v>Arabica</v>
      </c>
      <c r="T917" t="str">
        <f>VLOOKUP(orders[[#This Row],[Customer ID]],customers[],9,FALSE)</f>
        <v>No</v>
      </c>
      <c r="U917" t="str">
        <f t="shared" si="57"/>
        <v>Printemps</v>
      </c>
      <c r="V917" t="str">
        <f t="shared" si="58"/>
        <v>Medium</v>
      </c>
      <c r="W917" s="3">
        <f t="shared" si="59"/>
        <v>45</v>
      </c>
    </row>
    <row r="918" spans="1:23" x14ac:dyDescent="0.2">
      <c r="A918" t="s">
        <v>5665</v>
      </c>
      <c r="B918" s="1">
        <v>43955</v>
      </c>
      <c r="C918" t="s">
        <v>5666</v>
      </c>
      <c r="D918" t="s">
        <v>6184</v>
      </c>
      <c r="E918">
        <v>3</v>
      </c>
      <c r="F918" t="s">
        <v>5667</v>
      </c>
      <c r="G918" t="s">
        <v>5669</v>
      </c>
      <c r="H918" t="s">
        <v>5670</v>
      </c>
      <c r="I918" t="s">
        <v>204</v>
      </c>
      <c r="J918" t="s">
        <v>18</v>
      </c>
      <c r="K918">
        <v>99709</v>
      </c>
      <c r="L918" s="2">
        <v>2.5</v>
      </c>
      <c r="M918" s="3">
        <v>27.945</v>
      </c>
      <c r="N918" s="3">
        <v>1.1177999999999999</v>
      </c>
      <c r="O918">
        <v>3.07395</v>
      </c>
      <c r="P918" t="str">
        <f>INDEX(products[],MATCH('orders (2)'!D918,products[Product ID],0),2)</f>
        <v>Exc</v>
      </c>
      <c r="Q918" t="str">
        <f>INDEX(products[],MATCH('orders (2)'!D918,products[Product ID],0),3)</f>
        <v>D</v>
      </c>
      <c r="R918" t="str">
        <f>INDEX(customers[],MATCH('orders (2)'!C918,customers[Customer ID],0),3)</f>
        <v>ihesselpf@ox.ac.uk</v>
      </c>
      <c r="S918" t="str">
        <f t="shared" si="56"/>
        <v>Excercice</v>
      </c>
      <c r="T918" t="str">
        <f>VLOOKUP(orders[[#This Row],[Customer ID]],customers[],9,FALSE)</f>
        <v>Yes</v>
      </c>
      <c r="U918" t="str">
        <f t="shared" si="57"/>
        <v>Printemps</v>
      </c>
      <c r="V918" t="str">
        <f t="shared" si="58"/>
        <v>Dark</v>
      </c>
      <c r="W918" s="3">
        <f t="shared" si="59"/>
        <v>83.835000000000008</v>
      </c>
    </row>
    <row r="919" spans="1:23" x14ac:dyDescent="0.2">
      <c r="A919" t="s">
        <v>5671</v>
      </c>
      <c r="B919" s="1">
        <v>44291</v>
      </c>
      <c r="C919" t="s">
        <v>5672</v>
      </c>
      <c r="D919" t="s">
        <v>6152</v>
      </c>
      <c r="E919">
        <v>1</v>
      </c>
      <c r="F919" t="s">
        <v>5673</v>
      </c>
      <c r="H919" t="s">
        <v>5674</v>
      </c>
      <c r="I919" t="s">
        <v>2997</v>
      </c>
      <c r="J919" t="s">
        <v>317</v>
      </c>
      <c r="K919" t="s">
        <v>394</v>
      </c>
      <c r="L919" s="2">
        <v>0.2</v>
      </c>
      <c r="M919" s="3">
        <v>3.645</v>
      </c>
      <c r="N919" s="3">
        <v>1.8225</v>
      </c>
      <c r="O919">
        <v>0.40095000000000003</v>
      </c>
      <c r="P919" t="str">
        <f>INDEX(products[],MATCH('orders (2)'!D919,products[Product ID],0),2)</f>
        <v>Exc</v>
      </c>
      <c r="Q919" t="str">
        <f>INDEX(products[],MATCH('orders (2)'!D919,products[Product ID],0),3)</f>
        <v>D</v>
      </c>
      <c r="R919">
        <f>INDEX(customers[],MATCH('orders (2)'!C919,customers[Customer ID],0),3)</f>
        <v>0</v>
      </c>
      <c r="S919" t="str">
        <f t="shared" si="56"/>
        <v>Excercice</v>
      </c>
      <c r="T919" t="str">
        <f>VLOOKUP(orders[[#This Row],[Customer ID]],customers[],9,FALSE)</f>
        <v>Yes</v>
      </c>
      <c r="U919" t="str">
        <f t="shared" si="57"/>
        <v>Printemps</v>
      </c>
      <c r="V919" t="str">
        <f t="shared" si="58"/>
        <v>Dark</v>
      </c>
      <c r="W919" s="3">
        <f t="shared" si="59"/>
        <v>3.645</v>
      </c>
    </row>
    <row r="920" spans="1:23" x14ac:dyDescent="0.2">
      <c r="A920" t="s">
        <v>5675</v>
      </c>
      <c r="B920" s="1">
        <v>44573</v>
      </c>
      <c r="C920" t="s">
        <v>5676</v>
      </c>
      <c r="D920" t="s">
        <v>6156</v>
      </c>
      <c r="E920">
        <v>1</v>
      </c>
      <c r="F920" t="s">
        <v>5677</v>
      </c>
      <c r="G920" t="s">
        <v>5679</v>
      </c>
      <c r="H920" t="s">
        <v>5680</v>
      </c>
      <c r="I920" t="s">
        <v>219</v>
      </c>
      <c r="J920" t="s">
        <v>27</v>
      </c>
      <c r="K920" t="s">
        <v>220</v>
      </c>
      <c r="L920" s="2">
        <v>0.5</v>
      </c>
      <c r="M920" s="3">
        <v>6.75</v>
      </c>
      <c r="N920" s="3">
        <v>1.35</v>
      </c>
      <c r="O920">
        <v>0.60749999999999993</v>
      </c>
      <c r="P920" t="str">
        <f>INDEX(products[],MATCH('orders (2)'!D920,products[Product ID],0),2)</f>
        <v>Ara</v>
      </c>
      <c r="Q920" t="str">
        <f>INDEX(products[],MATCH('orders (2)'!D920,products[Product ID],0),3)</f>
        <v>M</v>
      </c>
      <c r="R920" t="str">
        <f>INDEX(customers[],MATCH('orders (2)'!C920,customers[Customer ID],0),3)</f>
        <v>csorrellph@amazon.com</v>
      </c>
      <c r="S920" t="str">
        <f t="shared" si="56"/>
        <v>Arabica</v>
      </c>
      <c r="T920" t="str">
        <f>VLOOKUP(orders[[#This Row],[Customer ID]],customers[],9,FALSE)</f>
        <v>No</v>
      </c>
      <c r="U920" t="str">
        <f t="shared" si="57"/>
        <v>Hiver</v>
      </c>
      <c r="V920" t="str">
        <f t="shared" si="58"/>
        <v>Medium</v>
      </c>
      <c r="W920" s="3">
        <f t="shared" si="59"/>
        <v>6.75</v>
      </c>
    </row>
    <row r="921" spans="1:23" x14ac:dyDescent="0.2">
      <c r="A921" t="s">
        <v>5675</v>
      </c>
      <c r="B921" s="1">
        <v>44573</v>
      </c>
      <c r="C921" t="s">
        <v>5676</v>
      </c>
      <c r="D921" t="s">
        <v>6143</v>
      </c>
      <c r="E921">
        <v>3</v>
      </c>
      <c r="F921" t="s">
        <v>5677</v>
      </c>
      <c r="G921" t="s">
        <v>5679</v>
      </c>
      <c r="H921" t="s">
        <v>5680</v>
      </c>
      <c r="I921" t="s">
        <v>219</v>
      </c>
      <c r="J921" t="s">
        <v>27</v>
      </c>
      <c r="K921" t="s">
        <v>220</v>
      </c>
      <c r="L921" s="2">
        <v>0.5</v>
      </c>
      <c r="M921" s="3">
        <v>7.29</v>
      </c>
      <c r="N921" s="3">
        <v>1.458</v>
      </c>
      <c r="O921">
        <v>0.80190000000000006</v>
      </c>
      <c r="P921" t="str">
        <f>INDEX(products[],MATCH('orders (2)'!D921,products[Product ID],0),2)</f>
        <v>Exc</v>
      </c>
      <c r="Q921" t="str">
        <f>INDEX(products[],MATCH('orders (2)'!D921,products[Product ID],0),3)</f>
        <v>D</v>
      </c>
      <c r="R921" t="str">
        <f>INDEX(customers[],MATCH('orders (2)'!C921,customers[Customer ID],0),3)</f>
        <v>csorrellph@amazon.com</v>
      </c>
      <c r="S921" t="str">
        <f t="shared" si="56"/>
        <v>Excercice</v>
      </c>
      <c r="T921" t="str">
        <f>VLOOKUP(orders[[#This Row],[Customer ID]],customers[],9,FALSE)</f>
        <v>No</v>
      </c>
      <c r="U921" t="str">
        <f t="shared" si="57"/>
        <v>Hiver</v>
      </c>
      <c r="V921" t="str">
        <f t="shared" si="58"/>
        <v>Dark</v>
      </c>
      <c r="W921" s="3">
        <f t="shared" si="59"/>
        <v>21.87</v>
      </c>
    </row>
    <row r="922" spans="1:23" x14ac:dyDescent="0.2">
      <c r="A922" t="s">
        <v>5686</v>
      </c>
      <c r="B922" s="1">
        <v>44181</v>
      </c>
      <c r="C922" t="s">
        <v>5687</v>
      </c>
      <c r="D922" t="s">
        <v>6162</v>
      </c>
      <c r="E922">
        <v>5</v>
      </c>
      <c r="F922" t="s">
        <v>5688</v>
      </c>
      <c r="G922" t="s">
        <v>5690</v>
      </c>
      <c r="H922" t="s">
        <v>5691</v>
      </c>
      <c r="I922" t="s">
        <v>42</v>
      </c>
      <c r="J922" t="s">
        <v>18</v>
      </c>
      <c r="K922">
        <v>40515</v>
      </c>
      <c r="L922" s="2">
        <v>0.2</v>
      </c>
      <c r="M922" s="3">
        <v>2.6849999999999996</v>
      </c>
      <c r="N922" s="3">
        <v>1.3424999999999998</v>
      </c>
      <c r="O922">
        <v>0.16109999999999997</v>
      </c>
      <c r="P922" t="str">
        <f>INDEX(products[],MATCH('orders (2)'!D922,products[Product ID],0),2)</f>
        <v>Rob</v>
      </c>
      <c r="Q922" t="str">
        <f>INDEX(products[],MATCH('orders (2)'!D922,products[Product ID],0),3)</f>
        <v>D</v>
      </c>
      <c r="R922" t="str">
        <f>INDEX(customers[],MATCH('orders (2)'!C922,customers[Customer ID],0),3)</f>
        <v>qheavysidepj@unc.edu</v>
      </c>
      <c r="S922" t="str">
        <f t="shared" si="56"/>
        <v>Robesca</v>
      </c>
      <c r="T922" t="str">
        <f>VLOOKUP(orders[[#This Row],[Customer ID]],customers[],9,FALSE)</f>
        <v>Yes</v>
      </c>
      <c r="U922" t="str">
        <f t="shared" si="57"/>
        <v>Hiver</v>
      </c>
      <c r="V922" t="str">
        <f t="shared" si="58"/>
        <v>Dark</v>
      </c>
      <c r="W922" s="3">
        <f t="shared" si="59"/>
        <v>13.424999999999997</v>
      </c>
    </row>
    <row r="923" spans="1:23" x14ac:dyDescent="0.2">
      <c r="A923" t="s">
        <v>5692</v>
      </c>
      <c r="B923" s="1">
        <v>44711</v>
      </c>
      <c r="C923" t="s">
        <v>5693</v>
      </c>
      <c r="D923" t="s">
        <v>6148</v>
      </c>
      <c r="E923">
        <v>6</v>
      </c>
      <c r="F923" t="s">
        <v>5694</v>
      </c>
      <c r="G923" t="s">
        <v>5696</v>
      </c>
      <c r="H923" t="s">
        <v>5697</v>
      </c>
      <c r="I923" t="s">
        <v>182</v>
      </c>
      <c r="J923" t="s">
        <v>18</v>
      </c>
      <c r="K923">
        <v>49560</v>
      </c>
      <c r="L923" s="2">
        <v>2.5</v>
      </c>
      <c r="M923" s="3">
        <v>20.584999999999997</v>
      </c>
      <c r="N923" s="3">
        <v>0.82339999999999991</v>
      </c>
      <c r="O923">
        <v>1.2350999999999999</v>
      </c>
      <c r="P923" t="str">
        <f>INDEX(products[],MATCH('orders (2)'!D923,products[Product ID],0),2)</f>
        <v>Rob</v>
      </c>
      <c r="Q923" t="str">
        <f>INDEX(products[],MATCH('orders (2)'!D923,products[Product ID],0),3)</f>
        <v>D</v>
      </c>
      <c r="R923" t="str">
        <f>INDEX(customers[],MATCH('orders (2)'!C923,customers[Customer ID],0),3)</f>
        <v>hreuvenpk@whitehouse.gov</v>
      </c>
      <c r="S923" t="str">
        <f t="shared" si="56"/>
        <v>Robesca</v>
      </c>
      <c r="T923" t="str">
        <f>VLOOKUP(orders[[#This Row],[Customer ID]],customers[],9,FALSE)</f>
        <v>No</v>
      </c>
      <c r="U923" t="str">
        <f t="shared" si="57"/>
        <v>Printemps</v>
      </c>
      <c r="V923" t="str">
        <f t="shared" si="58"/>
        <v>Dark</v>
      </c>
      <c r="W923" s="3">
        <f t="shared" si="59"/>
        <v>123.50999999999999</v>
      </c>
    </row>
    <row r="924" spans="1:23" x14ac:dyDescent="0.2">
      <c r="A924" t="s">
        <v>5698</v>
      </c>
      <c r="B924" s="1">
        <v>44509</v>
      </c>
      <c r="C924" t="s">
        <v>5699</v>
      </c>
      <c r="D924" t="s">
        <v>6149</v>
      </c>
      <c r="E924">
        <v>2</v>
      </c>
      <c r="F924" t="s">
        <v>5700</v>
      </c>
      <c r="G924" t="s">
        <v>5702</v>
      </c>
      <c r="H924" t="s">
        <v>5703</v>
      </c>
      <c r="I924" t="s">
        <v>168</v>
      </c>
      <c r="J924" t="s">
        <v>18</v>
      </c>
      <c r="K924">
        <v>50369</v>
      </c>
      <c r="L924" s="2">
        <v>0.2</v>
      </c>
      <c r="M924" s="3">
        <v>3.8849999999999998</v>
      </c>
      <c r="N924" s="3">
        <v>1.9424999999999999</v>
      </c>
      <c r="O924">
        <v>0.50505</v>
      </c>
      <c r="P924" t="str">
        <f>INDEX(products[],MATCH('orders (2)'!D924,products[Product ID],0),2)</f>
        <v>Lib</v>
      </c>
      <c r="Q924" t="str">
        <f>INDEX(products[],MATCH('orders (2)'!D924,products[Product ID],0),3)</f>
        <v>D</v>
      </c>
      <c r="R924" t="str">
        <f>INDEX(customers[],MATCH('orders (2)'!C924,customers[Customer ID],0),3)</f>
        <v>mattwoolpl@nba.com</v>
      </c>
      <c r="S924" t="str">
        <f t="shared" si="56"/>
        <v>Liberta</v>
      </c>
      <c r="T924" t="str">
        <f>VLOOKUP(orders[[#This Row],[Customer ID]],customers[],9,FALSE)</f>
        <v>No</v>
      </c>
      <c r="U924" t="str">
        <f t="shared" si="57"/>
        <v>Automne</v>
      </c>
      <c r="V924" t="str">
        <f t="shared" si="58"/>
        <v>Dark</v>
      </c>
      <c r="W924" s="3">
        <f t="shared" si="59"/>
        <v>7.77</v>
      </c>
    </row>
    <row r="925" spans="1:23" x14ac:dyDescent="0.2">
      <c r="A925" t="s">
        <v>5704</v>
      </c>
      <c r="B925" s="1">
        <v>44659</v>
      </c>
      <c r="C925" t="s">
        <v>5705</v>
      </c>
      <c r="D925" t="s">
        <v>6154</v>
      </c>
      <c r="E925">
        <v>6</v>
      </c>
      <c r="F925" t="s">
        <v>5706</v>
      </c>
      <c r="H925" t="s">
        <v>5707</v>
      </c>
      <c r="I925" t="s">
        <v>167</v>
      </c>
      <c r="J925" t="s">
        <v>18</v>
      </c>
      <c r="K925">
        <v>19810</v>
      </c>
      <c r="L925" s="2">
        <v>1</v>
      </c>
      <c r="M925" s="3">
        <v>11.25</v>
      </c>
      <c r="N925" s="3">
        <v>1.125</v>
      </c>
      <c r="O925">
        <v>1.0125</v>
      </c>
      <c r="P925" t="str">
        <f>INDEX(products[],MATCH('orders (2)'!D925,products[Product ID],0),2)</f>
        <v>Ara</v>
      </c>
      <c r="Q925" t="str">
        <f>INDEX(products[],MATCH('orders (2)'!D925,products[Product ID],0),3)</f>
        <v>M</v>
      </c>
      <c r="R925">
        <f>INDEX(customers[],MATCH('orders (2)'!C925,customers[Customer ID],0),3)</f>
        <v>0</v>
      </c>
      <c r="S925" t="str">
        <f t="shared" si="56"/>
        <v>Arabica</v>
      </c>
      <c r="T925" t="str">
        <f>VLOOKUP(orders[[#This Row],[Customer ID]],customers[],9,FALSE)</f>
        <v>Yes</v>
      </c>
      <c r="U925" t="str">
        <f t="shared" si="57"/>
        <v>Printemps</v>
      </c>
      <c r="V925" t="str">
        <f t="shared" si="58"/>
        <v>Medium</v>
      </c>
      <c r="W925" s="3">
        <f t="shared" si="59"/>
        <v>67.5</v>
      </c>
    </row>
    <row r="926" spans="1:23" x14ac:dyDescent="0.2">
      <c r="A926" t="s">
        <v>5708</v>
      </c>
      <c r="B926" s="1">
        <v>43746</v>
      </c>
      <c r="C926" t="s">
        <v>5709</v>
      </c>
      <c r="D926" t="s">
        <v>6184</v>
      </c>
      <c r="E926">
        <v>1</v>
      </c>
      <c r="F926" t="s">
        <v>5710</v>
      </c>
      <c r="G926" t="s">
        <v>5712</v>
      </c>
      <c r="H926" t="s">
        <v>5713</v>
      </c>
      <c r="I926" t="s">
        <v>122</v>
      </c>
      <c r="J926" t="s">
        <v>18</v>
      </c>
      <c r="K926">
        <v>78726</v>
      </c>
      <c r="L926" s="2">
        <v>2.5</v>
      </c>
      <c r="M926" s="3">
        <v>27.945</v>
      </c>
      <c r="N926" s="3">
        <v>1.1177999999999999</v>
      </c>
      <c r="O926">
        <v>3.07395</v>
      </c>
      <c r="P926" t="str">
        <f>INDEX(products[],MATCH('orders (2)'!D926,products[Product ID],0),2)</f>
        <v>Exc</v>
      </c>
      <c r="Q926" t="str">
        <f>INDEX(products[],MATCH('orders (2)'!D926,products[Product ID],0),3)</f>
        <v>D</v>
      </c>
      <c r="R926" t="str">
        <f>INDEX(customers[],MATCH('orders (2)'!C926,customers[Customer ID],0),3)</f>
        <v>gwynespn@dagondesign.com</v>
      </c>
      <c r="S926" t="str">
        <f t="shared" si="56"/>
        <v>Excercice</v>
      </c>
      <c r="T926" t="str">
        <f>VLOOKUP(orders[[#This Row],[Customer ID]],customers[],9,FALSE)</f>
        <v>No</v>
      </c>
      <c r="U926" t="str">
        <f t="shared" si="57"/>
        <v>Automne</v>
      </c>
      <c r="V926" t="str">
        <f t="shared" si="58"/>
        <v>Dark</v>
      </c>
      <c r="W926" s="3">
        <f t="shared" si="59"/>
        <v>27.945</v>
      </c>
    </row>
    <row r="927" spans="1:23" x14ac:dyDescent="0.2">
      <c r="A927" t="s">
        <v>5714</v>
      </c>
      <c r="B927" s="1">
        <v>44451</v>
      </c>
      <c r="C927" t="s">
        <v>5715</v>
      </c>
      <c r="D927" t="s">
        <v>6181</v>
      </c>
      <c r="E927">
        <v>3</v>
      </c>
      <c r="F927" t="s">
        <v>5716</v>
      </c>
      <c r="H927" t="s">
        <v>5718</v>
      </c>
      <c r="I927" t="s">
        <v>79</v>
      </c>
      <c r="J927" t="s">
        <v>18</v>
      </c>
      <c r="K927">
        <v>32835</v>
      </c>
      <c r="L927" s="2">
        <v>2.5</v>
      </c>
      <c r="M927" s="3">
        <v>29.784999999999997</v>
      </c>
      <c r="N927" s="3">
        <v>1.1913999999999998</v>
      </c>
      <c r="O927">
        <v>2.6806499999999995</v>
      </c>
      <c r="P927" t="str">
        <f>INDEX(products[],MATCH('orders (2)'!D927,products[Product ID],0),2)</f>
        <v>Ara</v>
      </c>
      <c r="Q927" t="str">
        <f>INDEX(products[],MATCH('orders (2)'!D927,products[Product ID],0),3)</f>
        <v>L</v>
      </c>
      <c r="R927" t="str">
        <f>INDEX(customers[],MATCH('orders (2)'!C927,customers[Customer ID],0),3)</f>
        <v>cmaccourtpo@amazon.com</v>
      </c>
      <c r="S927" t="str">
        <f t="shared" si="56"/>
        <v>Arabica</v>
      </c>
      <c r="T927" t="str">
        <f>VLOOKUP(orders[[#This Row],[Customer ID]],customers[],9,FALSE)</f>
        <v>No</v>
      </c>
      <c r="U927" t="str">
        <f t="shared" si="57"/>
        <v xml:space="preserve">Automne </v>
      </c>
      <c r="V927" t="str">
        <f t="shared" si="58"/>
        <v>Light</v>
      </c>
      <c r="W927" s="3">
        <f t="shared" si="59"/>
        <v>89.35499999999999</v>
      </c>
    </row>
    <row r="928" spans="1:23" x14ac:dyDescent="0.2">
      <c r="A928" t="s">
        <v>5724</v>
      </c>
      <c r="B928" s="1">
        <v>44012</v>
      </c>
      <c r="C928" t="s">
        <v>5725</v>
      </c>
      <c r="D928" t="s">
        <v>6156</v>
      </c>
      <c r="E928">
        <v>5</v>
      </c>
      <c r="F928" t="s">
        <v>5726</v>
      </c>
      <c r="G928" t="s">
        <v>5728</v>
      </c>
      <c r="H928" t="s">
        <v>5729</v>
      </c>
      <c r="I928" t="s">
        <v>46</v>
      </c>
      <c r="J928" t="s">
        <v>18</v>
      </c>
      <c r="K928">
        <v>20238</v>
      </c>
      <c r="L928" s="2">
        <v>0.5</v>
      </c>
      <c r="M928" s="3">
        <v>6.75</v>
      </c>
      <c r="N928" s="3">
        <v>1.35</v>
      </c>
      <c r="O928">
        <v>0.60749999999999993</v>
      </c>
      <c r="P928" t="str">
        <f>INDEX(products[],MATCH('orders (2)'!D928,products[Product ID],0),2)</f>
        <v>Ara</v>
      </c>
      <c r="Q928" t="str">
        <f>INDEX(products[],MATCH('orders (2)'!D928,products[Product ID],0),3)</f>
        <v>M</v>
      </c>
      <c r="R928" t="str">
        <f>INDEX(customers[],MATCH('orders (2)'!C928,customers[Customer ID],0),3)</f>
        <v>ewilsonepq@eepurl.com</v>
      </c>
      <c r="S928" t="str">
        <f t="shared" si="56"/>
        <v>Arabica</v>
      </c>
      <c r="T928" t="str">
        <f>VLOOKUP(orders[[#This Row],[Customer ID]],customers[],9,FALSE)</f>
        <v>Yes</v>
      </c>
      <c r="U928" t="str">
        <f t="shared" si="57"/>
        <v>Été</v>
      </c>
      <c r="V928" t="str">
        <f t="shared" si="58"/>
        <v>Medium</v>
      </c>
      <c r="W928" s="3">
        <f t="shared" si="59"/>
        <v>33.75</v>
      </c>
    </row>
    <row r="929" spans="1:23" x14ac:dyDescent="0.2">
      <c r="A929" t="s">
        <v>5730</v>
      </c>
      <c r="B929" s="1">
        <v>43474</v>
      </c>
      <c r="C929" t="s">
        <v>5731</v>
      </c>
      <c r="D929" t="s">
        <v>6184</v>
      </c>
      <c r="E929">
        <v>4</v>
      </c>
      <c r="F929" t="s">
        <v>5732</v>
      </c>
      <c r="G929" t="s">
        <v>5734</v>
      </c>
      <c r="H929" t="s">
        <v>5735</v>
      </c>
      <c r="I929" t="s">
        <v>188</v>
      </c>
      <c r="J929" t="s">
        <v>18</v>
      </c>
      <c r="K929">
        <v>97271</v>
      </c>
      <c r="L929" s="2">
        <v>2.5</v>
      </c>
      <c r="M929" s="3">
        <v>27.945</v>
      </c>
      <c r="N929" s="3">
        <v>1.1177999999999999</v>
      </c>
      <c r="O929">
        <v>3.07395</v>
      </c>
      <c r="P929" t="str">
        <f>INDEX(products[],MATCH('orders (2)'!D929,products[Product ID],0),2)</f>
        <v>Exc</v>
      </c>
      <c r="Q929" t="str">
        <f>INDEX(products[],MATCH('orders (2)'!D929,products[Product ID],0),3)</f>
        <v>D</v>
      </c>
      <c r="R929" t="str">
        <f>INDEX(customers[],MATCH('orders (2)'!C929,customers[Customer ID],0),3)</f>
        <v>dduffiepr@time.com</v>
      </c>
      <c r="S929" t="str">
        <f t="shared" si="56"/>
        <v>Excercice</v>
      </c>
      <c r="T929" t="str">
        <f>VLOOKUP(orders[[#This Row],[Customer ID]],customers[],9,FALSE)</f>
        <v>No</v>
      </c>
      <c r="U929" t="str">
        <f t="shared" si="57"/>
        <v>Hiver</v>
      </c>
      <c r="V929" t="str">
        <f t="shared" si="58"/>
        <v>Dark</v>
      </c>
      <c r="W929" s="3">
        <f t="shared" si="59"/>
        <v>111.78</v>
      </c>
    </row>
    <row r="930" spans="1:23" x14ac:dyDescent="0.2">
      <c r="A930" t="s">
        <v>5736</v>
      </c>
      <c r="B930" s="1">
        <v>44754</v>
      </c>
      <c r="C930" t="s">
        <v>5737</v>
      </c>
      <c r="D930" t="s">
        <v>6165</v>
      </c>
      <c r="E930">
        <v>2</v>
      </c>
      <c r="F930" t="s">
        <v>5738</v>
      </c>
      <c r="H930" t="s">
        <v>5740</v>
      </c>
      <c r="I930" t="s">
        <v>56</v>
      </c>
      <c r="J930" t="s">
        <v>18</v>
      </c>
      <c r="K930">
        <v>10004</v>
      </c>
      <c r="L930" s="2">
        <v>2.5</v>
      </c>
      <c r="M930" s="3">
        <v>31.624999999999996</v>
      </c>
      <c r="N930" s="3">
        <v>1.2649999999999999</v>
      </c>
      <c r="O930">
        <v>3.4787499999999998</v>
      </c>
      <c r="P930" t="str">
        <f>INDEX(products[],MATCH('orders (2)'!D930,products[Product ID],0),2)</f>
        <v>Exc</v>
      </c>
      <c r="Q930" t="str">
        <f>INDEX(products[],MATCH('orders (2)'!D930,products[Product ID],0),3)</f>
        <v>M</v>
      </c>
      <c r="R930" t="str">
        <f>INDEX(customers[],MATCH('orders (2)'!C930,customers[Customer ID],0),3)</f>
        <v>mmatiasekps@ucoz.ru</v>
      </c>
      <c r="S930" t="str">
        <f t="shared" si="56"/>
        <v>Excercice</v>
      </c>
      <c r="T930" t="str">
        <f>VLOOKUP(orders[[#This Row],[Customer ID]],customers[],9,FALSE)</f>
        <v>Yes</v>
      </c>
      <c r="U930" t="str">
        <f t="shared" si="57"/>
        <v>Été</v>
      </c>
      <c r="V930" t="str">
        <f t="shared" si="58"/>
        <v>Medium</v>
      </c>
      <c r="W930" s="3">
        <f t="shared" si="59"/>
        <v>63.249999999999993</v>
      </c>
    </row>
    <row r="931" spans="1:23" x14ac:dyDescent="0.2">
      <c r="A931" t="s">
        <v>5741</v>
      </c>
      <c r="B931" s="1">
        <v>44165</v>
      </c>
      <c r="C931" t="s">
        <v>5742</v>
      </c>
      <c r="D931" t="s">
        <v>6183</v>
      </c>
      <c r="E931">
        <v>2</v>
      </c>
      <c r="F931" t="s">
        <v>5743</v>
      </c>
      <c r="G931" t="s">
        <v>5745</v>
      </c>
      <c r="H931" t="s">
        <v>5746</v>
      </c>
      <c r="I931" t="s">
        <v>46</v>
      </c>
      <c r="J931" t="s">
        <v>18</v>
      </c>
      <c r="K931">
        <v>20404</v>
      </c>
      <c r="L931" s="2">
        <v>0.2</v>
      </c>
      <c r="M931" s="3">
        <v>4.4550000000000001</v>
      </c>
      <c r="N931" s="3">
        <v>2.2275</v>
      </c>
      <c r="O931">
        <v>0.49004999999999999</v>
      </c>
      <c r="P931" t="str">
        <f>INDEX(products[],MATCH('orders (2)'!D931,products[Product ID],0),2)</f>
        <v>Exc</v>
      </c>
      <c r="Q931" t="str">
        <f>INDEX(products[],MATCH('orders (2)'!D931,products[Product ID],0),3)</f>
        <v>L</v>
      </c>
      <c r="R931" t="str">
        <f>INDEX(customers[],MATCH('orders (2)'!C931,customers[Customer ID],0),3)</f>
        <v>jcamillopt@shinystat.com</v>
      </c>
      <c r="S931" t="str">
        <f t="shared" si="56"/>
        <v>Excercice</v>
      </c>
      <c r="T931" t="str">
        <f>VLOOKUP(orders[[#This Row],[Customer ID]],customers[],9,FALSE)</f>
        <v>Yes</v>
      </c>
      <c r="U931" t="str">
        <f t="shared" si="57"/>
        <v>Automne</v>
      </c>
      <c r="V931" t="str">
        <f t="shared" si="58"/>
        <v>Light</v>
      </c>
      <c r="W931" s="3">
        <f t="shared" si="59"/>
        <v>8.91</v>
      </c>
    </row>
    <row r="932" spans="1:23" x14ac:dyDescent="0.2">
      <c r="A932" t="s">
        <v>5747</v>
      </c>
      <c r="B932" s="1">
        <v>43546</v>
      </c>
      <c r="C932" t="s">
        <v>5748</v>
      </c>
      <c r="D932" t="s">
        <v>6182</v>
      </c>
      <c r="E932">
        <v>1</v>
      </c>
      <c r="F932" t="s">
        <v>5749</v>
      </c>
      <c r="H932" t="s">
        <v>5751</v>
      </c>
      <c r="I932" t="s">
        <v>46</v>
      </c>
      <c r="J932" t="s">
        <v>18</v>
      </c>
      <c r="K932">
        <v>20067</v>
      </c>
      <c r="L932" s="2">
        <v>1</v>
      </c>
      <c r="M932" s="3">
        <v>12.15</v>
      </c>
      <c r="N932" s="3">
        <v>1.2150000000000001</v>
      </c>
      <c r="O932">
        <v>1.3365</v>
      </c>
      <c r="P932" t="str">
        <f>INDEX(products[],MATCH('orders (2)'!D932,products[Product ID],0),2)</f>
        <v>Exc</v>
      </c>
      <c r="Q932" t="str">
        <f>INDEX(products[],MATCH('orders (2)'!D932,products[Product ID],0),3)</f>
        <v>D</v>
      </c>
      <c r="R932" t="str">
        <f>INDEX(customers[],MATCH('orders (2)'!C932,customers[Customer ID],0),3)</f>
        <v>kphilbrickpu@cdc.gov</v>
      </c>
      <c r="S932" t="str">
        <f t="shared" si="56"/>
        <v>Excercice</v>
      </c>
      <c r="T932" t="str">
        <f>VLOOKUP(orders[[#This Row],[Customer ID]],customers[],9,FALSE)</f>
        <v>Yes</v>
      </c>
      <c r="U932" t="str">
        <f t="shared" si="57"/>
        <v>Printemps</v>
      </c>
      <c r="V932" t="str">
        <f t="shared" si="58"/>
        <v>Dark</v>
      </c>
      <c r="W932" s="3">
        <f t="shared" si="59"/>
        <v>12.15</v>
      </c>
    </row>
    <row r="933" spans="1:23" x14ac:dyDescent="0.2">
      <c r="A933" t="s">
        <v>5752</v>
      </c>
      <c r="B933" s="1">
        <v>44607</v>
      </c>
      <c r="C933" t="s">
        <v>5753</v>
      </c>
      <c r="D933" t="s">
        <v>6157</v>
      </c>
      <c r="E933">
        <v>4</v>
      </c>
      <c r="F933" t="s">
        <v>5754</v>
      </c>
      <c r="H933" t="s">
        <v>5755</v>
      </c>
      <c r="I933" t="s">
        <v>312</v>
      </c>
      <c r="J933" t="s">
        <v>18</v>
      </c>
      <c r="K933">
        <v>18105</v>
      </c>
      <c r="L933" s="2">
        <v>0.5</v>
      </c>
      <c r="M933" s="3">
        <v>5.97</v>
      </c>
      <c r="N933" s="3">
        <v>1.194</v>
      </c>
      <c r="O933">
        <v>0.5373</v>
      </c>
      <c r="P933" t="str">
        <f>INDEX(products[],MATCH('orders (2)'!D933,products[Product ID],0),2)</f>
        <v>Ara</v>
      </c>
      <c r="Q933" t="str">
        <f>INDEX(products[],MATCH('orders (2)'!D933,products[Product ID],0),3)</f>
        <v>D</v>
      </c>
      <c r="R933">
        <f>INDEX(customers[],MATCH('orders (2)'!C933,customers[Customer ID],0),3)</f>
        <v>0</v>
      </c>
      <c r="S933" t="str">
        <f t="shared" si="56"/>
        <v>Arabica</v>
      </c>
      <c r="T933" t="str">
        <f>VLOOKUP(orders[[#This Row],[Customer ID]],customers[],9,FALSE)</f>
        <v>Yes</v>
      </c>
      <c r="U933" t="str">
        <f t="shared" si="57"/>
        <v>Hiver</v>
      </c>
      <c r="V933" t="str">
        <f t="shared" si="58"/>
        <v>Dark</v>
      </c>
      <c r="W933" s="3">
        <f t="shared" si="59"/>
        <v>23.88</v>
      </c>
    </row>
    <row r="934" spans="1:23" x14ac:dyDescent="0.2">
      <c r="A934" t="s">
        <v>5756</v>
      </c>
      <c r="B934" s="1">
        <v>44117</v>
      </c>
      <c r="C934" t="s">
        <v>5757</v>
      </c>
      <c r="D934" t="s">
        <v>6140</v>
      </c>
      <c r="E934">
        <v>4</v>
      </c>
      <c r="F934" t="s">
        <v>5758</v>
      </c>
      <c r="G934" t="s">
        <v>5760</v>
      </c>
      <c r="H934" t="s">
        <v>5761</v>
      </c>
      <c r="I934" t="s">
        <v>91</v>
      </c>
      <c r="J934" t="s">
        <v>18</v>
      </c>
      <c r="K934">
        <v>33169</v>
      </c>
      <c r="L934" s="2">
        <v>1</v>
      </c>
      <c r="M934" s="3">
        <v>13.75</v>
      </c>
      <c r="N934" s="3">
        <v>1.375</v>
      </c>
      <c r="O934">
        <v>1.5125</v>
      </c>
      <c r="P934" t="str">
        <f>INDEX(products[],MATCH('orders (2)'!D934,products[Product ID],0),2)</f>
        <v>Exc</v>
      </c>
      <c r="Q934" t="str">
        <f>INDEX(products[],MATCH('orders (2)'!D934,products[Product ID],0),3)</f>
        <v>M</v>
      </c>
      <c r="R934" t="str">
        <f>INDEX(customers[],MATCH('orders (2)'!C934,customers[Customer ID],0),3)</f>
        <v>bsillispw@istockphoto.com</v>
      </c>
      <c r="S934" t="str">
        <f t="shared" si="56"/>
        <v>Excercice</v>
      </c>
      <c r="T934" t="str">
        <f>VLOOKUP(orders[[#This Row],[Customer ID]],customers[],9,FALSE)</f>
        <v>No</v>
      </c>
      <c r="U934" t="str">
        <f t="shared" si="57"/>
        <v>Automne</v>
      </c>
      <c r="V934" t="str">
        <f t="shared" si="58"/>
        <v>Medium</v>
      </c>
      <c r="W934" s="3">
        <f t="shared" si="59"/>
        <v>55</v>
      </c>
    </row>
    <row r="935" spans="1:23" x14ac:dyDescent="0.2">
      <c r="A935" t="s">
        <v>5762</v>
      </c>
      <c r="B935" s="1">
        <v>44557</v>
      </c>
      <c r="C935" t="s">
        <v>5763</v>
      </c>
      <c r="D935" t="s">
        <v>6176</v>
      </c>
      <c r="E935">
        <v>3</v>
      </c>
      <c r="F935" t="s">
        <v>5764</v>
      </c>
      <c r="G935" t="s">
        <v>5765</v>
      </c>
      <c r="H935" t="s">
        <v>5766</v>
      </c>
      <c r="I935" t="s">
        <v>76</v>
      </c>
      <c r="J935" t="s">
        <v>18</v>
      </c>
      <c r="K935">
        <v>73129</v>
      </c>
      <c r="L935" s="2">
        <v>1</v>
      </c>
      <c r="M935" s="3">
        <v>8.9499999999999993</v>
      </c>
      <c r="N935" s="3">
        <v>0.89499999999999991</v>
      </c>
      <c r="O935">
        <v>0.53699999999999992</v>
      </c>
      <c r="P935" t="str">
        <f>INDEX(products[],MATCH('orders (2)'!D935,products[Product ID],0),2)</f>
        <v>Rob</v>
      </c>
      <c r="Q935" t="str">
        <f>INDEX(products[],MATCH('orders (2)'!D935,products[Product ID],0),3)</f>
        <v>D</v>
      </c>
      <c r="R935">
        <f>INDEX(customers[],MATCH('orders (2)'!C935,customers[Customer ID],0),3)</f>
        <v>0</v>
      </c>
      <c r="S935" t="str">
        <f t="shared" si="56"/>
        <v>Robesca</v>
      </c>
      <c r="T935" t="str">
        <f>VLOOKUP(orders[[#This Row],[Customer ID]],customers[],9,FALSE)</f>
        <v>Yes</v>
      </c>
      <c r="U935" t="str">
        <f t="shared" si="57"/>
        <v>Hiver</v>
      </c>
      <c r="V935" t="str">
        <f t="shared" si="58"/>
        <v>Dark</v>
      </c>
      <c r="W935" s="3">
        <f t="shared" si="59"/>
        <v>26.849999999999998</v>
      </c>
    </row>
    <row r="936" spans="1:23" x14ac:dyDescent="0.2">
      <c r="A936" t="s">
        <v>5877</v>
      </c>
      <c r="B936" s="1">
        <v>44582</v>
      </c>
      <c r="C936" t="s">
        <v>5763</v>
      </c>
      <c r="D936" t="s">
        <v>6166</v>
      </c>
      <c r="E936">
        <v>1</v>
      </c>
      <c r="F936" t="s">
        <v>5764</v>
      </c>
      <c r="G936" t="s">
        <v>5765</v>
      </c>
      <c r="H936" t="s">
        <v>5766</v>
      </c>
      <c r="I936" t="s">
        <v>76</v>
      </c>
      <c r="J936" t="s">
        <v>18</v>
      </c>
      <c r="K936">
        <v>73129</v>
      </c>
      <c r="L936" s="2">
        <v>0.2</v>
      </c>
      <c r="M936" s="3">
        <v>3.8849999999999998</v>
      </c>
      <c r="N936" s="3">
        <v>1.9424999999999999</v>
      </c>
      <c r="O936">
        <v>0.34964999999999996</v>
      </c>
      <c r="P936" t="str">
        <f>INDEX(products[],MATCH('orders (2)'!D936,products[Product ID],0),2)</f>
        <v>Ara</v>
      </c>
      <c r="Q936" t="str">
        <f>INDEX(products[],MATCH('orders (2)'!D936,products[Product ID],0),3)</f>
        <v>L</v>
      </c>
      <c r="R936">
        <f>INDEX(customers[],MATCH('orders (2)'!C936,customers[Customer ID],0),3)</f>
        <v>0</v>
      </c>
      <c r="S936" t="str">
        <f t="shared" si="56"/>
        <v>Arabica</v>
      </c>
      <c r="T936" t="str">
        <f>VLOOKUP(orders[[#This Row],[Customer ID]],customers[],9,FALSE)</f>
        <v>Yes</v>
      </c>
      <c r="U936" t="str">
        <f t="shared" si="57"/>
        <v>Hiver</v>
      </c>
      <c r="V936" t="str">
        <f t="shared" si="58"/>
        <v>Light</v>
      </c>
      <c r="W936" s="3">
        <f t="shared" si="59"/>
        <v>3.8849999999999998</v>
      </c>
    </row>
    <row r="937" spans="1:23" x14ac:dyDescent="0.2">
      <c r="A937" t="s">
        <v>5883</v>
      </c>
      <c r="B937" s="1">
        <v>44722</v>
      </c>
      <c r="C937" t="s">
        <v>5763</v>
      </c>
      <c r="D937" t="s">
        <v>6184</v>
      </c>
      <c r="E937">
        <v>1</v>
      </c>
      <c r="F937" t="s">
        <v>5764</v>
      </c>
      <c r="G937" t="s">
        <v>5765</v>
      </c>
      <c r="H937" t="s">
        <v>5766</v>
      </c>
      <c r="I937" t="s">
        <v>76</v>
      </c>
      <c r="J937" t="s">
        <v>18</v>
      </c>
      <c r="K937">
        <v>73129</v>
      </c>
      <c r="L937" s="2">
        <v>2.5</v>
      </c>
      <c r="M937" s="3">
        <v>27.945</v>
      </c>
      <c r="N937" s="3">
        <v>1.1177999999999999</v>
      </c>
      <c r="O937">
        <v>3.07395</v>
      </c>
      <c r="P937" t="str">
        <f>INDEX(products[],MATCH('orders (2)'!D937,products[Product ID],0),2)</f>
        <v>Exc</v>
      </c>
      <c r="Q937" t="str">
        <f>INDEX(products[],MATCH('orders (2)'!D937,products[Product ID],0),3)</f>
        <v>D</v>
      </c>
      <c r="R937">
        <f>INDEX(customers[],MATCH('orders (2)'!C937,customers[Customer ID],0),3)</f>
        <v>0</v>
      </c>
      <c r="S937" t="str">
        <f t="shared" si="56"/>
        <v>Excercice</v>
      </c>
      <c r="T937" t="str">
        <f>VLOOKUP(orders[[#This Row],[Customer ID]],customers[],9,FALSE)</f>
        <v>Yes</v>
      </c>
      <c r="U937" t="str">
        <f t="shared" si="57"/>
        <v>Été</v>
      </c>
      <c r="V937" t="str">
        <f t="shared" si="58"/>
        <v>Dark</v>
      </c>
      <c r="W937" s="3">
        <f t="shared" si="59"/>
        <v>27.945</v>
      </c>
    </row>
    <row r="938" spans="1:23" x14ac:dyDescent="0.2">
      <c r="A938" t="s">
        <v>5889</v>
      </c>
      <c r="B938" s="1">
        <v>43582</v>
      </c>
      <c r="C938" t="s">
        <v>5763</v>
      </c>
      <c r="D938" t="s">
        <v>6147</v>
      </c>
      <c r="E938">
        <v>5</v>
      </c>
      <c r="F938" t="s">
        <v>5764</v>
      </c>
      <c r="G938" t="s">
        <v>5765</v>
      </c>
      <c r="H938" t="s">
        <v>5766</v>
      </c>
      <c r="I938" t="s">
        <v>76</v>
      </c>
      <c r="J938" t="s">
        <v>18</v>
      </c>
      <c r="K938">
        <v>73129</v>
      </c>
      <c r="L938" s="2">
        <v>2.5</v>
      </c>
      <c r="M938" s="3">
        <v>34.154999999999994</v>
      </c>
      <c r="N938" s="3">
        <v>1.3661999999999999</v>
      </c>
      <c r="O938">
        <v>3.7570499999999996</v>
      </c>
      <c r="P938" t="str">
        <f>INDEX(products[],MATCH('orders (2)'!D938,products[Product ID],0),2)</f>
        <v>Exc</v>
      </c>
      <c r="Q938" t="str">
        <f>INDEX(products[],MATCH('orders (2)'!D938,products[Product ID],0),3)</f>
        <v>L</v>
      </c>
      <c r="R938">
        <f>INDEX(customers[],MATCH('orders (2)'!C938,customers[Customer ID],0),3)</f>
        <v>0</v>
      </c>
      <c r="S938" t="str">
        <f t="shared" si="56"/>
        <v>Excercice</v>
      </c>
      <c r="T938" t="str">
        <f>VLOOKUP(orders[[#This Row],[Customer ID]],customers[],9,FALSE)</f>
        <v>Yes</v>
      </c>
      <c r="U938" t="str">
        <f t="shared" si="57"/>
        <v>Printemps</v>
      </c>
      <c r="V938" t="str">
        <f t="shared" si="58"/>
        <v>Light</v>
      </c>
      <c r="W938" s="3">
        <f t="shared" si="59"/>
        <v>170.77499999999998</v>
      </c>
    </row>
    <row r="939" spans="1:23" x14ac:dyDescent="0.2">
      <c r="A939" t="s">
        <v>5889</v>
      </c>
      <c r="B939" s="1">
        <v>43582</v>
      </c>
      <c r="C939" t="s">
        <v>5763</v>
      </c>
      <c r="D939" t="s">
        <v>6141</v>
      </c>
      <c r="E939">
        <v>2</v>
      </c>
      <c r="F939" t="s">
        <v>5764</v>
      </c>
      <c r="G939" t="s">
        <v>5765</v>
      </c>
      <c r="H939" t="s">
        <v>5766</v>
      </c>
      <c r="I939" t="s">
        <v>76</v>
      </c>
      <c r="J939" t="s">
        <v>18</v>
      </c>
      <c r="K939">
        <v>73129</v>
      </c>
      <c r="L939" s="2">
        <v>2.5</v>
      </c>
      <c r="M939" s="3">
        <v>27.484999999999996</v>
      </c>
      <c r="N939" s="3">
        <v>1.0993999999999999</v>
      </c>
      <c r="O939">
        <v>1.6490999999999998</v>
      </c>
      <c r="P939" t="str">
        <f>INDEX(products[],MATCH('orders (2)'!D939,products[Product ID],0),2)</f>
        <v>Rob</v>
      </c>
      <c r="Q939" t="str">
        <f>INDEX(products[],MATCH('orders (2)'!D939,products[Product ID],0),3)</f>
        <v>L</v>
      </c>
      <c r="R939">
        <f>INDEX(customers[],MATCH('orders (2)'!C939,customers[Customer ID],0),3)</f>
        <v>0</v>
      </c>
      <c r="S939" t="str">
        <f t="shared" si="56"/>
        <v>Robesca</v>
      </c>
      <c r="T939" t="str">
        <f>VLOOKUP(orders[[#This Row],[Customer ID]],customers[],9,FALSE)</f>
        <v>Yes</v>
      </c>
      <c r="U939" t="str">
        <f t="shared" si="57"/>
        <v>Printemps</v>
      </c>
      <c r="V939" t="str">
        <f t="shared" si="58"/>
        <v>Light</v>
      </c>
      <c r="W939" s="3">
        <f t="shared" si="59"/>
        <v>54.969999999999992</v>
      </c>
    </row>
    <row r="940" spans="1:23" x14ac:dyDescent="0.2">
      <c r="A940" t="s">
        <v>5889</v>
      </c>
      <c r="B940" s="1">
        <v>43582</v>
      </c>
      <c r="C940" t="s">
        <v>5763</v>
      </c>
      <c r="D940" t="s">
        <v>6170</v>
      </c>
      <c r="E940">
        <v>1</v>
      </c>
      <c r="F940" t="s">
        <v>5764</v>
      </c>
      <c r="G940" t="s">
        <v>5765</v>
      </c>
      <c r="H940" t="s">
        <v>5766</v>
      </c>
      <c r="I940" t="s">
        <v>76</v>
      </c>
      <c r="J940" t="s">
        <v>18</v>
      </c>
      <c r="K940">
        <v>73129</v>
      </c>
      <c r="L940" s="2">
        <v>1</v>
      </c>
      <c r="M940" s="3">
        <v>14.85</v>
      </c>
      <c r="N940" s="3">
        <v>1.4849999999999999</v>
      </c>
      <c r="O940">
        <v>1.6335</v>
      </c>
      <c r="P940" t="str">
        <f>INDEX(products[],MATCH('orders (2)'!D940,products[Product ID],0),2)</f>
        <v>Exc</v>
      </c>
      <c r="Q940" t="str">
        <f>INDEX(products[],MATCH('orders (2)'!D940,products[Product ID],0),3)</f>
        <v>L</v>
      </c>
      <c r="R940">
        <f>INDEX(customers[],MATCH('orders (2)'!C940,customers[Customer ID],0),3)</f>
        <v>0</v>
      </c>
      <c r="S940" t="str">
        <f t="shared" si="56"/>
        <v>Excercice</v>
      </c>
      <c r="T940" t="str">
        <f>VLOOKUP(orders[[#This Row],[Customer ID]],customers[],9,FALSE)</f>
        <v>Yes</v>
      </c>
      <c r="U940" t="str">
        <f t="shared" si="57"/>
        <v>Printemps</v>
      </c>
      <c r="V940" t="str">
        <f t="shared" si="58"/>
        <v>Light</v>
      </c>
      <c r="W940" s="3">
        <f t="shared" si="59"/>
        <v>14.85</v>
      </c>
    </row>
    <row r="941" spans="1:23" x14ac:dyDescent="0.2">
      <c r="A941" t="s">
        <v>5889</v>
      </c>
      <c r="B941" s="1">
        <v>43582</v>
      </c>
      <c r="C941" t="s">
        <v>5763</v>
      </c>
      <c r="D941" t="s">
        <v>6166</v>
      </c>
      <c r="E941">
        <v>2</v>
      </c>
      <c r="F941" t="s">
        <v>5764</v>
      </c>
      <c r="G941" t="s">
        <v>5765</v>
      </c>
      <c r="H941" t="s">
        <v>5766</v>
      </c>
      <c r="I941" t="s">
        <v>76</v>
      </c>
      <c r="J941" t="s">
        <v>18</v>
      </c>
      <c r="K941">
        <v>73129</v>
      </c>
      <c r="L941" s="2">
        <v>0.2</v>
      </c>
      <c r="M941" s="3">
        <v>3.8849999999999998</v>
      </c>
      <c r="N941" s="3">
        <v>1.9424999999999999</v>
      </c>
      <c r="O941">
        <v>0.34964999999999996</v>
      </c>
      <c r="P941" t="str">
        <f>INDEX(products[],MATCH('orders (2)'!D941,products[Product ID],0),2)</f>
        <v>Ara</v>
      </c>
      <c r="Q941" t="str">
        <f>INDEX(products[],MATCH('orders (2)'!D941,products[Product ID],0),3)</f>
        <v>L</v>
      </c>
      <c r="R941">
        <f>INDEX(customers[],MATCH('orders (2)'!C941,customers[Customer ID],0),3)</f>
        <v>0</v>
      </c>
      <c r="S941" t="str">
        <f t="shared" si="56"/>
        <v>Arabica</v>
      </c>
      <c r="T941" t="str">
        <f>VLOOKUP(orders[[#This Row],[Customer ID]],customers[],9,FALSE)</f>
        <v>Yes</v>
      </c>
      <c r="U941" t="str">
        <f t="shared" si="57"/>
        <v>Printemps</v>
      </c>
      <c r="V941" t="str">
        <f t="shared" si="58"/>
        <v>Light</v>
      </c>
      <c r="W941" s="3">
        <f t="shared" si="59"/>
        <v>7.77</v>
      </c>
    </row>
    <row r="942" spans="1:23" x14ac:dyDescent="0.2">
      <c r="A942" t="s">
        <v>5767</v>
      </c>
      <c r="B942" s="1">
        <v>44409</v>
      </c>
      <c r="C942" t="s">
        <v>5768</v>
      </c>
      <c r="D942" t="s">
        <v>6150</v>
      </c>
      <c r="E942">
        <v>5</v>
      </c>
      <c r="F942" t="s">
        <v>5769</v>
      </c>
      <c r="G942" t="s">
        <v>5771</v>
      </c>
      <c r="H942" t="s">
        <v>5772</v>
      </c>
      <c r="I942" t="s">
        <v>155</v>
      </c>
      <c r="J942" t="s">
        <v>18</v>
      </c>
      <c r="K942">
        <v>61105</v>
      </c>
      <c r="L942" s="2">
        <v>2.5</v>
      </c>
      <c r="M942" s="3">
        <v>22.884999999999998</v>
      </c>
      <c r="N942" s="3">
        <v>0.91539999999999988</v>
      </c>
      <c r="O942">
        <v>1.3730999999999998</v>
      </c>
      <c r="P942" t="str">
        <f>INDEX(products[],MATCH('orders (2)'!D942,products[Product ID],0),2)</f>
        <v>Rob</v>
      </c>
      <c r="Q942" t="str">
        <f>INDEX(products[],MATCH('orders (2)'!D942,products[Product ID],0),3)</f>
        <v>M</v>
      </c>
      <c r="R942" t="str">
        <f>INDEX(customers[],MATCH('orders (2)'!C942,customers[Customer ID],0),3)</f>
        <v>rcuttspy@techcrunch.com</v>
      </c>
      <c r="S942" t="str">
        <f t="shared" si="56"/>
        <v>Robesca</v>
      </c>
      <c r="T942" t="str">
        <f>VLOOKUP(orders[[#This Row],[Customer ID]],customers[],9,FALSE)</f>
        <v>No</v>
      </c>
      <c r="U942" t="str">
        <f t="shared" si="57"/>
        <v>Été</v>
      </c>
      <c r="V942" t="str">
        <f t="shared" si="58"/>
        <v>Medium</v>
      </c>
      <c r="W942" s="3">
        <f t="shared" si="59"/>
        <v>114.42499999999998</v>
      </c>
    </row>
    <row r="943" spans="1:23" x14ac:dyDescent="0.2">
      <c r="A943" t="s">
        <v>5773</v>
      </c>
      <c r="B943" s="1">
        <v>44153</v>
      </c>
      <c r="C943" t="s">
        <v>5774</v>
      </c>
      <c r="D943" t="s">
        <v>6174</v>
      </c>
      <c r="E943">
        <v>6</v>
      </c>
      <c r="F943" t="s">
        <v>5775</v>
      </c>
      <c r="G943" t="s">
        <v>5777</v>
      </c>
      <c r="H943" t="s">
        <v>5778</v>
      </c>
      <c r="I943" t="s">
        <v>186</v>
      </c>
      <c r="J943" t="s">
        <v>18</v>
      </c>
      <c r="K943">
        <v>36177</v>
      </c>
      <c r="L943" s="2">
        <v>2.5</v>
      </c>
      <c r="M943" s="3">
        <v>25.874999999999996</v>
      </c>
      <c r="N943" s="3">
        <v>1.0349999999999999</v>
      </c>
      <c r="O943">
        <v>2.3287499999999994</v>
      </c>
      <c r="P943" t="str">
        <f>INDEX(products[],MATCH('orders (2)'!D943,products[Product ID],0),2)</f>
        <v>Ara</v>
      </c>
      <c r="Q943" t="str">
        <f>INDEX(products[],MATCH('orders (2)'!D943,products[Product ID],0),3)</f>
        <v>M</v>
      </c>
      <c r="R943" t="str">
        <f>INDEX(customers[],MATCH('orders (2)'!C943,customers[Customer ID],0),3)</f>
        <v>mdelvespz@nature.com</v>
      </c>
      <c r="S943" t="str">
        <f t="shared" si="56"/>
        <v>Arabica</v>
      </c>
      <c r="T943" t="str">
        <f>VLOOKUP(orders[[#This Row],[Customer ID]],customers[],9,FALSE)</f>
        <v>Yes</v>
      </c>
      <c r="U943" t="str">
        <f t="shared" si="57"/>
        <v>Automne</v>
      </c>
      <c r="V943" t="str">
        <f t="shared" si="58"/>
        <v>Medium</v>
      </c>
      <c r="W943" s="3">
        <f t="shared" si="59"/>
        <v>155.24999999999997</v>
      </c>
    </row>
    <row r="944" spans="1:23" x14ac:dyDescent="0.2">
      <c r="A944" t="s">
        <v>5779</v>
      </c>
      <c r="B944" s="1">
        <v>44493</v>
      </c>
      <c r="C944" t="s">
        <v>5780</v>
      </c>
      <c r="D944" t="s">
        <v>6168</v>
      </c>
      <c r="E944">
        <v>3</v>
      </c>
      <c r="F944" t="s">
        <v>5781</v>
      </c>
      <c r="G944" t="s">
        <v>5783</v>
      </c>
      <c r="H944" t="s">
        <v>5784</v>
      </c>
      <c r="I944" t="s">
        <v>86</v>
      </c>
      <c r="J944" t="s">
        <v>18</v>
      </c>
      <c r="K944">
        <v>91117</v>
      </c>
      <c r="L944" s="2">
        <v>0.5</v>
      </c>
      <c r="M944" s="3">
        <v>7.77</v>
      </c>
      <c r="N944" s="3">
        <v>1.5539999999999998</v>
      </c>
      <c r="O944">
        <v>1.0101</v>
      </c>
      <c r="P944" t="str">
        <f>INDEX(products[],MATCH('orders (2)'!D944,products[Product ID],0),2)</f>
        <v>Lib</v>
      </c>
      <c r="Q944" t="str">
        <f>INDEX(products[],MATCH('orders (2)'!D944,products[Product ID],0),3)</f>
        <v>D</v>
      </c>
      <c r="R944" t="str">
        <f>INDEX(customers[],MATCH('orders (2)'!C944,customers[Customer ID],0),3)</f>
        <v>dgrittonq0@nydailynews.com</v>
      </c>
      <c r="S944" t="str">
        <f t="shared" si="56"/>
        <v>Liberta</v>
      </c>
      <c r="T944" t="str">
        <f>VLOOKUP(orders[[#This Row],[Customer ID]],customers[],9,FALSE)</f>
        <v>Yes</v>
      </c>
      <c r="U944" t="str">
        <f t="shared" si="57"/>
        <v>Automne</v>
      </c>
      <c r="V944" t="str">
        <f t="shared" si="58"/>
        <v>Dark</v>
      </c>
      <c r="W944" s="3">
        <f t="shared" si="59"/>
        <v>23.31</v>
      </c>
    </row>
    <row r="945" spans="1:23" x14ac:dyDescent="0.2">
      <c r="A945" t="s">
        <v>5779</v>
      </c>
      <c r="B945" s="1">
        <v>44493</v>
      </c>
      <c r="C945" t="s">
        <v>5780</v>
      </c>
      <c r="D945" t="s">
        <v>6150</v>
      </c>
      <c r="E945">
        <v>4</v>
      </c>
      <c r="F945" t="s">
        <v>5781</v>
      </c>
      <c r="G945" t="s">
        <v>5783</v>
      </c>
      <c r="H945" t="s">
        <v>5784</v>
      </c>
      <c r="I945" t="s">
        <v>86</v>
      </c>
      <c r="J945" t="s">
        <v>18</v>
      </c>
      <c r="K945">
        <v>91117</v>
      </c>
      <c r="L945" s="2">
        <v>2.5</v>
      </c>
      <c r="M945" s="3">
        <v>22.884999999999998</v>
      </c>
      <c r="N945" s="3">
        <v>0.91539999999999988</v>
      </c>
      <c r="O945">
        <v>1.3730999999999998</v>
      </c>
      <c r="P945" t="str">
        <f>INDEX(products[],MATCH('orders (2)'!D945,products[Product ID],0),2)</f>
        <v>Rob</v>
      </c>
      <c r="Q945" t="str">
        <f>INDEX(products[],MATCH('orders (2)'!D945,products[Product ID],0),3)</f>
        <v>M</v>
      </c>
      <c r="R945" t="str">
        <f>INDEX(customers[],MATCH('orders (2)'!C945,customers[Customer ID],0),3)</f>
        <v>dgrittonq0@nydailynews.com</v>
      </c>
      <c r="S945" t="str">
        <f t="shared" si="56"/>
        <v>Robesca</v>
      </c>
      <c r="T945" t="str">
        <f>VLOOKUP(orders[[#This Row],[Customer ID]],customers[],9,FALSE)</f>
        <v>Yes</v>
      </c>
      <c r="U945" t="str">
        <f t="shared" si="57"/>
        <v>Automne</v>
      </c>
      <c r="V945" t="str">
        <f t="shared" si="58"/>
        <v>Medium</v>
      </c>
      <c r="W945" s="3">
        <f t="shared" si="59"/>
        <v>91.539999999999992</v>
      </c>
    </row>
    <row r="946" spans="1:23" x14ac:dyDescent="0.2">
      <c r="A946" t="s">
        <v>5790</v>
      </c>
      <c r="B946" s="1">
        <v>43829</v>
      </c>
      <c r="C946" t="s">
        <v>5791</v>
      </c>
      <c r="D946" t="s">
        <v>6170</v>
      </c>
      <c r="E946">
        <v>5</v>
      </c>
      <c r="F946" t="s">
        <v>5792</v>
      </c>
      <c r="G946" t="s">
        <v>5794</v>
      </c>
      <c r="H946" t="s">
        <v>5795</v>
      </c>
      <c r="I946" t="s">
        <v>62</v>
      </c>
      <c r="J946" t="s">
        <v>18</v>
      </c>
      <c r="K946">
        <v>77293</v>
      </c>
      <c r="L946" s="2">
        <v>1</v>
      </c>
      <c r="M946" s="3">
        <v>14.85</v>
      </c>
      <c r="N946" s="3">
        <v>1.4849999999999999</v>
      </c>
      <c r="O946">
        <v>1.6335</v>
      </c>
      <c r="P946" t="str">
        <f>INDEX(products[],MATCH('orders (2)'!D946,products[Product ID],0),2)</f>
        <v>Exc</v>
      </c>
      <c r="Q946" t="str">
        <f>INDEX(products[],MATCH('orders (2)'!D946,products[Product ID],0),3)</f>
        <v>L</v>
      </c>
      <c r="R946" t="str">
        <f>INDEX(customers[],MATCH('orders (2)'!C946,customers[Customer ID],0),3)</f>
        <v>dgutq2@umich.edu</v>
      </c>
      <c r="S946" t="str">
        <f t="shared" si="56"/>
        <v>Excercice</v>
      </c>
      <c r="T946" t="str">
        <f>VLOOKUP(orders[[#This Row],[Customer ID]],customers[],9,FALSE)</f>
        <v>Yes</v>
      </c>
      <c r="U946" t="str">
        <f t="shared" si="57"/>
        <v>Hiver</v>
      </c>
      <c r="V946" t="str">
        <f t="shared" si="58"/>
        <v>Light</v>
      </c>
      <c r="W946" s="3">
        <f t="shared" si="59"/>
        <v>74.25</v>
      </c>
    </row>
    <row r="947" spans="1:23" x14ac:dyDescent="0.2">
      <c r="A947" t="s">
        <v>5796</v>
      </c>
      <c r="B947" s="1">
        <v>44229</v>
      </c>
      <c r="C947" t="s">
        <v>5797</v>
      </c>
      <c r="D947" t="s">
        <v>6144</v>
      </c>
      <c r="E947">
        <v>6</v>
      </c>
      <c r="F947" t="s">
        <v>5798</v>
      </c>
      <c r="G947" t="s">
        <v>5800</v>
      </c>
      <c r="H947" t="s">
        <v>5801</v>
      </c>
      <c r="I947" t="s">
        <v>226</v>
      </c>
      <c r="J947" t="s">
        <v>18</v>
      </c>
      <c r="K947">
        <v>49444</v>
      </c>
      <c r="L947" s="2">
        <v>0.2</v>
      </c>
      <c r="M947" s="3">
        <v>4.7549999999999999</v>
      </c>
      <c r="N947" s="3">
        <v>2.3774999999999999</v>
      </c>
      <c r="O947">
        <v>0.61814999999999998</v>
      </c>
      <c r="P947" t="str">
        <f>INDEX(products[],MATCH('orders (2)'!D947,products[Product ID],0),2)</f>
        <v>Lib</v>
      </c>
      <c r="Q947" t="str">
        <f>INDEX(products[],MATCH('orders (2)'!D947,products[Product ID],0),3)</f>
        <v>L</v>
      </c>
      <c r="R947" t="str">
        <f>INDEX(customers[],MATCH('orders (2)'!C947,customers[Customer ID],0),3)</f>
        <v>wpummeryq3@topsy.com</v>
      </c>
      <c r="S947" t="str">
        <f t="shared" si="56"/>
        <v>Liberta</v>
      </c>
      <c r="T947" t="str">
        <f>VLOOKUP(orders[[#This Row],[Customer ID]],customers[],9,FALSE)</f>
        <v>No</v>
      </c>
      <c r="U947" t="str">
        <f t="shared" si="57"/>
        <v>Hiver</v>
      </c>
      <c r="V947" t="str">
        <f t="shared" si="58"/>
        <v>Light</v>
      </c>
      <c r="W947" s="3">
        <f t="shared" si="59"/>
        <v>28.53</v>
      </c>
    </row>
    <row r="948" spans="1:23" x14ac:dyDescent="0.2">
      <c r="A948" t="s">
        <v>5802</v>
      </c>
      <c r="B948" s="1">
        <v>44332</v>
      </c>
      <c r="C948" t="s">
        <v>5803</v>
      </c>
      <c r="D948" t="s">
        <v>6172</v>
      </c>
      <c r="E948">
        <v>2</v>
      </c>
      <c r="F948" t="s">
        <v>5804</v>
      </c>
      <c r="G948" t="s">
        <v>5806</v>
      </c>
      <c r="H948" t="s">
        <v>5807</v>
      </c>
      <c r="I948" t="s">
        <v>46</v>
      </c>
      <c r="J948" t="s">
        <v>18</v>
      </c>
      <c r="K948">
        <v>20380</v>
      </c>
      <c r="L948" s="2">
        <v>0.5</v>
      </c>
      <c r="M948" s="3">
        <v>7.169999999999999</v>
      </c>
      <c r="N948" s="3">
        <v>1.4339999999999997</v>
      </c>
      <c r="O948">
        <v>0.43019999999999992</v>
      </c>
      <c r="P948" t="str">
        <f>INDEX(products[],MATCH('orders (2)'!D948,products[Product ID],0),2)</f>
        <v>Rob</v>
      </c>
      <c r="Q948" t="str">
        <f>INDEX(products[],MATCH('orders (2)'!D948,products[Product ID],0),3)</f>
        <v>L</v>
      </c>
      <c r="R948" t="str">
        <f>INDEX(customers[],MATCH('orders (2)'!C948,customers[Customer ID],0),3)</f>
        <v>gsiudaq4@nytimes.com</v>
      </c>
      <c r="S948" t="str">
        <f t="shared" si="56"/>
        <v>Robesca</v>
      </c>
      <c r="T948" t="str">
        <f>VLOOKUP(orders[[#This Row],[Customer ID]],customers[],9,FALSE)</f>
        <v>Yes</v>
      </c>
      <c r="U948" t="str">
        <f t="shared" si="57"/>
        <v>Printemps</v>
      </c>
      <c r="V948" t="str">
        <f t="shared" si="58"/>
        <v>Light</v>
      </c>
      <c r="W948" s="3">
        <f t="shared" si="59"/>
        <v>14.339999999999998</v>
      </c>
    </row>
    <row r="949" spans="1:23" x14ac:dyDescent="0.2">
      <c r="A949" t="s">
        <v>5808</v>
      </c>
      <c r="B949" s="1">
        <v>44674</v>
      </c>
      <c r="C949" t="s">
        <v>5809</v>
      </c>
      <c r="D949" t="s">
        <v>6179</v>
      </c>
      <c r="E949">
        <v>2</v>
      </c>
      <c r="F949" t="s">
        <v>5810</v>
      </c>
      <c r="G949" t="s">
        <v>5812</v>
      </c>
      <c r="H949" t="s">
        <v>5813</v>
      </c>
      <c r="I949" t="s">
        <v>5814</v>
      </c>
      <c r="J949" t="s">
        <v>317</v>
      </c>
      <c r="K949" t="s">
        <v>461</v>
      </c>
      <c r="L949" s="2">
        <v>0.5</v>
      </c>
      <c r="M949" s="3">
        <v>7.77</v>
      </c>
      <c r="N949" s="3">
        <v>1.5539999999999998</v>
      </c>
      <c r="O949">
        <v>0.69929999999999992</v>
      </c>
      <c r="P949" t="str">
        <f>INDEX(products[],MATCH('orders (2)'!D949,products[Product ID],0),2)</f>
        <v>Ara</v>
      </c>
      <c r="Q949" t="str">
        <f>INDEX(products[],MATCH('orders (2)'!D949,products[Product ID],0),3)</f>
        <v>L</v>
      </c>
      <c r="R949" t="str">
        <f>INDEX(customers[],MATCH('orders (2)'!C949,customers[Customer ID],0),3)</f>
        <v>hcrowneq5@wufoo.com</v>
      </c>
      <c r="S949" t="str">
        <f t="shared" si="56"/>
        <v>Arabica</v>
      </c>
      <c r="T949" t="str">
        <f>VLOOKUP(orders[[#This Row],[Customer ID]],customers[],9,FALSE)</f>
        <v>Yes</v>
      </c>
      <c r="U949" t="str">
        <f t="shared" si="57"/>
        <v>Printemps</v>
      </c>
      <c r="V949" t="str">
        <f t="shared" si="58"/>
        <v>Light</v>
      </c>
      <c r="W949" s="3">
        <f t="shared" si="59"/>
        <v>15.54</v>
      </c>
    </row>
    <row r="950" spans="1:23" x14ac:dyDescent="0.2">
      <c r="A950" t="s">
        <v>5815</v>
      </c>
      <c r="B950" s="1">
        <v>44464</v>
      </c>
      <c r="C950" t="s">
        <v>5816</v>
      </c>
      <c r="D950" t="s">
        <v>6178</v>
      </c>
      <c r="E950">
        <v>3</v>
      </c>
      <c r="F950" t="s">
        <v>5817</v>
      </c>
      <c r="G950" t="s">
        <v>5819</v>
      </c>
      <c r="H950" t="s">
        <v>5820</v>
      </c>
      <c r="I950" t="s">
        <v>166</v>
      </c>
      <c r="J950" t="s">
        <v>18</v>
      </c>
      <c r="K950">
        <v>31205</v>
      </c>
      <c r="L950" s="2">
        <v>1</v>
      </c>
      <c r="M950" s="3">
        <v>11.95</v>
      </c>
      <c r="N950" s="3">
        <v>1.1949999999999998</v>
      </c>
      <c r="O950">
        <v>0.71699999999999997</v>
      </c>
      <c r="P950" t="str">
        <f>INDEX(products[],MATCH('orders (2)'!D950,products[Product ID],0),2)</f>
        <v>Rob</v>
      </c>
      <c r="Q950" t="str">
        <f>INDEX(products[],MATCH('orders (2)'!D950,products[Product ID],0),3)</f>
        <v>L</v>
      </c>
      <c r="R950" t="str">
        <f>INDEX(customers[],MATCH('orders (2)'!C950,customers[Customer ID],0),3)</f>
        <v>vpawseyq6@tiny.cc</v>
      </c>
      <c r="S950" t="str">
        <f t="shared" si="56"/>
        <v>Robesca</v>
      </c>
      <c r="T950" t="str">
        <f>VLOOKUP(orders[[#This Row],[Customer ID]],customers[],9,FALSE)</f>
        <v>No</v>
      </c>
      <c r="U950" t="str">
        <f t="shared" si="57"/>
        <v xml:space="preserve">Automne </v>
      </c>
      <c r="V950" t="str">
        <f t="shared" si="58"/>
        <v>Light</v>
      </c>
      <c r="W950" s="3">
        <f t="shared" si="59"/>
        <v>35.849999999999994</v>
      </c>
    </row>
    <row r="951" spans="1:23" x14ac:dyDescent="0.2">
      <c r="A951" t="s">
        <v>5821</v>
      </c>
      <c r="B951" s="1">
        <v>44719</v>
      </c>
      <c r="C951" t="s">
        <v>5822</v>
      </c>
      <c r="D951" t="s">
        <v>6179</v>
      </c>
      <c r="E951">
        <v>6</v>
      </c>
      <c r="F951" t="s">
        <v>5823</v>
      </c>
      <c r="G951" t="s">
        <v>5825</v>
      </c>
      <c r="H951" t="s">
        <v>5826</v>
      </c>
      <c r="I951" t="s">
        <v>174</v>
      </c>
      <c r="J951" t="s">
        <v>18</v>
      </c>
      <c r="K951">
        <v>71105</v>
      </c>
      <c r="L951" s="2">
        <v>0.5</v>
      </c>
      <c r="M951" s="3">
        <v>7.77</v>
      </c>
      <c r="N951" s="3">
        <v>1.5539999999999998</v>
      </c>
      <c r="O951">
        <v>0.69929999999999992</v>
      </c>
      <c r="P951" t="str">
        <f>INDEX(products[],MATCH('orders (2)'!D951,products[Product ID],0),2)</f>
        <v>Ara</v>
      </c>
      <c r="Q951" t="str">
        <f>INDEX(products[],MATCH('orders (2)'!D951,products[Product ID],0),3)</f>
        <v>L</v>
      </c>
      <c r="R951" t="str">
        <f>INDEX(customers[],MATCH('orders (2)'!C951,customers[Customer ID],0),3)</f>
        <v>awaterhouseq7@istockphoto.com</v>
      </c>
      <c r="S951" t="str">
        <f t="shared" si="56"/>
        <v>Arabica</v>
      </c>
      <c r="T951" t="str">
        <f>VLOOKUP(orders[[#This Row],[Customer ID]],customers[],9,FALSE)</f>
        <v>No</v>
      </c>
      <c r="U951" t="str">
        <f t="shared" si="57"/>
        <v>Été</v>
      </c>
      <c r="V951" t="str">
        <f t="shared" si="58"/>
        <v>Light</v>
      </c>
      <c r="W951" s="3">
        <f t="shared" si="59"/>
        <v>46.62</v>
      </c>
    </row>
    <row r="952" spans="1:23" x14ac:dyDescent="0.2">
      <c r="A952" t="s">
        <v>5827</v>
      </c>
      <c r="B952" s="1">
        <v>44054</v>
      </c>
      <c r="C952" t="s">
        <v>5828</v>
      </c>
      <c r="D952" t="s">
        <v>6172</v>
      </c>
      <c r="E952">
        <v>5</v>
      </c>
      <c r="F952" t="s">
        <v>5829</v>
      </c>
      <c r="G952" t="s">
        <v>5831</v>
      </c>
      <c r="H952" t="s">
        <v>5832</v>
      </c>
      <c r="I952" t="s">
        <v>133</v>
      </c>
      <c r="J952" t="s">
        <v>18</v>
      </c>
      <c r="K952">
        <v>98405</v>
      </c>
      <c r="L952" s="2">
        <v>0.5</v>
      </c>
      <c r="M952" s="3">
        <v>7.169999999999999</v>
      </c>
      <c r="N952" s="3">
        <v>1.4339999999999997</v>
      </c>
      <c r="O952">
        <v>0.43019999999999992</v>
      </c>
      <c r="P952" t="str">
        <f>INDEX(products[],MATCH('orders (2)'!D952,products[Product ID],0),2)</f>
        <v>Rob</v>
      </c>
      <c r="Q952" t="str">
        <f>INDEX(products[],MATCH('orders (2)'!D952,products[Product ID],0),3)</f>
        <v>L</v>
      </c>
      <c r="R952" t="str">
        <f>INDEX(customers[],MATCH('orders (2)'!C952,customers[Customer ID],0),3)</f>
        <v>fhaughianq8@1688.com</v>
      </c>
      <c r="S952" t="str">
        <f t="shared" si="56"/>
        <v>Robesca</v>
      </c>
      <c r="T952" t="str">
        <f>VLOOKUP(orders[[#This Row],[Customer ID]],customers[],9,FALSE)</f>
        <v>No</v>
      </c>
      <c r="U952" t="str">
        <f t="shared" si="57"/>
        <v>Été</v>
      </c>
      <c r="V952" t="str">
        <f t="shared" si="58"/>
        <v>Light</v>
      </c>
      <c r="W952" s="3">
        <f t="shared" si="59"/>
        <v>35.849999999999994</v>
      </c>
    </row>
    <row r="953" spans="1:23" x14ac:dyDescent="0.2">
      <c r="A953" t="s">
        <v>5833</v>
      </c>
      <c r="B953" s="1">
        <v>43524</v>
      </c>
      <c r="C953" t="s">
        <v>5834</v>
      </c>
      <c r="D953" t="s">
        <v>6164</v>
      </c>
      <c r="E953">
        <v>4</v>
      </c>
      <c r="F953" t="s">
        <v>5835</v>
      </c>
      <c r="G953" t="s">
        <v>5836</v>
      </c>
      <c r="H953" t="s">
        <v>5837</v>
      </c>
      <c r="I953" t="s">
        <v>49</v>
      </c>
      <c r="J953" t="s">
        <v>18</v>
      </c>
      <c r="K953">
        <v>79934</v>
      </c>
      <c r="L953" s="2">
        <v>2.5</v>
      </c>
      <c r="M953" s="3">
        <v>29.784999999999997</v>
      </c>
      <c r="N953" s="3">
        <v>1.1913999999999998</v>
      </c>
      <c r="O953">
        <v>3.8720499999999998</v>
      </c>
      <c r="P953" t="str">
        <f>INDEX(products[],MATCH('orders (2)'!D953,products[Product ID],0),2)</f>
        <v>Lib</v>
      </c>
      <c r="Q953" t="str">
        <f>INDEX(products[],MATCH('orders (2)'!D953,products[Product ID],0),3)</f>
        <v>D</v>
      </c>
      <c r="R953">
        <f>INDEX(customers[],MATCH('orders (2)'!C953,customers[Customer ID],0),3)</f>
        <v>0</v>
      </c>
      <c r="S953" t="str">
        <f t="shared" si="56"/>
        <v>Liberta</v>
      </c>
      <c r="T953" t="str">
        <f>VLOOKUP(orders[[#This Row],[Customer ID]],customers[],9,FALSE)</f>
        <v>No</v>
      </c>
      <c r="U953" t="str">
        <f t="shared" si="57"/>
        <v>Hiver</v>
      </c>
      <c r="V953" t="str">
        <f t="shared" si="58"/>
        <v>Dark</v>
      </c>
      <c r="W953" s="3">
        <f t="shared" si="59"/>
        <v>119.13999999999999</v>
      </c>
    </row>
    <row r="954" spans="1:23" x14ac:dyDescent="0.2">
      <c r="A954" t="s">
        <v>5838</v>
      </c>
      <c r="B954" s="1">
        <v>43719</v>
      </c>
      <c r="C954" t="s">
        <v>5839</v>
      </c>
      <c r="D954" t="s">
        <v>6168</v>
      </c>
      <c r="E954">
        <v>3</v>
      </c>
      <c r="F954" t="s">
        <v>5840</v>
      </c>
      <c r="G954" t="s">
        <v>5841</v>
      </c>
      <c r="H954" t="s">
        <v>5842</v>
      </c>
      <c r="I954" t="s">
        <v>143</v>
      </c>
      <c r="J954" t="s">
        <v>18</v>
      </c>
      <c r="K954">
        <v>35263</v>
      </c>
      <c r="L954" s="2">
        <v>0.5</v>
      </c>
      <c r="M954" s="3">
        <v>7.77</v>
      </c>
      <c r="N954" s="3">
        <v>1.5539999999999998</v>
      </c>
      <c r="O954">
        <v>1.0101</v>
      </c>
      <c r="P954" t="str">
        <f>INDEX(products[],MATCH('orders (2)'!D954,products[Product ID],0),2)</f>
        <v>Lib</v>
      </c>
      <c r="Q954" t="str">
        <f>INDEX(products[],MATCH('orders (2)'!D954,products[Product ID],0),3)</f>
        <v>D</v>
      </c>
      <c r="R954">
        <f>INDEX(customers[],MATCH('orders (2)'!C954,customers[Customer ID],0),3)</f>
        <v>0</v>
      </c>
      <c r="S954" t="str">
        <f t="shared" si="56"/>
        <v>Liberta</v>
      </c>
      <c r="T954" t="str">
        <f>VLOOKUP(orders[[#This Row],[Customer ID]],customers[],9,FALSE)</f>
        <v>No</v>
      </c>
      <c r="U954" t="str">
        <f t="shared" si="57"/>
        <v xml:space="preserve">Automne </v>
      </c>
      <c r="V954" t="str">
        <f t="shared" si="58"/>
        <v>Dark</v>
      </c>
      <c r="W954" s="3">
        <f t="shared" si="59"/>
        <v>23.31</v>
      </c>
    </row>
    <row r="955" spans="1:23" x14ac:dyDescent="0.2">
      <c r="A955" t="s">
        <v>5843</v>
      </c>
      <c r="B955" s="1">
        <v>44294</v>
      </c>
      <c r="C955" t="s">
        <v>5844</v>
      </c>
      <c r="D955" t="s">
        <v>6154</v>
      </c>
      <c r="E955">
        <v>1</v>
      </c>
      <c r="F955" t="s">
        <v>5845</v>
      </c>
      <c r="H955" t="s">
        <v>5847</v>
      </c>
      <c r="I955" t="s">
        <v>319</v>
      </c>
      <c r="J955" t="s">
        <v>317</v>
      </c>
      <c r="K955" t="s">
        <v>320</v>
      </c>
      <c r="L955" s="2">
        <v>1</v>
      </c>
      <c r="M955" s="3">
        <v>11.25</v>
      </c>
      <c r="N955" s="3">
        <v>1.125</v>
      </c>
      <c r="O955">
        <v>1.0125</v>
      </c>
      <c r="P955" t="str">
        <f>INDEX(products[],MATCH('orders (2)'!D955,products[Product ID],0),2)</f>
        <v>Ara</v>
      </c>
      <c r="Q955" t="str">
        <f>INDEX(products[],MATCH('orders (2)'!D955,products[Product ID],0),3)</f>
        <v>M</v>
      </c>
      <c r="R955" t="str">
        <f>INDEX(customers[],MATCH('orders (2)'!C955,customers[Customer ID],0),3)</f>
        <v>rfaltinqb@topsy.com</v>
      </c>
      <c r="S955" t="str">
        <f t="shared" si="56"/>
        <v>Arabica</v>
      </c>
      <c r="T955" t="str">
        <f>VLOOKUP(orders[[#This Row],[Customer ID]],customers[],9,FALSE)</f>
        <v>No</v>
      </c>
      <c r="U955" t="str">
        <f t="shared" si="57"/>
        <v>Printemps</v>
      </c>
      <c r="V955" t="str">
        <f t="shared" si="58"/>
        <v>Medium</v>
      </c>
      <c r="W955" s="3">
        <f t="shared" si="59"/>
        <v>11.25</v>
      </c>
    </row>
    <row r="956" spans="1:23" x14ac:dyDescent="0.2">
      <c r="A956" t="s">
        <v>5848</v>
      </c>
      <c r="B956" s="1">
        <v>44445</v>
      </c>
      <c r="C956" t="s">
        <v>5849</v>
      </c>
      <c r="D956" t="s">
        <v>6184</v>
      </c>
      <c r="E956">
        <v>3</v>
      </c>
      <c r="F956" t="s">
        <v>5850</v>
      </c>
      <c r="G956" t="s">
        <v>5852</v>
      </c>
      <c r="H956" t="s">
        <v>5853</v>
      </c>
      <c r="I956" t="s">
        <v>179</v>
      </c>
      <c r="J956" t="s">
        <v>27</v>
      </c>
      <c r="K956" t="s">
        <v>261</v>
      </c>
      <c r="L956" s="2">
        <v>2.5</v>
      </c>
      <c r="M956" s="3">
        <v>27.945</v>
      </c>
      <c r="N956" s="3">
        <v>1.1177999999999999</v>
      </c>
      <c r="O956">
        <v>3.07395</v>
      </c>
      <c r="P956" t="str">
        <f>INDEX(products[],MATCH('orders (2)'!D956,products[Product ID],0),2)</f>
        <v>Exc</v>
      </c>
      <c r="Q956" t="str">
        <f>INDEX(products[],MATCH('orders (2)'!D956,products[Product ID],0),3)</f>
        <v>D</v>
      </c>
      <c r="R956" t="str">
        <f>INDEX(customers[],MATCH('orders (2)'!C956,customers[Customer ID],0),3)</f>
        <v>gcheekeqc@sitemeter.com</v>
      </c>
      <c r="S956" t="str">
        <f t="shared" si="56"/>
        <v>Excercice</v>
      </c>
      <c r="T956" t="str">
        <f>VLOOKUP(orders[[#This Row],[Customer ID]],customers[],9,FALSE)</f>
        <v>Yes</v>
      </c>
      <c r="U956" t="str">
        <f t="shared" si="57"/>
        <v xml:space="preserve">Automne </v>
      </c>
      <c r="V956" t="str">
        <f t="shared" si="58"/>
        <v>Dark</v>
      </c>
      <c r="W956" s="3">
        <f t="shared" si="59"/>
        <v>83.835000000000008</v>
      </c>
    </row>
    <row r="957" spans="1:23" x14ac:dyDescent="0.2">
      <c r="A957" t="s">
        <v>5854</v>
      </c>
      <c r="B957" s="1">
        <v>44449</v>
      </c>
      <c r="C957" t="s">
        <v>5855</v>
      </c>
      <c r="D957" t="s">
        <v>6141</v>
      </c>
      <c r="E957">
        <v>4</v>
      </c>
      <c r="F957" t="s">
        <v>5856</v>
      </c>
      <c r="G957" t="s">
        <v>5858</v>
      </c>
      <c r="H957" t="s">
        <v>5859</v>
      </c>
      <c r="I957" t="s">
        <v>488</v>
      </c>
      <c r="J957" t="s">
        <v>317</v>
      </c>
      <c r="K957" t="s">
        <v>447</v>
      </c>
      <c r="L957" s="2">
        <v>2.5</v>
      </c>
      <c r="M957" s="3">
        <v>27.484999999999996</v>
      </c>
      <c r="N957" s="3">
        <v>1.0993999999999999</v>
      </c>
      <c r="O957">
        <v>1.6490999999999998</v>
      </c>
      <c r="P957" t="str">
        <f>INDEX(products[],MATCH('orders (2)'!D957,products[Product ID],0),2)</f>
        <v>Rob</v>
      </c>
      <c r="Q957" t="str">
        <f>INDEX(products[],MATCH('orders (2)'!D957,products[Product ID],0),3)</f>
        <v>L</v>
      </c>
      <c r="R957" t="str">
        <f>INDEX(customers[],MATCH('orders (2)'!C957,customers[Customer ID],0),3)</f>
        <v>grattqd@phpbb.com</v>
      </c>
      <c r="S957" t="str">
        <f t="shared" si="56"/>
        <v>Robesca</v>
      </c>
      <c r="T957" t="str">
        <f>VLOOKUP(orders[[#This Row],[Customer ID]],customers[],9,FALSE)</f>
        <v>No</v>
      </c>
      <c r="U957" t="str">
        <f t="shared" si="57"/>
        <v xml:space="preserve">Automne </v>
      </c>
      <c r="V957" t="str">
        <f t="shared" si="58"/>
        <v>Light</v>
      </c>
      <c r="W957" s="3">
        <f t="shared" si="59"/>
        <v>109.93999999999998</v>
      </c>
    </row>
    <row r="958" spans="1:23" x14ac:dyDescent="0.2">
      <c r="A958" t="s">
        <v>5860</v>
      </c>
      <c r="B958" s="1">
        <v>44703</v>
      </c>
      <c r="C958" t="s">
        <v>5861</v>
      </c>
      <c r="D958" t="s">
        <v>6177</v>
      </c>
      <c r="E958">
        <v>4</v>
      </c>
      <c r="F958" t="s">
        <v>5862</v>
      </c>
      <c r="G958" t="s">
        <v>5863</v>
      </c>
      <c r="H958" t="s">
        <v>5864</v>
      </c>
      <c r="I958" t="s">
        <v>167</v>
      </c>
      <c r="J958" t="s">
        <v>18</v>
      </c>
      <c r="K958">
        <v>19810</v>
      </c>
      <c r="L958" s="2">
        <v>0.2</v>
      </c>
      <c r="M958" s="3">
        <v>3.5849999999999995</v>
      </c>
      <c r="N958" s="3">
        <v>1.7924999999999998</v>
      </c>
      <c r="O958">
        <v>0.21509999999999996</v>
      </c>
      <c r="P958" t="str">
        <f>INDEX(products[],MATCH('orders (2)'!D958,products[Product ID],0),2)</f>
        <v>Rob</v>
      </c>
      <c r="Q958" t="str">
        <f>INDEX(products[],MATCH('orders (2)'!D958,products[Product ID],0),3)</f>
        <v>L</v>
      </c>
      <c r="R958">
        <f>INDEX(customers[],MATCH('orders (2)'!C958,customers[Customer ID],0),3)</f>
        <v>0</v>
      </c>
      <c r="S958" t="str">
        <f t="shared" si="56"/>
        <v>Robesca</v>
      </c>
      <c r="T958" t="str">
        <f>VLOOKUP(orders[[#This Row],[Customer ID]],customers[],9,FALSE)</f>
        <v>Yes</v>
      </c>
      <c r="U958" t="str">
        <f t="shared" si="57"/>
        <v>Printemps</v>
      </c>
      <c r="V958" t="str">
        <f t="shared" si="58"/>
        <v>Light</v>
      </c>
      <c r="W958" s="3">
        <f t="shared" si="59"/>
        <v>14.339999999999998</v>
      </c>
    </row>
    <row r="959" spans="1:23" x14ac:dyDescent="0.2">
      <c r="A959" t="s">
        <v>5865</v>
      </c>
      <c r="B959" s="1">
        <v>44092</v>
      </c>
      <c r="C959" t="s">
        <v>5866</v>
      </c>
      <c r="D959" t="s">
        <v>6177</v>
      </c>
      <c r="E959">
        <v>6</v>
      </c>
      <c r="F959" t="s">
        <v>5867</v>
      </c>
      <c r="G959" t="s">
        <v>5869</v>
      </c>
      <c r="H959" t="s">
        <v>5870</v>
      </c>
      <c r="I959" t="s">
        <v>171</v>
      </c>
      <c r="J959" t="s">
        <v>18</v>
      </c>
      <c r="K959">
        <v>17121</v>
      </c>
      <c r="L959" s="2">
        <v>0.2</v>
      </c>
      <c r="M959" s="3">
        <v>3.5849999999999995</v>
      </c>
      <c r="N959" s="3">
        <v>1.7924999999999998</v>
      </c>
      <c r="O959">
        <v>0.21509999999999996</v>
      </c>
      <c r="P959" t="str">
        <f>INDEX(products[],MATCH('orders (2)'!D959,products[Product ID],0),2)</f>
        <v>Rob</v>
      </c>
      <c r="Q959" t="str">
        <f>INDEX(products[],MATCH('orders (2)'!D959,products[Product ID],0),3)</f>
        <v>L</v>
      </c>
      <c r="R959" t="str">
        <f>INDEX(customers[],MATCH('orders (2)'!C959,customers[Customer ID],0),3)</f>
        <v>ieberleinqf@hc360.com</v>
      </c>
      <c r="S959" t="str">
        <f t="shared" si="56"/>
        <v>Robesca</v>
      </c>
      <c r="T959" t="str">
        <f>VLOOKUP(orders[[#This Row],[Customer ID]],customers[],9,FALSE)</f>
        <v>No</v>
      </c>
      <c r="U959" t="str">
        <f t="shared" si="57"/>
        <v xml:space="preserve">Automne </v>
      </c>
      <c r="V959" t="str">
        <f t="shared" si="58"/>
        <v>Light</v>
      </c>
      <c r="W959" s="3">
        <f t="shared" si="59"/>
        <v>21.509999999999998</v>
      </c>
    </row>
    <row r="960" spans="1:23" x14ac:dyDescent="0.2">
      <c r="A960" t="s">
        <v>5871</v>
      </c>
      <c r="B960" s="1">
        <v>44439</v>
      </c>
      <c r="C960" t="s">
        <v>5872</v>
      </c>
      <c r="D960" t="s">
        <v>6154</v>
      </c>
      <c r="E960">
        <v>2</v>
      </c>
      <c r="F960" t="s">
        <v>5873</v>
      </c>
      <c r="G960" t="s">
        <v>5875</v>
      </c>
      <c r="H960" t="s">
        <v>5876</v>
      </c>
      <c r="I960" t="s">
        <v>5814</v>
      </c>
      <c r="J960" t="s">
        <v>317</v>
      </c>
      <c r="K960" t="s">
        <v>461</v>
      </c>
      <c r="L960" s="2">
        <v>1</v>
      </c>
      <c r="M960" s="3">
        <v>11.25</v>
      </c>
      <c r="N960" s="3">
        <v>1.125</v>
      </c>
      <c r="O960">
        <v>1.0125</v>
      </c>
      <c r="P960" t="str">
        <f>INDEX(products[],MATCH('orders (2)'!D960,products[Product ID],0),2)</f>
        <v>Ara</v>
      </c>
      <c r="Q960" t="str">
        <f>INDEX(products[],MATCH('orders (2)'!D960,products[Product ID],0),3)</f>
        <v>M</v>
      </c>
      <c r="R960" t="str">
        <f>INDEX(customers[],MATCH('orders (2)'!C960,customers[Customer ID],0),3)</f>
        <v>jdrengqg@uiuc.edu</v>
      </c>
      <c r="S960" t="str">
        <f t="shared" si="56"/>
        <v>Arabica</v>
      </c>
      <c r="T960" t="str">
        <f>VLOOKUP(orders[[#This Row],[Customer ID]],customers[],9,FALSE)</f>
        <v>Yes</v>
      </c>
      <c r="U960" t="str">
        <f t="shared" si="57"/>
        <v>Été</v>
      </c>
      <c r="V960" t="str">
        <f t="shared" si="58"/>
        <v>Medium</v>
      </c>
      <c r="W960" s="3">
        <f t="shared" si="59"/>
        <v>22.5</v>
      </c>
    </row>
    <row r="961" spans="1:23" x14ac:dyDescent="0.2">
      <c r="A961" t="s">
        <v>5909</v>
      </c>
      <c r="B961" s="1">
        <v>44598</v>
      </c>
      <c r="C961" t="s">
        <v>5910</v>
      </c>
      <c r="D961" t="s">
        <v>6144</v>
      </c>
      <c r="E961">
        <v>5</v>
      </c>
      <c r="F961" t="s">
        <v>5911</v>
      </c>
      <c r="H961" t="s">
        <v>5913</v>
      </c>
      <c r="I961" t="s">
        <v>87</v>
      </c>
      <c r="J961" t="s">
        <v>18</v>
      </c>
      <c r="K961">
        <v>72215</v>
      </c>
      <c r="L961" s="2">
        <v>0.2</v>
      </c>
      <c r="M961" s="3">
        <v>4.7549999999999999</v>
      </c>
      <c r="N961" s="3">
        <v>2.3774999999999999</v>
      </c>
      <c r="O961">
        <v>0.61814999999999998</v>
      </c>
      <c r="P961" t="str">
        <f>INDEX(products[],MATCH('orders (2)'!D961,products[Product ID],0),2)</f>
        <v>Lib</v>
      </c>
      <c r="Q961" t="str">
        <f>INDEX(products[],MATCH('orders (2)'!D961,products[Product ID],0),3)</f>
        <v>L</v>
      </c>
      <c r="R961" t="str">
        <f>INDEX(customers[],MATCH('orders (2)'!C961,customers[Customer ID],0),3)</f>
        <v>rstrathernqn@devhub.com</v>
      </c>
      <c r="S961" t="str">
        <f t="shared" si="56"/>
        <v>Liberta</v>
      </c>
      <c r="T961" t="str">
        <f>VLOOKUP(orders[[#This Row],[Customer ID]],customers[],9,FALSE)</f>
        <v>Yes</v>
      </c>
      <c r="U961" t="str">
        <f t="shared" si="57"/>
        <v>Hiver</v>
      </c>
      <c r="V961" t="str">
        <f t="shared" si="58"/>
        <v>Light</v>
      </c>
      <c r="W961" s="3">
        <f t="shared" si="59"/>
        <v>23.774999999999999</v>
      </c>
    </row>
    <row r="962" spans="1:23" x14ac:dyDescent="0.2">
      <c r="A962" t="s">
        <v>5914</v>
      </c>
      <c r="B962" s="1">
        <v>44591</v>
      </c>
      <c r="C962" t="s">
        <v>5915</v>
      </c>
      <c r="D962" t="s">
        <v>6169</v>
      </c>
      <c r="E962">
        <v>5</v>
      </c>
      <c r="F962" t="s">
        <v>5916</v>
      </c>
      <c r="G962" t="s">
        <v>5918</v>
      </c>
      <c r="H962" t="s">
        <v>5919</v>
      </c>
      <c r="I962" t="s">
        <v>260</v>
      </c>
      <c r="J962" t="s">
        <v>18</v>
      </c>
      <c r="K962">
        <v>21747</v>
      </c>
      <c r="L962" s="2">
        <v>1</v>
      </c>
      <c r="M962" s="3">
        <v>15.85</v>
      </c>
      <c r="N962" s="3">
        <v>1.585</v>
      </c>
      <c r="O962">
        <v>2.0605000000000002</v>
      </c>
      <c r="P962" t="str">
        <f>INDEX(products[],MATCH('orders (2)'!D962,products[Product ID],0),2)</f>
        <v>Lib</v>
      </c>
      <c r="Q962" t="str">
        <f>INDEX(products[],MATCH('orders (2)'!D962,products[Product ID],0),3)</f>
        <v>L</v>
      </c>
      <c r="R962" t="str">
        <f>INDEX(customers[],MATCH('orders (2)'!C962,customers[Customer ID],0),3)</f>
        <v>cmiguelqo@exblog.jp</v>
      </c>
      <c r="S962" t="str">
        <f t="shared" ref="S962:S1001" si="60">_xlfn.IFS(P962="Rob","Robesca",P962="Ara","Arabica",P962="Exc","Excercice",P962="Lib","Liberta")</f>
        <v>Liberta</v>
      </c>
      <c r="T962" t="str">
        <f>VLOOKUP(orders[[#This Row],[Customer ID]],customers[],9,FALSE)</f>
        <v>Yes</v>
      </c>
      <c r="U962" t="str">
        <f t="shared" ref="U962:U1001" si="61">_xlfn.IFS(MONTH(B962)=7,"Été",MONTH(B962)=8,"Été",MONTH(B962)=6,"Été",MONTH(B962)=9,"Automne ",MONTH(B962)=10,"Automne",MONTH(B962)=11,"Automne",MONTH(B962)=5,"Printemps",MONTH(B962)=4,"Printemps",MONTH(B962)=3,"Printemps",MONTH(B962)=1,"Hiver",MONTH(B962)=2,"Hiver",MONTH(B962)=12,"Hiver")</f>
        <v>Hiver</v>
      </c>
      <c r="V962" t="str">
        <f t="shared" ref="V962:V1001" si="62">_xlfn.IFS(Q962="M","Medium",Q962="L","Light",Q962="D","Dark")</f>
        <v>Light</v>
      </c>
      <c r="W962" s="3">
        <f t="shared" ref="W962:W1001" si="63">E962*M962</f>
        <v>79.25</v>
      </c>
    </row>
    <row r="963" spans="1:23" x14ac:dyDescent="0.2">
      <c r="A963" t="s">
        <v>5920</v>
      </c>
      <c r="B963" s="1">
        <v>44158</v>
      </c>
      <c r="C963" t="s">
        <v>5921</v>
      </c>
      <c r="D963" t="s">
        <v>6167</v>
      </c>
      <c r="E963">
        <v>2</v>
      </c>
      <c r="F963" t="s">
        <v>5922</v>
      </c>
      <c r="G963" t="s">
        <v>5923</v>
      </c>
      <c r="H963" t="s">
        <v>5924</v>
      </c>
      <c r="I963" t="s">
        <v>197</v>
      </c>
      <c r="J963" t="s">
        <v>18</v>
      </c>
      <c r="K963">
        <v>12205</v>
      </c>
      <c r="L963" s="2">
        <v>2.5</v>
      </c>
      <c r="M963" s="3">
        <v>22.884999999999998</v>
      </c>
      <c r="N963" s="3">
        <v>0.91539999999999988</v>
      </c>
      <c r="O963">
        <v>2.0596499999999995</v>
      </c>
      <c r="P963" t="str">
        <f>INDEX(products[],MATCH('orders (2)'!D963,products[Product ID],0),2)</f>
        <v>Ara</v>
      </c>
      <c r="Q963" t="str">
        <f>INDEX(products[],MATCH('orders (2)'!D963,products[Product ID],0),3)</f>
        <v>D</v>
      </c>
      <c r="R963">
        <f>INDEX(customers[],MATCH('orders (2)'!C963,customers[Customer ID],0),3)</f>
        <v>0</v>
      </c>
      <c r="S963" t="str">
        <f t="shared" si="60"/>
        <v>Arabica</v>
      </c>
      <c r="T963" t="str">
        <f>VLOOKUP(orders[[#This Row],[Customer ID]],customers[],9,FALSE)</f>
        <v>Yes</v>
      </c>
      <c r="U963" t="str">
        <f t="shared" si="61"/>
        <v>Automne</v>
      </c>
      <c r="V963" t="str">
        <f t="shared" si="62"/>
        <v>Dark</v>
      </c>
      <c r="W963" s="3">
        <f t="shared" si="63"/>
        <v>45.769999999999996</v>
      </c>
    </row>
    <row r="964" spans="1:23" x14ac:dyDescent="0.2">
      <c r="A964" t="s">
        <v>5925</v>
      </c>
      <c r="B964" s="1">
        <v>44664</v>
      </c>
      <c r="C964" t="s">
        <v>5926</v>
      </c>
      <c r="D964" t="s">
        <v>6176</v>
      </c>
      <c r="E964">
        <v>1</v>
      </c>
      <c r="F964" t="s">
        <v>5927</v>
      </c>
      <c r="G964" t="s">
        <v>5929</v>
      </c>
      <c r="H964" t="s">
        <v>5930</v>
      </c>
      <c r="I964" t="s">
        <v>452</v>
      </c>
      <c r="J964" t="s">
        <v>317</v>
      </c>
      <c r="K964" t="s">
        <v>453</v>
      </c>
      <c r="L964" s="2">
        <v>1</v>
      </c>
      <c r="M964" s="3">
        <v>8.9499999999999993</v>
      </c>
      <c r="N964" s="3">
        <v>0.89499999999999991</v>
      </c>
      <c r="O964">
        <v>0.53699999999999992</v>
      </c>
      <c r="P964" t="str">
        <f>INDEX(products[],MATCH('orders (2)'!D964,products[Product ID],0),2)</f>
        <v>Rob</v>
      </c>
      <c r="Q964" t="str">
        <f>INDEX(products[],MATCH('orders (2)'!D964,products[Product ID],0),3)</f>
        <v>D</v>
      </c>
      <c r="R964" t="str">
        <f>INDEX(customers[],MATCH('orders (2)'!C964,customers[Customer ID],0),3)</f>
        <v>mrocksqq@exblog.jp</v>
      </c>
      <c r="S964" t="str">
        <f t="shared" si="60"/>
        <v>Robesca</v>
      </c>
      <c r="T964" t="str">
        <f>VLOOKUP(orders[[#This Row],[Customer ID]],customers[],9,FALSE)</f>
        <v>Yes</v>
      </c>
      <c r="U964" t="str">
        <f t="shared" si="61"/>
        <v>Printemps</v>
      </c>
      <c r="V964" t="str">
        <f t="shared" si="62"/>
        <v>Dark</v>
      </c>
      <c r="W964" s="3">
        <f t="shared" si="63"/>
        <v>8.9499999999999993</v>
      </c>
    </row>
    <row r="965" spans="1:23" x14ac:dyDescent="0.2">
      <c r="A965" t="s">
        <v>5931</v>
      </c>
      <c r="B965" s="1">
        <v>44203</v>
      </c>
      <c r="C965" t="s">
        <v>5932</v>
      </c>
      <c r="D965" t="s">
        <v>6145</v>
      </c>
      <c r="E965">
        <v>4</v>
      </c>
      <c r="F965" t="s">
        <v>5933</v>
      </c>
      <c r="G965" t="s">
        <v>5935</v>
      </c>
      <c r="H965" t="s">
        <v>5936</v>
      </c>
      <c r="I965" t="s">
        <v>42</v>
      </c>
      <c r="J965" t="s">
        <v>18</v>
      </c>
      <c r="K965">
        <v>40510</v>
      </c>
      <c r="L965" s="2">
        <v>0.5</v>
      </c>
      <c r="M965" s="3">
        <v>5.97</v>
      </c>
      <c r="N965" s="3">
        <v>1.194</v>
      </c>
      <c r="O965">
        <v>0.35819999999999996</v>
      </c>
      <c r="P965" t="str">
        <f>INDEX(products[],MATCH('orders (2)'!D965,products[Product ID],0),2)</f>
        <v>Rob</v>
      </c>
      <c r="Q965" t="str">
        <f>INDEX(products[],MATCH('orders (2)'!D965,products[Product ID],0),3)</f>
        <v>M</v>
      </c>
      <c r="R965" t="str">
        <f>INDEX(customers[],MATCH('orders (2)'!C965,customers[Customer ID],0),3)</f>
        <v>yburrellsqr@vinaora.com</v>
      </c>
      <c r="S965" t="str">
        <f t="shared" si="60"/>
        <v>Robesca</v>
      </c>
      <c r="T965" t="str">
        <f>VLOOKUP(orders[[#This Row],[Customer ID]],customers[],9,FALSE)</f>
        <v>Yes</v>
      </c>
      <c r="U965" t="str">
        <f t="shared" si="61"/>
        <v>Hiver</v>
      </c>
      <c r="V965" t="str">
        <f t="shared" si="62"/>
        <v>Medium</v>
      </c>
      <c r="W965" s="3">
        <f t="shared" si="63"/>
        <v>23.88</v>
      </c>
    </row>
    <row r="966" spans="1:23" x14ac:dyDescent="0.2">
      <c r="A966" t="s">
        <v>5937</v>
      </c>
      <c r="B966" s="1">
        <v>43865</v>
      </c>
      <c r="C966" t="s">
        <v>5938</v>
      </c>
      <c r="D966" t="s">
        <v>6183</v>
      </c>
      <c r="E966">
        <v>5</v>
      </c>
      <c r="F966" t="s">
        <v>5939</v>
      </c>
      <c r="G966" t="s">
        <v>5941</v>
      </c>
      <c r="H966" t="s">
        <v>5942</v>
      </c>
      <c r="I966" t="s">
        <v>57</v>
      </c>
      <c r="J966" t="s">
        <v>18</v>
      </c>
      <c r="K966">
        <v>92165</v>
      </c>
      <c r="L966" s="2">
        <v>0.2</v>
      </c>
      <c r="M966" s="3">
        <v>4.4550000000000001</v>
      </c>
      <c r="N966" s="3">
        <v>2.2275</v>
      </c>
      <c r="O966">
        <v>0.49004999999999999</v>
      </c>
      <c r="P966" t="str">
        <f>INDEX(products[],MATCH('orders (2)'!D966,products[Product ID],0),2)</f>
        <v>Exc</v>
      </c>
      <c r="Q966" t="str">
        <f>INDEX(products[],MATCH('orders (2)'!D966,products[Product ID],0),3)</f>
        <v>L</v>
      </c>
      <c r="R966" t="str">
        <f>INDEX(customers[],MATCH('orders (2)'!C966,customers[Customer ID],0),3)</f>
        <v>cgoodrumqs@goodreads.com</v>
      </c>
      <c r="S966" t="str">
        <f t="shared" si="60"/>
        <v>Excercice</v>
      </c>
      <c r="T966" t="str">
        <f>VLOOKUP(orders[[#This Row],[Customer ID]],customers[],9,FALSE)</f>
        <v>No</v>
      </c>
      <c r="U966" t="str">
        <f t="shared" si="61"/>
        <v>Hiver</v>
      </c>
      <c r="V966" t="str">
        <f t="shared" si="62"/>
        <v>Light</v>
      </c>
      <c r="W966" s="3">
        <f t="shared" si="63"/>
        <v>22.274999999999999</v>
      </c>
    </row>
    <row r="967" spans="1:23" x14ac:dyDescent="0.2">
      <c r="A967" t="s">
        <v>5943</v>
      </c>
      <c r="B967" s="1">
        <v>43724</v>
      </c>
      <c r="C967" t="s">
        <v>5944</v>
      </c>
      <c r="D967" t="s">
        <v>6137</v>
      </c>
      <c r="E967">
        <v>3</v>
      </c>
      <c r="F967" t="s">
        <v>5945</v>
      </c>
      <c r="H967" t="s">
        <v>5947</v>
      </c>
      <c r="I967" t="s">
        <v>26</v>
      </c>
      <c r="J967" t="s">
        <v>18</v>
      </c>
      <c r="K967">
        <v>90040</v>
      </c>
      <c r="L967" s="2">
        <v>1</v>
      </c>
      <c r="M967" s="3">
        <v>9.9499999999999993</v>
      </c>
      <c r="N967" s="3">
        <v>0.99499999999999988</v>
      </c>
      <c r="O967">
        <v>0.59699999999999998</v>
      </c>
      <c r="P967" t="str">
        <f>INDEX(products[],MATCH('orders (2)'!D967,products[Product ID],0),2)</f>
        <v>Rob</v>
      </c>
      <c r="Q967" t="str">
        <f>INDEX(products[],MATCH('orders (2)'!D967,products[Product ID],0),3)</f>
        <v>M</v>
      </c>
      <c r="R967" t="str">
        <f>INDEX(customers[],MATCH('orders (2)'!C967,customers[Customer ID],0),3)</f>
        <v>jjefferysqt@blog.com</v>
      </c>
      <c r="S967" t="str">
        <f t="shared" si="60"/>
        <v>Robesca</v>
      </c>
      <c r="T967" t="str">
        <f>VLOOKUP(orders[[#This Row],[Customer ID]],customers[],9,FALSE)</f>
        <v>Yes</v>
      </c>
      <c r="U967" t="str">
        <f t="shared" si="61"/>
        <v xml:space="preserve">Automne </v>
      </c>
      <c r="V967" t="str">
        <f t="shared" si="62"/>
        <v>Medium</v>
      </c>
      <c r="W967" s="3">
        <f t="shared" si="63"/>
        <v>29.849999999999998</v>
      </c>
    </row>
    <row r="968" spans="1:23" x14ac:dyDescent="0.2">
      <c r="A968" t="s">
        <v>5948</v>
      </c>
      <c r="B968" s="1">
        <v>43491</v>
      </c>
      <c r="C968" t="s">
        <v>5949</v>
      </c>
      <c r="D968" t="s">
        <v>6175</v>
      </c>
      <c r="E968">
        <v>6</v>
      </c>
      <c r="F968" t="s">
        <v>5950</v>
      </c>
      <c r="G968" t="s">
        <v>5952</v>
      </c>
      <c r="H968" t="s">
        <v>5953</v>
      </c>
      <c r="I968" t="s">
        <v>138</v>
      </c>
      <c r="J968" t="s">
        <v>18</v>
      </c>
      <c r="K968">
        <v>11210</v>
      </c>
      <c r="L968" s="2">
        <v>0.5</v>
      </c>
      <c r="M968" s="3">
        <v>8.91</v>
      </c>
      <c r="N968" s="3">
        <v>1.782</v>
      </c>
      <c r="O968">
        <v>0.98009999999999997</v>
      </c>
      <c r="P968" t="str">
        <f>INDEX(products[],MATCH('orders (2)'!D968,products[Product ID],0),2)</f>
        <v>Exc</v>
      </c>
      <c r="Q968" t="str">
        <f>INDEX(products[],MATCH('orders (2)'!D968,products[Product ID],0),3)</f>
        <v>L</v>
      </c>
      <c r="R968" t="str">
        <f>INDEX(customers[],MATCH('orders (2)'!C968,customers[Customer ID],0),3)</f>
        <v>bwardellqu@adobe.com</v>
      </c>
      <c r="S968" t="str">
        <f t="shared" si="60"/>
        <v>Excercice</v>
      </c>
      <c r="T968" t="str">
        <f>VLOOKUP(orders[[#This Row],[Customer ID]],customers[],9,FALSE)</f>
        <v>Yes</v>
      </c>
      <c r="U968" t="str">
        <f t="shared" si="61"/>
        <v>Hiver</v>
      </c>
      <c r="V968" t="str">
        <f t="shared" si="62"/>
        <v>Light</v>
      </c>
      <c r="W968" s="3">
        <f t="shared" si="63"/>
        <v>53.46</v>
      </c>
    </row>
    <row r="969" spans="1:23" x14ac:dyDescent="0.2">
      <c r="A969" t="s">
        <v>5954</v>
      </c>
      <c r="B969" s="1">
        <v>44246</v>
      </c>
      <c r="C969" t="s">
        <v>5955</v>
      </c>
      <c r="D969" t="s">
        <v>6162</v>
      </c>
      <c r="E969">
        <v>1</v>
      </c>
      <c r="F969" t="s">
        <v>5956</v>
      </c>
      <c r="G969" t="s">
        <v>5958</v>
      </c>
      <c r="H969" t="s">
        <v>5959</v>
      </c>
      <c r="I969" t="s">
        <v>352</v>
      </c>
      <c r="J969" t="s">
        <v>317</v>
      </c>
      <c r="K969" t="s">
        <v>347</v>
      </c>
      <c r="L969" s="2">
        <v>0.2</v>
      </c>
      <c r="M969" s="3">
        <v>2.6849999999999996</v>
      </c>
      <c r="N969" s="3">
        <v>1.3424999999999998</v>
      </c>
      <c r="O969">
        <v>0.16109999999999997</v>
      </c>
      <c r="P969" t="str">
        <f>INDEX(products[],MATCH('orders (2)'!D969,products[Product ID],0),2)</f>
        <v>Rob</v>
      </c>
      <c r="Q969" t="str">
        <f>INDEX(products[],MATCH('orders (2)'!D969,products[Product ID],0),3)</f>
        <v>D</v>
      </c>
      <c r="R969" t="str">
        <f>INDEX(customers[],MATCH('orders (2)'!C969,customers[Customer ID],0),3)</f>
        <v>zwalisiakqv@ucsd.edu</v>
      </c>
      <c r="S969" t="str">
        <f t="shared" si="60"/>
        <v>Robesca</v>
      </c>
      <c r="T969" t="str">
        <f>VLOOKUP(orders[[#This Row],[Customer ID]],customers[],9,FALSE)</f>
        <v>Yes</v>
      </c>
      <c r="U969" t="str">
        <f t="shared" si="61"/>
        <v>Hiver</v>
      </c>
      <c r="V969" t="str">
        <f t="shared" si="62"/>
        <v>Dark</v>
      </c>
      <c r="W969" s="3">
        <f t="shared" si="63"/>
        <v>2.6849999999999996</v>
      </c>
    </row>
    <row r="970" spans="1:23" x14ac:dyDescent="0.2">
      <c r="A970" t="s">
        <v>5960</v>
      </c>
      <c r="B970" s="1">
        <v>44642</v>
      </c>
      <c r="C970" t="s">
        <v>5961</v>
      </c>
      <c r="D970" t="s">
        <v>6173</v>
      </c>
      <c r="E970">
        <v>2</v>
      </c>
      <c r="F970" t="s">
        <v>5962</v>
      </c>
      <c r="G970" t="s">
        <v>5964</v>
      </c>
      <c r="H970" t="s">
        <v>5965</v>
      </c>
      <c r="I970" t="s">
        <v>292</v>
      </c>
      <c r="J970" t="s">
        <v>18</v>
      </c>
      <c r="K970">
        <v>32627</v>
      </c>
      <c r="L970" s="2">
        <v>0.2</v>
      </c>
      <c r="M970" s="3">
        <v>2.9849999999999999</v>
      </c>
      <c r="N970" s="3">
        <v>1.4924999999999999</v>
      </c>
      <c r="O970">
        <v>0.17909999999999998</v>
      </c>
      <c r="P970" t="str">
        <f>INDEX(products[],MATCH('orders (2)'!D970,products[Product ID],0),2)</f>
        <v>Rob</v>
      </c>
      <c r="Q970" t="str">
        <f>INDEX(products[],MATCH('orders (2)'!D970,products[Product ID],0),3)</f>
        <v>M</v>
      </c>
      <c r="R970" t="str">
        <f>INDEX(customers[],MATCH('orders (2)'!C970,customers[Customer ID],0),3)</f>
        <v>wleopoldqw@blogspot.com</v>
      </c>
      <c r="S970" t="str">
        <f t="shared" si="60"/>
        <v>Robesca</v>
      </c>
      <c r="T970" t="str">
        <f>VLOOKUP(orders[[#This Row],[Customer ID]],customers[],9,FALSE)</f>
        <v>No</v>
      </c>
      <c r="U970" t="str">
        <f t="shared" si="61"/>
        <v>Printemps</v>
      </c>
      <c r="V970" t="str">
        <f t="shared" si="62"/>
        <v>Medium</v>
      </c>
      <c r="W970" s="3">
        <f t="shared" si="63"/>
        <v>5.97</v>
      </c>
    </row>
    <row r="971" spans="1:23" x14ac:dyDescent="0.2">
      <c r="A971" t="s">
        <v>5966</v>
      </c>
      <c r="B971" s="1">
        <v>43649</v>
      </c>
      <c r="C971" t="s">
        <v>5967</v>
      </c>
      <c r="D971" t="s">
        <v>6142</v>
      </c>
      <c r="E971">
        <v>1</v>
      </c>
      <c r="F971" t="s">
        <v>5968</v>
      </c>
      <c r="G971" t="s">
        <v>5970</v>
      </c>
      <c r="H971" t="s">
        <v>5971</v>
      </c>
      <c r="I971" t="s">
        <v>208</v>
      </c>
      <c r="J971" t="s">
        <v>18</v>
      </c>
      <c r="K971">
        <v>34620</v>
      </c>
      <c r="L971" s="2">
        <v>1</v>
      </c>
      <c r="M971" s="3">
        <v>12.95</v>
      </c>
      <c r="N971" s="3">
        <v>1.2949999999999999</v>
      </c>
      <c r="O971">
        <v>1.6835</v>
      </c>
      <c r="P971" t="str">
        <f>INDEX(products[],MATCH('orders (2)'!D971,products[Product ID],0),2)</f>
        <v>Lib</v>
      </c>
      <c r="Q971" t="str">
        <f>INDEX(products[],MATCH('orders (2)'!D971,products[Product ID],0),3)</f>
        <v>D</v>
      </c>
      <c r="R971" t="str">
        <f>INDEX(customers[],MATCH('orders (2)'!C971,customers[Customer ID],0),3)</f>
        <v>cshaldersqx@cisco.com</v>
      </c>
      <c r="S971" t="str">
        <f t="shared" si="60"/>
        <v>Liberta</v>
      </c>
      <c r="T971" t="str">
        <f>VLOOKUP(orders[[#This Row],[Customer ID]],customers[],9,FALSE)</f>
        <v>Yes</v>
      </c>
      <c r="U971" t="str">
        <f t="shared" si="61"/>
        <v>Été</v>
      </c>
      <c r="V971" t="str">
        <f t="shared" si="62"/>
        <v>Dark</v>
      </c>
      <c r="W971" s="3">
        <f t="shared" si="63"/>
        <v>12.95</v>
      </c>
    </row>
    <row r="972" spans="1:23" x14ac:dyDescent="0.2">
      <c r="A972" t="s">
        <v>5972</v>
      </c>
      <c r="B972" s="1">
        <v>43729</v>
      </c>
      <c r="C972" t="s">
        <v>5973</v>
      </c>
      <c r="D972" t="s">
        <v>6138</v>
      </c>
      <c r="E972">
        <v>1</v>
      </c>
      <c r="F972" t="s">
        <v>5974</v>
      </c>
      <c r="G972" t="s">
        <v>5975</v>
      </c>
      <c r="H972" t="s">
        <v>5976</v>
      </c>
      <c r="I972" t="s">
        <v>239</v>
      </c>
      <c r="J972" t="s">
        <v>18</v>
      </c>
      <c r="K972">
        <v>79165</v>
      </c>
      <c r="L972" s="2">
        <v>0.5</v>
      </c>
      <c r="M972" s="3">
        <v>8.25</v>
      </c>
      <c r="N972" s="3">
        <v>1.65</v>
      </c>
      <c r="O972">
        <v>0.90749999999999997</v>
      </c>
      <c r="P972" t="str">
        <f>INDEX(products[],MATCH('orders (2)'!D972,products[Product ID],0),2)</f>
        <v>Exc</v>
      </c>
      <c r="Q972" t="str">
        <f>INDEX(products[],MATCH('orders (2)'!D972,products[Product ID],0),3)</f>
        <v>M</v>
      </c>
      <c r="R972">
        <f>INDEX(customers[],MATCH('orders (2)'!C972,customers[Customer ID],0),3)</f>
        <v>0</v>
      </c>
      <c r="S972" t="str">
        <f t="shared" si="60"/>
        <v>Excercice</v>
      </c>
      <c r="T972" t="str">
        <f>VLOOKUP(orders[[#This Row],[Customer ID]],customers[],9,FALSE)</f>
        <v>No</v>
      </c>
      <c r="U972" t="str">
        <f t="shared" si="61"/>
        <v xml:space="preserve">Automne </v>
      </c>
      <c r="V972" t="str">
        <f t="shared" si="62"/>
        <v>Medium</v>
      </c>
      <c r="W972" s="3">
        <f t="shared" si="63"/>
        <v>8.25</v>
      </c>
    </row>
    <row r="973" spans="1:23" x14ac:dyDescent="0.2">
      <c r="A973" t="s">
        <v>5977</v>
      </c>
      <c r="B973" s="1">
        <v>43703</v>
      </c>
      <c r="C973" t="s">
        <v>5978</v>
      </c>
      <c r="D973" t="s">
        <v>6181</v>
      </c>
      <c r="E973">
        <v>5</v>
      </c>
      <c r="F973" t="s">
        <v>5979</v>
      </c>
      <c r="G973" t="s">
        <v>5981</v>
      </c>
      <c r="H973" t="s">
        <v>5982</v>
      </c>
      <c r="I973" t="s">
        <v>105</v>
      </c>
      <c r="J973" t="s">
        <v>18</v>
      </c>
      <c r="K973">
        <v>76121</v>
      </c>
      <c r="L973" s="2">
        <v>2.5</v>
      </c>
      <c r="M973" s="3">
        <v>29.784999999999997</v>
      </c>
      <c r="N973" s="3">
        <v>1.1913999999999998</v>
      </c>
      <c r="O973">
        <v>2.6806499999999995</v>
      </c>
      <c r="P973" t="str">
        <f>INDEX(products[],MATCH('orders (2)'!D973,products[Product ID],0),2)</f>
        <v>Ara</v>
      </c>
      <c r="Q973" t="str">
        <f>INDEX(products[],MATCH('orders (2)'!D973,products[Product ID],0),3)</f>
        <v>L</v>
      </c>
      <c r="R973" t="str">
        <f>INDEX(customers[],MATCH('orders (2)'!C973,customers[Customer ID],0),3)</f>
        <v>nfurberqz@jugem.jp</v>
      </c>
      <c r="S973" t="str">
        <f t="shared" si="60"/>
        <v>Arabica</v>
      </c>
      <c r="T973" t="str">
        <f>VLOOKUP(orders[[#This Row],[Customer ID]],customers[],9,FALSE)</f>
        <v>No</v>
      </c>
      <c r="U973" t="str">
        <f t="shared" si="61"/>
        <v>Été</v>
      </c>
      <c r="V973" t="str">
        <f t="shared" si="62"/>
        <v>Light</v>
      </c>
      <c r="W973" s="3">
        <f t="shared" si="63"/>
        <v>148.92499999999998</v>
      </c>
    </row>
    <row r="974" spans="1:23" x14ac:dyDescent="0.2">
      <c r="A974" t="s">
        <v>5983</v>
      </c>
      <c r="B974" s="1">
        <v>44411</v>
      </c>
      <c r="C974" t="s">
        <v>5984</v>
      </c>
      <c r="D974" t="s">
        <v>6181</v>
      </c>
      <c r="E974">
        <v>3</v>
      </c>
      <c r="F974" t="s">
        <v>5985</v>
      </c>
      <c r="G974" t="s">
        <v>5986</v>
      </c>
      <c r="H974" t="s">
        <v>5987</v>
      </c>
      <c r="I974" t="s">
        <v>330</v>
      </c>
      <c r="J974" t="s">
        <v>317</v>
      </c>
      <c r="K974" t="s">
        <v>331</v>
      </c>
      <c r="L974" s="2">
        <v>2.5</v>
      </c>
      <c r="M974" s="3">
        <v>29.784999999999997</v>
      </c>
      <c r="N974" s="3">
        <v>1.1913999999999998</v>
      </c>
      <c r="O974">
        <v>2.6806499999999995</v>
      </c>
      <c r="P974" t="str">
        <f>INDEX(products[],MATCH('orders (2)'!D974,products[Product ID],0),2)</f>
        <v>Ara</v>
      </c>
      <c r="Q974" t="str">
        <f>INDEX(products[],MATCH('orders (2)'!D974,products[Product ID],0),3)</f>
        <v>L</v>
      </c>
      <c r="R974">
        <f>INDEX(customers[],MATCH('orders (2)'!C974,customers[Customer ID],0),3)</f>
        <v>0</v>
      </c>
      <c r="S974" t="str">
        <f t="shared" si="60"/>
        <v>Arabica</v>
      </c>
      <c r="T974" t="str">
        <f>VLOOKUP(orders[[#This Row],[Customer ID]],customers[],9,FALSE)</f>
        <v>Yes</v>
      </c>
      <c r="U974" t="str">
        <f t="shared" si="61"/>
        <v>Été</v>
      </c>
      <c r="V974" t="str">
        <f t="shared" si="62"/>
        <v>Light</v>
      </c>
      <c r="W974" s="3">
        <f t="shared" si="63"/>
        <v>89.35499999999999</v>
      </c>
    </row>
    <row r="975" spans="1:23" x14ac:dyDescent="0.2">
      <c r="A975" t="s">
        <v>5988</v>
      </c>
      <c r="B975" s="1">
        <v>44493</v>
      </c>
      <c r="C975" t="s">
        <v>5989</v>
      </c>
      <c r="D975" t="s">
        <v>6161</v>
      </c>
      <c r="E975">
        <v>6</v>
      </c>
      <c r="F975" t="s">
        <v>5990</v>
      </c>
      <c r="G975" t="s">
        <v>5992</v>
      </c>
      <c r="H975" t="s">
        <v>5993</v>
      </c>
      <c r="I975" t="s">
        <v>249</v>
      </c>
      <c r="J975" t="s">
        <v>18</v>
      </c>
      <c r="K975">
        <v>32575</v>
      </c>
      <c r="L975" s="2">
        <v>1</v>
      </c>
      <c r="M975" s="3">
        <v>14.55</v>
      </c>
      <c r="N975" s="3">
        <v>1.4550000000000001</v>
      </c>
      <c r="O975">
        <v>1.8915000000000002</v>
      </c>
      <c r="P975" t="str">
        <f>INDEX(products[],MATCH('orders (2)'!D975,products[Product ID],0),2)</f>
        <v>Lib</v>
      </c>
      <c r="Q975" t="str">
        <f>INDEX(products[],MATCH('orders (2)'!D975,products[Product ID],0),3)</f>
        <v>M</v>
      </c>
      <c r="R975" t="str">
        <f>INDEX(customers[],MATCH('orders (2)'!C975,customers[Customer ID],0),3)</f>
        <v>ckeaver1@ucoz.com</v>
      </c>
      <c r="S975" t="str">
        <f t="shared" si="60"/>
        <v>Liberta</v>
      </c>
      <c r="T975" t="str">
        <f>VLOOKUP(orders[[#This Row],[Customer ID]],customers[],9,FALSE)</f>
        <v>No</v>
      </c>
      <c r="U975" t="str">
        <f t="shared" si="61"/>
        <v>Automne</v>
      </c>
      <c r="V975" t="str">
        <f t="shared" si="62"/>
        <v>Medium</v>
      </c>
      <c r="W975" s="3">
        <f t="shared" si="63"/>
        <v>87.300000000000011</v>
      </c>
    </row>
    <row r="976" spans="1:23" x14ac:dyDescent="0.2">
      <c r="A976" t="s">
        <v>6018</v>
      </c>
      <c r="B976" s="1">
        <v>43913</v>
      </c>
      <c r="C976" t="s">
        <v>5989</v>
      </c>
      <c r="D976" t="s">
        <v>6179</v>
      </c>
      <c r="E976">
        <v>3</v>
      </c>
      <c r="F976" t="s">
        <v>5990</v>
      </c>
      <c r="G976" t="s">
        <v>5992</v>
      </c>
      <c r="H976" t="s">
        <v>5993</v>
      </c>
      <c r="I976" t="s">
        <v>249</v>
      </c>
      <c r="J976" t="s">
        <v>18</v>
      </c>
      <c r="K976">
        <v>32575</v>
      </c>
      <c r="L976" s="2">
        <v>0.5</v>
      </c>
      <c r="M976" s="3">
        <v>7.77</v>
      </c>
      <c r="N976" s="3">
        <v>1.5539999999999998</v>
      </c>
      <c r="O976">
        <v>0.69929999999999992</v>
      </c>
      <c r="P976" t="str">
        <f>INDEX(products[],MATCH('orders (2)'!D976,products[Product ID],0),2)</f>
        <v>Ara</v>
      </c>
      <c r="Q976" t="str">
        <f>INDEX(products[],MATCH('orders (2)'!D976,products[Product ID],0),3)</f>
        <v>L</v>
      </c>
      <c r="R976" t="str">
        <f>INDEX(customers[],MATCH('orders (2)'!C976,customers[Customer ID],0),3)</f>
        <v>ckeaver1@ucoz.com</v>
      </c>
      <c r="S976" t="str">
        <f t="shared" si="60"/>
        <v>Arabica</v>
      </c>
      <c r="T976" t="str">
        <f>VLOOKUP(orders[[#This Row],[Customer ID]],customers[],9,FALSE)</f>
        <v>No</v>
      </c>
      <c r="U976" t="str">
        <f t="shared" si="61"/>
        <v>Printemps</v>
      </c>
      <c r="V976" t="str">
        <f t="shared" si="62"/>
        <v>Light</v>
      </c>
      <c r="W976" s="3">
        <f t="shared" si="63"/>
        <v>23.31</v>
      </c>
    </row>
    <row r="977" spans="1:23" x14ac:dyDescent="0.2">
      <c r="A977" t="s">
        <v>5994</v>
      </c>
      <c r="B977" s="1">
        <v>43556</v>
      </c>
      <c r="C977" t="s">
        <v>5995</v>
      </c>
      <c r="D977" t="s">
        <v>6171</v>
      </c>
      <c r="E977">
        <v>1</v>
      </c>
      <c r="F977" t="s">
        <v>5996</v>
      </c>
      <c r="G977" t="s">
        <v>5998</v>
      </c>
      <c r="H977" t="s">
        <v>5999</v>
      </c>
      <c r="I977" t="s">
        <v>133</v>
      </c>
      <c r="J977" t="s">
        <v>18</v>
      </c>
      <c r="K977">
        <v>98405</v>
      </c>
      <c r="L977" s="2">
        <v>0.5</v>
      </c>
      <c r="M977" s="3">
        <v>5.3699999999999992</v>
      </c>
      <c r="N977" s="3">
        <v>1.0739999999999998</v>
      </c>
      <c r="O977">
        <v>0.32219999999999993</v>
      </c>
      <c r="P977" t="str">
        <f>INDEX(products[],MATCH('orders (2)'!D977,products[Product ID],0),2)</f>
        <v>Rob</v>
      </c>
      <c r="Q977" t="str">
        <f>INDEX(products[],MATCH('orders (2)'!D977,products[Product ID],0),3)</f>
        <v>D</v>
      </c>
      <c r="R977" t="str">
        <f>INDEX(customers[],MATCH('orders (2)'!C977,customers[Customer ID],0),3)</f>
        <v>sroseboroughr2@virginia.edu</v>
      </c>
      <c r="S977" t="str">
        <f t="shared" si="60"/>
        <v>Robesca</v>
      </c>
      <c r="T977" t="str">
        <f>VLOOKUP(orders[[#This Row],[Customer ID]],customers[],9,FALSE)</f>
        <v>Yes</v>
      </c>
      <c r="U977" t="str">
        <f t="shared" si="61"/>
        <v>Printemps</v>
      </c>
      <c r="V977" t="str">
        <f t="shared" si="62"/>
        <v>Dark</v>
      </c>
      <c r="W977" s="3">
        <f t="shared" si="63"/>
        <v>5.3699999999999992</v>
      </c>
    </row>
    <row r="978" spans="1:23" x14ac:dyDescent="0.2">
      <c r="A978" t="s">
        <v>6000</v>
      </c>
      <c r="B978" s="1">
        <v>44538</v>
      </c>
      <c r="C978" t="s">
        <v>6001</v>
      </c>
      <c r="D978" t="s">
        <v>6153</v>
      </c>
      <c r="E978">
        <v>3</v>
      </c>
      <c r="F978" t="s">
        <v>6002</v>
      </c>
      <c r="G978" t="s">
        <v>6004</v>
      </c>
      <c r="H978" t="s">
        <v>6005</v>
      </c>
      <c r="I978" t="s">
        <v>484</v>
      </c>
      <c r="J978" t="s">
        <v>317</v>
      </c>
      <c r="K978" t="s">
        <v>441</v>
      </c>
      <c r="L978" s="2">
        <v>0.2</v>
      </c>
      <c r="M978" s="3">
        <v>2.9849999999999999</v>
      </c>
      <c r="N978" s="3">
        <v>1.4924999999999999</v>
      </c>
      <c r="O978">
        <v>0.26865</v>
      </c>
      <c r="P978" t="str">
        <f>INDEX(products[],MATCH('orders (2)'!D978,products[Product ID],0),2)</f>
        <v>Ara</v>
      </c>
      <c r="Q978" t="str">
        <f>INDEX(products[],MATCH('orders (2)'!D978,products[Product ID],0),3)</f>
        <v>D</v>
      </c>
      <c r="R978" t="str">
        <f>INDEX(customers[],MATCH('orders (2)'!C978,customers[Customer ID],0),3)</f>
        <v>ckingwellr3@squarespace.com</v>
      </c>
      <c r="S978" t="str">
        <f t="shared" si="60"/>
        <v>Arabica</v>
      </c>
      <c r="T978" t="str">
        <f>VLOOKUP(orders[[#This Row],[Customer ID]],customers[],9,FALSE)</f>
        <v>Yes</v>
      </c>
      <c r="U978" t="str">
        <f t="shared" si="61"/>
        <v>Hiver</v>
      </c>
      <c r="V978" t="str">
        <f t="shared" si="62"/>
        <v>Dark</v>
      </c>
      <c r="W978" s="3">
        <f t="shared" si="63"/>
        <v>8.9550000000000001</v>
      </c>
    </row>
    <row r="979" spans="1:23" x14ac:dyDescent="0.2">
      <c r="A979" t="s">
        <v>6006</v>
      </c>
      <c r="B979" s="1">
        <v>43643</v>
      </c>
      <c r="C979" t="s">
        <v>6007</v>
      </c>
      <c r="D979" t="s">
        <v>6141</v>
      </c>
      <c r="E979">
        <v>5</v>
      </c>
      <c r="F979" t="s">
        <v>6008</v>
      </c>
      <c r="G979" t="s">
        <v>6010</v>
      </c>
      <c r="H979" t="s">
        <v>6011</v>
      </c>
      <c r="I979" t="s">
        <v>65</v>
      </c>
      <c r="J979" t="s">
        <v>18</v>
      </c>
      <c r="K979">
        <v>46896</v>
      </c>
      <c r="L979" s="2">
        <v>2.5</v>
      </c>
      <c r="M979" s="3">
        <v>27.484999999999996</v>
      </c>
      <c r="N979" s="3">
        <v>1.0993999999999999</v>
      </c>
      <c r="O979">
        <v>1.6490999999999998</v>
      </c>
      <c r="P979" t="str">
        <f>INDEX(products[],MATCH('orders (2)'!D979,products[Product ID],0),2)</f>
        <v>Rob</v>
      </c>
      <c r="Q979" t="str">
        <f>INDEX(products[],MATCH('orders (2)'!D979,products[Product ID],0),3)</f>
        <v>L</v>
      </c>
      <c r="R979" t="str">
        <f>INDEX(customers[],MATCH('orders (2)'!C979,customers[Customer ID],0),3)</f>
        <v>kcantor4@gmpg.org</v>
      </c>
      <c r="S979" t="str">
        <f t="shared" si="60"/>
        <v>Robesca</v>
      </c>
      <c r="T979" t="str">
        <f>VLOOKUP(orders[[#This Row],[Customer ID]],customers[],9,FALSE)</f>
        <v>Yes</v>
      </c>
      <c r="U979" t="str">
        <f t="shared" si="61"/>
        <v>Été</v>
      </c>
      <c r="V979" t="str">
        <f t="shared" si="62"/>
        <v>Light</v>
      </c>
      <c r="W979" s="3">
        <f t="shared" si="63"/>
        <v>137.42499999999998</v>
      </c>
    </row>
    <row r="980" spans="1:23" x14ac:dyDescent="0.2">
      <c r="A980" t="s">
        <v>6012</v>
      </c>
      <c r="B980" s="1">
        <v>44026</v>
      </c>
      <c r="C980" t="s">
        <v>6013</v>
      </c>
      <c r="D980" t="s">
        <v>6178</v>
      </c>
      <c r="E980">
        <v>5</v>
      </c>
      <c r="F980" t="s">
        <v>6014</v>
      </c>
      <c r="G980" t="s">
        <v>6016</v>
      </c>
      <c r="H980" t="s">
        <v>6017</v>
      </c>
      <c r="I980" t="s">
        <v>239</v>
      </c>
      <c r="J980" t="s">
        <v>18</v>
      </c>
      <c r="K980">
        <v>79105</v>
      </c>
      <c r="L980" s="2">
        <v>1</v>
      </c>
      <c r="M980" s="3">
        <v>11.95</v>
      </c>
      <c r="N980" s="3">
        <v>1.1949999999999998</v>
      </c>
      <c r="O980">
        <v>0.71699999999999997</v>
      </c>
      <c r="P980" t="str">
        <f>INDEX(products[],MATCH('orders (2)'!D980,products[Product ID],0),2)</f>
        <v>Rob</v>
      </c>
      <c r="Q980" t="str">
        <f>INDEX(products[],MATCH('orders (2)'!D980,products[Product ID],0),3)</f>
        <v>L</v>
      </c>
      <c r="R980" t="str">
        <f>INDEX(customers[],MATCH('orders (2)'!C980,customers[Customer ID],0),3)</f>
        <v>mblakemorer5@nsw.gov.au</v>
      </c>
      <c r="S980" t="str">
        <f t="shared" si="60"/>
        <v>Robesca</v>
      </c>
      <c r="T980" t="str">
        <f>VLOOKUP(orders[[#This Row],[Customer ID]],customers[],9,FALSE)</f>
        <v>No</v>
      </c>
      <c r="U980" t="str">
        <f t="shared" si="61"/>
        <v>Été</v>
      </c>
      <c r="V980" t="str">
        <f t="shared" si="62"/>
        <v>Light</v>
      </c>
      <c r="W980" s="3">
        <f t="shared" si="63"/>
        <v>59.75</v>
      </c>
    </row>
    <row r="981" spans="1:23" x14ac:dyDescent="0.2">
      <c r="A981" t="s">
        <v>6024</v>
      </c>
      <c r="B981" s="1">
        <v>43856</v>
      </c>
      <c r="C981" t="s">
        <v>6025</v>
      </c>
      <c r="D981" t="s">
        <v>6171</v>
      </c>
      <c r="E981">
        <v>2</v>
      </c>
      <c r="F981" t="s">
        <v>6026</v>
      </c>
      <c r="G981" t="s">
        <v>6027</v>
      </c>
      <c r="H981" t="s">
        <v>6028</v>
      </c>
      <c r="I981" t="s">
        <v>311</v>
      </c>
      <c r="J981" t="s">
        <v>18</v>
      </c>
      <c r="K981">
        <v>20910</v>
      </c>
      <c r="L981" s="2">
        <v>0.5</v>
      </c>
      <c r="M981" s="3">
        <v>5.3699999999999992</v>
      </c>
      <c r="N981" s="3">
        <v>1.0739999999999998</v>
      </c>
      <c r="O981">
        <v>0.32219999999999993</v>
      </c>
      <c r="P981" t="str">
        <f>INDEX(products[],MATCH('orders (2)'!D981,products[Product ID],0),2)</f>
        <v>Rob</v>
      </c>
      <c r="Q981" t="str">
        <f>INDEX(products[],MATCH('orders (2)'!D981,products[Product ID],0),3)</f>
        <v>D</v>
      </c>
      <c r="R981">
        <f>INDEX(customers[],MATCH('orders (2)'!C981,customers[Customer ID],0),3)</f>
        <v>0</v>
      </c>
      <c r="S981" t="str">
        <f t="shared" si="60"/>
        <v>Robesca</v>
      </c>
      <c r="T981" t="str">
        <f>VLOOKUP(orders[[#This Row],[Customer ID]],customers[],9,FALSE)</f>
        <v>No</v>
      </c>
      <c r="U981" t="str">
        <f t="shared" si="61"/>
        <v>Hiver</v>
      </c>
      <c r="V981" t="str">
        <f t="shared" si="62"/>
        <v>Dark</v>
      </c>
      <c r="W981" s="3">
        <f t="shared" si="63"/>
        <v>10.739999999999998</v>
      </c>
    </row>
    <row r="982" spans="1:23" x14ac:dyDescent="0.2">
      <c r="A982" t="s">
        <v>6029</v>
      </c>
      <c r="B982" s="1">
        <v>43982</v>
      </c>
      <c r="C982" t="s">
        <v>6030</v>
      </c>
      <c r="D982" t="s">
        <v>6184</v>
      </c>
      <c r="E982">
        <v>6</v>
      </c>
      <c r="F982" t="s">
        <v>6031</v>
      </c>
      <c r="G982" t="s">
        <v>6032</v>
      </c>
      <c r="H982" t="s">
        <v>6033</v>
      </c>
      <c r="I982" t="s">
        <v>230</v>
      </c>
      <c r="J982" t="s">
        <v>18</v>
      </c>
      <c r="K982">
        <v>53726</v>
      </c>
      <c r="L982" s="2">
        <v>2.5</v>
      </c>
      <c r="M982" s="3">
        <v>27.945</v>
      </c>
      <c r="N982" s="3">
        <v>1.1177999999999999</v>
      </c>
      <c r="O982">
        <v>3.07395</v>
      </c>
      <c r="P982" t="str">
        <f>INDEX(products[],MATCH('orders (2)'!D982,products[Product ID],0),2)</f>
        <v>Exc</v>
      </c>
      <c r="Q982" t="str">
        <f>INDEX(products[],MATCH('orders (2)'!D982,products[Product ID],0),3)</f>
        <v>D</v>
      </c>
      <c r="R982">
        <f>INDEX(customers[],MATCH('orders (2)'!C982,customers[Customer ID],0),3)</f>
        <v>0</v>
      </c>
      <c r="S982" t="str">
        <f t="shared" si="60"/>
        <v>Excercice</v>
      </c>
      <c r="T982" t="str">
        <f>VLOOKUP(orders[[#This Row],[Customer ID]],customers[],9,FALSE)</f>
        <v>Yes</v>
      </c>
      <c r="U982" t="str">
        <f t="shared" si="61"/>
        <v>Printemps</v>
      </c>
      <c r="V982" t="str">
        <f t="shared" si="62"/>
        <v>Dark</v>
      </c>
      <c r="W982" s="3">
        <f t="shared" si="63"/>
        <v>167.67000000000002</v>
      </c>
    </row>
    <row r="983" spans="1:23" x14ac:dyDescent="0.2">
      <c r="A983" t="s">
        <v>6034</v>
      </c>
      <c r="B983" s="1">
        <v>44397</v>
      </c>
      <c r="C983" t="s">
        <v>6035</v>
      </c>
      <c r="D983" t="s">
        <v>6152</v>
      </c>
      <c r="E983">
        <v>6</v>
      </c>
      <c r="F983" t="s">
        <v>6036</v>
      </c>
      <c r="G983" t="s">
        <v>6038</v>
      </c>
      <c r="H983" t="s">
        <v>6039</v>
      </c>
      <c r="I983" t="s">
        <v>225</v>
      </c>
      <c r="J983" t="s">
        <v>18</v>
      </c>
      <c r="K983">
        <v>77305</v>
      </c>
      <c r="L983" s="2">
        <v>0.2</v>
      </c>
      <c r="M983" s="3">
        <v>3.645</v>
      </c>
      <c r="N983" s="3">
        <v>1.8225</v>
      </c>
      <c r="O983">
        <v>0.40095000000000003</v>
      </c>
      <c r="P983" t="str">
        <f>INDEX(products[],MATCH('orders (2)'!D983,products[Product ID],0),2)</f>
        <v>Exc</v>
      </c>
      <c r="Q983" t="str">
        <f>INDEX(products[],MATCH('orders (2)'!D983,products[Product ID],0),3)</f>
        <v>D</v>
      </c>
      <c r="R983" t="str">
        <f>INDEX(customers[],MATCH('orders (2)'!C983,customers[Customer ID],0),3)</f>
        <v>cbernardotr9@wix.com</v>
      </c>
      <c r="S983" t="str">
        <f t="shared" si="60"/>
        <v>Excercice</v>
      </c>
      <c r="T983" t="str">
        <f>VLOOKUP(orders[[#This Row],[Customer ID]],customers[],9,FALSE)</f>
        <v>Yes</v>
      </c>
      <c r="U983" t="str">
        <f t="shared" si="61"/>
        <v>Été</v>
      </c>
      <c r="V983" t="str">
        <f t="shared" si="62"/>
        <v>Dark</v>
      </c>
      <c r="W983" s="3">
        <f t="shared" si="63"/>
        <v>21.87</v>
      </c>
    </row>
    <row r="984" spans="1:23" x14ac:dyDescent="0.2">
      <c r="A984" t="s">
        <v>6040</v>
      </c>
      <c r="B984" s="1">
        <v>44785</v>
      </c>
      <c r="C984" t="s">
        <v>6041</v>
      </c>
      <c r="D984" t="s">
        <v>6178</v>
      </c>
      <c r="E984">
        <v>2</v>
      </c>
      <c r="F984" t="s">
        <v>6042</v>
      </c>
      <c r="G984" t="s">
        <v>6044</v>
      </c>
      <c r="H984" t="s">
        <v>6045</v>
      </c>
      <c r="I984" t="s">
        <v>189</v>
      </c>
      <c r="J984" t="s">
        <v>18</v>
      </c>
      <c r="K984">
        <v>76205</v>
      </c>
      <c r="L984" s="2">
        <v>1</v>
      </c>
      <c r="M984" s="3">
        <v>11.95</v>
      </c>
      <c r="N984" s="3">
        <v>1.1949999999999998</v>
      </c>
      <c r="O984">
        <v>0.71699999999999997</v>
      </c>
      <c r="P984" t="str">
        <f>INDEX(products[],MATCH('orders (2)'!D984,products[Product ID],0),2)</f>
        <v>Rob</v>
      </c>
      <c r="Q984" t="str">
        <f>INDEX(products[],MATCH('orders (2)'!D984,products[Product ID],0),3)</f>
        <v>L</v>
      </c>
      <c r="R984" t="str">
        <f>INDEX(customers[],MATCH('orders (2)'!C984,customers[Customer ID],0),3)</f>
        <v>kkemeryra@t.co</v>
      </c>
      <c r="S984" t="str">
        <f t="shared" si="60"/>
        <v>Robesca</v>
      </c>
      <c r="T984" t="str">
        <f>VLOOKUP(orders[[#This Row],[Customer ID]],customers[],9,FALSE)</f>
        <v>Yes</v>
      </c>
      <c r="U984" t="str">
        <f t="shared" si="61"/>
        <v>Été</v>
      </c>
      <c r="V984" t="str">
        <f t="shared" si="62"/>
        <v>Light</v>
      </c>
      <c r="W984" s="3">
        <f t="shared" si="63"/>
        <v>23.9</v>
      </c>
    </row>
    <row r="985" spans="1:23" x14ac:dyDescent="0.2">
      <c r="A985" t="s">
        <v>6046</v>
      </c>
      <c r="B985" s="1">
        <v>43831</v>
      </c>
      <c r="C985" t="s">
        <v>6047</v>
      </c>
      <c r="D985" t="s">
        <v>6151</v>
      </c>
      <c r="E985">
        <v>2</v>
      </c>
      <c r="F985" t="s">
        <v>6048</v>
      </c>
      <c r="G985" t="s">
        <v>6050</v>
      </c>
      <c r="H985" t="s">
        <v>6051</v>
      </c>
      <c r="I985" t="s">
        <v>38</v>
      </c>
      <c r="J985" t="s">
        <v>18</v>
      </c>
      <c r="K985">
        <v>43231</v>
      </c>
      <c r="L985" s="2">
        <v>0.2</v>
      </c>
      <c r="M985" s="3">
        <v>3.375</v>
      </c>
      <c r="N985" s="3">
        <v>1.6875</v>
      </c>
      <c r="O985">
        <v>0.30374999999999996</v>
      </c>
      <c r="P985" t="str">
        <f>INDEX(products[],MATCH('orders (2)'!D985,products[Product ID],0),2)</f>
        <v>Ara</v>
      </c>
      <c r="Q985" t="str">
        <f>INDEX(products[],MATCH('orders (2)'!D985,products[Product ID],0),3)</f>
        <v>M</v>
      </c>
      <c r="R985" t="str">
        <f>INDEX(customers[],MATCH('orders (2)'!C985,customers[Customer ID],0),3)</f>
        <v>fparlotrb@forbes.com</v>
      </c>
      <c r="S985" t="str">
        <f t="shared" si="60"/>
        <v>Arabica</v>
      </c>
      <c r="T985" t="str">
        <f>VLOOKUP(orders[[#This Row],[Customer ID]],customers[],9,FALSE)</f>
        <v>Yes</v>
      </c>
      <c r="U985" t="str">
        <f t="shared" si="61"/>
        <v>Hiver</v>
      </c>
      <c r="V985" t="str">
        <f t="shared" si="62"/>
        <v>Medium</v>
      </c>
      <c r="W985" s="3">
        <f t="shared" si="63"/>
        <v>6.75</v>
      </c>
    </row>
    <row r="986" spans="1:23" x14ac:dyDescent="0.2">
      <c r="A986" t="s">
        <v>6052</v>
      </c>
      <c r="B986" s="1">
        <v>44214</v>
      </c>
      <c r="C986" t="s">
        <v>6053</v>
      </c>
      <c r="D986" t="s">
        <v>6165</v>
      </c>
      <c r="E986">
        <v>1</v>
      </c>
      <c r="F986" t="s">
        <v>6054</v>
      </c>
      <c r="H986" t="s">
        <v>6056</v>
      </c>
      <c r="I986" t="s">
        <v>406</v>
      </c>
      <c r="J986" t="s">
        <v>317</v>
      </c>
      <c r="K986" t="s">
        <v>403</v>
      </c>
      <c r="L986" s="2">
        <v>2.5</v>
      </c>
      <c r="M986" s="3">
        <v>31.624999999999996</v>
      </c>
      <c r="N986" s="3">
        <v>1.2649999999999999</v>
      </c>
      <c r="O986">
        <v>3.4787499999999998</v>
      </c>
      <c r="P986" t="str">
        <f>INDEX(products[],MATCH('orders (2)'!D986,products[Product ID],0),2)</f>
        <v>Exc</v>
      </c>
      <c r="Q986" t="str">
        <f>INDEX(products[],MATCH('orders (2)'!D986,products[Product ID],0),3)</f>
        <v>M</v>
      </c>
      <c r="R986" t="str">
        <f>INDEX(customers[],MATCH('orders (2)'!C986,customers[Customer ID],0),3)</f>
        <v>rcheakrc@tripadvisor.com</v>
      </c>
      <c r="S986" t="str">
        <f t="shared" si="60"/>
        <v>Excercice</v>
      </c>
      <c r="T986" t="str">
        <f>VLOOKUP(orders[[#This Row],[Customer ID]],customers[],9,FALSE)</f>
        <v>Yes</v>
      </c>
      <c r="U986" t="str">
        <f t="shared" si="61"/>
        <v>Hiver</v>
      </c>
      <c r="V986" t="str">
        <f t="shared" si="62"/>
        <v>Medium</v>
      </c>
      <c r="W986" s="3">
        <f t="shared" si="63"/>
        <v>31.624999999999996</v>
      </c>
    </row>
    <row r="987" spans="1:23" x14ac:dyDescent="0.2">
      <c r="A987" t="s">
        <v>6057</v>
      </c>
      <c r="B987" s="1">
        <v>44561</v>
      </c>
      <c r="C987" t="s">
        <v>6058</v>
      </c>
      <c r="D987" t="s">
        <v>6178</v>
      </c>
      <c r="E987">
        <v>4</v>
      </c>
      <c r="F987" t="s">
        <v>6059</v>
      </c>
      <c r="G987" t="s">
        <v>6061</v>
      </c>
      <c r="H987" t="s">
        <v>6062</v>
      </c>
      <c r="I987" t="s">
        <v>132</v>
      </c>
      <c r="J987" t="s">
        <v>18</v>
      </c>
      <c r="K987">
        <v>80045</v>
      </c>
      <c r="L987" s="2">
        <v>1</v>
      </c>
      <c r="M987" s="3">
        <v>11.95</v>
      </c>
      <c r="N987" s="3">
        <v>1.1949999999999998</v>
      </c>
      <c r="O987">
        <v>0.71699999999999997</v>
      </c>
      <c r="P987" t="str">
        <f>INDEX(products[],MATCH('orders (2)'!D987,products[Product ID],0),2)</f>
        <v>Rob</v>
      </c>
      <c r="Q987" t="str">
        <f>INDEX(products[],MATCH('orders (2)'!D987,products[Product ID],0),3)</f>
        <v>L</v>
      </c>
      <c r="R987" t="str">
        <f>INDEX(customers[],MATCH('orders (2)'!C987,customers[Customer ID],0),3)</f>
        <v>kogeneayrd@utexas.edu</v>
      </c>
      <c r="S987" t="str">
        <f t="shared" si="60"/>
        <v>Robesca</v>
      </c>
      <c r="T987" t="str">
        <f>VLOOKUP(orders[[#This Row],[Customer ID]],customers[],9,FALSE)</f>
        <v>No</v>
      </c>
      <c r="U987" t="str">
        <f t="shared" si="61"/>
        <v>Hiver</v>
      </c>
      <c r="V987" t="str">
        <f t="shared" si="62"/>
        <v>Light</v>
      </c>
      <c r="W987" s="3">
        <f t="shared" si="63"/>
        <v>47.8</v>
      </c>
    </row>
    <row r="988" spans="1:23" x14ac:dyDescent="0.2">
      <c r="A988" t="s">
        <v>6063</v>
      </c>
      <c r="B988" s="1">
        <v>43955</v>
      </c>
      <c r="C988" t="s">
        <v>6064</v>
      </c>
      <c r="D988" t="s">
        <v>6180</v>
      </c>
      <c r="E988">
        <v>1</v>
      </c>
      <c r="F988" t="s">
        <v>6065</v>
      </c>
      <c r="G988" t="s">
        <v>6067</v>
      </c>
      <c r="H988" t="s">
        <v>6068</v>
      </c>
      <c r="I988" t="s">
        <v>146</v>
      </c>
      <c r="J988" t="s">
        <v>18</v>
      </c>
      <c r="K988">
        <v>32128</v>
      </c>
      <c r="L988" s="2">
        <v>2.5</v>
      </c>
      <c r="M988" s="3">
        <v>33.464999999999996</v>
      </c>
      <c r="N988" s="3">
        <v>1.3385999999999998</v>
      </c>
      <c r="O988">
        <v>4.3504499999999995</v>
      </c>
      <c r="P988" t="str">
        <f>INDEX(products[],MATCH('orders (2)'!D988,products[Product ID],0),2)</f>
        <v>Lib</v>
      </c>
      <c r="Q988" t="str">
        <f>INDEX(products[],MATCH('orders (2)'!D988,products[Product ID],0),3)</f>
        <v>M</v>
      </c>
      <c r="R988" t="str">
        <f>INDEX(customers[],MATCH('orders (2)'!C988,customers[Customer ID],0),3)</f>
        <v>cayrere@symantec.com</v>
      </c>
      <c r="S988" t="str">
        <f t="shared" si="60"/>
        <v>Liberta</v>
      </c>
      <c r="T988" t="str">
        <f>VLOOKUP(orders[[#This Row],[Customer ID]],customers[],9,FALSE)</f>
        <v>No</v>
      </c>
      <c r="U988" t="str">
        <f t="shared" si="61"/>
        <v>Printemps</v>
      </c>
      <c r="V988" t="str">
        <f t="shared" si="62"/>
        <v>Medium</v>
      </c>
      <c r="W988" s="3">
        <f t="shared" si="63"/>
        <v>33.464999999999996</v>
      </c>
    </row>
    <row r="989" spans="1:23" x14ac:dyDescent="0.2">
      <c r="A989" t="s">
        <v>6069</v>
      </c>
      <c r="B989" s="1">
        <v>44247</v>
      </c>
      <c r="C989" t="s">
        <v>6070</v>
      </c>
      <c r="D989" t="s">
        <v>6157</v>
      </c>
      <c r="E989">
        <v>5</v>
      </c>
      <c r="F989" t="s">
        <v>6071</v>
      </c>
      <c r="G989" t="s">
        <v>6073</v>
      </c>
      <c r="H989" t="s">
        <v>6074</v>
      </c>
      <c r="I989" t="s">
        <v>250</v>
      </c>
      <c r="J989" t="s">
        <v>27</v>
      </c>
      <c r="K989" t="s">
        <v>113</v>
      </c>
      <c r="L989" s="2">
        <v>0.5</v>
      </c>
      <c r="M989" s="3">
        <v>5.97</v>
      </c>
      <c r="N989" s="3">
        <v>1.194</v>
      </c>
      <c r="O989">
        <v>0.5373</v>
      </c>
      <c r="P989" t="str">
        <f>INDEX(products[],MATCH('orders (2)'!D989,products[Product ID],0),2)</f>
        <v>Ara</v>
      </c>
      <c r="Q989" t="str">
        <f>INDEX(products[],MATCH('orders (2)'!D989,products[Product ID],0),3)</f>
        <v>D</v>
      </c>
      <c r="R989" t="str">
        <f>INDEX(customers[],MATCH('orders (2)'!C989,customers[Customer ID],0),3)</f>
        <v>lkynetonrf@macromedia.com</v>
      </c>
      <c r="S989" t="str">
        <f t="shared" si="60"/>
        <v>Arabica</v>
      </c>
      <c r="T989" t="str">
        <f>VLOOKUP(orders[[#This Row],[Customer ID]],customers[],9,FALSE)</f>
        <v>Yes</v>
      </c>
      <c r="U989" t="str">
        <f t="shared" si="61"/>
        <v>Hiver</v>
      </c>
      <c r="V989" t="str">
        <f t="shared" si="62"/>
        <v>Dark</v>
      </c>
      <c r="W989" s="3">
        <f t="shared" si="63"/>
        <v>29.849999999999998</v>
      </c>
    </row>
    <row r="990" spans="1:23" x14ac:dyDescent="0.2">
      <c r="A990" t="s">
        <v>6075</v>
      </c>
      <c r="B990" s="1">
        <v>43897</v>
      </c>
      <c r="C990" t="s">
        <v>6076</v>
      </c>
      <c r="D990" t="s">
        <v>6137</v>
      </c>
      <c r="E990">
        <v>3</v>
      </c>
      <c r="F990" t="s">
        <v>6077</v>
      </c>
      <c r="G990" t="s">
        <v>6078</v>
      </c>
      <c r="H990" t="s">
        <v>6079</v>
      </c>
      <c r="I990" t="s">
        <v>366</v>
      </c>
      <c r="J990" t="s">
        <v>27</v>
      </c>
      <c r="K990" t="s">
        <v>367</v>
      </c>
      <c r="L990" s="2">
        <v>1</v>
      </c>
      <c r="M990" s="3">
        <v>9.9499999999999993</v>
      </c>
      <c r="N990" s="3">
        <v>0.99499999999999988</v>
      </c>
      <c r="O990">
        <v>0.59699999999999998</v>
      </c>
      <c r="P990" t="str">
        <f>INDEX(products[],MATCH('orders (2)'!D990,products[Product ID],0),2)</f>
        <v>Rob</v>
      </c>
      <c r="Q990" t="str">
        <f>INDEX(products[],MATCH('orders (2)'!D990,products[Product ID],0),3)</f>
        <v>M</v>
      </c>
      <c r="R990">
        <f>INDEX(customers[],MATCH('orders (2)'!C990,customers[Customer ID],0),3)</f>
        <v>0</v>
      </c>
      <c r="S990" t="str">
        <f t="shared" si="60"/>
        <v>Robesca</v>
      </c>
      <c r="T990" t="str">
        <f>VLOOKUP(orders[[#This Row],[Customer ID]],customers[],9,FALSE)</f>
        <v>Yes</v>
      </c>
      <c r="U990" t="str">
        <f t="shared" si="61"/>
        <v>Printemps</v>
      </c>
      <c r="V990" t="str">
        <f t="shared" si="62"/>
        <v>Medium</v>
      </c>
      <c r="W990" s="3">
        <f t="shared" si="63"/>
        <v>29.849999999999998</v>
      </c>
    </row>
    <row r="991" spans="1:23" x14ac:dyDescent="0.2">
      <c r="A991" t="s">
        <v>6080</v>
      </c>
      <c r="B991" s="1">
        <v>43560</v>
      </c>
      <c r="C991" t="s">
        <v>6081</v>
      </c>
      <c r="D991" t="s">
        <v>6174</v>
      </c>
      <c r="E991">
        <v>6</v>
      </c>
      <c r="F991" t="s">
        <v>6082</v>
      </c>
      <c r="G991" t="s">
        <v>6083</v>
      </c>
      <c r="H991" t="s">
        <v>6084</v>
      </c>
      <c r="I991" t="s">
        <v>103</v>
      </c>
      <c r="J991" t="s">
        <v>18</v>
      </c>
      <c r="K991">
        <v>63131</v>
      </c>
      <c r="L991" s="2">
        <v>2.5</v>
      </c>
      <c r="M991" s="3">
        <v>25.874999999999996</v>
      </c>
      <c r="N991" s="3">
        <v>1.0349999999999999</v>
      </c>
      <c r="O991">
        <v>2.3287499999999994</v>
      </c>
      <c r="P991" t="str">
        <f>INDEX(products[],MATCH('orders (2)'!D991,products[Product ID],0),2)</f>
        <v>Ara</v>
      </c>
      <c r="Q991" t="str">
        <f>INDEX(products[],MATCH('orders (2)'!D991,products[Product ID],0),3)</f>
        <v>M</v>
      </c>
      <c r="R991">
        <f>INDEX(customers[],MATCH('orders (2)'!C991,customers[Customer ID],0),3)</f>
        <v>0</v>
      </c>
      <c r="S991" t="str">
        <f t="shared" si="60"/>
        <v>Arabica</v>
      </c>
      <c r="T991" t="str">
        <f>VLOOKUP(orders[[#This Row],[Customer ID]],customers[],9,FALSE)</f>
        <v>Yes</v>
      </c>
      <c r="U991" t="str">
        <f t="shared" si="61"/>
        <v>Printemps</v>
      </c>
      <c r="V991" t="str">
        <f t="shared" si="62"/>
        <v>Medium</v>
      </c>
      <c r="W991" s="3">
        <f t="shared" si="63"/>
        <v>155.24999999999997</v>
      </c>
    </row>
    <row r="992" spans="1:23" x14ac:dyDescent="0.2">
      <c r="A992" t="s">
        <v>6085</v>
      </c>
      <c r="B992" s="1">
        <v>44718</v>
      </c>
      <c r="C992" t="s">
        <v>6117</v>
      </c>
      <c r="D992" t="s">
        <v>6152</v>
      </c>
      <c r="E992">
        <v>5</v>
      </c>
      <c r="F992" t="s">
        <v>6118</v>
      </c>
      <c r="G992" t="s">
        <v>6119</v>
      </c>
      <c r="H992" t="s">
        <v>6120</v>
      </c>
      <c r="I992" t="s">
        <v>4510</v>
      </c>
      <c r="J992" t="s">
        <v>18</v>
      </c>
      <c r="K992">
        <v>72905</v>
      </c>
      <c r="L992" s="2">
        <v>0.2</v>
      </c>
      <c r="M992" s="3">
        <v>3.645</v>
      </c>
      <c r="N992" s="3">
        <v>1.8225</v>
      </c>
      <c r="O992">
        <v>0.40095000000000003</v>
      </c>
      <c r="P992" t="str">
        <f>INDEX(products[],MATCH('orders (2)'!D992,products[Product ID],0),2)</f>
        <v>Exc</v>
      </c>
      <c r="Q992" t="str">
        <f>INDEX(products[],MATCH('orders (2)'!D992,products[Product ID],0),3)</f>
        <v>D</v>
      </c>
      <c r="R992">
        <f>INDEX(customers[],MATCH('orders (2)'!C992,customers[Customer ID],0),3)</f>
        <v>0</v>
      </c>
      <c r="S992" t="str">
        <f t="shared" si="60"/>
        <v>Excercice</v>
      </c>
      <c r="T992" t="str">
        <f>VLOOKUP(orders[[#This Row],[Customer ID]],customers[],9,FALSE)</f>
        <v>No</v>
      </c>
      <c r="U992" t="str">
        <f t="shared" si="61"/>
        <v>Été</v>
      </c>
      <c r="V992" t="str">
        <f t="shared" si="62"/>
        <v>Dark</v>
      </c>
      <c r="W992" s="3">
        <f t="shared" si="63"/>
        <v>18.225000000000001</v>
      </c>
    </row>
    <row r="993" spans="1:23" x14ac:dyDescent="0.2">
      <c r="A993" t="s">
        <v>6085</v>
      </c>
      <c r="B993" s="1">
        <v>44718</v>
      </c>
      <c r="C993" t="s">
        <v>6117</v>
      </c>
      <c r="D993" t="s">
        <v>6168</v>
      </c>
      <c r="E993">
        <v>2</v>
      </c>
      <c r="F993" t="s">
        <v>6118</v>
      </c>
      <c r="G993" t="s">
        <v>6119</v>
      </c>
      <c r="H993" t="s">
        <v>6120</v>
      </c>
      <c r="I993" t="s">
        <v>4510</v>
      </c>
      <c r="J993" t="s">
        <v>18</v>
      </c>
      <c r="K993">
        <v>72905</v>
      </c>
      <c r="L993" s="2">
        <v>0.5</v>
      </c>
      <c r="M993" s="3">
        <v>7.77</v>
      </c>
      <c r="N993" s="3">
        <v>1.5539999999999998</v>
      </c>
      <c r="O993">
        <v>1.0101</v>
      </c>
      <c r="P993" t="str">
        <f>INDEX(products[],MATCH('orders (2)'!D993,products[Product ID],0),2)</f>
        <v>Lib</v>
      </c>
      <c r="Q993" t="str">
        <f>INDEX(products[],MATCH('orders (2)'!D993,products[Product ID],0),3)</f>
        <v>D</v>
      </c>
      <c r="R993">
        <f>INDEX(customers[],MATCH('orders (2)'!C993,customers[Customer ID],0),3)</f>
        <v>0</v>
      </c>
      <c r="S993" t="str">
        <f t="shared" si="60"/>
        <v>Liberta</v>
      </c>
      <c r="T993" t="str">
        <f>VLOOKUP(orders[[#This Row],[Customer ID]],customers[],9,FALSE)</f>
        <v>No</v>
      </c>
      <c r="U993" t="str">
        <f t="shared" si="61"/>
        <v>Été</v>
      </c>
      <c r="V993" t="str">
        <f t="shared" si="62"/>
        <v>Dark</v>
      </c>
      <c r="W993" s="3">
        <f t="shared" si="63"/>
        <v>15.54</v>
      </c>
    </row>
    <row r="994" spans="1:23" x14ac:dyDescent="0.2">
      <c r="A994" t="s">
        <v>6116</v>
      </c>
      <c r="B994" s="1">
        <v>44685</v>
      </c>
      <c r="C994" t="s">
        <v>6117</v>
      </c>
      <c r="D994" t="s">
        <v>6145</v>
      </c>
      <c r="E994">
        <v>5</v>
      </c>
      <c r="F994" t="s">
        <v>6118</v>
      </c>
      <c r="G994" t="s">
        <v>6119</v>
      </c>
      <c r="H994" t="s">
        <v>6120</v>
      </c>
      <c r="I994" t="s">
        <v>4510</v>
      </c>
      <c r="J994" t="s">
        <v>18</v>
      </c>
      <c r="K994">
        <v>72905</v>
      </c>
      <c r="L994" s="2">
        <v>0.5</v>
      </c>
      <c r="M994" s="3">
        <v>5.97</v>
      </c>
      <c r="N994" s="3">
        <v>1.194</v>
      </c>
      <c r="O994">
        <v>0.35819999999999996</v>
      </c>
      <c r="P994" t="str">
        <f>INDEX(products[],MATCH('orders (2)'!D994,products[Product ID],0),2)</f>
        <v>Rob</v>
      </c>
      <c r="Q994" t="str">
        <f>INDEX(products[],MATCH('orders (2)'!D994,products[Product ID],0),3)</f>
        <v>M</v>
      </c>
      <c r="R994">
        <f>INDEX(customers[],MATCH('orders (2)'!C994,customers[Customer ID],0),3)</f>
        <v>0</v>
      </c>
      <c r="S994" t="str">
        <f t="shared" si="60"/>
        <v>Robesca</v>
      </c>
      <c r="T994" t="str">
        <f>VLOOKUP(orders[[#This Row],[Customer ID]],customers[],9,FALSE)</f>
        <v>No</v>
      </c>
      <c r="U994" t="str">
        <f t="shared" si="61"/>
        <v>Printemps</v>
      </c>
      <c r="V994" t="str">
        <f t="shared" si="62"/>
        <v>Medium</v>
      </c>
      <c r="W994" s="3">
        <f t="shared" si="63"/>
        <v>29.849999999999998</v>
      </c>
    </row>
    <row r="995" spans="1:23" x14ac:dyDescent="0.2">
      <c r="A995" t="s">
        <v>6121</v>
      </c>
      <c r="B995" s="1">
        <v>43749</v>
      </c>
      <c r="C995" t="s">
        <v>6117</v>
      </c>
      <c r="D995" t="s">
        <v>6156</v>
      </c>
      <c r="E995">
        <v>4</v>
      </c>
      <c r="F995" t="s">
        <v>6118</v>
      </c>
      <c r="G995" t="s">
        <v>6119</v>
      </c>
      <c r="H995" t="s">
        <v>6120</v>
      </c>
      <c r="I995" t="s">
        <v>4510</v>
      </c>
      <c r="J995" t="s">
        <v>18</v>
      </c>
      <c r="K995">
        <v>72905</v>
      </c>
      <c r="L995" s="2">
        <v>0.5</v>
      </c>
      <c r="M995" s="3">
        <v>6.75</v>
      </c>
      <c r="N995" s="3">
        <v>1.35</v>
      </c>
      <c r="O995">
        <v>0.60749999999999993</v>
      </c>
      <c r="P995" t="str">
        <f>INDEX(products[],MATCH('orders (2)'!D995,products[Product ID],0),2)</f>
        <v>Ara</v>
      </c>
      <c r="Q995" t="str">
        <f>INDEX(products[],MATCH('orders (2)'!D995,products[Product ID],0),3)</f>
        <v>M</v>
      </c>
      <c r="R995">
        <f>INDEX(customers[],MATCH('orders (2)'!C995,customers[Customer ID],0),3)</f>
        <v>0</v>
      </c>
      <c r="S995" t="str">
        <f t="shared" si="60"/>
        <v>Arabica</v>
      </c>
      <c r="T995" t="str">
        <f>VLOOKUP(orders[[#This Row],[Customer ID]],customers[],9,FALSE)</f>
        <v>No</v>
      </c>
      <c r="U995" t="str">
        <f t="shared" si="61"/>
        <v>Automne</v>
      </c>
      <c r="V995" t="str">
        <f t="shared" si="62"/>
        <v>Medium</v>
      </c>
      <c r="W995" s="3">
        <f t="shared" si="63"/>
        <v>27</v>
      </c>
    </row>
    <row r="996" spans="1:23" x14ac:dyDescent="0.2">
      <c r="A996" t="s">
        <v>6095</v>
      </c>
      <c r="B996" s="1">
        <v>44276</v>
      </c>
      <c r="C996" t="s">
        <v>6096</v>
      </c>
      <c r="D996" t="s">
        <v>6163</v>
      </c>
      <c r="E996">
        <v>3</v>
      </c>
      <c r="F996" t="s">
        <v>6097</v>
      </c>
      <c r="G996" t="s">
        <v>6098</v>
      </c>
      <c r="H996" t="s">
        <v>6099</v>
      </c>
      <c r="I996" t="s">
        <v>487</v>
      </c>
      <c r="J996" t="s">
        <v>317</v>
      </c>
      <c r="K996" t="s">
        <v>362</v>
      </c>
      <c r="L996" s="2">
        <v>2.5</v>
      </c>
      <c r="M996" s="3">
        <v>36.454999999999998</v>
      </c>
      <c r="N996" s="3">
        <v>1.4581999999999999</v>
      </c>
      <c r="O996">
        <v>4.7391499999999995</v>
      </c>
      <c r="P996" t="str">
        <f>INDEX(products[],MATCH('orders (2)'!D996,products[Product ID],0),2)</f>
        <v>Lib</v>
      </c>
      <c r="Q996" t="str">
        <f>INDEX(products[],MATCH('orders (2)'!D996,products[Product ID],0),3)</f>
        <v>L</v>
      </c>
      <c r="R996">
        <f>INDEX(customers[],MATCH('orders (2)'!C996,customers[Customer ID],0),3)</f>
        <v>0</v>
      </c>
      <c r="S996" t="str">
        <f t="shared" si="60"/>
        <v>Liberta</v>
      </c>
      <c r="T996" t="str">
        <f>VLOOKUP(orders[[#This Row],[Customer ID]],customers[],9,FALSE)</f>
        <v>No</v>
      </c>
      <c r="U996" t="str">
        <f t="shared" si="61"/>
        <v>Printemps</v>
      </c>
      <c r="V996" t="str">
        <f t="shared" si="62"/>
        <v>Light</v>
      </c>
      <c r="W996" s="3">
        <f t="shared" si="63"/>
        <v>109.36499999999999</v>
      </c>
    </row>
    <row r="997" spans="1:23" x14ac:dyDescent="0.2">
      <c r="A997" t="s">
        <v>6100</v>
      </c>
      <c r="B997" s="1">
        <v>44549</v>
      </c>
      <c r="C997" t="s">
        <v>6101</v>
      </c>
      <c r="D997" t="s">
        <v>6139</v>
      </c>
      <c r="E997">
        <v>6</v>
      </c>
      <c r="F997" t="s">
        <v>6102</v>
      </c>
      <c r="G997" t="s">
        <v>6103</v>
      </c>
      <c r="H997" t="s">
        <v>6104</v>
      </c>
      <c r="I997" t="s">
        <v>45</v>
      </c>
      <c r="J997" t="s">
        <v>18</v>
      </c>
      <c r="K997">
        <v>19125</v>
      </c>
      <c r="L997" s="2">
        <v>1</v>
      </c>
      <c r="M997" s="3">
        <v>12.95</v>
      </c>
      <c r="N997" s="3">
        <v>1.2949999999999999</v>
      </c>
      <c r="O997">
        <v>1.1655</v>
      </c>
      <c r="P997" t="str">
        <f>INDEX(products[],MATCH('orders (2)'!D997,products[Product ID],0),2)</f>
        <v>Ara</v>
      </c>
      <c r="Q997" t="str">
        <f>INDEX(products[],MATCH('orders (2)'!D997,products[Product ID],0),3)</f>
        <v>L</v>
      </c>
      <c r="R997">
        <f>INDEX(customers[],MATCH('orders (2)'!C997,customers[Customer ID],0),3)</f>
        <v>0</v>
      </c>
      <c r="S997" t="str">
        <f t="shared" si="60"/>
        <v>Arabica</v>
      </c>
      <c r="T997" t="str">
        <f>VLOOKUP(orders[[#This Row],[Customer ID]],customers[],9,FALSE)</f>
        <v>No</v>
      </c>
      <c r="U997" t="str">
        <f t="shared" si="61"/>
        <v>Hiver</v>
      </c>
      <c r="V997" t="str">
        <f t="shared" si="62"/>
        <v>Light</v>
      </c>
      <c r="W997" s="3">
        <f t="shared" si="63"/>
        <v>77.699999999999989</v>
      </c>
    </row>
    <row r="998" spans="1:23" x14ac:dyDescent="0.2">
      <c r="A998" t="s">
        <v>6105</v>
      </c>
      <c r="B998" s="1">
        <v>44244</v>
      </c>
      <c r="C998" t="s">
        <v>6106</v>
      </c>
      <c r="D998" t="s">
        <v>6153</v>
      </c>
      <c r="E998">
        <v>3</v>
      </c>
      <c r="F998" t="s">
        <v>6107</v>
      </c>
      <c r="G998" t="s">
        <v>6108</v>
      </c>
      <c r="H998" t="s">
        <v>6109</v>
      </c>
      <c r="I998" t="s">
        <v>464</v>
      </c>
      <c r="J998" t="s">
        <v>317</v>
      </c>
      <c r="K998" t="s">
        <v>382</v>
      </c>
      <c r="L998" s="2">
        <v>0.2</v>
      </c>
      <c r="M998" s="3">
        <v>2.9849999999999999</v>
      </c>
      <c r="N998" s="3">
        <v>1.4924999999999999</v>
      </c>
      <c r="O998">
        <v>0.26865</v>
      </c>
      <c r="P998" t="str">
        <f>INDEX(products[],MATCH('orders (2)'!D998,products[Product ID],0),2)</f>
        <v>Ara</v>
      </c>
      <c r="Q998" t="str">
        <f>INDEX(products[],MATCH('orders (2)'!D998,products[Product ID],0),3)</f>
        <v>D</v>
      </c>
      <c r="R998">
        <f>INDEX(customers[],MATCH('orders (2)'!C998,customers[Customer ID],0),3)</f>
        <v>0</v>
      </c>
      <c r="S998" t="str">
        <f t="shared" si="60"/>
        <v>Arabica</v>
      </c>
      <c r="T998" t="str">
        <f>VLOOKUP(orders[[#This Row],[Customer ID]],customers[],9,FALSE)</f>
        <v>No</v>
      </c>
      <c r="U998" t="str">
        <f t="shared" si="61"/>
        <v>Hiver</v>
      </c>
      <c r="V998" t="str">
        <f t="shared" si="62"/>
        <v>Dark</v>
      </c>
      <c r="W998" s="3">
        <f t="shared" si="63"/>
        <v>8.9550000000000001</v>
      </c>
    </row>
    <row r="999" spans="1:23" x14ac:dyDescent="0.2">
      <c r="A999" t="s">
        <v>6110</v>
      </c>
      <c r="B999" s="1">
        <v>43836</v>
      </c>
      <c r="C999" t="s">
        <v>6111</v>
      </c>
      <c r="D999" t="s">
        <v>6141</v>
      </c>
      <c r="E999">
        <v>1</v>
      </c>
      <c r="F999" t="s">
        <v>6112</v>
      </c>
      <c r="G999" t="s">
        <v>6114</v>
      </c>
      <c r="H999" t="s">
        <v>6115</v>
      </c>
      <c r="I999" t="s">
        <v>51</v>
      </c>
      <c r="J999" t="s">
        <v>18</v>
      </c>
      <c r="K999">
        <v>75210</v>
      </c>
      <c r="L999" s="2">
        <v>2.5</v>
      </c>
      <c r="M999" s="3">
        <v>27.484999999999996</v>
      </c>
      <c r="N999" s="3">
        <v>1.0993999999999999</v>
      </c>
      <c r="O999">
        <v>1.6490999999999998</v>
      </c>
      <c r="P999" t="str">
        <f>INDEX(products[],MATCH('orders (2)'!D999,products[Product ID],0),2)</f>
        <v>Rob</v>
      </c>
      <c r="Q999" t="str">
        <f>INDEX(products[],MATCH('orders (2)'!D999,products[Product ID],0),3)</f>
        <v>L</v>
      </c>
      <c r="R999" t="str">
        <f>INDEX(customers[],MATCH('orders (2)'!C999,customers[Customer ID],0),3)</f>
        <v>jtewelsonrn@samsung.com</v>
      </c>
      <c r="S999" t="str">
        <f t="shared" si="60"/>
        <v>Robesca</v>
      </c>
      <c r="T999" t="str">
        <f>VLOOKUP(orders[[#This Row],[Customer ID]],customers[],9,FALSE)</f>
        <v>No</v>
      </c>
      <c r="U999" t="str">
        <f t="shared" si="61"/>
        <v>Hiver</v>
      </c>
      <c r="V999" t="str">
        <f t="shared" si="62"/>
        <v>Light</v>
      </c>
      <c r="W999" s="3">
        <f t="shared" si="63"/>
        <v>27.484999999999996</v>
      </c>
    </row>
    <row r="1000" spans="1:23" x14ac:dyDescent="0.2">
      <c r="A1000" t="s">
        <v>6126</v>
      </c>
      <c r="B1000" s="1">
        <v>44411</v>
      </c>
      <c r="C1000" t="s">
        <v>6127</v>
      </c>
      <c r="D1000" t="s">
        <v>6146</v>
      </c>
      <c r="E1000">
        <v>1</v>
      </c>
      <c r="F1000" t="s">
        <v>6128</v>
      </c>
      <c r="G1000" t="s">
        <v>6130</v>
      </c>
      <c r="H1000" t="s">
        <v>6131</v>
      </c>
      <c r="I1000" t="s">
        <v>145</v>
      </c>
      <c r="J1000" t="s">
        <v>18</v>
      </c>
      <c r="K1000">
        <v>90610</v>
      </c>
      <c r="L1000" s="2">
        <v>1</v>
      </c>
      <c r="M1000" s="3">
        <v>9.9499999999999993</v>
      </c>
      <c r="N1000" s="3">
        <v>0.99499999999999988</v>
      </c>
      <c r="O1000">
        <v>0.89549999999999985</v>
      </c>
      <c r="P1000" t="str">
        <f>INDEX(products[],MATCH('orders (2)'!D1000,products[Product ID],0),2)</f>
        <v>Ara</v>
      </c>
      <c r="Q1000" t="str">
        <f>INDEX(products[],MATCH('orders (2)'!D1000,products[Product ID],0),3)</f>
        <v>D</v>
      </c>
      <c r="R1000" t="str">
        <f>INDEX(customers[],MATCH('orders (2)'!C1000,customers[Customer ID],0),3)</f>
        <v>njennyrq@bigcartel.com</v>
      </c>
      <c r="S1000" t="str">
        <f t="shared" si="60"/>
        <v>Arabica</v>
      </c>
      <c r="T1000" t="str">
        <f>VLOOKUP(orders[[#This Row],[Customer ID]],customers[],9,FALSE)</f>
        <v>No</v>
      </c>
      <c r="U1000" t="str">
        <f t="shared" si="61"/>
        <v>Été</v>
      </c>
      <c r="V1000" t="str">
        <f t="shared" si="62"/>
        <v>Dark</v>
      </c>
      <c r="W1000" s="3">
        <f t="shared" si="63"/>
        <v>9.9499999999999993</v>
      </c>
    </row>
    <row r="1001" spans="1:23" x14ac:dyDescent="0.2">
      <c r="A1001" t="s">
        <v>6132</v>
      </c>
      <c r="B1001" s="1">
        <v>44119</v>
      </c>
      <c r="C1001" t="s">
        <v>6133</v>
      </c>
      <c r="D1001" t="s">
        <v>6155</v>
      </c>
      <c r="E1001">
        <v>3</v>
      </c>
      <c r="F1001" t="s">
        <v>6134</v>
      </c>
      <c r="G1001" t="s">
        <v>6135</v>
      </c>
      <c r="H1001" t="s">
        <v>6136</v>
      </c>
      <c r="I1001" t="s">
        <v>179</v>
      </c>
      <c r="J1001" t="s">
        <v>27</v>
      </c>
      <c r="K1001" t="s">
        <v>300</v>
      </c>
      <c r="L1001" s="2">
        <v>0.2</v>
      </c>
      <c r="M1001" s="3">
        <v>4.125</v>
      </c>
      <c r="N1001" s="3">
        <v>2.0625</v>
      </c>
      <c r="O1001">
        <v>0.45374999999999999</v>
      </c>
      <c r="P1001" t="str">
        <f>INDEX(products[],MATCH('orders (2)'!D1001,products[Product ID],0),2)</f>
        <v>Exc</v>
      </c>
      <c r="Q1001" t="str">
        <f>INDEX(products[],MATCH('orders (2)'!D1001,products[Product ID],0),3)</f>
        <v>M</v>
      </c>
      <c r="R1001">
        <f>INDEX(customers[],MATCH('orders (2)'!C1001,customers[Customer ID],0),3)</f>
        <v>0</v>
      </c>
      <c r="S1001" t="str">
        <f t="shared" si="60"/>
        <v>Excercice</v>
      </c>
      <c r="T1001" t="str">
        <f>VLOOKUP(orders[[#This Row],[Customer ID]],customers[],9,FALSE)</f>
        <v>Yes</v>
      </c>
      <c r="U1001" t="str">
        <f t="shared" si="61"/>
        <v>Automne</v>
      </c>
      <c r="V1001" t="str">
        <f t="shared" si="62"/>
        <v>Medium</v>
      </c>
      <c r="W1001" s="3">
        <f t="shared" si="63"/>
        <v>12.375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6573-CB5F-4515-A1A8-EF5306459DB7}">
  <dimension ref="A3:K26"/>
  <sheetViews>
    <sheetView topLeftCell="A34" workbookViewId="0">
      <selection activeCell="I9" sqref="I9"/>
    </sheetView>
  </sheetViews>
  <sheetFormatPr defaultRowHeight="14.25" x14ac:dyDescent="0.2"/>
  <cols>
    <col min="1" max="1" width="17.375" customWidth="1"/>
    <col min="2" max="2" width="12" customWidth="1"/>
    <col min="3" max="3" width="24.875" customWidth="1"/>
    <col min="4" max="4" width="12" customWidth="1"/>
    <col min="5" max="5" width="19.625" customWidth="1"/>
    <col min="10" max="10" width="16.625" customWidth="1"/>
    <col min="11" max="11" width="12" customWidth="1"/>
  </cols>
  <sheetData>
    <row r="3" spans="1:11" x14ac:dyDescent="0.2">
      <c r="A3" s="5" t="s">
        <v>6213</v>
      </c>
      <c r="B3" t="s">
        <v>6243</v>
      </c>
    </row>
    <row r="4" spans="1:11" x14ac:dyDescent="0.2">
      <c r="A4" s="6" t="s">
        <v>27</v>
      </c>
      <c r="B4" s="8"/>
    </row>
    <row r="5" spans="1:11" x14ac:dyDescent="0.2">
      <c r="A5" s="9" t="s">
        <v>6189</v>
      </c>
      <c r="B5" s="8">
        <v>886.12000000000012</v>
      </c>
    </row>
    <row r="6" spans="1:11" x14ac:dyDescent="0.2">
      <c r="A6" s="9" t="s">
        <v>6190</v>
      </c>
      <c r="B6" s="8">
        <v>1912.385</v>
      </c>
    </row>
    <row r="7" spans="1:11" x14ac:dyDescent="0.2">
      <c r="A7" s="6" t="s">
        <v>317</v>
      </c>
      <c r="B7" s="8"/>
    </row>
    <row r="8" spans="1:11" x14ac:dyDescent="0.2">
      <c r="A8" s="9" t="s">
        <v>6190</v>
      </c>
      <c r="B8" s="8">
        <v>3129.9249999999997</v>
      </c>
    </row>
    <row r="9" spans="1:11" x14ac:dyDescent="0.2">
      <c r="A9" s="9" t="s">
        <v>6189</v>
      </c>
      <c r="B9" s="8">
        <v>3566.9399999999996</v>
      </c>
    </row>
    <row r="10" spans="1:11" x14ac:dyDescent="0.2">
      <c r="A10" s="6" t="s">
        <v>18</v>
      </c>
      <c r="B10" s="8"/>
    </row>
    <row r="11" spans="1:11" x14ac:dyDescent="0.2">
      <c r="A11" s="9" t="s">
        <v>6189</v>
      </c>
      <c r="B11" s="8">
        <v>16464.789999999986</v>
      </c>
    </row>
    <row r="12" spans="1:11" x14ac:dyDescent="0.2">
      <c r="A12" s="9" t="s">
        <v>6190</v>
      </c>
      <c r="B12" s="8">
        <v>19174.094999999998</v>
      </c>
    </row>
    <row r="13" spans="1:11" x14ac:dyDescent="0.2">
      <c r="A13" s="6" t="s">
        <v>6214</v>
      </c>
      <c r="B13" s="8">
        <v>45134.25499999999</v>
      </c>
      <c r="J13" s="5" t="s">
        <v>6213</v>
      </c>
      <c r="K13" t="s">
        <v>6243</v>
      </c>
    </row>
    <row r="14" spans="1:11" x14ac:dyDescent="0.2">
      <c r="J14" s="6" t="s">
        <v>1385</v>
      </c>
      <c r="K14" s="8">
        <v>218.73</v>
      </c>
    </row>
    <row r="15" spans="1:11" x14ac:dyDescent="0.2">
      <c r="J15" s="6" t="s">
        <v>5074</v>
      </c>
      <c r="K15" s="8">
        <v>246.20999999999998</v>
      </c>
    </row>
    <row r="16" spans="1:11" x14ac:dyDescent="0.2">
      <c r="J16" s="6" t="s">
        <v>5554</v>
      </c>
      <c r="K16" s="8">
        <v>251.12499999999997</v>
      </c>
    </row>
    <row r="17" spans="2:11" x14ac:dyDescent="0.2">
      <c r="J17" s="6" t="s">
        <v>3752</v>
      </c>
      <c r="K17" s="8">
        <v>278.01</v>
      </c>
    </row>
    <row r="18" spans="2:11" x14ac:dyDescent="0.2">
      <c r="J18" s="6" t="s">
        <v>1597</v>
      </c>
      <c r="K18" s="8">
        <v>281.67499999999995</v>
      </c>
    </row>
    <row r="19" spans="2:11" x14ac:dyDescent="0.2">
      <c r="C19" t="s">
        <v>6215</v>
      </c>
      <c r="D19" t="s">
        <v>6243</v>
      </c>
      <c r="J19" s="6" t="s">
        <v>2586</v>
      </c>
      <c r="K19" s="8">
        <v>289.11</v>
      </c>
    </row>
    <row r="20" spans="2:11" x14ac:dyDescent="0.2">
      <c r="B20" s="6">
        <v>1</v>
      </c>
      <c r="C20" s="8">
        <v>1450.1</v>
      </c>
      <c r="D20" s="8">
        <v>1450.1</v>
      </c>
      <c r="J20" s="6" t="s">
        <v>5764</v>
      </c>
      <c r="K20" s="8">
        <v>307.04499999999996</v>
      </c>
    </row>
    <row r="21" spans="2:11" x14ac:dyDescent="0.2">
      <c r="B21" s="6">
        <v>2</v>
      </c>
      <c r="C21" s="8">
        <v>1893.7099999999996</v>
      </c>
      <c r="D21" s="8">
        <v>3787.4199999999992</v>
      </c>
      <c r="J21" s="6" t="s">
        <v>5113</v>
      </c>
      <c r="K21" s="8">
        <v>317.06999999999994</v>
      </c>
    </row>
    <row r="22" spans="2:11" x14ac:dyDescent="0.2">
      <c r="B22" s="6">
        <v>3</v>
      </c>
      <c r="C22" s="8">
        <v>1573.4349999999999</v>
      </c>
      <c r="D22" s="8">
        <v>4720.3050000000012</v>
      </c>
      <c r="J22" s="6" t="s">
        <v>6214</v>
      </c>
      <c r="K22" s="8">
        <v>2188.9749999999995</v>
      </c>
    </row>
    <row r="23" spans="2:11" x14ac:dyDescent="0.2">
      <c r="B23" s="6">
        <v>4</v>
      </c>
      <c r="C23" s="8">
        <v>1774.0450000000003</v>
      </c>
      <c r="D23" s="8">
        <v>7096.1800000000012</v>
      </c>
    </row>
    <row r="24" spans="2:11" x14ac:dyDescent="0.2">
      <c r="B24" s="6">
        <v>5</v>
      </c>
      <c r="C24" s="8">
        <v>1666.5900000000001</v>
      </c>
      <c r="D24" s="8">
        <v>8332.9500000000025</v>
      </c>
    </row>
    <row r="25" spans="2:11" x14ac:dyDescent="0.2">
      <c r="B25" s="6">
        <v>6</v>
      </c>
      <c r="C25" s="8">
        <v>1708.6550000000007</v>
      </c>
      <c r="D25" s="8">
        <v>10251.929999999997</v>
      </c>
    </row>
    <row r="26" spans="2:11" x14ac:dyDescent="0.2">
      <c r="B26" s="6" t="s">
        <v>6214</v>
      </c>
      <c r="C26" s="8">
        <v>10066.535000000016</v>
      </c>
      <c r="D26" s="8">
        <v>35638.88499999998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898D-8BA7-464D-A53C-31868F3A91F3}">
  <dimension ref="A1:I1001"/>
  <sheetViews>
    <sheetView topLeftCell="D994" workbookViewId="0">
      <selection activeCell="A2" sqref="A2:I1001"/>
    </sheetView>
  </sheetViews>
  <sheetFormatPr defaultRowHeight="14.25" x14ac:dyDescent="0.2"/>
  <cols>
    <col min="1" max="1" width="16.25" customWidth="1"/>
    <col min="2" max="2" width="23.625" customWidth="1"/>
    <col min="3" max="3" width="39.375" customWidth="1"/>
    <col min="4" max="4" width="18.25" customWidth="1"/>
    <col min="5" max="5" width="26.875" customWidth="1"/>
    <col min="6" max="6" width="20.625" customWidth="1"/>
    <col min="7" max="7" width="15.375" customWidth="1"/>
    <col min="8" max="8" width="11.375" customWidth="1"/>
    <col min="9" max="9" width="13.875" customWidth="1"/>
  </cols>
  <sheetData>
    <row r="1" spans="1:9" x14ac:dyDescent="0.2">
      <c r="A1" t="s">
        <v>3</v>
      </c>
      <c r="B1" t="s">
        <v>4</v>
      </c>
      <c r="C1" t="s">
        <v>2</v>
      </c>
      <c r="D1" t="s">
        <v>316</v>
      </c>
      <c r="E1" t="s">
        <v>5</v>
      </c>
      <c r="F1" t="s">
        <v>6</v>
      </c>
      <c r="G1" t="s">
        <v>7</v>
      </c>
      <c r="H1" t="s">
        <v>8</v>
      </c>
      <c r="I1" t="s">
        <v>6188</v>
      </c>
    </row>
    <row r="2" spans="1:9" x14ac:dyDescent="0.2">
      <c r="A2" t="s">
        <v>490</v>
      </c>
      <c r="B2" t="s">
        <v>491</v>
      </c>
      <c r="C2" t="s">
        <v>492</v>
      </c>
      <c r="D2" t="s">
        <v>493</v>
      </c>
      <c r="E2" t="s">
        <v>494</v>
      </c>
      <c r="F2" t="s">
        <v>265</v>
      </c>
      <c r="G2" t="s">
        <v>18</v>
      </c>
      <c r="H2">
        <v>7505</v>
      </c>
      <c r="I2" t="s">
        <v>6189</v>
      </c>
    </row>
    <row r="3" spans="1:9" x14ac:dyDescent="0.2">
      <c r="A3" t="s">
        <v>495</v>
      </c>
      <c r="B3" t="s">
        <v>496</v>
      </c>
      <c r="C3" t="s">
        <v>497</v>
      </c>
      <c r="D3" t="s">
        <v>498</v>
      </c>
      <c r="E3" t="s">
        <v>499</v>
      </c>
      <c r="F3" t="s">
        <v>328</v>
      </c>
      <c r="G3" t="s">
        <v>317</v>
      </c>
      <c r="H3" t="s">
        <v>329</v>
      </c>
      <c r="I3" t="s">
        <v>6190</v>
      </c>
    </row>
    <row r="4" spans="1:9" x14ac:dyDescent="0.2">
      <c r="A4" t="s">
        <v>501</v>
      </c>
      <c r="B4" t="s">
        <v>502</v>
      </c>
      <c r="C4" t="s">
        <v>503</v>
      </c>
      <c r="D4" t="s">
        <v>504</v>
      </c>
      <c r="E4" t="s">
        <v>505</v>
      </c>
      <c r="F4" t="s">
        <v>124</v>
      </c>
      <c r="G4" t="s">
        <v>18</v>
      </c>
      <c r="H4">
        <v>78205</v>
      </c>
      <c r="I4" t="s">
        <v>6189</v>
      </c>
    </row>
    <row r="5" spans="1:9" x14ac:dyDescent="0.2">
      <c r="A5" t="s">
        <v>506</v>
      </c>
      <c r="B5" t="s">
        <v>507</v>
      </c>
      <c r="C5" t="s">
        <v>508</v>
      </c>
      <c r="D5" t="s">
        <v>509</v>
      </c>
      <c r="E5" t="s">
        <v>510</v>
      </c>
      <c r="F5" t="s">
        <v>82</v>
      </c>
      <c r="G5" t="s">
        <v>18</v>
      </c>
      <c r="H5">
        <v>62711</v>
      </c>
      <c r="I5" t="s">
        <v>6189</v>
      </c>
    </row>
    <row r="6" spans="1:9" x14ac:dyDescent="0.2">
      <c r="A6" t="s">
        <v>512</v>
      </c>
      <c r="B6" t="s">
        <v>513</v>
      </c>
      <c r="D6" t="s">
        <v>514</v>
      </c>
      <c r="E6" t="s">
        <v>515</v>
      </c>
      <c r="F6" t="s">
        <v>516</v>
      </c>
      <c r="G6" t="s">
        <v>317</v>
      </c>
      <c r="H6" t="s">
        <v>517</v>
      </c>
      <c r="I6" t="s">
        <v>6190</v>
      </c>
    </row>
    <row r="7" spans="1:9" x14ac:dyDescent="0.2">
      <c r="A7" t="s">
        <v>519</v>
      </c>
      <c r="B7" t="s">
        <v>520</v>
      </c>
      <c r="D7" t="s">
        <v>521</v>
      </c>
      <c r="E7" t="s">
        <v>522</v>
      </c>
      <c r="F7" t="s">
        <v>109</v>
      </c>
      <c r="G7" t="s">
        <v>18</v>
      </c>
      <c r="H7">
        <v>18505</v>
      </c>
      <c r="I7" t="s">
        <v>6190</v>
      </c>
    </row>
    <row r="8" spans="1:9" x14ac:dyDescent="0.2">
      <c r="A8" t="s">
        <v>524</v>
      </c>
      <c r="B8" t="s">
        <v>525</v>
      </c>
      <c r="C8" t="s">
        <v>526</v>
      </c>
      <c r="D8" t="s">
        <v>527</v>
      </c>
      <c r="E8" t="s">
        <v>528</v>
      </c>
      <c r="F8" t="s">
        <v>202</v>
      </c>
      <c r="G8" t="s">
        <v>18</v>
      </c>
      <c r="H8">
        <v>45440</v>
      </c>
      <c r="I8" t="s">
        <v>6189</v>
      </c>
    </row>
    <row r="9" spans="1:9" x14ac:dyDescent="0.2">
      <c r="A9" t="s">
        <v>530</v>
      </c>
      <c r="B9" t="s">
        <v>531</v>
      </c>
      <c r="D9" t="s">
        <v>532</v>
      </c>
      <c r="E9" t="s">
        <v>533</v>
      </c>
      <c r="F9" t="s">
        <v>385</v>
      </c>
      <c r="G9" t="s">
        <v>317</v>
      </c>
      <c r="H9" t="s">
        <v>321</v>
      </c>
      <c r="I9" t="s">
        <v>6189</v>
      </c>
    </row>
    <row r="10" spans="1:9" x14ac:dyDescent="0.2">
      <c r="A10" t="s">
        <v>535</v>
      </c>
      <c r="B10" t="s">
        <v>536</v>
      </c>
      <c r="C10" t="s">
        <v>537</v>
      </c>
      <c r="D10" t="s">
        <v>538</v>
      </c>
      <c r="E10" t="s">
        <v>539</v>
      </c>
      <c r="F10" t="s">
        <v>26</v>
      </c>
      <c r="G10" t="s">
        <v>18</v>
      </c>
      <c r="H10">
        <v>90045</v>
      </c>
      <c r="I10" t="s">
        <v>6190</v>
      </c>
    </row>
    <row r="11" spans="1:9" x14ac:dyDescent="0.2">
      <c r="A11" t="s">
        <v>541</v>
      </c>
      <c r="B11" t="s">
        <v>542</v>
      </c>
      <c r="C11" t="s">
        <v>543</v>
      </c>
      <c r="D11" t="s">
        <v>544</v>
      </c>
      <c r="E11" t="s">
        <v>545</v>
      </c>
      <c r="F11" t="s">
        <v>26</v>
      </c>
      <c r="G11" t="s">
        <v>18</v>
      </c>
      <c r="H11">
        <v>90065</v>
      </c>
      <c r="I11" t="s">
        <v>6190</v>
      </c>
    </row>
    <row r="12" spans="1:9" x14ac:dyDescent="0.2">
      <c r="A12" t="s">
        <v>547</v>
      </c>
      <c r="B12" t="s">
        <v>548</v>
      </c>
      <c r="C12" t="s">
        <v>549</v>
      </c>
      <c r="D12" t="s">
        <v>550</v>
      </c>
      <c r="E12" t="s">
        <v>551</v>
      </c>
      <c r="F12" t="s">
        <v>97</v>
      </c>
      <c r="G12" t="s">
        <v>18</v>
      </c>
      <c r="H12">
        <v>95160</v>
      </c>
      <c r="I12" t="s">
        <v>6190</v>
      </c>
    </row>
    <row r="13" spans="1:9" x14ac:dyDescent="0.2">
      <c r="A13" t="s">
        <v>553</v>
      </c>
      <c r="B13" t="s">
        <v>554</v>
      </c>
      <c r="C13" t="s">
        <v>555</v>
      </c>
      <c r="D13" t="s">
        <v>556</v>
      </c>
      <c r="E13" t="s">
        <v>557</v>
      </c>
      <c r="F13" t="s">
        <v>97</v>
      </c>
      <c r="G13" t="s">
        <v>18</v>
      </c>
      <c r="H13">
        <v>95194</v>
      </c>
      <c r="I13" t="s">
        <v>6189</v>
      </c>
    </row>
    <row r="14" spans="1:9" x14ac:dyDescent="0.2">
      <c r="A14" t="s">
        <v>559</v>
      </c>
      <c r="B14" t="s">
        <v>560</v>
      </c>
      <c r="C14" t="s">
        <v>561</v>
      </c>
      <c r="D14" t="s">
        <v>562</v>
      </c>
      <c r="E14" t="s">
        <v>563</v>
      </c>
      <c r="F14" t="s">
        <v>37</v>
      </c>
      <c r="G14" t="s">
        <v>18</v>
      </c>
      <c r="H14">
        <v>23285</v>
      </c>
      <c r="I14" t="s">
        <v>6190</v>
      </c>
    </row>
    <row r="15" spans="1:9" x14ac:dyDescent="0.2">
      <c r="A15" t="s">
        <v>565</v>
      </c>
      <c r="B15" t="s">
        <v>566</v>
      </c>
      <c r="C15" t="s">
        <v>567</v>
      </c>
      <c r="E15" t="s">
        <v>568</v>
      </c>
      <c r="F15" t="s">
        <v>268</v>
      </c>
      <c r="G15" t="s">
        <v>18</v>
      </c>
      <c r="H15">
        <v>41905</v>
      </c>
      <c r="I15" t="s">
        <v>6190</v>
      </c>
    </row>
    <row r="16" spans="1:9" x14ac:dyDescent="0.2">
      <c r="A16" t="s">
        <v>570</v>
      </c>
      <c r="B16" t="s">
        <v>571</v>
      </c>
      <c r="C16" t="s">
        <v>572</v>
      </c>
      <c r="D16" t="s">
        <v>573</v>
      </c>
      <c r="E16" t="s">
        <v>574</v>
      </c>
      <c r="F16" t="s">
        <v>103</v>
      </c>
      <c r="G16" t="s">
        <v>18</v>
      </c>
      <c r="H16">
        <v>63131</v>
      </c>
      <c r="I16" t="s">
        <v>6189</v>
      </c>
    </row>
    <row r="17" spans="1:9" x14ac:dyDescent="0.2">
      <c r="A17" t="s">
        <v>576</v>
      </c>
      <c r="B17" t="s">
        <v>577</v>
      </c>
      <c r="C17" t="s">
        <v>578</v>
      </c>
      <c r="E17" t="s">
        <v>579</v>
      </c>
      <c r="F17" t="s">
        <v>45</v>
      </c>
      <c r="G17" t="s">
        <v>18</v>
      </c>
      <c r="H17">
        <v>19172</v>
      </c>
      <c r="I17" t="s">
        <v>6190</v>
      </c>
    </row>
    <row r="18" spans="1:9" x14ac:dyDescent="0.2">
      <c r="A18" t="s">
        <v>581</v>
      </c>
      <c r="B18" t="s">
        <v>582</v>
      </c>
      <c r="C18" t="s">
        <v>583</v>
      </c>
      <c r="D18" t="s">
        <v>584</v>
      </c>
      <c r="E18" t="s">
        <v>585</v>
      </c>
      <c r="F18" t="s">
        <v>188</v>
      </c>
      <c r="G18" t="s">
        <v>18</v>
      </c>
      <c r="H18">
        <v>97271</v>
      </c>
      <c r="I18" t="s">
        <v>6190</v>
      </c>
    </row>
    <row r="19" spans="1:9" x14ac:dyDescent="0.2">
      <c r="A19" t="s">
        <v>587</v>
      </c>
      <c r="B19" t="s">
        <v>588</v>
      </c>
      <c r="C19" t="s">
        <v>589</v>
      </c>
      <c r="D19" t="s">
        <v>590</v>
      </c>
      <c r="E19" t="s">
        <v>591</v>
      </c>
      <c r="F19" t="s">
        <v>62</v>
      </c>
      <c r="G19" t="s">
        <v>18</v>
      </c>
      <c r="H19">
        <v>77240</v>
      </c>
      <c r="I19" t="s">
        <v>6190</v>
      </c>
    </row>
    <row r="20" spans="1:9" x14ac:dyDescent="0.2">
      <c r="A20" t="s">
        <v>593</v>
      </c>
      <c r="B20" t="s">
        <v>594</v>
      </c>
      <c r="C20" t="s">
        <v>595</v>
      </c>
      <c r="E20" t="s">
        <v>596</v>
      </c>
      <c r="F20" t="s">
        <v>473</v>
      </c>
      <c r="G20" t="s">
        <v>317</v>
      </c>
      <c r="H20" t="s">
        <v>415</v>
      </c>
      <c r="I20" t="s">
        <v>6189</v>
      </c>
    </row>
    <row r="21" spans="1:9" x14ac:dyDescent="0.2">
      <c r="A21" t="s">
        <v>598</v>
      </c>
      <c r="B21" t="s">
        <v>599</v>
      </c>
      <c r="C21" t="s">
        <v>600</v>
      </c>
      <c r="D21" t="s">
        <v>601</v>
      </c>
      <c r="E21" t="s">
        <v>602</v>
      </c>
      <c r="F21" t="s">
        <v>56</v>
      </c>
      <c r="G21" t="s">
        <v>18</v>
      </c>
      <c r="H21">
        <v>10060</v>
      </c>
      <c r="I21" t="s">
        <v>6189</v>
      </c>
    </row>
    <row r="22" spans="1:9" x14ac:dyDescent="0.2">
      <c r="A22" t="s">
        <v>603</v>
      </c>
      <c r="B22" t="s">
        <v>604</v>
      </c>
      <c r="D22" t="s">
        <v>605</v>
      </c>
      <c r="E22" t="s">
        <v>606</v>
      </c>
      <c r="F22" t="s">
        <v>434</v>
      </c>
      <c r="G22" t="s">
        <v>317</v>
      </c>
      <c r="H22" t="s">
        <v>333</v>
      </c>
      <c r="I22" t="s">
        <v>6189</v>
      </c>
    </row>
    <row r="23" spans="1:9" x14ac:dyDescent="0.2">
      <c r="A23" t="s">
        <v>608</v>
      </c>
      <c r="B23" t="s">
        <v>609</v>
      </c>
      <c r="C23" t="s">
        <v>610</v>
      </c>
      <c r="D23" t="s">
        <v>611</v>
      </c>
      <c r="E23" t="s">
        <v>612</v>
      </c>
      <c r="F23" t="s">
        <v>182</v>
      </c>
      <c r="G23" t="s">
        <v>18</v>
      </c>
      <c r="H23">
        <v>49560</v>
      </c>
      <c r="I23" t="s">
        <v>6190</v>
      </c>
    </row>
    <row r="24" spans="1:9" x14ac:dyDescent="0.2">
      <c r="A24" t="s">
        <v>614</v>
      </c>
      <c r="B24" t="s">
        <v>615</v>
      </c>
      <c r="C24" t="s">
        <v>616</v>
      </c>
      <c r="D24" t="s">
        <v>617</v>
      </c>
      <c r="E24" t="s">
        <v>618</v>
      </c>
      <c r="F24" t="s">
        <v>210</v>
      </c>
      <c r="G24" t="s">
        <v>18</v>
      </c>
      <c r="H24">
        <v>33982</v>
      </c>
      <c r="I24" t="s">
        <v>6189</v>
      </c>
    </row>
    <row r="25" spans="1:9" x14ac:dyDescent="0.2">
      <c r="A25" t="s">
        <v>620</v>
      </c>
      <c r="B25" t="s">
        <v>621</v>
      </c>
      <c r="C25" t="s">
        <v>622</v>
      </c>
      <c r="D25" t="s">
        <v>623</v>
      </c>
      <c r="E25" t="s">
        <v>624</v>
      </c>
      <c r="F25" t="s">
        <v>90</v>
      </c>
      <c r="G25" t="s">
        <v>18</v>
      </c>
      <c r="H25">
        <v>98682</v>
      </c>
      <c r="I25" t="s">
        <v>6189</v>
      </c>
    </row>
    <row r="26" spans="1:9" x14ac:dyDescent="0.2">
      <c r="A26" t="s">
        <v>626</v>
      </c>
      <c r="B26" t="s">
        <v>627</v>
      </c>
      <c r="C26" t="s">
        <v>628</v>
      </c>
      <c r="D26" t="s">
        <v>629</v>
      </c>
      <c r="E26" t="s">
        <v>630</v>
      </c>
      <c r="F26" t="s">
        <v>156</v>
      </c>
      <c r="G26" t="s">
        <v>18</v>
      </c>
      <c r="H26">
        <v>80150</v>
      </c>
      <c r="I26" t="s">
        <v>6190</v>
      </c>
    </row>
    <row r="27" spans="1:9" x14ac:dyDescent="0.2">
      <c r="A27" t="s">
        <v>632</v>
      </c>
      <c r="B27" t="s">
        <v>633</v>
      </c>
      <c r="D27" t="s">
        <v>634</v>
      </c>
      <c r="E27" t="s">
        <v>635</v>
      </c>
      <c r="F27" t="s">
        <v>210</v>
      </c>
      <c r="G27" t="s">
        <v>18</v>
      </c>
      <c r="H27">
        <v>33982</v>
      </c>
      <c r="I27" t="s">
        <v>6189</v>
      </c>
    </row>
    <row r="28" spans="1:9" x14ac:dyDescent="0.2">
      <c r="A28" t="s">
        <v>637</v>
      </c>
      <c r="B28" t="s">
        <v>638</v>
      </c>
      <c r="C28" t="s">
        <v>639</v>
      </c>
      <c r="D28" t="s">
        <v>640</v>
      </c>
      <c r="E28" t="s">
        <v>641</v>
      </c>
      <c r="F28" t="s">
        <v>39</v>
      </c>
      <c r="G28" t="s">
        <v>18</v>
      </c>
      <c r="H28">
        <v>94975</v>
      </c>
      <c r="I28" t="s">
        <v>6189</v>
      </c>
    </row>
    <row r="29" spans="1:9" x14ac:dyDescent="0.2">
      <c r="A29" t="s">
        <v>643</v>
      </c>
      <c r="B29" t="s">
        <v>644</v>
      </c>
      <c r="C29" t="s">
        <v>645</v>
      </c>
      <c r="D29" t="s">
        <v>646</v>
      </c>
      <c r="E29" t="s">
        <v>647</v>
      </c>
      <c r="F29" t="s">
        <v>432</v>
      </c>
      <c r="G29" t="s">
        <v>317</v>
      </c>
      <c r="H29" t="s">
        <v>433</v>
      </c>
      <c r="I29" t="s">
        <v>6190</v>
      </c>
    </row>
    <row r="30" spans="1:9" x14ac:dyDescent="0.2">
      <c r="A30" t="s">
        <v>649</v>
      </c>
      <c r="B30" t="s">
        <v>650</v>
      </c>
      <c r="C30" t="s">
        <v>651</v>
      </c>
      <c r="D30" t="s">
        <v>652</v>
      </c>
      <c r="E30" t="s">
        <v>653</v>
      </c>
      <c r="F30" t="s">
        <v>346</v>
      </c>
      <c r="G30" t="s">
        <v>317</v>
      </c>
      <c r="H30" t="s">
        <v>347</v>
      </c>
      <c r="I30" t="s">
        <v>6190</v>
      </c>
    </row>
    <row r="31" spans="1:9" x14ac:dyDescent="0.2">
      <c r="A31" t="s">
        <v>655</v>
      </c>
      <c r="B31" t="s">
        <v>656</v>
      </c>
      <c r="C31" t="s">
        <v>657</v>
      </c>
      <c r="D31" t="s">
        <v>658</v>
      </c>
      <c r="E31" t="s">
        <v>659</v>
      </c>
      <c r="F31" t="s">
        <v>422</v>
      </c>
      <c r="G31" t="s">
        <v>317</v>
      </c>
      <c r="H31" t="s">
        <v>401</v>
      </c>
      <c r="I31" t="s">
        <v>6189</v>
      </c>
    </row>
    <row r="32" spans="1:9" x14ac:dyDescent="0.2">
      <c r="A32" t="s">
        <v>661</v>
      </c>
      <c r="B32" t="s">
        <v>662</v>
      </c>
      <c r="D32" t="s">
        <v>663</v>
      </c>
      <c r="E32" t="s">
        <v>664</v>
      </c>
      <c r="F32" t="s">
        <v>132</v>
      </c>
      <c r="G32" t="s">
        <v>18</v>
      </c>
      <c r="H32">
        <v>80044</v>
      </c>
      <c r="I32" t="s">
        <v>6190</v>
      </c>
    </row>
    <row r="33" spans="1:9" x14ac:dyDescent="0.2">
      <c r="A33" t="s">
        <v>665</v>
      </c>
      <c r="B33" t="s">
        <v>666</v>
      </c>
      <c r="C33" t="s">
        <v>667</v>
      </c>
      <c r="D33" t="s">
        <v>668</v>
      </c>
      <c r="E33" t="s">
        <v>669</v>
      </c>
      <c r="F33" t="s">
        <v>131</v>
      </c>
      <c r="G33" t="s">
        <v>18</v>
      </c>
      <c r="H33">
        <v>11407</v>
      </c>
      <c r="I33" t="s">
        <v>6190</v>
      </c>
    </row>
    <row r="34" spans="1:9" x14ac:dyDescent="0.2">
      <c r="A34" t="s">
        <v>670</v>
      </c>
      <c r="B34" t="s">
        <v>671</v>
      </c>
      <c r="C34" t="s">
        <v>672</v>
      </c>
      <c r="D34" t="s">
        <v>673</v>
      </c>
      <c r="E34" t="s">
        <v>674</v>
      </c>
      <c r="F34" t="s">
        <v>348</v>
      </c>
      <c r="G34" t="s">
        <v>317</v>
      </c>
      <c r="H34" t="s">
        <v>349</v>
      </c>
      <c r="I34" t="s">
        <v>6189</v>
      </c>
    </row>
    <row r="35" spans="1:9" x14ac:dyDescent="0.2">
      <c r="A35" t="s">
        <v>676</v>
      </c>
      <c r="B35" t="s">
        <v>677</v>
      </c>
      <c r="C35" t="s">
        <v>678</v>
      </c>
      <c r="E35" t="s">
        <v>679</v>
      </c>
      <c r="F35" t="s">
        <v>140</v>
      </c>
      <c r="G35" t="s">
        <v>18</v>
      </c>
      <c r="H35">
        <v>58207</v>
      </c>
      <c r="I35" t="s">
        <v>6190</v>
      </c>
    </row>
    <row r="36" spans="1:9" x14ac:dyDescent="0.2">
      <c r="A36" t="s">
        <v>681</v>
      </c>
      <c r="B36" t="s">
        <v>682</v>
      </c>
      <c r="C36" t="s">
        <v>683</v>
      </c>
      <c r="D36" t="s">
        <v>684</v>
      </c>
      <c r="E36" t="s">
        <v>685</v>
      </c>
      <c r="F36" t="s">
        <v>80</v>
      </c>
      <c r="G36" t="s">
        <v>27</v>
      </c>
      <c r="H36" t="s">
        <v>257</v>
      </c>
      <c r="I36" t="s">
        <v>6189</v>
      </c>
    </row>
    <row r="37" spans="1:9" x14ac:dyDescent="0.2">
      <c r="A37" t="s">
        <v>687</v>
      </c>
      <c r="B37" t="s">
        <v>688</v>
      </c>
      <c r="C37" t="s">
        <v>689</v>
      </c>
      <c r="D37" t="s">
        <v>690</v>
      </c>
      <c r="E37" t="s">
        <v>691</v>
      </c>
      <c r="F37" t="s">
        <v>47</v>
      </c>
      <c r="G37" t="s">
        <v>18</v>
      </c>
      <c r="H37">
        <v>25362</v>
      </c>
      <c r="I37" t="s">
        <v>6190</v>
      </c>
    </row>
    <row r="38" spans="1:9" x14ac:dyDescent="0.2">
      <c r="A38" t="s">
        <v>693</v>
      </c>
      <c r="B38" t="s">
        <v>694</v>
      </c>
      <c r="C38" t="s">
        <v>695</v>
      </c>
      <c r="D38" t="s">
        <v>696</v>
      </c>
      <c r="E38" t="s">
        <v>697</v>
      </c>
      <c r="F38" t="s">
        <v>87</v>
      </c>
      <c r="G38" t="s">
        <v>18</v>
      </c>
      <c r="H38">
        <v>72204</v>
      </c>
      <c r="I38" t="s">
        <v>6190</v>
      </c>
    </row>
    <row r="39" spans="1:9" x14ac:dyDescent="0.2">
      <c r="A39" t="s">
        <v>699</v>
      </c>
      <c r="B39" t="s">
        <v>700</v>
      </c>
      <c r="C39" t="s">
        <v>701</v>
      </c>
      <c r="D39" t="s">
        <v>702</v>
      </c>
      <c r="E39" t="s">
        <v>703</v>
      </c>
      <c r="F39" t="s">
        <v>41</v>
      </c>
      <c r="G39" t="s">
        <v>18</v>
      </c>
      <c r="H39">
        <v>80291</v>
      </c>
      <c r="I39" t="s">
        <v>6190</v>
      </c>
    </row>
    <row r="40" spans="1:9" x14ac:dyDescent="0.2">
      <c r="A40" t="s">
        <v>705</v>
      </c>
      <c r="B40" t="s">
        <v>706</v>
      </c>
      <c r="C40" t="s">
        <v>707</v>
      </c>
      <c r="D40" t="s">
        <v>708</v>
      </c>
      <c r="E40" t="s">
        <v>709</v>
      </c>
      <c r="F40" t="s">
        <v>32</v>
      </c>
      <c r="G40" t="s">
        <v>18</v>
      </c>
      <c r="H40">
        <v>55458</v>
      </c>
      <c r="I40" t="s">
        <v>6190</v>
      </c>
    </row>
    <row r="41" spans="1:9" x14ac:dyDescent="0.2">
      <c r="A41" t="s">
        <v>711</v>
      </c>
      <c r="B41" t="s">
        <v>712</v>
      </c>
      <c r="E41" t="s">
        <v>713</v>
      </c>
      <c r="F41" t="s">
        <v>125</v>
      </c>
      <c r="G41" t="s">
        <v>18</v>
      </c>
      <c r="H41">
        <v>85715</v>
      </c>
      <c r="I41" t="s">
        <v>6189</v>
      </c>
    </row>
    <row r="42" spans="1:9" x14ac:dyDescent="0.2">
      <c r="A42" t="s">
        <v>715</v>
      </c>
      <c r="B42" t="s">
        <v>716</v>
      </c>
      <c r="D42" t="s">
        <v>717</v>
      </c>
      <c r="E42" t="s">
        <v>718</v>
      </c>
      <c r="F42" t="s">
        <v>68</v>
      </c>
      <c r="G42" t="s">
        <v>18</v>
      </c>
      <c r="H42">
        <v>70116</v>
      </c>
      <c r="I42" t="s">
        <v>6190</v>
      </c>
    </row>
    <row r="43" spans="1:9" x14ac:dyDescent="0.2">
      <c r="A43" t="s">
        <v>720</v>
      </c>
      <c r="B43" t="s">
        <v>721</v>
      </c>
      <c r="C43" t="s">
        <v>722</v>
      </c>
      <c r="D43" t="s">
        <v>723</v>
      </c>
      <c r="E43" t="s">
        <v>724</v>
      </c>
      <c r="F43" t="s">
        <v>70</v>
      </c>
      <c r="G43" t="s">
        <v>18</v>
      </c>
      <c r="H43">
        <v>6183</v>
      </c>
      <c r="I43" t="s">
        <v>6189</v>
      </c>
    </row>
    <row r="44" spans="1:9" x14ac:dyDescent="0.2">
      <c r="A44" t="s">
        <v>726</v>
      </c>
      <c r="B44" t="s">
        <v>727</v>
      </c>
      <c r="C44" t="s">
        <v>728</v>
      </c>
      <c r="D44" t="s">
        <v>729</v>
      </c>
      <c r="E44" t="s">
        <v>730</v>
      </c>
      <c r="F44" t="s">
        <v>731</v>
      </c>
      <c r="G44" t="s">
        <v>18</v>
      </c>
      <c r="H44">
        <v>84409</v>
      </c>
      <c r="I44" t="s">
        <v>6189</v>
      </c>
    </row>
    <row r="45" spans="1:9" x14ac:dyDescent="0.2">
      <c r="A45" t="s">
        <v>733</v>
      </c>
      <c r="B45" t="s">
        <v>734</v>
      </c>
      <c r="D45" t="s">
        <v>735</v>
      </c>
      <c r="E45" t="s">
        <v>736</v>
      </c>
      <c r="F45" t="s">
        <v>240</v>
      </c>
      <c r="G45" t="s">
        <v>18</v>
      </c>
      <c r="H45">
        <v>2216</v>
      </c>
      <c r="I45" t="s">
        <v>6190</v>
      </c>
    </row>
    <row r="46" spans="1:9" x14ac:dyDescent="0.2">
      <c r="A46" t="s">
        <v>738</v>
      </c>
      <c r="B46" t="s">
        <v>739</v>
      </c>
      <c r="C46" t="s">
        <v>740</v>
      </c>
      <c r="D46" t="s">
        <v>741</v>
      </c>
      <c r="E46" t="s">
        <v>742</v>
      </c>
      <c r="F46" t="s">
        <v>218</v>
      </c>
      <c r="G46" t="s">
        <v>18</v>
      </c>
      <c r="H46">
        <v>14604</v>
      </c>
      <c r="I46" t="s">
        <v>6189</v>
      </c>
    </row>
    <row r="47" spans="1:9" x14ac:dyDescent="0.2">
      <c r="A47" t="s">
        <v>744</v>
      </c>
      <c r="B47" t="s">
        <v>745</v>
      </c>
      <c r="C47" t="s">
        <v>746</v>
      </c>
      <c r="D47" t="s">
        <v>747</v>
      </c>
      <c r="E47" t="s">
        <v>748</v>
      </c>
      <c r="F47" t="s">
        <v>93</v>
      </c>
      <c r="G47" t="s">
        <v>18</v>
      </c>
      <c r="H47">
        <v>10469</v>
      </c>
      <c r="I47" t="s">
        <v>6190</v>
      </c>
    </row>
    <row r="48" spans="1:9" x14ac:dyDescent="0.2">
      <c r="A48" t="s">
        <v>750</v>
      </c>
      <c r="B48" t="s">
        <v>751</v>
      </c>
      <c r="D48" t="s">
        <v>752</v>
      </c>
      <c r="E48" t="s">
        <v>753</v>
      </c>
      <c r="F48" t="s">
        <v>143</v>
      </c>
      <c r="G48" t="s">
        <v>18</v>
      </c>
      <c r="H48">
        <v>35205</v>
      </c>
      <c r="I48" t="s">
        <v>6189</v>
      </c>
    </row>
    <row r="49" spans="1:9" x14ac:dyDescent="0.2">
      <c r="A49" t="s">
        <v>755</v>
      </c>
      <c r="B49" t="s">
        <v>756</v>
      </c>
      <c r="C49" t="s">
        <v>757</v>
      </c>
      <c r="D49" t="s">
        <v>758</v>
      </c>
      <c r="E49" t="s">
        <v>759</v>
      </c>
      <c r="F49" t="s">
        <v>271</v>
      </c>
      <c r="G49" t="s">
        <v>18</v>
      </c>
      <c r="H49">
        <v>92415</v>
      </c>
      <c r="I49" t="s">
        <v>6189</v>
      </c>
    </row>
    <row r="50" spans="1:9" x14ac:dyDescent="0.2">
      <c r="A50" t="s">
        <v>761</v>
      </c>
      <c r="B50" t="s">
        <v>762</v>
      </c>
      <c r="C50" t="s">
        <v>763</v>
      </c>
      <c r="E50" t="s">
        <v>764</v>
      </c>
      <c r="F50" t="s">
        <v>127</v>
      </c>
      <c r="G50" t="s">
        <v>18</v>
      </c>
      <c r="H50">
        <v>23514</v>
      </c>
      <c r="I50" t="s">
        <v>6190</v>
      </c>
    </row>
    <row r="51" spans="1:9" x14ac:dyDescent="0.2">
      <c r="A51" t="s">
        <v>766</v>
      </c>
      <c r="B51" t="s">
        <v>767</v>
      </c>
      <c r="C51" t="s">
        <v>768</v>
      </c>
      <c r="D51" t="s">
        <v>769</v>
      </c>
      <c r="E51" t="s">
        <v>770</v>
      </c>
      <c r="F51" t="s">
        <v>46</v>
      </c>
      <c r="G51" t="s">
        <v>18</v>
      </c>
      <c r="H51">
        <v>20409</v>
      </c>
      <c r="I51" t="s">
        <v>6190</v>
      </c>
    </row>
    <row r="52" spans="1:9" x14ac:dyDescent="0.2">
      <c r="A52" t="s">
        <v>772</v>
      </c>
      <c r="B52" t="s">
        <v>773</v>
      </c>
      <c r="C52" t="s">
        <v>774</v>
      </c>
      <c r="D52" t="s">
        <v>775</v>
      </c>
      <c r="E52" t="s">
        <v>776</v>
      </c>
      <c r="F52" t="s">
        <v>270</v>
      </c>
      <c r="G52" t="s">
        <v>18</v>
      </c>
      <c r="H52">
        <v>33355</v>
      </c>
      <c r="I52" t="s">
        <v>6190</v>
      </c>
    </row>
    <row r="53" spans="1:9" x14ac:dyDescent="0.2">
      <c r="A53" t="s">
        <v>778</v>
      </c>
      <c r="B53" t="s">
        <v>779</v>
      </c>
      <c r="C53" t="s">
        <v>780</v>
      </c>
      <c r="D53" t="s">
        <v>781</v>
      </c>
      <c r="E53" t="s">
        <v>782</v>
      </c>
      <c r="F53" t="s">
        <v>328</v>
      </c>
      <c r="G53" t="s">
        <v>317</v>
      </c>
      <c r="H53" t="s">
        <v>329</v>
      </c>
      <c r="I53" t="s">
        <v>6189</v>
      </c>
    </row>
    <row r="54" spans="1:9" x14ac:dyDescent="0.2">
      <c r="A54" t="s">
        <v>784</v>
      </c>
      <c r="B54" t="s">
        <v>785</v>
      </c>
      <c r="C54" t="s">
        <v>786</v>
      </c>
      <c r="E54" t="s">
        <v>787</v>
      </c>
      <c r="F54" t="s">
        <v>247</v>
      </c>
      <c r="G54" t="s">
        <v>27</v>
      </c>
      <c r="H54" t="s">
        <v>248</v>
      </c>
      <c r="I54" t="s">
        <v>6190</v>
      </c>
    </row>
    <row r="55" spans="1:9" x14ac:dyDescent="0.2">
      <c r="A55" t="s">
        <v>788</v>
      </c>
      <c r="B55" t="s">
        <v>789</v>
      </c>
      <c r="C55" t="s">
        <v>790</v>
      </c>
      <c r="D55" t="s">
        <v>791</v>
      </c>
      <c r="E55" t="s">
        <v>792</v>
      </c>
      <c r="F55" t="s">
        <v>137</v>
      </c>
      <c r="G55" t="s">
        <v>18</v>
      </c>
      <c r="H55">
        <v>84605</v>
      </c>
      <c r="I55" t="s">
        <v>6190</v>
      </c>
    </row>
    <row r="56" spans="1:9" x14ac:dyDescent="0.2">
      <c r="A56" t="s">
        <v>794</v>
      </c>
      <c r="B56" t="s">
        <v>795</v>
      </c>
      <c r="C56" t="s">
        <v>796</v>
      </c>
      <c r="D56" t="s">
        <v>797</v>
      </c>
      <c r="E56" t="s">
        <v>798</v>
      </c>
      <c r="F56" t="s">
        <v>259</v>
      </c>
      <c r="G56" t="s">
        <v>18</v>
      </c>
      <c r="H56">
        <v>43666</v>
      </c>
      <c r="I56" t="s">
        <v>6190</v>
      </c>
    </row>
    <row r="57" spans="1:9" x14ac:dyDescent="0.2">
      <c r="A57" t="s">
        <v>800</v>
      </c>
      <c r="B57" t="s">
        <v>801</v>
      </c>
      <c r="D57" t="s">
        <v>802</v>
      </c>
      <c r="E57" t="s">
        <v>803</v>
      </c>
      <c r="F57" t="s">
        <v>134</v>
      </c>
      <c r="G57" t="s">
        <v>18</v>
      </c>
      <c r="H57">
        <v>8650</v>
      </c>
      <c r="I57" t="s">
        <v>6190</v>
      </c>
    </row>
    <row r="58" spans="1:9" x14ac:dyDescent="0.2">
      <c r="A58" t="s">
        <v>805</v>
      </c>
      <c r="B58" t="s">
        <v>806</v>
      </c>
      <c r="C58" t="s">
        <v>807</v>
      </c>
      <c r="D58" t="s">
        <v>808</v>
      </c>
      <c r="E58" t="s">
        <v>809</v>
      </c>
      <c r="F58" t="s">
        <v>136</v>
      </c>
      <c r="G58" t="s">
        <v>18</v>
      </c>
      <c r="H58">
        <v>33686</v>
      </c>
      <c r="I58" t="s">
        <v>6189</v>
      </c>
    </row>
    <row r="59" spans="1:9" x14ac:dyDescent="0.2">
      <c r="A59" t="s">
        <v>811</v>
      </c>
      <c r="B59" t="s">
        <v>812</v>
      </c>
      <c r="C59" t="s">
        <v>813</v>
      </c>
      <c r="D59" t="s">
        <v>814</v>
      </c>
      <c r="E59" t="s">
        <v>815</v>
      </c>
      <c r="F59" t="s">
        <v>249</v>
      </c>
      <c r="G59" t="s">
        <v>18</v>
      </c>
      <c r="H59">
        <v>32590</v>
      </c>
      <c r="I59" t="s">
        <v>6190</v>
      </c>
    </row>
    <row r="60" spans="1:9" x14ac:dyDescent="0.2">
      <c r="A60" t="s">
        <v>817</v>
      </c>
      <c r="B60" t="s">
        <v>818</v>
      </c>
      <c r="D60" t="s">
        <v>819</v>
      </c>
      <c r="E60" t="s">
        <v>820</v>
      </c>
      <c r="F60" t="s">
        <v>233</v>
      </c>
      <c r="G60" t="s">
        <v>18</v>
      </c>
      <c r="H60">
        <v>33543</v>
      </c>
      <c r="I60" t="s">
        <v>6189</v>
      </c>
    </row>
    <row r="61" spans="1:9" x14ac:dyDescent="0.2">
      <c r="A61" t="s">
        <v>822</v>
      </c>
      <c r="B61" t="s">
        <v>823</v>
      </c>
      <c r="C61" t="s">
        <v>824</v>
      </c>
      <c r="E61" t="s">
        <v>825</v>
      </c>
      <c r="F61" t="s">
        <v>172</v>
      </c>
      <c r="G61" t="s">
        <v>18</v>
      </c>
      <c r="H61">
        <v>55123</v>
      </c>
      <c r="I61" t="s">
        <v>6189</v>
      </c>
    </row>
    <row r="62" spans="1:9" x14ac:dyDescent="0.2">
      <c r="A62" t="s">
        <v>827</v>
      </c>
      <c r="B62" t="s">
        <v>828</v>
      </c>
      <c r="C62" t="s">
        <v>829</v>
      </c>
      <c r="D62" t="s">
        <v>830</v>
      </c>
      <c r="E62" t="s">
        <v>831</v>
      </c>
      <c r="F62" t="s">
        <v>65</v>
      </c>
      <c r="G62" t="s">
        <v>18</v>
      </c>
      <c r="H62">
        <v>46862</v>
      </c>
      <c r="I62" t="s">
        <v>6190</v>
      </c>
    </row>
    <row r="63" spans="1:9" x14ac:dyDescent="0.2">
      <c r="A63" t="s">
        <v>833</v>
      </c>
      <c r="B63" t="s">
        <v>834</v>
      </c>
      <c r="D63" t="s">
        <v>835</v>
      </c>
      <c r="E63" t="s">
        <v>836</v>
      </c>
      <c r="F63" t="s">
        <v>150</v>
      </c>
      <c r="G63" t="s">
        <v>27</v>
      </c>
      <c r="H63" t="s">
        <v>151</v>
      </c>
      <c r="I63" t="s">
        <v>6189</v>
      </c>
    </row>
    <row r="64" spans="1:9" x14ac:dyDescent="0.2">
      <c r="A64" t="s">
        <v>838</v>
      </c>
      <c r="B64" t="s">
        <v>839</v>
      </c>
      <c r="D64" t="s">
        <v>840</v>
      </c>
      <c r="E64" t="s">
        <v>841</v>
      </c>
      <c r="F64" t="s">
        <v>266</v>
      </c>
      <c r="G64" t="s">
        <v>18</v>
      </c>
      <c r="H64">
        <v>34114</v>
      </c>
      <c r="I64" t="s">
        <v>6189</v>
      </c>
    </row>
    <row r="65" spans="1:9" x14ac:dyDescent="0.2">
      <c r="A65" t="s">
        <v>843</v>
      </c>
      <c r="B65" t="s">
        <v>844</v>
      </c>
      <c r="C65" t="s">
        <v>845</v>
      </c>
      <c r="D65" t="s">
        <v>846</v>
      </c>
      <c r="E65" t="s">
        <v>847</v>
      </c>
      <c r="F65" t="s">
        <v>55</v>
      </c>
      <c r="G65" t="s">
        <v>18</v>
      </c>
      <c r="H65">
        <v>60681</v>
      </c>
      <c r="I65" t="s">
        <v>6190</v>
      </c>
    </row>
    <row r="66" spans="1:9" x14ac:dyDescent="0.2">
      <c r="A66" t="s">
        <v>849</v>
      </c>
      <c r="B66" t="s">
        <v>850</v>
      </c>
      <c r="D66" t="s">
        <v>851</v>
      </c>
      <c r="E66" t="s">
        <v>852</v>
      </c>
      <c r="F66" t="s">
        <v>198</v>
      </c>
      <c r="G66" t="s">
        <v>18</v>
      </c>
      <c r="H66">
        <v>7104</v>
      </c>
      <c r="I66" t="s">
        <v>6189</v>
      </c>
    </row>
    <row r="67" spans="1:9" x14ac:dyDescent="0.2">
      <c r="A67" t="s">
        <v>854</v>
      </c>
      <c r="B67" t="s">
        <v>855</v>
      </c>
      <c r="C67" t="s">
        <v>856</v>
      </c>
      <c r="D67" t="s">
        <v>857</v>
      </c>
      <c r="E67" t="s">
        <v>858</v>
      </c>
      <c r="F67" t="s">
        <v>363</v>
      </c>
      <c r="G67" t="s">
        <v>18</v>
      </c>
      <c r="H67">
        <v>22184</v>
      </c>
      <c r="I67" t="s">
        <v>6189</v>
      </c>
    </row>
    <row r="68" spans="1:9" x14ac:dyDescent="0.2">
      <c r="A68" t="s">
        <v>860</v>
      </c>
      <c r="B68" t="s">
        <v>861</v>
      </c>
      <c r="C68" t="s">
        <v>862</v>
      </c>
      <c r="D68" t="s">
        <v>863</v>
      </c>
      <c r="E68" t="s">
        <v>864</v>
      </c>
      <c r="F68" t="s">
        <v>105</v>
      </c>
      <c r="G68" t="s">
        <v>18</v>
      </c>
      <c r="H68">
        <v>76178</v>
      </c>
      <c r="I68" t="s">
        <v>6189</v>
      </c>
    </row>
    <row r="69" spans="1:9" x14ac:dyDescent="0.2">
      <c r="A69" t="s">
        <v>866</v>
      </c>
      <c r="B69" t="s">
        <v>867</v>
      </c>
      <c r="C69" t="s">
        <v>868</v>
      </c>
      <c r="D69" t="s">
        <v>869</v>
      </c>
      <c r="E69" t="s">
        <v>870</v>
      </c>
      <c r="F69" t="s">
        <v>117</v>
      </c>
      <c r="G69" t="s">
        <v>18</v>
      </c>
      <c r="H69">
        <v>91505</v>
      </c>
      <c r="I69" t="s">
        <v>6190</v>
      </c>
    </row>
    <row r="70" spans="1:9" x14ac:dyDescent="0.2">
      <c r="A70" t="s">
        <v>872</v>
      </c>
      <c r="B70" t="s">
        <v>873</v>
      </c>
      <c r="C70" t="s">
        <v>874</v>
      </c>
      <c r="D70" t="s">
        <v>875</v>
      </c>
      <c r="E70" t="s">
        <v>876</v>
      </c>
      <c r="F70" t="s">
        <v>267</v>
      </c>
      <c r="G70" t="s">
        <v>18</v>
      </c>
      <c r="H70">
        <v>37665</v>
      </c>
      <c r="I70" t="s">
        <v>6190</v>
      </c>
    </row>
    <row r="71" spans="1:9" x14ac:dyDescent="0.2">
      <c r="A71" t="s">
        <v>878</v>
      </c>
      <c r="B71" t="s">
        <v>879</v>
      </c>
      <c r="C71" t="s">
        <v>880</v>
      </c>
      <c r="D71" t="s">
        <v>881</v>
      </c>
      <c r="E71" t="s">
        <v>882</v>
      </c>
      <c r="F71" t="s">
        <v>283</v>
      </c>
      <c r="G71" t="s">
        <v>27</v>
      </c>
      <c r="H71" t="s">
        <v>883</v>
      </c>
      <c r="I71" t="s">
        <v>6189</v>
      </c>
    </row>
    <row r="72" spans="1:9" x14ac:dyDescent="0.2">
      <c r="A72" t="s">
        <v>885</v>
      </c>
      <c r="B72" t="s">
        <v>886</v>
      </c>
      <c r="C72" t="s">
        <v>887</v>
      </c>
      <c r="D72" t="s">
        <v>888</v>
      </c>
      <c r="E72" t="s">
        <v>889</v>
      </c>
      <c r="F72" t="s">
        <v>38</v>
      </c>
      <c r="G72" t="s">
        <v>18</v>
      </c>
      <c r="H72">
        <v>43231</v>
      </c>
      <c r="I72" t="s">
        <v>6190</v>
      </c>
    </row>
    <row r="73" spans="1:9" x14ac:dyDescent="0.2">
      <c r="A73" t="s">
        <v>891</v>
      </c>
      <c r="B73" t="s">
        <v>892</v>
      </c>
      <c r="C73" t="s">
        <v>893</v>
      </c>
      <c r="D73" t="s">
        <v>894</v>
      </c>
      <c r="E73" t="s">
        <v>895</v>
      </c>
      <c r="F73" t="s">
        <v>407</v>
      </c>
      <c r="G73" t="s">
        <v>317</v>
      </c>
      <c r="H73" t="s">
        <v>342</v>
      </c>
      <c r="I73" t="s">
        <v>6190</v>
      </c>
    </row>
    <row r="74" spans="1:9" x14ac:dyDescent="0.2">
      <c r="A74" t="s">
        <v>897</v>
      </c>
      <c r="B74" t="s">
        <v>898</v>
      </c>
      <c r="D74" t="s">
        <v>899</v>
      </c>
      <c r="E74" t="s">
        <v>900</v>
      </c>
      <c r="F74" t="s">
        <v>68</v>
      </c>
      <c r="G74" t="s">
        <v>18</v>
      </c>
      <c r="H74">
        <v>70183</v>
      </c>
      <c r="I74" t="s">
        <v>6190</v>
      </c>
    </row>
    <row r="75" spans="1:9" x14ac:dyDescent="0.2">
      <c r="A75" t="s">
        <v>902</v>
      </c>
      <c r="B75" t="s">
        <v>903</v>
      </c>
      <c r="D75" t="s">
        <v>904</v>
      </c>
      <c r="E75" t="s">
        <v>905</v>
      </c>
      <c r="F75" t="s">
        <v>34</v>
      </c>
      <c r="G75" t="s">
        <v>18</v>
      </c>
      <c r="H75">
        <v>28230</v>
      </c>
      <c r="I75" t="s">
        <v>6189</v>
      </c>
    </row>
    <row r="76" spans="1:9" x14ac:dyDescent="0.2">
      <c r="A76" t="s">
        <v>907</v>
      </c>
      <c r="B76" t="s">
        <v>908</v>
      </c>
      <c r="C76" t="s">
        <v>909</v>
      </c>
      <c r="D76" t="s">
        <v>910</v>
      </c>
      <c r="E76" t="s">
        <v>911</v>
      </c>
      <c r="F76" t="s">
        <v>82</v>
      </c>
      <c r="G76" t="s">
        <v>18</v>
      </c>
      <c r="H76">
        <v>1114</v>
      </c>
      <c r="I76" t="s">
        <v>6189</v>
      </c>
    </row>
    <row r="77" spans="1:9" x14ac:dyDescent="0.2">
      <c r="A77" t="s">
        <v>913</v>
      </c>
      <c r="B77" t="s">
        <v>914</v>
      </c>
      <c r="C77" t="s">
        <v>915</v>
      </c>
      <c r="D77" t="s">
        <v>916</v>
      </c>
      <c r="E77" t="s">
        <v>917</v>
      </c>
      <c r="F77" t="s">
        <v>326</v>
      </c>
      <c r="G77" t="s">
        <v>317</v>
      </c>
      <c r="H77" t="s">
        <v>320</v>
      </c>
      <c r="I77" t="s">
        <v>6189</v>
      </c>
    </row>
    <row r="78" spans="1:9" x14ac:dyDescent="0.2">
      <c r="A78" t="s">
        <v>919</v>
      </c>
      <c r="B78" t="s">
        <v>920</v>
      </c>
      <c r="D78" t="s">
        <v>921</v>
      </c>
      <c r="E78" t="s">
        <v>922</v>
      </c>
      <c r="F78" t="s">
        <v>481</v>
      </c>
      <c r="G78" t="s">
        <v>317</v>
      </c>
      <c r="H78" t="s">
        <v>358</v>
      </c>
      <c r="I78" t="s">
        <v>6189</v>
      </c>
    </row>
    <row r="79" spans="1:9" x14ac:dyDescent="0.2">
      <c r="A79" t="s">
        <v>924</v>
      </c>
      <c r="B79" t="s">
        <v>925</v>
      </c>
      <c r="C79" t="s">
        <v>926</v>
      </c>
      <c r="D79" t="s">
        <v>927</v>
      </c>
      <c r="E79" t="s">
        <v>928</v>
      </c>
      <c r="F79" t="s">
        <v>211</v>
      </c>
      <c r="G79" t="s">
        <v>18</v>
      </c>
      <c r="H79">
        <v>79705</v>
      </c>
      <c r="I79" t="s">
        <v>6190</v>
      </c>
    </row>
    <row r="80" spans="1:9" x14ac:dyDescent="0.2">
      <c r="A80" t="s">
        <v>930</v>
      </c>
      <c r="B80" t="s">
        <v>931</v>
      </c>
      <c r="C80" t="s">
        <v>932</v>
      </c>
      <c r="D80" t="s">
        <v>933</v>
      </c>
      <c r="E80" t="s">
        <v>934</v>
      </c>
      <c r="F80" t="s">
        <v>51</v>
      </c>
      <c r="G80" t="s">
        <v>18</v>
      </c>
      <c r="H80">
        <v>75323</v>
      </c>
      <c r="I80" t="s">
        <v>6189</v>
      </c>
    </row>
    <row r="81" spans="1:9" x14ac:dyDescent="0.2">
      <c r="A81" t="s">
        <v>936</v>
      </c>
      <c r="B81" t="s">
        <v>937</v>
      </c>
      <c r="C81" t="s">
        <v>938</v>
      </c>
      <c r="D81" t="s">
        <v>939</v>
      </c>
      <c r="E81" t="s">
        <v>940</v>
      </c>
      <c r="F81" t="s">
        <v>287</v>
      </c>
      <c r="G81" t="s">
        <v>18</v>
      </c>
      <c r="H81">
        <v>20189</v>
      </c>
      <c r="I81" t="s">
        <v>6190</v>
      </c>
    </row>
    <row r="82" spans="1:9" x14ac:dyDescent="0.2">
      <c r="A82" t="s">
        <v>942</v>
      </c>
      <c r="B82" t="s">
        <v>943</v>
      </c>
      <c r="C82" t="s">
        <v>944</v>
      </c>
      <c r="D82" t="s">
        <v>945</v>
      </c>
      <c r="E82" t="s">
        <v>946</v>
      </c>
      <c r="F82" t="s">
        <v>148</v>
      </c>
      <c r="G82" t="s">
        <v>18</v>
      </c>
      <c r="H82">
        <v>94627</v>
      </c>
      <c r="I82" t="s">
        <v>6189</v>
      </c>
    </row>
    <row r="83" spans="1:9" x14ac:dyDescent="0.2">
      <c r="A83" t="s">
        <v>948</v>
      </c>
      <c r="B83" t="s">
        <v>949</v>
      </c>
      <c r="C83" t="s">
        <v>950</v>
      </c>
      <c r="D83" t="s">
        <v>951</v>
      </c>
      <c r="E83" t="s">
        <v>952</v>
      </c>
      <c r="F83" t="s">
        <v>77</v>
      </c>
      <c r="G83" t="s">
        <v>18</v>
      </c>
      <c r="H83">
        <v>80930</v>
      </c>
      <c r="I83" t="s">
        <v>6189</v>
      </c>
    </row>
    <row r="84" spans="1:9" x14ac:dyDescent="0.2">
      <c r="A84" t="s">
        <v>954</v>
      </c>
      <c r="B84" t="s">
        <v>955</v>
      </c>
      <c r="C84" t="s">
        <v>956</v>
      </c>
      <c r="D84" t="s">
        <v>957</v>
      </c>
      <c r="E84" t="s">
        <v>958</v>
      </c>
      <c r="F84" t="s">
        <v>455</v>
      </c>
      <c r="G84" t="s">
        <v>317</v>
      </c>
      <c r="H84" t="s">
        <v>456</v>
      </c>
      <c r="I84" t="s">
        <v>6189</v>
      </c>
    </row>
    <row r="85" spans="1:9" x14ac:dyDescent="0.2">
      <c r="A85" t="s">
        <v>960</v>
      </c>
      <c r="B85" t="s">
        <v>961</v>
      </c>
      <c r="D85" t="s">
        <v>962</v>
      </c>
      <c r="E85" t="s">
        <v>963</v>
      </c>
      <c r="F85" t="s">
        <v>119</v>
      </c>
      <c r="G85" t="s">
        <v>18</v>
      </c>
      <c r="H85">
        <v>14205</v>
      </c>
      <c r="I85" t="s">
        <v>6189</v>
      </c>
    </row>
    <row r="86" spans="1:9" x14ac:dyDescent="0.2">
      <c r="A86" t="s">
        <v>965</v>
      </c>
      <c r="B86" t="s">
        <v>966</v>
      </c>
      <c r="C86" t="s">
        <v>967</v>
      </c>
      <c r="D86" t="s">
        <v>968</v>
      </c>
      <c r="E86" t="s">
        <v>969</v>
      </c>
      <c r="F86" t="s">
        <v>29</v>
      </c>
      <c r="G86" t="s">
        <v>18</v>
      </c>
      <c r="H86">
        <v>93715</v>
      </c>
      <c r="I86" t="s">
        <v>6190</v>
      </c>
    </row>
    <row r="87" spans="1:9" x14ac:dyDescent="0.2">
      <c r="A87" t="s">
        <v>971</v>
      </c>
      <c r="B87" t="s">
        <v>972</v>
      </c>
      <c r="C87" t="s">
        <v>973</v>
      </c>
      <c r="E87" t="s">
        <v>974</v>
      </c>
      <c r="F87" t="s">
        <v>105</v>
      </c>
      <c r="G87" t="s">
        <v>18</v>
      </c>
      <c r="H87">
        <v>76121</v>
      </c>
      <c r="I87" t="s">
        <v>6190</v>
      </c>
    </row>
    <row r="88" spans="1:9" x14ac:dyDescent="0.2">
      <c r="A88" t="s">
        <v>975</v>
      </c>
      <c r="B88" t="s">
        <v>976</v>
      </c>
      <c r="C88" t="s">
        <v>977</v>
      </c>
      <c r="E88" t="s">
        <v>978</v>
      </c>
      <c r="F88" t="s">
        <v>76</v>
      </c>
      <c r="G88" t="s">
        <v>18</v>
      </c>
      <c r="H88">
        <v>73179</v>
      </c>
      <c r="I88" t="s">
        <v>6189</v>
      </c>
    </row>
    <row r="89" spans="1:9" x14ac:dyDescent="0.2">
      <c r="A89" t="s">
        <v>980</v>
      </c>
      <c r="B89" t="s">
        <v>981</v>
      </c>
      <c r="C89" t="s">
        <v>982</v>
      </c>
      <c r="E89" t="s">
        <v>983</v>
      </c>
      <c r="F89" t="s">
        <v>288</v>
      </c>
      <c r="G89" t="s">
        <v>18</v>
      </c>
      <c r="H89">
        <v>77705</v>
      </c>
      <c r="I89" t="s">
        <v>6190</v>
      </c>
    </row>
    <row r="90" spans="1:9" x14ac:dyDescent="0.2">
      <c r="A90" t="s">
        <v>985</v>
      </c>
      <c r="B90" t="s">
        <v>986</v>
      </c>
      <c r="C90" t="s">
        <v>987</v>
      </c>
      <c r="E90" t="s">
        <v>988</v>
      </c>
      <c r="F90" t="s">
        <v>121</v>
      </c>
      <c r="G90" t="s">
        <v>18</v>
      </c>
      <c r="H90">
        <v>89519</v>
      </c>
      <c r="I90" t="s">
        <v>6190</v>
      </c>
    </row>
    <row r="91" spans="1:9" x14ac:dyDescent="0.2">
      <c r="A91" t="s">
        <v>990</v>
      </c>
      <c r="B91" t="s">
        <v>991</v>
      </c>
      <c r="C91" t="s">
        <v>992</v>
      </c>
      <c r="D91" t="s">
        <v>993</v>
      </c>
      <c r="E91" t="s">
        <v>994</v>
      </c>
      <c r="F91" t="s">
        <v>115</v>
      </c>
      <c r="G91" t="s">
        <v>18</v>
      </c>
      <c r="H91">
        <v>64136</v>
      </c>
      <c r="I91" t="s">
        <v>6190</v>
      </c>
    </row>
    <row r="92" spans="1:9" x14ac:dyDescent="0.2">
      <c r="A92" t="s">
        <v>996</v>
      </c>
      <c r="B92" t="s">
        <v>997</v>
      </c>
      <c r="D92" t="s">
        <v>998</v>
      </c>
      <c r="E92" t="s">
        <v>999</v>
      </c>
      <c r="F92" t="s">
        <v>328</v>
      </c>
      <c r="G92" t="s">
        <v>317</v>
      </c>
      <c r="H92" t="s">
        <v>329</v>
      </c>
      <c r="I92" t="s">
        <v>6189</v>
      </c>
    </row>
    <row r="93" spans="1:9" x14ac:dyDescent="0.2">
      <c r="A93" t="s">
        <v>1001</v>
      </c>
      <c r="B93" t="s">
        <v>1002</v>
      </c>
      <c r="C93" t="s">
        <v>1003</v>
      </c>
      <c r="D93" t="s">
        <v>1004</v>
      </c>
      <c r="E93" t="s">
        <v>1005</v>
      </c>
      <c r="F93" t="s">
        <v>152</v>
      </c>
      <c r="G93" t="s">
        <v>18</v>
      </c>
      <c r="H93">
        <v>92878</v>
      </c>
      <c r="I93" t="s">
        <v>6190</v>
      </c>
    </row>
    <row r="94" spans="1:9" x14ac:dyDescent="0.2">
      <c r="A94" t="s">
        <v>1007</v>
      </c>
      <c r="B94" t="s">
        <v>1008</v>
      </c>
      <c r="D94" t="s">
        <v>1009</v>
      </c>
      <c r="E94" t="s">
        <v>1010</v>
      </c>
      <c r="F94" t="s">
        <v>122</v>
      </c>
      <c r="G94" t="s">
        <v>18</v>
      </c>
      <c r="H94">
        <v>78759</v>
      </c>
      <c r="I94" t="s">
        <v>6189</v>
      </c>
    </row>
    <row r="95" spans="1:9" x14ac:dyDescent="0.2">
      <c r="A95" t="s">
        <v>1012</v>
      </c>
      <c r="B95" t="s">
        <v>1013</v>
      </c>
      <c r="C95" t="s">
        <v>1014</v>
      </c>
      <c r="D95" t="s">
        <v>1015</v>
      </c>
      <c r="E95" t="s">
        <v>1016</v>
      </c>
      <c r="F95" t="s">
        <v>112</v>
      </c>
      <c r="G95" t="s">
        <v>27</v>
      </c>
      <c r="H95" t="s">
        <v>113</v>
      </c>
      <c r="I95" t="s">
        <v>6189</v>
      </c>
    </row>
    <row r="96" spans="1:9" x14ac:dyDescent="0.2">
      <c r="A96" t="s">
        <v>1018</v>
      </c>
      <c r="B96" t="s">
        <v>1019</v>
      </c>
      <c r="E96" t="s">
        <v>1020</v>
      </c>
      <c r="F96" t="s">
        <v>386</v>
      </c>
      <c r="G96" t="s">
        <v>317</v>
      </c>
      <c r="H96" t="s">
        <v>387</v>
      </c>
      <c r="I96" t="s">
        <v>6189</v>
      </c>
    </row>
    <row r="97" spans="1:9" x14ac:dyDescent="0.2">
      <c r="A97" t="s">
        <v>1022</v>
      </c>
      <c r="B97" t="s">
        <v>1023</v>
      </c>
      <c r="C97" t="s">
        <v>1024</v>
      </c>
      <c r="E97" t="s">
        <v>1025</v>
      </c>
      <c r="F97" t="s">
        <v>29</v>
      </c>
      <c r="G97" t="s">
        <v>18</v>
      </c>
      <c r="H97">
        <v>93762</v>
      </c>
      <c r="I97" t="s">
        <v>6190</v>
      </c>
    </row>
    <row r="98" spans="1:9" x14ac:dyDescent="0.2">
      <c r="A98" t="s">
        <v>1027</v>
      </c>
      <c r="B98" t="s">
        <v>1028</v>
      </c>
      <c r="C98" t="s">
        <v>1029</v>
      </c>
      <c r="E98" t="s">
        <v>1030</v>
      </c>
      <c r="F98" t="s">
        <v>103</v>
      </c>
      <c r="G98" t="s">
        <v>18</v>
      </c>
      <c r="H98">
        <v>63150</v>
      </c>
      <c r="I98" t="s">
        <v>6190</v>
      </c>
    </row>
    <row r="99" spans="1:9" x14ac:dyDescent="0.2">
      <c r="A99" t="s">
        <v>1032</v>
      </c>
      <c r="B99" t="s">
        <v>1033</v>
      </c>
      <c r="C99" t="s">
        <v>1034</v>
      </c>
      <c r="D99" t="s">
        <v>1035</v>
      </c>
      <c r="E99" t="s">
        <v>1036</v>
      </c>
      <c r="F99" t="s">
        <v>29</v>
      </c>
      <c r="G99" t="s">
        <v>18</v>
      </c>
      <c r="H99">
        <v>93726</v>
      </c>
      <c r="I99" t="s">
        <v>6190</v>
      </c>
    </row>
    <row r="100" spans="1:9" x14ac:dyDescent="0.2">
      <c r="A100" t="s">
        <v>1038</v>
      </c>
      <c r="B100" t="s">
        <v>1039</v>
      </c>
      <c r="D100" t="s">
        <v>1040</v>
      </c>
      <c r="E100" t="s">
        <v>1041</v>
      </c>
      <c r="F100" t="s">
        <v>383</v>
      </c>
      <c r="G100" t="s">
        <v>317</v>
      </c>
      <c r="H100" t="s">
        <v>368</v>
      </c>
      <c r="I100" t="s">
        <v>6190</v>
      </c>
    </row>
    <row r="101" spans="1:9" x14ac:dyDescent="0.2">
      <c r="A101" t="s">
        <v>1043</v>
      </c>
      <c r="B101" t="s">
        <v>1044</v>
      </c>
      <c r="D101" t="s">
        <v>1045</v>
      </c>
      <c r="E101" t="s">
        <v>1046</v>
      </c>
      <c r="F101" t="s">
        <v>38</v>
      </c>
      <c r="G101" t="s">
        <v>18</v>
      </c>
      <c r="H101">
        <v>43210</v>
      </c>
      <c r="I101" t="s">
        <v>6189</v>
      </c>
    </row>
    <row r="102" spans="1:9" x14ac:dyDescent="0.2">
      <c r="A102" t="s">
        <v>1048</v>
      </c>
      <c r="B102" t="s">
        <v>1049</v>
      </c>
      <c r="D102" t="s">
        <v>1050</v>
      </c>
      <c r="E102" t="s">
        <v>1051</v>
      </c>
      <c r="F102" t="s">
        <v>290</v>
      </c>
      <c r="G102" t="s">
        <v>18</v>
      </c>
      <c r="H102">
        <v>95205</v>
      </c>
      <c r="I102" t="s">
        <v>6189</v>
      </c>
    </row>
    <row r="103" spans="1:9" x14ac:dyDescent="0.2">
      <c r="A103" t="s">
        <v>1053</v>
      </c>
      <c r="B103" t="s">
        <v>1054</v>
      </c>
      <c r="C103" t="s">
        <v>1055</v>
      </c>
      <c r="D103" t="s">
        <v>1056</v>
      </c>
      <c r="E103" t="s">
        <v>1057</v>
      </c>
      <c r="F103" t="s">
        <v>436</v>
      </c>
      <c r="G103" t="s">
        <v>317</v>
      </c>
      <c r="H103" t="s">
        <v>437</v>
      </c>
      <c r="I103" t="s">
        <v>6189</v>
      </c>
    </row>
    <row r="104" spans="1:9" x14ac:dyDescent="0.2">
      <c r="A104" t="s">
        <v>1059</v>
      </c>
      <c r="B104" t="s">
        <v>1060</v>
      </c>
      <c r="C104" t="s">
        <v>1061</v>
      </c>
      <c r="D104" t="s">
        <v>1062</v>
      </c>
      <c r="E104" t="s">
        <v>1063</v>
      </c>
      <c r="F104" t="s">
        <v>416</v>
      </c>
      <c r="G104" t="s">
        <v>317</v>
      </c>
      <c r="H104" t="s">
        <v>368</v>
      </c>
      <c r="I104" t="s">
        <v>6189</v>
      </c>
    </row>
    <row r="105" spans="1:9" x14ac:dyDescent="0.2">
      <c r="A105" t="s">
        <v>1065</v>
      </c>
      <c r="B105" t="s">
        <v>1066</v>
      </c>
      <c r="C105" t="s">
        <v>1067</v>
      </c>
      <c r="D105" t="s">
        <v>1068</v>
      </c>
      <c r="E105" t="s">
        <v>1069</v>
      </c>
      <c r="F105" t="s">
        <v>218</v>
      </c>
      <c r="G105" t="s">
        <v>18</v>
      </c>
      <c r="H105">
        <v>14652</v>
      </c>
      <c r="I105" t="s">
        <v>6190</v>
      </c>
    </row>
    <row r="106" spans="1:9" x14ac:dyDescent="0.2">
      <c r="A106" t="s">
        <v>1071</v>
      </c>
      <c r="B106" t="s">
        <v>1072</v>
      </c>
      <c r="C106" t="s">
        <v>1073</v>
      </c>
      <c r="D106" t="s">
        <v>1074</v>
      </c>
      <c r="E106" t="s">
        <v>1075</v>
      </c>
      <c r="F106" t="s">
        <v>141</v>
      </c>
      <c r="G106" t="s">
        <v>18</v>
      </c>
      <c r="H106">
        <v>35487</v>
      </c>
      <c r="I106" t="s">
        <v>6190</v>
      </c>
    </row>
    <row r="107" spans="1:9" x14ac:dyDescent="0.2">
      <c r="A107" t="s">
        <v>1077</v>
      </c>
      <c r="B107" t="s">
        <v>1078</v>
      </c>
      <c r="C107" t="s">
        <v>1079</v>
      </c>
      <c r="D107" t="s">
        <v>1080</v>
      </c>
      <c r="E107" t="s">
        <v>1081</v>
      </c>
      <c r="F107" t="s">
        <v>62</v>
      </c>
      <c r="G107" t="s">
        <v>18</v>
      </c>
      <c r="H107">
        <v>77260</v>
      </c>
      <c r="I107" t="s">
        <v>6189</v>
      </c>
    </row>
    <row r="108" spans="1:9" x14ac:dyDescent="0.2">
      <c r="A108" t="s">
        <v>1083</v>
      </c>
      <c r="B108" t="s">
        <v>1084</v>
      </c>
      <c r="C108" t="s">
        <v>1085</v>
      </c>
      <c r="D108" t="s">
        <v>1086</v>
      </c>
      <c r="E108" t="s">
        <v>1087</v>
      </c>
      <c r="F108" t="s">
        <v>49</v>
      </c>
      <c r="G108" t="s">
        <v>18</v>
      </c>
      <c r="H108">
        <v>88514</v>
      </c>
      <c r="I108" t="s">
        <v>6190</v>
      </c>
    </row>
    <row r="109" spans="1:9" x14ac:dyDescent="0.2">
      <c r="A109" t="s">
        <v>1089</v>
      </c>
      <c r="B109" t="s">
        <v>1090</v>
      </c>
      <c r="C109" t="s">
        <v>1091</v>
      </c>
      <c r="D109" t="s">
        <v>1092</v>
      </c>
      <c r="E109" t="s">
        <v>1093</v>
      </c>
      <c r="F109" t="s">
        <v>77</v>
      </c>
      <c r="G109" t="s">
        <v>18</v>
      </c>
      <c r="H109">
        <v>80935</v>
      </c>
      <c r="I109" t="s">
        <v>6189</v>
      </c>
    </row>
    <row r="110" spans="1:9" x14ac:dyDescent="0.2">
      <c r="A110" t="s">
        <v>1095</v>
      </c>
      <c r="B110" t="s">
        <v>1096</v>
      </c>
      <c r="D110" t="s">
        <v>1097</v>
      </c>
      <c r="E110" t="s">
        <v>1098</v>
      </c>
      <c r="F110" t="s">
        <v>65</v>
      </c>
      <c r="G110" t="s">
        <v>18</v>
      </c>
      <c r="H110">
        <v>46862</v>
      </c>
      <c r="I110" t="s">
        <v>6190</v>
      </c>
    </row>
    <row r="111" spans="1:9" x14ac:dyDescent="0.2">
      <c r="A111" t="s">
        <v>1100</v>
      </c>
      <c r="B111" t="s">
        <v>1101</v>
      </c>
      <c r="C111" t="s">
        <v>1102</v>
      </c>
      <c r="D111" t="s">
        <v>1103</v>
      </c>
      <c r="E111" t="s">
        <v>1104</v>
      </c>
      <c r="F111" t="s">
        <v>234</v>
      </c>
      <c r="G111" t="s">
        <v>18</v>
      </c>
      <c r="H111">
        <v>11054</v>
      </c>
      <c r="I111" t="s">
        <v>6189</v>
      </c>
    </row>
    <row r="112" spans="1:9" x14ac:dyDescent="0.2">
      <c r="A112" t="s">
        <v>1106</v>
      </c>
      <c r="B112" t="s">
        <v>1107</v>
      </c>
      <c r="C112" t="s">
        <v>1108</v>
      </c>
      <c r="D112" t="s">
        <v>1109</v>
      </c>
      <c r="E112" t="s">
        <v>1110</v>
      </c>
      <c r="F112" t="s">
        <v>82</v>
      </c>
      <c r="G112" t="s">
        <v>18</v>
      </c>
      <c r="H112">
        <v>1105</v>
      </c>
      <c r="I112" t="s">
        <v>6189</v>
      </c>
    </row>
    <row r="113" spans="1:9" x14ac:dyDescent="0.2">
      <c r="A113" t="s">
        <v>1112</v>
      </c>
      <c r="B113" t="s">
        <v>1113</v>
      </c>
      <c r="C113" t="s">
        <v>1114</v>
      </c>
      <c r="E113" t="s">
        <v>1115</v>
      </c>
      <c r="F113" t="s">
        <v>249</v>
      </c>
      <c r="G113" t="s">
        <v>18</v>
      </c>
      <c r="H113">
        <v>32575</v>
      </c>
      <c r="I113" t="s">
        <v>6190</v>
      </c>
    </row>
    <row r="114" spans="1:9" x14ac:dyDescent="0.2">
      <c r="A114" t="s">
        <v>1117</v>
      </c>
      <c r="B114" t="s">
        <v>1118</v>
      </c>
      <c r="C114" t="s">
        <v>1119</v>
      </c>
      <c r="D114" t="s">
        <v>1120</v>
      </c>
      <c r="E114" t="s">
        <v>1121</v>
      </c>
      <c r="F114" t="s">
        <v>37</v>
      </c>
      <c r="G114" t="s">
        <v>18</v>
      </c>
      <c r="H114">
        <v>23242</v>
      </c>
      <c r="I114" t="s">
        <v>6190</v>
      </c>
    </row>
    <row r="115" spans="1:9" x14ac:dyDescent="0.2">
      <c r="A115" t="s">
        <v>1123</v>
      </c>
      <c r="B115" t="s">
        <v>1124</v>
      </c>
      <c r="C115" t="s">
        <v>1125</v>
      </c>
      <c r="D115" t="s">
        <v>1126</v>
      </c>
      <c r="E115" t="s">
        <v>1127</v>
      </c>
      <c r="F115" t="s">
        <v>431</v>
      </c>
      <c r="G115" t="s">
        <v>317</v>
      </c>
      <c r="H115" t="s">
        <v>419</v>
      </c>
      <c r="I115" t="s">
        <v>6190</v>
      </c>
    </row>
    <row r="116" spans="1:9" x14ac:dyDescent="0.2">
      <c r="A116" t="s">
        <v>1129</v>
      </c>
      <c r="B116" t="s">
        <v>1130</v>
      </c>
      <c r="D116" t="s">
        <v>1131</v>
      </c>
      <c r="E116" t="s">
        <v>1132</v>
      </c>
      <c r="F116" t="s">
        <v>25</v>
      </c>
      <c r="G116" t="s">
        <v>18</v>
      </c>
      <c r="H116">
        <v>25705</v>
      </c>
      <c r="I116" t="s">
        <v>6190</v>
      </c>
    </row>
    <row r="117" spans="1:9" x14ac:dyDescent="0.2">
      <c r="A117" t="s">
        <v>1134</v>
      </c>
      <c r="B117" t="s">
        <v>1135</v>
      </c>
      <c r="C117" t="s">
        <v>1136</v>
      </c>
      <c r="D117" t="s">
        <v>1137</v>
      </c>
      <c r="E117" t="s">
        <v>1138</v>
      </c>
      <c r="F117" t="s">
        <v>143</v>
      </c>
      <c r="G117" t="s">
        <v>27</v>
      </c>
      <c r="H117" t="s">
        <v>144</v>
      </c>
      <c r="I117" t="s">
        <v>6190</v>
      </c>
    </row>
    <row r="118" spans="1:9" x14ac:dyDescent="0.2">
      <c r="A118" t="s">
        <v>1140</v>
      </c>
      <c r="B118" t="s">
        <v>1141</v>
      </c>
      <c r="C118" t="s">
        <v>1142</v>
      </c>
      <c r="D118" t="s">
        <v>1143</v>
      </c>
      <c r="E118" t="s">
        <v>1144</v>
      </c>
      <c r="F118" t="s">
        <v>410</v>
      </c>
      <c r="G118" t="s">
        <v>317</v>
      </c>
      <c r="H118" t="s">
        <v>411</v>
      </c>
      <c r="I118" t="s">
        <v>6189</v>
      </c>
    </row>
    <row r="119" spans="1:9" x14ac:dyDescent="0.2">
      <c r="A119" t="s">
        <v>1146</v>
      </c>
      <c r="B119" t="s">
        <v>1147</v>
      </c>
      <c r="C119" t="s">
        <v>1148</v>
      </c>
      <c r="D119" t="s">
        <v>1149</v>
      </c>
      <c r="E119" t="s">
        <v>1150</v>
      </c>
      <c r="F119" t="s">
        <v>202</v>
      </c>
      <c r="G119" t="s">
        <v>18</v>
      </c>
      <c r="H119">
        <v>45432</v>
      </c>
      <c r="I119" t="s">
        <v>6190</v>
      </c>
    </row>
    <row r="120" spans="1:9" x14ac:dyDescent="0.2">
      <c r="A120" t="s">
        <v>1152</v>
      </c>
      <c r="B120" t="s">
        <v>1153</v>
      </c>
      <c r="C120" t="s">
        <v>1154</v>
      </c>
      <c r="D120" t="s">
        <v>1155</v>
      </c>
      <c r="E120" t="s">
        <v>1156</v>
      </c>
      <c r="F120" t="s">
        <v>71</v>
      </c>
      <c r="G120" t="s">
        <v>18</v>
      </c>
      <c r="H120">
        <v>99507</v>
      </c>
      <c r="I120" t="s">
        <v>6189</v>
      </c>
    </row>
    <row r="121" spans="1:9" x14ac:dyDescent="0.2">
      <c r="A121" t="s">
        <v>1158</v>
      </c>
      <c r="B121" t="s">
        <v>1159</v>
      </c>
      <c r="C121" t="s">
        <v>1160</v>
      </c>
      <c r="D121" t="s">
        <v>1161</v>
      </c>
      <c r="E121" t="s">
        <v>1162</v>
      </c>
      <c r="F121" t="s">
        <v>129</v>
      </c>
      <c r="G121" t="s">
        <v>18</v>
      </c>
      <c r="H121">
        <v>37215</v>
      </c>
      <c r="I121" t="s">
        <v>6190</v>
      </c>
    </row>
    <row r="122" spans="1:9" x14ac:dyDescent="0.2">
      <c r="A122" t="s">
        <v>1163</v>
      </c>
      <c r="B122" t="s">
        <v>1164</v>
      </c>
      <c r="C122" t="s">
        <v>1165</v>
      </c>
      <c r="D122" t="s">
        <v>1166</v>
      </c>
      <c r="E122" t="s">
        <v>1167</v>
      </c>
      <c r="F122" t="s">
        <v>26</v>
      </c>
      <c r="G122" t="s">
        <v>18</v>
      </c>
      <c r="H122">
        <v>90040</v>
      </c>
      <c r="I122" t="s">
        <v>6189</v>
      </c>
    </row>
    <row r="123" spans="1:9" x14ac:dyDescent="0.2">
      <c r="A123" t="s">
        <v>1168</v>
      </c>
      <c r="B123" t="s">
        <v>1169</v>
      </c>
      <c r="C123" t="s">
        <v>1170</v>
      </c>
      <c r="D123" t="s">
        <v>1171</v>
      </c>
      <c r="E123" t="s">
        <v>1172</v>
      </c>
      <c r="F123" t="s">
        <v>34</v>
      </c>
      <c r="G123" t="s">
        <v>18</v>
      </c>
      <c r="H123">
        <v>28289</v>
      </c>
      <c r="I123" t="s">
        <v>6190</v>
      </c>
    </row>
    <row r="124" spans="1:9" x14ac:dyDescent="0.2">
      <c r="A124" t="s">
        <v>1174</v>
      </c>
      <c r="B124" t="s">
        <v>1175</v>
      </c>
      <c r="C124" t="s">
        <v>1176</v>
      </c>
      <c r="D124" t="s">
        <v>1177</v>
      </c>
      <c r="E124" t="s">
        <v>1178</v>
      </c>
      <c r="F124" t="s">
        <v>41</v>
      </c>
      <c r="G124" t="s">
        <v>18</v>
      </c>
      <c r="H124">
        <v>80217</v>
      </c>
      <c r="I124" t="s">
        <v>6189</v>
      </c>
    </row>
    <row r="125" spans="1:9" x14ac:dyDescent="0.2">
      <c r="A125" t="s">
        <v>1180</v>
      </c>
      <c r="B125" t="s">
        <v>1181</v>
      </c>
      <c r="C125" t="s">
        <v>1182</v>
      </c>
      <c r="D125" t="s">
        <v>1183</v>
      </c>
      <c r="E125" t="s">
        <v>1184</v>
      </c>
      <c r="F125" t="s">
        <v>164</v>
      </c>
      <c r="G125" t="s">
        <v>18</v>
      </c>
      <c r="H125">
        <v>6912</v>
      </c>
      <c r="I125" t="s">
        <v>6190</v>
      </c>
    </row>
    <row r="126" spans="1:9" x14ac:dyDescent="0.2">
      <c r="A126" t="s">
        <v>1186</v>
      </c>
      <c r="B126" t="s">
        <v>1187</v>
      </c>
      <c r="C126" t="s">
        <v>1188</v>
      </c>
      <c r="D126" t="s">
        <v>1189</v>
      </c>
      <c r="E126" t="s">
        <v>1190</v>
      </c>
      <c r="F126" t="s">
        <v>310</v>
      </c>
      <c r="G126" t="s">
        <v>18</v>
      </c>
      <c r="H126">
        <v>23605</v>
      </c>
      <c r="I126" t="s">
        <v>6189</v>
      </c>
    </row>
    <row r="127" spans="1:9" x14ac:dyDescent="0.2">
      <c r="A127" t="s">
        <v>1192</v>
      </c>
      <c r="B127" t="s">
        <v>1193</v>
      </c>
      <c r="C127" t="s">
        <v>1194</v>
      </c>
      <c r="D127" t="s">
        <v>1195</v>
      </c>
      <c r="E127" t="s">
        <v>1196</v>
      </c>
      <c r="F127" t="s">
        <v>446</v>
      </c>
      <c r="G127" t="s">
        <v>317</v>
      </c>
      <c r="H127" t="s">
        <v>409</v>
      </c>
      <c r="I127" t="s">
        <v>6189</v>
      </c>
    </row>
    <row r="128" spans="1:9" x14ac:dyDescent="0.2">
      <c r="A128" t="s">
        <v>1198</v>
      </c>
      <c r="B128" t="s">
        <v>1199</v>
      </c>
      <c r="C128" t="s">
        <v>1200</v>
      </c>
      <c r="D128" t="s">
        <v>1201</v>
      </c>
      <c r="E128" t="s">
        <v>1202</v>
      </c>
      <c r="F128" t="s">
        <v>71</v>
      </c>
      <c r="G128" t="s">
        <v>18</v>
      </c>
      <c r="H128">
        <v>99599</v>
      </c>
      <c r="I128" t="s">
        <v>6190</v>
      </c>
    </row>
    <row r="129" spans="1:9" x14ac:dyDescent="0.2">
      <c r="A129" t="s">
        <v>1204</v>
      </c>
      <c r="B129" t="s">
        <v>1205</v>
      </c>
      <c r="C129" t="s">
        <v>1206</v>
      </c>
      <c r="D129" t="s">
        <v>1207</v>
      </c>
      <c r="E129" t="s">
        <v>1208</v>
      </c>
      <c r="F129" t="s">
        <v>288</v>
      </c>
      <c r="G129" t="s">
        <v>317</v>
      </c>
      <c r="H129" t="s">
        <v>443</v>
      </c>
      <c r="I129" t="s">
        <v>6190</v>
      </c>
    </row>
    <row r="130" spans="1:9" x14ac:dyDescent="0.2">
      <c r="A130" t="s">
        <v>1210</v>
      </c>
      <c r="B130" t="s">
        <v>1211</v>
      </c>
      <c r="C130" t="s">
        <v>1212</v>
      </c>
      <c r="D130" t="s">
        <v>1213</v>
      </c>
      <c r="E130" t="s">
        <v>1214</v>
      </c>
      <c r="F130" t="s">
        <v>96</v>
      </c>
      <c r="G130" t="s">
        <v>18</v>
      </c>
      <c r="H130">
        <v>58122</v>
      </c>
      <c r="I130" t="s">
        <v>6190</v>
      </c>
    </row>
    <row r="131" spans="1:9" x14ac:dyDescent="0.2">
      <c r="A131" t="s">
        <v>1216</v>
      </c>
      <c r="B131" t="s">
        <v>1217</v>
      </c>
      <c r="C131" t="s">
        <v>1218</v>
      </c>
      <c r="D131" t="s">
        <v>1219</v>
      </c>
      <c r="E131" t="s">
        <v>1220</v>
      </c>
      <c r="F131" t="s">
        <v>94</v>
      </c>
      <c r="G131" t="s">
        <v>18</v>
      </c>
      <c r="H131">
        <v>47737</v>
      </c>
      <c r="I131" t="s">
        <v>6189</v>
      </c>
    </row>
    <row r="132" spans="1:9" x14ac:dyDescent="0.2">
      <c r="A132" t="s">
        <v>1222</v>
      </c>
      <c r="B132" t="s">
        <v>1223</v>
      </c>
      <c r="D132" t="s">
        <v>1224</v>
      </c>
      <c r="E132" t="s">
        <v>1225</v>
      </c>
      <c r="F132" t="s">
        <v>431</v>
      </c>
      <c r="G132" t="s">
        <v>317</v>
      </c>
      <c r="H132" t="s">
        <v>419</v>
      </c>
      <c r="I132" t="s">
        <v>6189</v>
      </c>
    </row>
    <row r="133" spans="1:9" x14ac:dyDescent="0.2">
      <c r="A133" t="s">
        <v>1227</v>
      </c>
      <c r="B133" t="s">
        <v>1228</v>
      </c>
      <c r="C133" t="s">
        <v>1229</v>
      </c>
      <c r="D133" t="s">
        <v>1230</v>
      </c>
      <c r="E133" t="s">
        <v>1231</v>
      </c>
      <c r="F133" t="s">
        <v>34</v>
      </c>
      <c r="G133" t="s">
        <v>18</v>
      </c>
      <c r="H133">
        <v>28210</v>
      </c>
      <c r="I133" t="s">
        <v>6189</v>
      </c>
    </row>
    <row r="134" spans="1:9" x14ac:dyDescent="0.2">
      <c r="A134" t="s">
        <v>1233</v>
      </c>
      <c r="B134" t="s">
        <v>1234</v>
      </c>
      <c r="C134" t="s">
        <v>1235</v>
      </c>
      <c r="D134" t="s">
        <v>1236</v>
      </c>
      <c r="E134" t="s">
        <v>1237</v>
      </c>
      <c r="F134" t="s">
        <v>222</v>
      </c>
      <c r="G134" t="s">
        <v>18</v>
      </c>
      <c r="H134">
        <v>35815</v>
      </c>
      <c r="I134" t="s">
        <v>6189</v>
      </c>
    </row>
    <row r="135" spans="1:9" x14ac:dyDescent="0.2">
      <c r="A135" t="s">
        <v>1239</v>
      </c>
      <c r="B135" t="s">
        <v>1240</v>
      </c>
      <c r="C135" t="s">
        <v>1241</v>
      </c>
      <c r="D135" t="s">
        <v>1242</v>
      </c>
      <c r="E135" t="s">
        <v>1243</v>
      </c>
      <c r="F135" t="s">
        <v>177</v>
      </c>
      <c r="G135" t="s">
        <v>18</v>
      </c>
      <c r="H135">
        <v>92725</v>
      </c>
      <c r="I135" t="s">
        <v>6190</v>
      </c>
    </row>
    <row r="136" spans="1:9" x14ac:dyDescent="0.2">
      <c r="A136" t="s">
        <v>1245</v>
      </c>
      <c r="B136" t="s">
        <v>1246</v>
      </c>
      <c r="E136" t="s">
        <v>1247</v>
      </c>
      <c r="F136" t="s">
        <v>46</v>
      </c>
      <c r="G136" t="s">
        <v>18</v>
      </c>
      <c r="H136">
        <v>20520</v>
      </c>
      <c r="I136" t="s">
        <v>6189</v>
      </c>
    </row>
    <row r="137" spans="1:9" x14ac:dyDescent="0.2">
      <c r="A137" t="s">
        <v>1249</v>
      </c>
      <c r="B137" t="s">
        <v>1250</v>
      </c>
      <c r="C137" t="s">
        <v>1251</v>
      </c>
      <c r="D137" t="s">
        <v>1252</v>
      </c>
      <c r="E137" t="s">
        <v>1253</v>
      </c>
      <c r="F137" t="s">
        <v>475</v>
      </c>
      <c r="G137" t="s">
        <v>317</v>
      </c>
      <c r="H137" t="s">
        <v>476</v>
      </c>
      <c r="I137" t="s">
        <v>6190</v>
      </c>
    </row>
    <row r="138" spans="1:9" x14ac:dyDescent="0.2">
      <c r="A138" t="s">
        <v>1255</v>
      </c>
      <c r="B138" t="s">
        <v>1256</v>
      </c>
      <c r="C138" t="s">
        <v>1257</v>
      </c>
      <c r="D138" t="s">
        <v>1258</v>
      </c>
      <c r="E138" t="s">
        <v>1259</v>
      </c>
      <c r="F138" t="s">
        <v>103</v>
      </c>
      <c r="G138" t="s">
        <v>18</v>
      </c>
      <c r="H138">
        <v>63131</v>
      </c>
      <c r="I138" t="s">
        <v>6190</v>
      </c>
    </row>
    <row r="139" spans="1:9" x14ac:dyDescent="0.2">
      <c r="A139" t="s">
        <v>1261</v>
      </c>
      <c r="B139" t="s">
        <v>1262</v>
      </c>
      <c r="D139" t="s">
        <v>1263</v>
      </c>
      <c r="E139" t="s">
        <v>1264</v>
      </c>
      <c r="F139" t="s">
        <v>348</v>
      </c>
      <c r="G139" t="s">
        <v>317</v>
      </c>
      <c r="H139" t="s">
        <v>349</v>
      </c>
      <c r="I139" t="s">
        <v>6190</v>
      </c>
    </row>
    <row r="140" spans="1:9" x14ac:dyDescent="0.2">
      <c r="A140" t="s">
        <v>1266</v>
      </c>
      <c r="B140" t="s">
        <v>1267</v>
      </c>
      <c r="D140" t="s">
        <v>1268</v>
      </c>
      <c r="E140" t="s">
        <v>1269</v>
      </c>
      <c r="F140" t="s">
        <v>72</v>
      </c>
      <c r="G140" t="s">
        <v>18</v>
      </c>
      <c r="H140">
        <v>96805</v>
      </c>
      <c r="I140" t="s">
        <v>6190</v>
      </c>
    </row>
    <row r="141" spans="1:9" x14ac:dyDescent="0.2">
      <c r="A141" t="s">
        <v>1271</v>
      </c>
      <c r="B141" t="s">
        <v>1272</v>
      </c>
      <c r="D141" t="s">
        <v>1273</v>
      </c>
      <c r="E141" t="s">
        <v>1274</v>
      </c>
      <c r="F141" t="s">
        <v>152</v>
      </c>
      <c r="G141" t="s">
        <v>18</v>
      </c>
      <c r="H141">
        <v>92878</v>
      </c>
      <c r="I141" t="s">
        <v>6189</v>
      </c>
    </row>
    <row r="142" spans="1:9" x14ac:dyDescent="0.2">
      <c r="A142" t="s">
        <v>1276</v>
      </c>
      <c r="B142" t="s">
        <v>1277</v>
      </c>
      <c r="C142" t="s">
        <v>1278</v>
      </c>
      <c r="D142" t="s">
        <v>1279</v>
      </c>
      <c r="E142" t="s">
        <v>1280</v>
      </c>
      <c r="F142" t="s">
        <v>1281</v>
      </c>
      <c r="G142" t="s">
        <v>317</v>
      </c>
      <c r="H142" t="s">
        <v>443</v>
      </c>
      <c r="I142" t="s">
        <v>6189</v>
      </c>
    </row>
    <row r="143" spans="1:9" x14ac:dyDescent="0.2">
      <c r="A143" t="s">
        <v>1283</v>
      </c>
      <c r="B143" t="s">
        <v>1284</v>
      </c>
      <c r="C143" t="s">
        <v>1285</v>
      </c>
      <c r="D143" t="s">
        <v>1286</v>
      </c>
      <c r="E143" t="s">
        <v>1287</v>
      </c>
      <c r="F143" t="s">
        <v>46</v>
      </c>
      <c r="G143" t="s">
        <v>18</v>
      </c>
      <c r="H143">
        <v>20520</v>
      </c>
      <c r="I143" t="s">
        <v>6189</v>
      </c>
    </row>
    <row r="144" spans="1:9" x14ac:dyDescent="0.2">
      <c r="A144" t="s">
        <v>1289</v>
      </c>
      <c r="B144" t="s">
        <v>1290</v>
      </c>
      <c r="E144" t="s">
        <v>1291</v>
      </c>
      <c r="F144" t="s">
        <v>319</v>
      </c>
      <c r="G144" t="s">
        <v>317</v>
      </c>
      <c r="H144" t="s">
        <v>320</v>
      </c>
      <c r="I144" t="s">
        <v>6189</v>
      </c>
    </row>
    <row r="145" spans="1:9" x14ac:dyDescent="0.2">
      <c r="A145" t="s">
        <v>1293</v>
      </c>
      <c r="B145" t="s">
        <v>1294</v>
      </c>
      <c r="C145" t="s">
        <v>1295</v>
      </c>
      <c r="D145" t="s">
        <v>1296</v>
      </c>
      <c r="E145" t="s">
        <v>1297</v>
      </c>
      <c r="F145" t="s">
        <v>62</v>
      </c>
      <c r="G145" t="s">
        <v>18</v>
      </c>
      <c r="H145">
        <v>77281</v>
      </c>
      <c r="I145" t="s">
        <v>6190</v>
      </c>
    </row>
    <row r="146" spans="1:9" x14ac:dyDescent="0.2">
      <c r="A146" t="s">
        <v>1299</v>
      </c>
      <c r="B146" t="s">
        <v>1300</v>
      </c>
      <c r="C146" t="s">
        <v>1301</v>
      </c>
      <c r="D146" t="s">
        <v>1302</v>
      </c>
      <c r="E146" t="s">
        <v>1303</v>
      </c>
      <c r="F146" t="s">
        <v>160</v>
      </c>
      <c r="G146" t="s">
        <v>18</v>
      </c>
      <c r="H146">
        <v>92668</v>
      </c>
      <c r="I146" t="s">
        <v>6189</v>
      </c>
    </row>
    <row r="147" spans="1:9" x14ac:dyDescent="0.2">
      <c r="A147" t="s">
        <v>1305</v>
      </c>
      <c r="B147" t="s">
        <v>1306</v>
      </c>
      <c r="C147" t="s">
        <v>1307</v>
      </c>
      <c r="D147" t="s">
        <v>1308</v>
      </c>
      <c r="E147" t="s">
        <v>1309</v>
      </c>
      <c r="F147" t="s">
        <v>49</v>
      </c>
      <c r="G147" t="s">
        <v>18</v>
      </c>
      <c r="H147">
        <v>88553</v>
      </c>
      <c r="I147" t="s">
        <v>6190</v>
      </c>
    </row>
    <row r="148" spans="1:9" x14ac:dyDescent="0.2">
      <c r="A148" t="s">
        <v>1311</v>
      </c>
      <c r="B148" t="s">
        <v>1312</v>
      </c>
      <c r="C148" t="s">
        <v>1313</v>
      </c>
      <c r="D148" t="s">
        <v>1314</v>
      </c>
      <c r="E148" t="s">
        <v>1315</v>
      </c>
      <c r="F148" t="s">
        <v>351</v>
      </c>
      <c r="G148" t="s">
        <v>18</v>
      </c>
      <c r="H148">
        <v>89714</v>
      </c>
      <c r="I148" t="s">
        <v>6190</v>
      </c>
    </row>
    <row r="149" spans="1:9" x14ac:dyDescent="0.2">
      <c r="A149" t="s">
        <v>1316</v>
      </c>
      <c r="B149" t="s">
        <v>1317</v>
      </c>
      <c r="C149" t="s">
        <v>1318</v>
      </c>
      <c r="D149" t="s">
        <v>1319</v>
      </c>
      <c r="E149" t="s">
        <v>1320</v>
      </c>
      <c r="F149" t="s">
        <v>105</v>
      </c>
      <c r="G149" t="s">
        <v>18</v>
      </c>
      <c r="H149">
        <v>76105</v>
      </c>
      <c r="I149" t="s">
        <v>6189</v>
      </c>
    </row>
    <row r="150" spans="1:9" x14ac:dyDescent="0.2">
      <c r="A150" t="s">
        <v>1322</v>
      </c>
      <c r="B150" t="s">
        <v>1323</v>
      </c>
      <c r="C150" t="s">
        <v>1324</v>
      </c>
      <c r="D150" t="s">
        <v>1325</v>
      </c>
      <c r="E150" t="s">
        <v>1326</v>
      </c>
      <c r="F150" t="s">
        <v>137</v>
      </c>
      <c r="G150" t="s">
        <v>18</v>
      </c>
      <c r="H150">
        <v>84605</v>
      </c>
      <c r="I150" t="s">
        <v>6189</v>
      </c>
    </row>
    <row r="151" spans="1:9" x14ac:dyDescent="0.2">
      <c r="A151" t="s">
        <v>1328</v>
      </c>
      <c r="B151" t="s">
        <v>1329</v>
      </c>
      <c r="D151" t="s">
        <v>1330</v>
      </c>
      <c r="E151" t="s">
        <v>1331</v>
      </c>
      <c r="F151" t="s">
        <v>196</v>
      </c>
      <c r="G151" t="s">
        <v>18</v>
      </c>
      <c r="H151">
        <v>33487</v>
      </c>
      <c r="I151" t="s">
        <v>6189</v>
      </c>
    </row>
    <row r="152" spans="1:9" x14ac:dyDescent="0.2">
      <c r="A152" t="s">
        <v>1333</v>
      </c>
      <c r="B152" t="s">
        <v>1334</v>
      </c>
      <c r="C152" t="s">
        <v>1335</v>
      </c>
      <c r="D152" t="s">
        <v>1336</v>
      </c>
      <c r="E152" t="s">
        <v>1337</v>
      </c>
      <c r="F152" t="s">
        <v>23</v>
      </c>
      <c r="G152" t="s">
        <v>18</v>
      </c>
      <c r="H152">
        <v>24040</v>
      </c>
      <c r="I152" t="s">
        <v>6189</v>
      </c>
    </row>
    <row r="153" spans="1:9" x14ac:dyDescent="0.2">
      <c r="A153" t="s">
        <v>1339</v>
      </c>
      <c r="B153" t="s">
        <v>1340</v>
      </c>
      <c r="D153" t="s">
        <v>1341</v>
      </c>
      <c r="E153" t="s">
        <v>1342</v>
      </c>
      <c r="F153" t="s">
        <v>168</v>
      </c>
      <c r="G153" t="s">
        <v>18</v>
      </c>
      <c r="H153">
        <v>50369</v>
      </c>
      <c r="I153" t="s">
        <v>6189</v>
      </c>
    </row>
    <row r="154" spans="1:9" x14ac:dyDescent="0.2">
      <c r="A154" t="s">
        <v>1344</v>
      </c>
      <c r="B154" t="s">
        <v>1345</v>
      </c>
      <c r="C154" t="s">
        <v>1346</v>
      </c>
      <c r="D154" t="s">
        <v>1347</v>
      </c>
      <c r="E154" t="s">
        <v>1348</v>
      </c>
      <c r="F154" t="s">
        <v>72</v>
      </c>
      <c r="G154" t="s">
        <v>18</v>
      </c>
      <c r="H154">
        <v>96805</v>
      </c>
      <c r="I154" t="s">
        <v>6189</v>
      </c>
    </row>
    <row r="155" spans="1:9" x14ac:dyDescent="0.2">
      <c r="A155" t="s">
        <v>1350</v>
      </c>
      <c r="B155" t="s">
        <v>1351</v>
      </c>
      <c r="D155" t="s">
        <v>1352</v>
      </c>
      <c r="E155" t="s">
        <v>1353</v>
      </c>
      <c r="F155" t="s">
        <v>270</v>
      </c>
      <c r="G155" t="s">
        <v>18</v>
      </c>
      <c r="H155">
        <v>33345</v>
      </c>
      <c r="I155" t="s">
        <v>6190</v>
      </c>
    </row>
    <row r="156" spans="1:9" x14ac:dyDescent="0.2">
      <c r="A156" t="s">
        <v>1355</v>
      </c>
      <c r="B156" t="s">
        <v>1356</v>
      </c>
      <c r="C156" t="s">
        <v>1357</v>
      </c>
      <c r="D156" t="s">
        <v>1358</v>
      </c>
      <c r="E156" t="s">
        <v>1359</v>
      </c>
      <c r="F156" t="s">
        <v>45</v>
      </c>
      <c r="G156" t="s">
        <v>18</v>
      </c>
      <c r="H156">
        <v>19172</v>
      </c>
      <c r="I156" t="s">
        <v>6190</v>
      </c>
    </row>
    <row r="157" spans="1:9" x14ac:dyDescent="0.2">
      <c r="A157" t="s">
        <v>1361</v>
      </c>
      <c r="B157" t="s">
        <v>1362</v>
      </c>
      <c r="C157" t="s">
        <v>1363</v>
      </c>
      <c r="D157" t="s">
        <v>1364</v>
      </c>
      <c r="E157" t="s">
        <v>1365</v>
      </c>
      <c r="F157" t="s">
        <v>123</v>
      </c>
      <c r="G157" t="s">
        <v>18</v>
      </c>
      <c r="H157">
        <v>6854</v>
      </c>
      <c r="I157" t="s">
        <v>6189</v>
      </c>
    </row>
    <row r="158" spans="1:9" x14ac:dyDescent="0.2">
      <c r="A158" t="s">
        <v>1367</v>
      </c>
      <c r="B158" t="s">
        <v>1368</v>
      </c>
      <c r="C158" t="s">
        <v>1369</v>
      </c>
      <c r="D158" t="s">
        <v>1370</v>
      </c>
      <c r="E158" t="s">
        <v>1371</v>
      </c>
      <c r="F158" t="s">
        <v>58</v>
      </c>
      <c r="G158" t="s">
        <v>18</v>
      </c>
      <c r="H158">
        <v>76011</v>
      </c>
      <c r="I158" t="s">
        <v>6189</v>
      </c>
    </row>
    <row r="159" spans="1:9" x14ac:dyDescent="0.2">
      <c r="A159" t="s">
        <v>1373</v>
      </c>
      <c r="B159" t="s">
        <v>1374</v>
      </c>
      <c r="C159" t="s">
        <v>1375</v>
      </c>
      <c r="D159" t="s">
        <v>1376</v>
      </c>
      <c r="E159" t="s">
        <v>1377</v>
      </c>
      <c r="F159" t="s">
        <v>359</v>
      </c>
      <c r="G159" t="s">
        <v>317</v>
      </c>
      <c r="H159" t="s">
        <v>360</v>
      </c>
      <c r="I159" t="s">
        <v>6190</v>
      </c>
    </row>
    <row r="160" spans="1:9" x14ac:dyDescent="0.2">
      <c r="A160" t="s">
        <v>1379</v>
      </c>
      <c r="B160" t="s">
        <v>1380</v>
      </c>
      <c r="D160" t="s">
        <v>1381</v>
      </c>
      <c r="E160" t="s">
        <v>1382</v>
      </c>
      <c r="F160" t="s">
        <v>64</v>
      </c>
      <c r="G160" t="s">
        <v>18</v>
      </c>
      <c r="H160">
        <v>37416</v>
      </c>
      <c r="I160" t="s">
        <v>6189</v>
      </c>
    </row>
    <row r="161" spans="1:9" x14ac:dyDescent="0.2">
      <c r="A161" t="s">
        <v>1384</v>
      </c>
      <c r="B161" t="s">
        <v>1385</v>
      </c>
      <c r="D161" t="s">
        <v>1386</v>
      </c>
      <c r="E161" t="s">
        <v>1387</v>
      </c>
      <c r="F161" t="s">
        <v>188</v>
      </c>
      <c r="G161" t="s">
        <v>18</v>
      </c>
      <c r="H161">
        <v>97296</v>
      </c>
      <c r="I161" t="s">
        <v>6190</v>
      </c>
    </row>
    <row r="162" spans="1:9" x14ac:dyDescent="0.2">
      <c r="A162" t="s">
        <v>1389</v>
      </c>
      <c r="B162" t="s">
        <v>1390</v>
      </c>
      <c r="C162" t="s">
        <v>1391</v>
      </c>
      <c r="D162" t="s">
        <v>1392</v>
      </c>
      <c r="E162" t="s">
        <v>1393</v>
      </c>
      <c r="F162" t="s">
        <v>76</v>
      </c>
      <c r="G162" t="s">
        <v>18</v>
      </c>
      <c r="H162">
        <v>73135</v>
      </c>
      <c r="I162" t="s">
        <v>6190</v>
      </c>
    </row>
    <row r="163" spans="1:9" x14ac:dyDescent="0.2">
      <c r="A163" t="s">
        <v>1395</v>
      </c>
      <c r="B163" t="s">
        <v>1396</v>
      </c>
      <c r="C163" t="s">
        <v>1397</v>
      </c>
      <c r="D163" t="s">
        <v>1398</v>
      </c>
      <c r="E163" t="s">
        <v>1399</v>
      </c>
      <c r="F163" t="s">
        <v>46</v>
      </c>
      <c r="G163" t="s">
        <v>18</v>
      </c>
      <c r="H163">
        <v>20520</v>
      </c>
      <c r="I163" t="s">
        <v>6190</v>
      </c>
    </row>
    <row r="164" spans="1:9" x14ac:dyDescent="0.2">
      <c r="A164" t="s">
        <v>1401</v>
      </c>
      <c r="B164" t="s">
        <v>1402</v>
      </c>
      <c r="C164" t="s">
        <v>1403</v>
      </c>
      <c r="D164" t="s">
        <v>1404</v>
      </c>
      <c r="E164" t="s">
        <v>1405</v>
      </c>
      <c r="F164" t="s">
        <v>81</v>
      </c>
      <c r="G164" t="s">
        <v>18</v>
      </c>
      <c r="H164">
        <v>27415</v>
      </c>
      <c r="I164" t="s">
        <v>6189</v>
      </c>
    </row>
    <row r="165" spans="1:9" x14ac:dyDescent="0.2">
      <c r="A165" t="s">
        <v>1407</v>
      </c>
      <c r="B165" t="s">
        <v>1408</v>
      </c>
      <c r="C165" t="s">
        <v>1409</v>
      </c>
      <c r="D165" t="s">
        <v>1410</v>
      </c>
      <c r="E165" t="s">
        <v>1411</v>
      </c>
      <c r="F165" t="s">
        <v>163</v>
      </c>
      <c r="G165" t="s">
        <v>18</v>
      </c>
      <c r="H165">
        <v>22313</v>
      </c>
      <c r="I165" t="s">
        <v>6190</v>
      </c>
    </row>
    <row r="166" spans="1:9" x14ac:dyDescent="0.2">
      <c r="A166" t="s">
        <v>1413</v>
      </c>
      <c r="B166" t="s">
        <v>1414</v>
      </c>
      <c r="C166" t="s">
        <v>1415</v>
      </c>
      <c r="D166" t="s">
        <v>1416</v>
      </c>
      <c r="E166" t="s">
        <v>1417</v>
      </c>
      <c r="F166" t="s">
        <v>1418</v>
      </c>
      <c r="G166" t="s">
        <v>317</v>
      </c>
      <c r="H166" t="s">
        <v>369</v>
      </c>
      <c r="I166" t="s">
        <v>6190</v>
      </c>
    </row>
    <row r="167" spans="1:9" x14ac:dyDescent="0.2">
      <c r="A167" t="s">
        <v>1420</v>
      </c>
      <c r="B167" t="s">
        <v>1421</v>
      </c>
      <c r="D167" t="s">
        <v>1422</v>
      </c>
      <c r="E167" t="s">
        <v>1423</v>
      </c>
      <c r="F167" t="s">
        <v>162</v>
      </c>
      <c r="G167" t="s">
        <v>18</v>
      </c>
      <c r="H167">
        <v>53405</v>
      </c>
      <c r="I167" t="s">
        <v>6189</v>
      </c>
    </row>
    <row r="168" spans="1:9" x14ac:dyDescent="0.2">
      <c r="A168" t="s">
        <v>1425</v>
      </c>
      <c r="B168" t="s">
        <v>1426</v>
      </c>
      <c r="D168" t="s">
        <v>1427</v>
      </c>
      <c r="E168" t="s">
        <v>1428</v>
      </c>
      <c r="F168" t="s">
        <v>208</v>
      </c>
      <c r="G168" t="s">
        <v>18</v>
      </c>
      <c r="H168">
        <v>34629</v>
      </c>
      <c r="I168" t="s">
        <v>6189</v>
      </c>
    </row>
    <row r="169" spans="1:9" x14ac:dyDescent="0.2">
      <c r="A169" t="s">
        <v>1430</v>
      </c>
      <c r="B169" t="s">
        <v>1431</v>
      </c>
      <c r="C169" t="s">
        <v>1432</v>
      </c>
      <c r="D169" t="s">
        <v>1433</v>
      </c>
      <c r="E169" t="s">
        <v>1434</v>
      </c>
      <c r="F169" t="s">
        <v>162</v>
      </c>
      <c r="G169" t="s">
        <v>18</v>
      </c>
      <c r="H169">
        <v>53405</v>
      </c>
      <c r="I169" t="s">
        <v>6189</v>
      </c>
    </row>
    <row r="170" spans="1:9" x14ac:dyDescent="0.2">
      <c r="A170" t="s">
        <v>1436</v>
      </c>
      <c r="B170" t="s">
        <v>1437</v>
      </c>
      <c r="D170" t="s">
        <v>1438</v>
      </c>
      <c r="E170" t="s">
        <v>1439</v>
      </c>
      <c r="F170" t="s">
        <v>1418</v>
      </c>
      <c r="G170" t="s">
        <v>317</v>
      </c>
      <c r="H170" t="s">
        <v>369</v>
      </c>
      <c r="I170" t="s">
        <v>6190</v>
      </c>
    </row>
    <row r="171" spans="1:9" x14ac:dyDescent="0.2">
      <c r="A171" t="s">
        <v>1441</v>
      </c>
      <c r="B171" t="s">
        <v>1442</v>
      </c>
      <c r="C171" t="s">
        <v>1443</v>
      </c>
      <c r="D171" t="s">
        <v>1444</v>
      </c>
      <c r="E171" t="s">
        <v>1445</v>
      </c>
      <c r="F171" t="s">
        <v>1446</v>
      </c>
      <c r="G171" t="s">
        <v>317</v>
      </c>
      <c r="H171" t="s">
        <v>459</v>
      </c>
      <c r="I171" t="s">
        <v>6190</v>
      </c>
    </row>
    <row r="172" spans="1:9" x14ac:dyDescent="0.2">
      <c r="A172" t="s">
        <v>1448</v>
      </c>
      <c r="B172" t="s">
        <v>1449</v>
      </c>
      <c r="C172" t="s">
        <v>1450</v>
      </c>
      <c r="E172" t="s">
        <v>1451</v>
      </c>
      <c r="F172" t="s">
        <v>101</v>
      </c>
      <c r="G172" t="s">
        <v>27</v>
      </c>
      <c r="H172" t="s">
        <v>102</v>
      </c>
      <c r="I172" t="s">
        <v>6190</v>
      </c>
    </row>
    <row r="173" spans="1:9" x14ac:dyDescent="0.2">
      <c r="A173" t="s">
        <v>1453</v>
      </c>
      <c r="B173" t="s">
        <v>1454</v>
      </c>
      <c r="C173" t="s">
        <v>1455</v>
      </c>
      <c r="D173" t="s">
        <v>1456</v>
      </c>
      <c r="E173" t="s">
        <v>1457</v>
      </c>
      <c r="F173" t="s">
        <v>136</v>
      </c>
      <c r="G173" t="s">
        <v>18</v>
      </c>
      <c r="H173">
        <v>33686</v>
      </c>
      <c r="I173" t="s">
        <v>6189</v>
      </c>
    </row>
    <row r="174" spans="1:9" x14ac:dyDescent="0.2">
      <c r="A174" t="s">
        <v>1459</v>
      </c>
      <c r="B174" t="s">
        <v>1460</v>
      </c>
      <c r="C174" t="s">
        <v>1461</v>
      </c>
      <c r="E174" t="s">
        <v>1462</v>
      </c>
      <c r="F174" t="s">
        <v>439</v>
      </c>
      <c r="G174" t="s">
        <v>317</v>
      </c>
      <c r="H174" t="s">
        <v>368</v>
      </c>
      <c r="I174" t="s">
        <v>6190</v>
      </c>
    </row>
    <row r="175" spans="1:9" x14ac:dyDescent="0.2">
      <c r="A175" t="s">
        <v>1464</v>
      </c>
      <c r="B175" t="s">
        <v>1465</v>
      </c>
      <c r="C175" t="s">
        <v>1466</v>
      </c>
      <c r="D175" t="s">
        <v>1467</v>
      </c>
      <c r="E175" t="s">
        <v>1468</v>
      </c>
      <c r="F175" t="s">
        <v>186</v>
      </c>
      <c r="G175" t="s">
        <v>18</v>
      </c>
      <c r="H175">
        <v>36195</v>
      </c>
      <c r="I175" t="s">
        <v>6190</v>
      </c>
    </row>
    <row r="176" spans="1:9" x14ac:dyDescent="0.2">
      <c r="A176" t="s">
        <v>1470</v>
      </c>
      <c r="B176" t="s">
        <v>1471</v>
      </c>
      <c r="D176" t="s">
        <v>1472</v>
      </c>
      <c r="E176" t="s">
        <v>1473</v>
      </c>
      <c r="F176" t="s">
        <v>350</v>
      </c>
      <c r="G176" t="s">
        <v>18</v>
      </c>
      <c r="H176">
        <v>89436</v>
      </c>
      <c r="I176" t="s">
        <v>6189</v>
      </c>
    </row>
    <row r="177" spans="1:9" x14ac:dyDescent="0.2">
      <c r="A177" t="s">
        <v>1475</v>
      </c>
      <c r="B177" t="s">
        <v>1476</v>
      </c>
      <c r="C177" t="s">
        <v>1477</v>
      </c>
      <c r="D177" t="s">
        <v>1478</v>
      </c>
      <c r="E177" t="s">
        <v>1479</v>
      </c>
      <c r="F177" t="s">
        <v>166</v>
      </c>
      <c r="G177" t="s">
        <v>18</v>
      </c>
      <c r="H177">
        <v>31205</v>
      </c>
      <c r="I177" t="s">
        <v>6189</v>
      </c>
    </row>
    <row r="178" spans="1:9" x14ac:dyDescent="0.2">
      <c r="A178" t="s">
        <v>1481</v>
      </c>
      <c r="B178" t="s">
        <v>1482</v>
      </c>
      <c r="C178" t="s">
        <v>1483</v>
      </c>
      <c r="D178" t="s">
        <v>1484</v>
      </c>
      <c r="E178" t="s">
        <v>1485</v>
      </c>
      <c r="F178" t="s">
        <v>145</v>
      </c>
      <c r="G178" t="s">
        <v>18</v>
      </c>
      <c r="H178">
        <v>90605</v>
      </c>
      <c r="I178" t="s">
        <v>6189</v>
      </c>
    </row>
    <row r="179" spans="1:9" x14ac:dyDescent="0.2">
      <c r="A179" t="s">
        <v>1487</v>
      </c>
      <c r="B179" t="s">
        <v>1488</v>
      </c>
      <c r="C179" t="s">
        <v>1489</v>
      </c>
      <c r="E179" t="s">
        <v>1490</v>
      </c>
      <c r="F179" t="s">
        <v>192</v>
      </c>
      <c r="G179" t="s">
        <v>18</v>
      </c>
      <c r="H179">
        <v>37605</v>
      </c>
      <c r="I179" t="s">
        <v>6189</v>
      </c>
    </row>
    <row r="180" spans="1:9" x14ac:dyDescent="0.2">
      <c r="A180" t="s">
        <v>1492</v>
      </c>
      <c r="B180" t="s">
        <v>1493</v>
      </c>
      <c r="C180" t="s">
        <v>1494</v>
      </c>
      <c r="D180" t="s">
        <v>1495</v>
      </c>
      <c r="E180" t="s">
        <v>1496</v>
      </c>
      <c r="F180" t="s">
        <v>218</v>
      </c>
      <c r="G180" t="s">
        <v>18</v>
      </c>
      <c r="H180">
        <v>14614</v>
      </c>
      <c r="I180" t="s">
        <v>6190</v>
      </c>
    </row>
    <row r="181" spans="1:9" x14ac:dyDescent="0.2">
      <c r="A181" t="s">
        <v>1498</v>
      </c>
      <c r="B181" t="s">
        <v>1499</v>
      </c>
      <c r="D181" t="s">
        <v>1500</v>
      </c>
      <c r="E181" t="s">
        <v>1501</v>
      </c>
      <c r="F181" t="s">
        <v>361</v>
      </c>
      <c r="G181" t="s">
        <v>317</v>
      </c>
      <c r="H181" t="s">
        <v>362</v>
      </c>
      <c r="I181" t="s">
        <v>6190</v>
      </c>
    </row>
    <row r="182" spans="1:9" x14ac:dyDescent="0.2">
      <c r="A182" t="s">
        <v>1503</v>
      </c>
      <c r="B182" t="s">
        <v>1504</v>
      </c>
      <c r="C182" t="s">
        <v>1505</v>
      </c>
      <c r="D182" t="s">
        <v>1506</v>
      </c>
      <c r="E182" t="s">
        <v>1507</v>
      </c>
      <c r="F182" t="s">
        <v>138</v>
      </c>
      <c r="G182" t="s">
        <v>18</v>
      </c>
      <c r="H182">
        <v>11254</v>
      </c>
      <c r="I182" t="s">
        <v>6190</v>
      </c>
    </row>
    <row r="183" spans="1:9" x14ac:dyDescent="0.2">
      <c r="A183" t="s">
        <v>1508</v>
      </c>
      <c r="B183" t="s">
        <v>1509</v>
      </c>
      <c r="C183" t="s">
        <v>1510</v>
      </c>
      <c r="D183" t="s">
        <v>1511</v>
      </c>
      <c r="E183" t="s">
        <v>1512</v>
      </c>
      <c r="F183" t="s">
        <v>82</v>
      </c>
      <c r="G183" t="s">
        <v>18</v>
      </c>
      <c r="H183">
        <v>1114</v>
      </c>
      <c r="I183" t="s">
        <v>6190</v>
      </c>
    </row>
    <row r="184" spans="1:9" x14ac:dyDescent="0.2">
      <c r="A184" t="s">
        <v>1514</v>
      </c>
      <c r="B184" t="s">
        <v>1515</v>
      </c>
      <c r="C184" t="s">
        <v>1516</v>
      </c>
      <c r="D184" t="s">
        <v>1517</v>
      </c>
      <c r="E184" t="s">
        <v>1518</v>
      </c>
      <c r="F184" t="s">
        <v>231</v>
      </c>
      <c r="G184" t="s">
        <v>18</v>
      </c>
      <c r="H184">
        <v>22908</v>
      </c>
      <c r="I184" t="s">
        <v>6190</v>
      </c>
    </row>
    <row r="185" spans="1:9" x14ac:dyDescent="0.2">
      <c r="A185" t="s">
        <v>1520</v>
      </c>
      <c r="B185" t="s">
        <v>1521</v>
      </c>
      <c r="C185" t="s">
        <v>1522</v>
      </c>
      <c r="D185" t="s">
        <v>1523</v>
      </c>
      <c r="E185" t="s">
        <v>1524</v>
      </c>
      <c r="F185" t="s">
        <v>114</v>
      </c>
      <c r="G185" t="s">
        <v>18</v>
      </c>
      <c r="H185">
        <v>75044</v>
      </c>
      <c r="I185" t="s">
        <v>6190</v>
      </c>
    </row>
    <row r="186" spans="1:9" x14ac:dyDescent="0.2">
      <c r="A186" t="s">
        <v>1526</v>
      </c>
      <c r="B186" t="s">
        <v>1527</v>
      </c>
      <c r="C186" t="s">
        <v>1528</v>
      </c>
      <c r="D186" t="s">
        <v>1529</v>
      </c>
      <c r="E186" t="s">
        <v>1530</v>
      </c>
      <c r="F186" t="s">
        <v>32</v>
      </c>
      <c r="G186" t="s">
        <v>18</v>
      </c>
      <c r="H186">
        <v>55448</v>
      </c>
      <c r="I186" t="s">
        <v>6190</v>
      </c>
    </row>
    <row r="187" spans="1:9" x14ac:dyDescent="0.2">
      <c r="A187" t="s">
        <v>1532</v>
      </c>
      <c r="B187" t="s">
        <v>1533</v>
      </c>
      <c r="C187" t="s">
        <v>1534</v>
      </c>
      <c r="D187" t="s">
        <v>1535</v>
      </c>
      <c r="E187" t="s">
        <v>1536</v>
      </c>
      <c r="F187" t="s">
        <v>173</v>
      </c>
      <c r="G187" t="s">
        <v>18</v>
      </c>
      <c r="H187">
        <v>48919</v>
      </c>
      <c r="I187" t="s">
        <v>6189</v>
      </c>
    </row>
    <row r="188" spans="1:9" x14ac:dyDescent="0.2">
      <c r="A188" t="s">
        <v>1538</v>
      </c>
      <c r="B188" t="s">
        <v>1539</v>
      </c>
      <c r="C188" t="s">
        <v>1540</v>
      </c>
      <c r="D188" t="s">
        <v>1541</v>
      </c>
      <c r="E188" t="s">
        <v>1542</v>
      </c>
      <c r="F188" t="s">
        <v>140</v>
      </c>
      <c r="G188" t="s">
        <v>18</v>
      </c>
      <c r="H188">
        <v>58207</v>
      </c>
      <c r="I188" t="s">
        <v>6190</v>
      </c>
    </row>
    <row r="189" spans="1:9" x14ac:dyDescent="0.2">
      <c r="A189" t="s">
        <v>1544</v>
      </c>
      <c r="B189" t="s">
        <v>1545</v>
      </c>
      <c r="C189" t="s">
        <v>1546</v>
      </c>
      <c r="E189" t="s">
        <v>1547</v>
      </c>
      <c r="F189" t="s">
        <v>71</v>
      </c>
      <c r="G189" t="s">
        <v>18</v>
      </c>
      <c r="H189">
        <v>99522</v>
      </c>
      <c r="I189" t="s">
        <v>6189</v>
      </c>
    </row>
    <row r="190" spans="1:9" x14ac:dyDescent="0.2">
      <c r="A190" t="s">
        <v>1549</v>
      </c>
      <c r="B190" t="s">
        <v>1550</v>
      </c>
      <c r="C190" t="s">
        <v>1551</v>
      </c>
      <c r="D190" t="s">
        <v>1552</v>
      </c>
      <c r="E190" t="s">
        <v>1553</v>
      </c>
      <c r="F190" t="s">
        <v>76</v>
      </c>
      <c r="G190" t="s">
        <v>18</v>
      </c>
      <c r="H190">
        <v>73129</v>
      </c>
      <c r="I190" t="s">
        <v>6189</v>
      </c>
    </row>
    <row r="191" spans="1:9" x14ac:dyDescent="0.2">
      <c r="A191" t="s">
        <v>1555</v>
      </c>
      <c r="B191" t="s">
        <v>1556</v>
      </c>
      <c r="C191" t="s">
        <v>1557</v>
      </c>
      <c r="D191" t="s">
        <v>1558</v>
      </c>
      <c r="E191" t="s">
        <v>1559</v>
      </c>
      <c r="F191" t="s">
        <v>89</v>
      </c>
      <c r="G191" t="s">
        <v>18</v>
      </c>
      <c r="H191">
        <v>74103</v>
      </c>
      <c r="I191" t="s">
        <v>6189</v>
      </c>
    </row>
    <row r="192" spans="1:9" x14ac:dyDescent="0.2">
      <c r="A192" t="s">
        <v>1561</v>
      </c>
      <c r="B192" t="s">
        <v>1562</v>
      </c>
      <c r="C192" t="s">
        <v>1563</v>
      </c>
      <c r="D192" t="s">
        <v>1564</v>
      </c>
      <c r="E192" t="s">
        <v>1565</v>
      </c>
      <c r="F192" t="s">
        <v>40</v>
      </c>
      <c r="G192" t="s">
        <v>18</v>
      </c>
      <c r="H192">
        <v>48211</v>
      </c>
      <c r="I192" t="s">
        <v>6189</v>
      </c>
    </row>
    <row r="193" spans="1:9" x14ac:dyDescent="0.2">
      <c r="A193" t="s">
        <v>1567</v>
      </c>
      <c r="B193" t="s">
        <v>1568</v>
      </c>
      <c r="C193" t="s">
        <v>1569</v>
      </c>
      <c r="D193" t="s">
        <v>1570</v>
      </c>
      <c r="E193" t="s">
        <v>1571</v>
      </c>
      <c r="F193" t="s">
        <v>46</v>
      </c>
      <c r="G193" t="s">
        <v>18</v>
      </c>
      <c r="H193">
        <v>20436</v>
      </c>
      <c r="I193" t="s">
        <v>6189</v>
      </c>
    </row>
    <row r="194" spans="1:9" x14ac:dyDescent="0.2">
      <c r="A194" t="s">
        <v>1573</v>
      </c>
      <c r="B194" t="s">
        <v>1574</v>
      </c>
      <c r="C194" t="s">
        <v>1575</v>
      </c>
      <c r="D194" t="s">
        <v>1576</v>
      </c>
      <c r="E194" t="s">
        <v>1577</v>
      </c>
      <c r="F194" t="s">
        <v>322</v>
      </c>
      <c r="G194" t="s">
        <v>317</v>
      </c>
      <c r="H194" t="s">
        <v>323</v>
      </c>
      <c r="I194" t="s">
        <v>6189</v>
      </c>
    </row>
    <row r="195" spans="1:9" x14ac:dyDescent="0.2">
      <c r="A195" t="s">
        <v>1579</v>
      </c>
      <c r="B195" t="s">
        <v>1580</v>
      </c>
      <c r="D195" t="s">
        <v>1581</v>
      </c>
      <c r="E195" t="s">
        <v>1582</v>
      </c>
      <c r="F195" t="s">
        <v>187</v>
      </c>
      <c r="G195" t="s">
        <v>18</v>
      </c>
      <c r="H195">
        <v>85215</v>
      </c>
      <c r="I195" t="s">
        <v>6190</v>
      </c>
    </row>
    <row r="196" spans="1:9" x14ac:dyDescent="0.2">
      <c r="A196" t="s">
        <v>1584</v>
      </c>
      <c r="B196" t="s">
        <v>1585</v>
      </c>
      <c r="C196" t="s">
        <v>1586</v>
      </c>
      <c r="D196" t="s">
        <v>1587</v>
      </c>
      <c r="E196" t="s">
        <v>1588</v>
      </c>
      <c r="F196" t="s">
        <v>180</v>
      </c>
      <c r="G196" t="s">
        <v>18</v>
      </c>
      <c r="H196">
        <v>44485</v>
      </c>
      <c r="I196" t="s">
        <v>6190</v>
      </c>
    </row>
    <row r="197" spans="1:9" x14ac:dyDescent="0.2">
      <c r="A197" t="s">
        <v>1590</v>
      </c>
      <c r="B197" t="s">
        <v>1591</v>
      </c>
      <c r="C197" t="s">
        <v>1592</v>
      </c>
      <c r="D197" t="s">
        <v>1593</v>
      </c>
      <c r="E197" t="s">
        <v>1594</v>
      </c>
      <c r="F197" t="s">
        <v>22</v>
      </c>
      <c r="G197" t="s">
        <v>18</v>
      </c>
      <c r="H197">
        <v>38150</v>
      </c>
      <c r="I197" t="s">
        <v>6190</v>
      </c>
    </row>
    <row r="198" spans="1:9" x14ac:dyDescent="0.2">
      <c r="A198" t="s">
        <v>1596</v>
      </c>
      <c r="B198" t="s">
        <v>1597</v>
      </c>
      <c r="C198" t="s">
        <v>1598</v>
      </c>
      <c r="E198" t="s">
        <v>1599</v>
      </c>
      <c r="F198" t="s">
        <v>46</v>
      </c>
      <c r="G198" t="s">
        <v>18</v>
      </c>
      <c r="H198">
        <v>20535</v>
      </c>
      <c r="I198" t="s">
        <v>6190</v>
      </c>
    </row>
    <row r="199" spans="1:9" x14ac:dyDescent="0.2">
      <c r="A199" t="s">
        <v>1600</v>
      </c>
      <c r="B199" t="s">
        <v>1601</v>
      </c>
      <c r="C199" t="s">
        <v>1602</v>
      </c>
      <c r="D199" t="s">
        <v>1603</v>
      </c>
      <c r="E199" t="s">
        <v>1604</v>
      </c>
      <c r="F199" t="s">
        <v>474</v>
      </c>
      <c r="G199" t="s">
        <v>317</v>
      </c>
      <c r="H199" t="s">
        <v>424</v>
      </c>
      <c r="I199" t="s">
        <v>6189</v>
      </c>
    </row>
    <row r="200" spans="1:9" x14ac:dyDescent="0.2">
      <c r="A200" t="s">
        <v>1605</v>
      </c>
      <c r="B200" t="s">
        <v>1606</v>
      </c>
      <c r="C200" t="s">
        <v>1607</v>
      </c>
      <c r="D200" t="s">
        <v>1608</v>
      </c>
      <c r="E200" t="s">
        <v>1609</v>
      </c>
      <c r="F200" t="s">
        <v>120</v>
      </c>
      <c r="G200" t="s">
        <v>18</v>
      </c>
      <c r="H200">
        <v>33064</v>
      </c>
      <c r="I200" t="s">
        <v>6190</v>
      </c>
    </row>
    <row r="201" spans="1:9" x14ac:dyDescent="0.2">
      <c r="A201" t="s">
        <v>1610</v>
      </c>
      <c r="B201" t="s">
        <v>1611</v>
      </c>
      <c r="C201" t="s">
        <v>1612</v>
      </c>
      <c r="D201" t="s">
        <v>1613</v>
      </c>
      <c r="E201" t="s">
        <v>1614</v>
      </c>
      <c r="F201" t="s">
        <v>55</v>
      </c>
      <c r="G201" t="s">
        <v>18</v>
      </c>
      <c r="H201">
        <v>60604</v>
      </c>
      <c r="I201" t="s">
        <v>6190</v>
      </c>
    </row>
    <row r="202" spans="1:9" x14ac:dyDescent="0.2">
      <c r="A202" t="s">
        <v>1615</v>
      </c>
      <c r="B202" t="s">
        <v>1616</v>
      </c>
      <c r="C202" t="s">
        <v>1617</v>
      </c>
      <c r="D202" t="s">
        <v>1618</v>
      </c>
      <c r="E202" t="s">
        <v>1619</v>
      </c>
      <c r="F202" t="s">
        <v>298</v>
      </c>
      <c r="G202" t="s">
        <v>27</v>
      </c>
      <c r="H202" t="s">
        <v>299</v>
      </c>
      <c r="I202" t="s">
        <v>6190</v>
      </c>
    </row>
    <row r="203" spans="1:9" x14ac:dyDescent="0.2">
      <c r="A203" t="s">
        <v>1621</v>
      </c>
      <c r="B203" t="s">
        <v>1622</v>
      </c>
      <c r="D203" t="s">
        <v>1623</v>
      </c>
      <c r="E203" t="s">
        <v>1624</v>
      </c>
      <c r="F203" t="s">
        <v>731</v>
      </c>
      <c r="G203" t="s">
        <v>18</v>
      </c>
      <c r="H203">
        <v>84409</v>
      </c>
      <c r="I203" t="s">
        <v>6190</v>
      </c>
    </row>
    <row r="204" spans="1:9" x14ac:dyDescent="0.2">
      <c r="A204" t="s">
        <v>1626</v>
      </c>
      <c r="B204" t="s">
        <v>1627</v>
      </c>
      <c r="C204" t="s">
        <v>1628</v>
      </c>
      <c r="D204" t="s">
        <v>1629</v>
      </c>
      <c r="E204" t="s">
        <v>1630</v>
      </c>
      <c r="F204" t="s">
        <v>197</v>
      </c>
      <c r="G204" t="s">
        <v>18</v>
      </c>
      <c r="H204">
        <v>12205</v>
      </c>
      <c r="I204" t="s">
        <v>6189</v>
      </c>
    </row>
    <row r="205" spans="1:9" x14ac:dyDescent="0.2">
      <c r="A205" t="s">
        <v>1632</v>
      </c>
      <c r="B205" t="s">
        <v>1633</v>
      </c>
      <c r="C205" t="s">
        <v>1634</v>
      </c>
      <c r="D205" t="s">
        <v>1635</v>
      </c>
      <c r="E205" t="s">
        <v>1636</v>
      </c>
      <c r="F205" t="s">
        <v>294</v>
      </c>
      <c r="G205" t="s">
        <v>18</v>
      </c>
      <c r="H205">
        <v>29305</v>
      </c>
      <c r="I205" t="s">
        <v>6190</v>
      </c>
    </row>
    <row r="206" spans="1:9" x14ac:dyDescent="0.2">
      <c r="A206" t="s">
        <v>1638</v>
      </c>
      <c r="B206" t="s">
        <v>1639</v>
      </c>
      <c r="D206" t="s">
        <v>1640</v>
      </c>
      <c r="E206" t="s">
        <v>1641</v>
      </c>
      <c r="F206" t="s">
        <v>301</v>
      </c>
      <c r="G206" t="s">
        <v>18</v>
      </c>
      <c r="H206">
        <v>10310</v>
      </c>
      <c r="I206" t="s">
        <v>6190</v>
      </c>
    </row>
    <row r="207" spans="1:9" x14ac:dyDescent="0.2">
      <c r="A207" t="s">
        <v>1643</v>
      </c>
      <c r="B207" t="s">
        <v>1644</v>
      </c>
      <c r="D207" t="s">
        <v>1645</v>
      </c>
      <c r="E207" t="s">
        <v>1646</v>
      </c>
      <c r="F207" t="s">
        <v>46</v>
      </c>
      <c r="G207" t="s">
        <v>18</v>
      </c>
      <c r="H207">
        <v>20337</v>
      </c>
      <c r="I207" t="s">
        <v>6189</v>
      </c>
    </row>
    <row r="208" spans="1:9" x14ac:dyDescent="0.2">
      <c r="A208" t="s">
        <v>1648</v>
      </c>
      <c r="B208" t="s">
        <v>1649</v>
      </c>
      <c r="C208" t="s">
        <v>1650</v>
      </c>
      <c r="E208" t="s">
        <v>1651</v>
      </c>
      <c r="F208" t="s">
        <v>34</v>
      </c>
      <c r="G208" t="s">
        <v>18</v>
      </c>
      <c r="H208">
        <v>28225</v>
      </c>
      <c r="I208" t="s">
        <v>6190</v>
      </c>
    </row>
    <row r="209" spans="1:9" x14ac:dyDescent="0.2">
      <c r="A209" t="s">
        <v>1653</v>
      </c>
      <c r="B209" t="s">
        <v>1654</v>
      </c>
      <c r="C209" t="s">
        <v>1655</v>
      </c>
      <c r="D209" t="s">
        <v>1656</v>
      </c>
      <c r="E209" t="s">
        <v>1657</v>
      </c>
      <c r="F209" t="s">
        <v>296</v>
      </c>
      <c r="G209" t="s">
        <v>18</v>
      </c>
      <c r="H209">
        <v>79491</v>
      </c>
      <c r="I209" t="s">
        <v>6189</v>
      </c>
    </row>
    <row r="210" spans="1:9" x14ac:dyDescent="0.2">
      <c r="A210" t="s">
        <v>1659</v>
      </c>
      <c r="B210" t="s">
        <v>1660</v>
      </c>
      <c r="C210" t="s">
        <v>1661</v>
      </c>
      <c r="D210" t="s">
        <v>1662</v>
      </c>
      <c r="E210" t="s">
        <v>1663</v>
      </c>
      <c r="F210" t="s">
        <v>450</v>
      </c>
      <c r="G210" t="s">
        <v>317</v>
      </c>
      <c r="H210" t="s">
        <v>451</v>
      </c>
      <c r="I210" t="s">
        <v>6189</v>
      </c>
    </row>
    <row r="211" spans="1:9" x14ac:dyDescent="0.2">
      <c r="A211" t="s">
        <v>1665</v>
      </c>
      <c r="B211" t="s">
        <v>1666</v>
      </c>
      <c r="C211" t="s">
        <v>1667</v>
      </c>
      <c r="D211" t="s">
        <v>1668</v>
      </c>
      <c r="E211" t="s">
        <v>1669</v>
      </c>
      <c r="F211" t="s">
        <v>263</v>
      </c>
      <c r="G211" t="s">
        <v>27</v>
      </c>
      <c r="H211" t="s">
        <v>264</v>
      </c>
      <c r="I211" t="s">
        <v>6190</v>
      </c>
    </row>
    <row r="212" spans="1:9" x14ac:dyDescent="0.2">
      <c r="A212" t="s">
        <v>1671</v>
      </c>
      <c r="B212" t="s">
        <v>1672</v>
      </c>
      <c r="C212" t="s">
        <v>1673</v>
      </c>
      <c r="D212" t="s">
        <v>1674</v>
      </c>
      <c r="E212" t="s">
        <v>1675</v>
      </c>
      <c r="F212" t="s">
        <v>231</v>
      </c>
      <c r="G212" t="s">
        <v>18</v>
      </c>
      <c r="H212">
        <v>22908</v>
      </c>
      <c r="I212" t="s">
        <v>6189</v>
      </c>
    </row>
    <row r="213" spans="1:9" x14ac:dyDescent="0.2">
      <c r="A213" t="s">
        <v>1677</v>
      </c>
      <c r="B213" t="s">
        <v>1678</v>
      </c>
      <c r="C213" t="s">
        <v>1679</v>
      </c>
      <c r="E213" t="s">
        <v>1680</v>
      </c>
      <c r="F213" t="s">
        <v>56</v>
      </c>
      <c r="G213" t="s">
        <v>18</v>
      </c>
      <c r="H213">
        <v>10105</v>
      </c>
      <c r="I213" t="s">
        <v>6190</v>
      </c>
    </row>
    <row r="214" spans="1:9" x14ac:dyDescent="0.2">
      <c r="A214" t="s">
        <v>1682</v>
      </c>
      <c r="B214" t="s">
        <v>1683</v>
      </c>
      <c r="C214" t="s">
        <v>1684</v>
      </c>
      <c r="D214" t="s">
        <v>1685</v>
      </c>
      <c r="E214" t="s">
        <v>1686</v>
      </c>
      <c r="F214" t="s">
        <v>23</v>
      </c>
      <c r="G214" t="s">
        <v>18</v>
      </c>
      <c r="H214">
        <v>24009</v>
      </c>
      <c r="I214" t="s">
        <v>6189</v>
      </c>
    </row>
    <row r="215" spans="1:9" x14ac:dyDescent="0.2">
      <c r="A215" t="s">
        <v>1688</v>
      </c>
      <c r="B215" t="s">
        <v>1689</v>
      </c>
      <c r="C215" t="s">
        <v>1690</v>
      </c>
      <c r="D215" t="s">
        <v>1691</v>
      </c>
      <c r="E215" t="s">
        <v>1692</v>
      </c>
      <c r="F215" t="s">
        <v>56</v>
      </c>
      <c r="G215" t="s">
        <v>18</v>
      </c>
      <c r="H215">
        <v>10009</v>
      </c>
      <c r="I215" t="s">
        <v>6190</v>
      </c>
    </row>
    <row r="216" spans="1:9" x14ac:dyDescent="0.2">
      <c r="A216" t="s">
        <v>1694</v>
      </c>
      <c r="B216" t="s">
        <v>1695</v>
      </c>
      <c r="C216" t="s">
        <v>1696</v>
      </c>
      <c r="D216" t="s">
        <v>1697</v>
      </c>
      <c r="E216" t="s">
        <v>1698</v>
      </c>
      <c r="F216" t="s">
        <v>1699</v>
      </c>
      <c r="G216" t="s">
        <v>317</v>
      </c>
      <c r="H216" t="s">
        <v>347</v>
      </c>
      <c r="I216" t="s">
        <v>6190</v>
      </c>
    </row>
    <row r="217" spans="1:9" x14ac:dyDescent="0.2">
      <c r="A217" t="s">
        <v>1701</v>
      </c>
      <c r="B217" t="s">
        <v>1702</v>
      </c>
      <c r="C217" t="s">
        <v>1703</v>
      </c>
      <c r="D217" t="s">
        <v>1704</v>
      </c>
      <c r="E217" t="s">
        <v>1705</v>
      </c>
      <c r="F217" t="s">
        <v>215</v>
      </c>
      <c r="G217" t="s">
        <v>18</v>
      </c>
      <c r="H217">
        <v>84120</v>
      </c>
      <c r="I217" t="s">
        <v>6190</v>
      </c>
    </row>
    <row r="218" spans="1:9" x14ac:dyDescent="0.2">
      <c r="A218" t="s">
        <v>1707</v>
      </c>
      <c r="B218" t="s">
        <v>1708</v>
      </c>
      <c r="C218" t="s">
        <v>1709</v>
      </c>
      <c r="D218" t="s">
        <v>1710</v>
      </c>
      <c r="E218" t="s">
        <v>1711</v>
      </c>
      <c r="F218" t="s">
        <v>259</v>
      </c>
      <c r="G218" t="s">
        <v>18</v>
      </c>
      <c r="H218">
        <v>43635</v>
      </c>
      <c r="I218" t="s">
        <v>6189</v>
      </c>
    </row>
    <row r="219" spans="1:9" x14ac:dyDescent="0.2">
      <c r="A219" t="s">
        <v>1713</v>
      </c>
      <c r="B219" t="s">
        <v>1714</v>
      </c>
      <c r="C219" t="s">
        <v>1715</v>
      </c>
      <c r="D219" t="s">
        <v>1716</v>
      </c>
      <c r="E219" t="s">
        <v>1717</v>
      </c>
      <c r="F219" t="s">
        <v>86</v>
      </c>
      <c r="G219" t="s">
        <v>18</v>
      </c>
      <c r="H219">
        <v>91131</v>
      </c>
      <c r="I219" t="s">
        <v>6190</v>
      </c>
    </row>
    <row r="220" spans="1:9" x14ac:dyDescent="0.2">
      <c r="A220" t="s">
        <v>1719</v>
      </c>
      <c r="B220" t="s">
        <v>1720</v>
      </c>
      <c r="C220" t="s">
        <v>1721</v>
      </c>
      <c r="D220" t="s">
        <v>1722</v>
      </c>
      <c r="E220" t="s">
        <v>1723</v>
      </c>
      <c r="F220" t="s">
        <v>341</v>
      </c>
      <c r="G220" t="s">
        <v>317</v>
      </c>
      <c r="H220" t="s">
        <v>342</v>
      </c>
      <c r="I220" t="s">
        <v>6189</v>
      </c>
    </row>
    <row r="221" spans="1:9" x14ac:dyDescent="0.2">
      <c r="A221" t="s">
        <v>1725</v>
      </c>
      <c r="B221" t="s">
        <v>1726</v>
      </c>
      <c r="C221" t="s">
        <v>1727</v>
      </c>
      <c r="D221" t="s">
        <v>1728</v>
      </c>
      <c r="E221" t="s">
        <v>1729</v>
      </c>
      <c r="F221" t="s">
        <v>36</v>
      </c>
      <c r="G221" t="s">
        <v>18</v>
      </c>
      <c r="H221">
        <v>64082</v>
      </c>
      <c r="I221" t="s">
        <v>6190</v>
      </c>
    </row>
    <row r="222" spans="1:9" x14ac:dyDescent="0.2">
      <c r="A222" t="s">
        <v>1730</v>
      </c>
      <c r="B222" t="s">
        <v>1731</v>
      </c>
      <c r="C222" t="s">
        <v>1732</v>
      </c>
      <c r="D222" t="s">
        <v>1733</v>
      </c>
      <c r="E222" t="s">
        <v>1734</v>
      </c>
      <c r="F222" t="s">
        <v>105</v>
      </c>
      <c r="G222" t="s">
        <v>18</v>
      </c>
      <c r="H222">
        <v>76121</v>
      </c>
      <c r="I222" t="s">
        <v>6190</v>
      </c>
    </row>
    <row r="223" spans="1:9" x14ac:dyDescent="0.2">
      <c r="A223" t="s">
        <v>1736</v>
      </c>
      <c r="B223" t="s">
        <v>1737</v>
      </c>
      <c r="C223" t="s">
        <v>1738</v>
      </c>
      <c r="D223" t="s">
        <v>1739</v>
      </c>
      <c r="E223" t="s">
        <v>1740</v>
      </c>
      <c r="F223" t="s">
        <v>421</v>
      </c>
      <c r="G223" t="s">
        <v>18</v>
      </c>
      <c r="H223">
        <v>92619</v>
      </c>
      <c r="I223" t="s">
        <v>6189</v>
      </c>
    </row>
    <row r="224" spans="1:9" x14ac:dyDescent="0.2">
      <c r="A224" t="s">
        <v>1742</v>
      </c>
      <c r="B224" t="s">
        <v>1743</v>
      </c>
      <c r="C224" t="s">
        <v>1744</v>
      </c>
      <c r="D224" t="s">
        <v>1745</v>
      </c>
      <c r="E224" t="s">
        <v>1746</v>
      </c>
      <c r="F224" t="s">
        <v>217</v>
      </c>
      <c r="G224" t="s">
        <v>18</v>
      </c>
      <c r="H224">
        <v>11854</v>
      </c>
      <c r="I224" t="s">
        <v>6190</v>
      </c>
    </row>
    <row r="225" spans="1:9" x14ac:dyDescent="0.2">
      <c r="A225" t="s">
        <v>1748</v>
      </c>
      <c r="B225" t="s">
        <v>1749</v>
      </c>
      <c r="D225" t="s">
        <v>1750</v>
      </c>
      <c r="E225" t="s">
        <v>1751</v>
      </c>
      <c r="F225" t="s">
        <v>46</v>
      </c>
      <c r="G225" t="s">
        <v>18</v>
      </c>
      <c r="H225">
        <v>20546</v>
      </c>
      <c r="I225" t="s">
        <v>6189</v>
      </c>
    </row>
    <row r="226" spans="1:9" x14ac:dyDescent="0.2">
      <c r="A226" t="s">
        <v>1753</v>
      </c>
      <c r="B226" t="s">
        <v>1754</v>
      </c>
      <c r="C226" t="s">
        <v>1755</v>
      </c>
      <c r="D226" t="s">
        <v>1756</v>
      </c>
      <c r="E226" t="s">
        <v>1757</v>
      </c>
      <c r="F226" t="s">
        <v>56</v>
      </c>
      <c r="G226" t="s">
        <v>18</v>
      </c>
      <c r="H226">
        <v>10060</v>
      </c>
      <c r="I226" t="s">
        <v>6189</v>
      </c>
    </row>
    <row r="227" spans="1:9" x14ac:dyDescent="0.2">
      <c r="A227" t="s">
        <v>1759</v>
      </c>
      <c r="B227" t="s">
        <v>1760</v>
      </c>
      <c r="C227" t="s">
        <v>1761</v>
      </c>
      <c r="D227" t="s">
        <v>1762</v>
      </c>
      <c r="E227" t="s">
        <v>1763</v>
      </c>
      <c r="F227" t="s">
        <v>407</v>
      </c>
      <c r="G227" t="s">
        <v>317</v>
      </c>
      <c r="H227" t="s">
        <v>342</v>
      </c>
      <c r="I227" t="s">
        <v>6190</v>
      </c>
    </row>
    <row r="228" spans="1:9" x14ac:dyDescent="0.2">
      <c r="A228" t="s">
        <v>1765</v>
      </c>
      <c r="B228" t="s">
        <v>1766</v>
      </c>
      <c r="C228" t="s">
        <v>1767</v>
      </c>
      <c r="D228" t="s">
        <v>1768</v>
      </c>
      <c r="E228" t="s">
        <v>1769</v>
      </c>
      <c r="F228" t="s">
        <v>66</v>
      </c>
      <c r="G228" t="s">
        <v>18</v>
      </c>
      <c r="H228">
        <v>66276</v>
      </c>
      <c r="I228" t="s">
        <v>6190</v>
      </c>
    </row>
    <row r="229" spans="1:9" x14ac:dyDescent="0.2">
      <c r="A229" t="s">
        <v>1771</v>
      </c>
      <c r="B229" t="s">
        <v>1772</v>
      </c>
      <c r="C229" t="s">
        <v>1773</v>
      </c>
      <c r="D229" t="s">
        <v>1774</v>
      </c>
      <c r="E229" t="s">
        <v>1775</v>
      </c>
      <c r="F229" t="s">
        <v>245</v>
      </c>
      <c r="G229" t="s">
        <v>27</v>
      </c>
      <c r="H229" t="s">
        <v>246</v>
      </c>
      <c r="I229" t="s">
        <v>6189</v>
      </c>
    </row>
    <row r="230" spans="1:9" x14ac:dyDescent="0.2">
      <c r="A230" t="s">
        <v>1777</v>
      </c>
      <c r="B230" t="s">
        <v>1778</v>
      </c>
      <c r="C230" t="s">
        <v>1779</v>
      </c>
      <c r="D230" t="s">
        <v>1780</v>
      </c>
      <c r="E230" t="s">
        <v>1781</v>
      </c>
      <c r="F230" t="s">
        <v>130</v>
      </c>
      <c r="G230" t="s">
        <v>18</v>
      </c>
      <c r="H230">
        <v>94291</v>
      </c>
      <c r="I230" t="s">
        <v>6190</v>
      </c>
    </row>
    <row r="231" spans="1:9" x14ac:dyDescent="0.2">
      <c r="A231" t="s">
        <v>1783</v>
      </c>
      <c r="B231" t="s">
        <v>1784</v>
      </c>
      <c r="C231" t="s">
        <v>1785</v>
      </c>
      <c r="D231" t="s">
        <v>1786</v>
      </c>
      <c r="E231" t="s">
        <v>1787</v>
      </c>
      <c r="F231" t="s">
        <v>201</v>
      </c>
      <c r="G231" t="s">
        <v>18</v>
      </c>
      <c r="H231">
        <v>18706</v>
      </c>
      <c r="I231" t="s">
        <v>6190</v>
      </c>
    </row>
    <row r="232" spans="1:9" x14ac:dyDescent="0.2">
      <c r="A232" t="s">
        <v>1789</v>
      </c>
      <c r="B232" t="s">
        <v>1790</v>
      </c>
      <c r="C232" t="s">
        <v>1791</v>
      </c>
      <c r="D232" t="s">
        <v>1792</v>
      </c>
      <c r="E232" t="s">
        <v>1793</v>
      </c>
      <c r="F232" t="s">
        <v>81</v>
      </c>
      <c r="G232" t="s">
        <v>18</v>
      </c>
      <c r="H232">
        <v>27499</v>
      </c>
      <c r="I232" t="s">
        <v>6190</v>
      </c>
    </row>
    <row r="233" spans="1:9" x14ac:dyDescent="0.2">
      <c r="A233" t="s">
        <v>1795</v>
      </c>
      <c r="B233" t="s">
        <v>1796</v>
      </c>
      <c r="D233" t="s">
        <v>1797</v>
      </c>
      <c r="E233" t="s">
        <v>1798</v>
      </c>
      <c r="F233" t="s">
        <v>198</v>
      </c>
      <c r="G233" t="s">
        <v>18</v>
      </c>
      <c r="H233">
        <v>19725</v>
      </c>
      <c r="I233" t="s">
        <v>6189</v>
      </c>
    </row>
    <row r="234" spans="1:9" x14ac:dyDescent="0.2">
      <c r="A234" t="s">
        <v>1800</v>
      </c>
      <c r="B234" t="s">
        <v>1801</v>
      </c>
      <c r="C234" t="s">
        <v>1802</v>
      </c>
      <c r="D234" t="s">
        <v>1803</v>
      </c>
      <c r="E234" t="s">
        <v>1804</v>
      </c>
      <c r="F234" t="s">
        <v>247</v>
      </c>
      <c r="G234" t="s">
        <v>27</v>
      </c>
      <c r="H234" t="s">
        <v>248</v>
      </c>
      <c r="I234" t="s">
        <v>6190</v>
      </c>
    </row>
    <row r="235" spans="1:9" x14ac:dyDescent="0.2">
      <c r="A235" t="s">
        <v>1806</v>
      </c>
      <c r="B235" t="s">
        <v>1807</v>
      </c>
      <c r="C235" t="s">
        <v>1808</v>
      </c>
      <c r="D235" t="s">
        <v>1809</v>
      </c>
      <c r="E235" t="s">
        <v>1810</v>
      </c>
      <c r="F235" t="s">
        <v>72</v>
      </c>
      <c r="G235" t="s">
        <v>18</v>
      </c>
      <c r="H235">
        <v>96825</v>
      </c>
      <c r="I235" t="s">
        <v>6190</v>
      </c>
    </row>
    <row r="236" spans="1:9" x14ac:dyDescent="0.2">
      <c r="A236" t="s">
        <v>1812</v>
      </c>
      <c r="B236" t="s">
        <v>1813</v>
      </c>
      <c r="C236" t="s">
        <v>1814</v>
      </c>
      <c r="D236" t="s">
        <v>1815</v>
      </c>
      <c r="E236" t="s">
        <v>1816</v>
      </c>
      <c r="F236" t="s">
        <v>56</v>
      </c>
      <c r="G236" t="s">
        <v>18</v>
      </c>
      <c r="H236">
        <v>10150</v>
      </c>
      <c r="I236" t="s">
        <v>6190</v>
      </c>
    </row>
    <row r="237" spans="1:9" x14ac:dyDescent="0.2">
      <c r="A237" t="s">
        <v>1818</v>
      </c>
      <c r="B237" t="s">
        <v>1819</v>
      </c>
      <c r="E237" t="s">
        <v>1820</v>
      </c>
      <c r="F237" t="s">
        <v>471</v>
      </c>
      <c r="G237" t="s">
        <v>317</v>
      </c>
      <c r="H237" t="s">
        <v>472</v>
      </c>
      <c r="I237" t="s">
        <v>6190</v>
      </c>
    </row>
    <row r="238" spans="1:9" x14ac:dyDescent="0.2">
      <c r="A238" t="s">
        <v>1822</v>
      </c>
      <c r="B238" t="s">
        <v>1823</v>
      </c>
      <c r="C238" t="s">
        <v>1824</v>
      </c>
      <c r="D238" t="s">
        <v>1825</v>
      </c>
      <c r="E238" t="s">
        <v>1826</v>
      </c>
      <c r="F238" t="s">
        <v>462</v>
      </c>
      <c r="G238" t="s">
        <v>317</v>
      </c>
      <c r="H238" t="s">
        <v>388</v>
      </c>
      <c r="I238" t="s">
        <v>6190</v>
      </c>
    </row>
    <row r="239" spans="1:9" x14ac:dyDescent="0.2">
      <c r="A239" t="s">
        <v>1828</v>
      </c>
      <c r="B239" t="s">
        <v>1829</v>
      </c>
      <c r="D239" t="s">
        <v>1830</v>
      </c>
      <c r="E239" t="s">
        <v>1831</v>
      </c>
      <c r="F239" t="s">
        <v>50</v>
      </c>
      <c r="G239" t="s">
        <v>18</v>
      </c>
      <c r="H239">
        <v>45218</v>
      </c>
      <c r="I239" t="s">
        <v>6189</v>
      </c>
    </row>
    <row r="240" spans="1:9" x14ac:dyDescent="0.2">
      <c r="A240" t="s">
        <v>1833</v>
      </c>
      <c r="B240" t="s">
        <v>1834</v>
      </c>
      <c r="C240" t="s">
        <v>1835</v>
      </c>
      <c r="D240" t="s">
        <v>1836</v>
      </c>
      <c r="E240" t="s">
        <v>1837</v>
      </c>
      <c r="F240" t="s">
        <v>211</v>
      </c>
      <c r="G240" t="s">
        <v>18</v>
      </c>
      <c r="H240">
        <v>48670</v>
      </c>
      <c r="I240" t="s">
        <v>6189</v>
      </c>
    </row>
    <row r="241" spans="1:9" x14ac:dyDescent="0.2">
      <c r="A241" t="s">
        <v>1839</v>
      </c>
      <c r="B241" t="s">
        <v>1840</v>
      </c>
      <c r="C241" t="s">
        <v>1841</v>
      </c>
      <c r="D241" t="s">
        <v>1842</v>
      </c>
      <c r="E241" t="s">
        <v>1843</v>
      </c>
      <c r="F241" t="s">
        <v>153</v>
      </c>
      <c r="G241" t="s">
        <v>18</v>
      </c>
      <c r="H241">
        <v>82007</v>
      </c>
      <c r="I241" t="s">
        <v>6190</v>
      </c>
    </row>
    <row r="242" spans="1:9" x14ac:dyDescent="0.2">
      <c r="A242" t="s">
        <v>1845</v>
      </c>
      <c r="B242" t="s">
        <v>1846</v>
      </c>
      <c r="E242" t="s">
        <v>1847</v>
      </c>
      <c r="F242" t="s">
        <v>83</v>
      </c>
      <c r="G242" t="s">
        <v>18</v>
      </c>
      <c r="H242">
        <v>31119</v>
      </c>
      <c r="I242" t="s">
        <v>6189</v>
      </c>
    </row>
    <row r="243" spans="1:9" x14ac:dyDescent="0.2">
      <c r="A243" t="s">
        <v>1849</v>
      </c>
      <c r="B243" t="s">
        <v>1850</v>
      </c>
      <c r="D243" t="s">
        <v>1851</v>
      </c>
      <c r="E243" t="s">
        <v>1852</v>
      </c>
      <c r="F243" t="s">
        <v>63</v>
      </c>
      <c r="G243" t="s">
        <v>18</v>
      </c>
      <c r="H243">
        <v>30096</v>
      </c>
      <c r="I243" t="s">
        <v>6190</v>
      </c>
    </row>
    <row r="244" spans="1:9" x14ac:dyDescent="0.2">
      <c r="A244" t="s">
        <v>1854</v>
      </c>
      <c r="B244" t="s">
        <v>1855</v>
      </c>
      <c r="C244" t="s">
        <v>1856</v>
      </c>
      <c r="D244" t="s">
        <v>1857</v>
      </c>
      <c r="E244" t="s">
        <v>1858</v>
      </c>
      <c r="F244" t="s">
        <v>130</v>
      </c>
      <c r="G244" t="s">
        <v>18</v>
      </c>
      <c r="H244">
        <v>94250</v>
      </c>
      <c r="I244" t="s">
        <v>6189</v>
      </c>
    </row>
    <row r="245" spans="1:9" x14ac:dyDescent="0.2">
      <c r="A245" t="s">
        <v>1860</v>
      </c>
      <c r="B245" t="s">
        <v>1861</v>
      </c>
      <c r="C245" t="s">
        <v>1862</v>
      </c>
      <c r="D245" t="s">
        <v>1863</v>
      </c>
      <c r="E245" t="s">
        <v>1864</v>
      </c>
      <c r="F245" t="s">
        <v>136</v>
      </c>
      <c r="G245" t="s">
        <v>18</v>
      </c>
      <c r="H245">
        <v>33661</v>
      </c>
      <c r="I245" t="s">
        <v>6189</v>
      </c>
    </row>
    <row r="246" spans="1:9" x14ac:dyDescent="0.2">
      <c r="A246" t="s">
        <v>1866</v>
      </c>
      <c r="B246" t="s">
        <v>1867</v>
      </c>
      <c r="C246" t="s">
        <v>1868</v>
      </c>
      <c r="D246" t="s">
        <v>1869</v>
      </c>
      <c r="E246" t="s">
        <v>1870</v>
      </c>
      <c r="F246" t="s">
        <v>72</v>
      </c>
      <c r="G246" t="s">
        <v>18</v>
      </c>
      <c r="H246">
        <v>96805</v>
      </c>
      <c r="I246" t="s">
        <v>6190</v>
      </c>
    </row>
    <row r="247" spans="1:9" x14ac:dyDescent="0.2">
      <c r="A247" t="s">
        <v>1872</v>
      </c>
      <c r="B247" t="s">
        <v>1873</v>
      </c>
      <c r="C247" t="s">
        <v>1874</v>
      </c>
      <c r="D247" t="s">
        <v>1875</v>
      </c>
      <c r="E247" t="s">
        <v>1876</v>
      </c>
      <c r="F247" t="s">
        <v>31</v>
      </c>
      <c r="G247" t="s">
        <v>18</v>
      </c>
      <c r="H247">
        <v>70820</v>
      </c>
      <c r="I247" t="s">
        <v>6189</v>
      </c>
    </row>
    <row r="248" spans="1:9" x14ac:dyDescent="0.2">
      <c r="A248" t="s">
        <v>1878</v>
      </c>
      <c r="B248" t="s">
        <v>1879</v>
      </c>
      <c r="C248" t="s">
        <v>1880</v>
      </c>
      <c r="D248" t="s">
        <v>1881</v>
      </c>
      <c r="E248" t="s">
        <v>1882</v>
      </c>
      <c r="F248" t="s">
        <v>228</v>
      </c>
      <c r="G248" t="s">
        <v>27</v>
      </c>
      <c r="H248" t="s">
        <v>229</v>
      </c>
      <c r="I248" t="s">
        <v>6190</v>
      </c>
    </row>
    <row r="249" spans="1:9" x14ac:dyDescent="0.2">
      <c r="A249" t="s">
        <v>1884</v>
      </c>
      <c r="B249" t="s">
        <v>1885</v>
      </c>
      <c r="D249" t="s">
        <v>1886</v>
      </c>
      <c r="E249" t="s">
        <v>1887</v>
      </c>
      <c r="F249" t="s">
        <v>392</v>
      </c>
      <c r="G249" t="s">
        <v>317</v>
      </c>
      <c r="H249" t="s">
        <v>393</v>
      </c>
      <c r="I249" t="s">
        <v>6189</v>
      </c>
    </row>
    <row r="250" spans="1:9" x14ac:dyDescent="0.2">
      <c r="A250" t="s">
        <v>1889</v>
      </c>
      <c r="B250" t="s">
        <v>1890</v>
      </c>
      <c r="C250" t="s">
        <v>1891</v>
      </c>
      <c r="D250" t="s">
        <v>1892</v>
      </c>
      <c r="E250" t="s">
        <v>1893</v>
      </c>
      <c r="F250" t="s">
        <v>32</v>
      </c>
      <c r="G250" t="s">
        <v>18</v>
      </c>
      <c r="H250">
        <v>55458</v>
      </c>
      <c r="I250" t="s">
        <v>6189</v>
      </c>
    </row>
    <row r="251" spans="1:9" x14ac:dyDescent="0.2">
      <c r="A251" t="s">
        <v>1895</v>
      </c>
      <c r="B251" t="s">
        <v>1896</v>
      </c>
      <c r="D251" t="s">
        <v>1897</v>
      </c>
      <c r="E251" t="s">
        <v>1898</v>
      </c>
      <c r="F251" t="s">
        <v>149</v>
      </c>
      <c r="G251" t="s">
        <v>18</v>
      </c>
      <c r="H251">
        <v>94159</v>
      </c>
      <c r="I251" t="s">
        <v>6190</v>
      </c>
    </row>
    <row r="252" spans="1:9" x14ac:dyDescent="0.2">
      <c r="A252" t="s">
        <v>1900</v>
      </c>
      <c r="B252" t="s">
        <v>1901</v>
      </c>
      <c r="C252" t="s">
        <v>1902</v>
      </c>
      <c r="D252" t="s">
        <v>1903</v>
      </c>
      <c r="E252" t="s">
        <v>1904</v>
      </c>
      <c r="F252" t="s">
        <v>34</v>
      </c>
      <c r="G252" t="s">
        <v>18</v>
      </c>
      <c r="H252">
        <v>28225</v>
      </c>
      <c r="I252" t="s">
        <v>6189</v>
      </c>
    </row>
    <row r="253" spans="1:9" x14ac:dyDescent="0.2">
      <c r="A253" t="s">
        <v>1906</v>
      </c>
      <c r="B253" t="s">
        <v>1907</v>
      </c>
      <c r="C253" t="s">
        <v>1908</v>
      </c>
      <c r="D253" t="s">
        <v>1909</v>
      </c>
      <c r="E253" t="s">
        <v>1910</v>
      </c>
      <c r="F253" t="s">
        <v>183</v>
      </c>
      <c r="G253" t="s">
        <v>18</v>
      </c>
      <c r="H253">
        <v>85099</v>
      </c>
      <c r="I253" t="s">
        <v>6189</v>
      </c>
    </row>
    <row r="254" spans="1:9" x14ac:dyDescent="0.2">
      <c r="A254" t="s">
        <v>1912</v>
      </c>
      <c r="B254" t="s">
        <v>1913</v>
      </c>
      <c r="D254" t="s">
        <v>1914</v>
      </c>
      <c r="E254" t="s">
        <v>1915</v>
      </c>
      <c r="F254" t="s">
        <v>131</v>
      </c>
      <c r="G254" t="s">
        <v>18</v>
      </c>
      <c r="H254">
        <v>11407</v>
      </c>
      <c r="I254" t="s">
        <v>6190</v>
      </c>
    </row>
    <row r="255" spans="1:9" x14ac:dyDescent="0.2">
      <c r="A255" t="s">
        <v>1917</v>
      </c>
      <c r="B255" t="s">
        <v>1918</v>
      </c>
      <c r="C255" t="s">
        <v>1919</v>
      </c>
      <c r="D255" t="s">
        <v>1920</v>
      </c>
      <c r="E255" t="s">
        <v>1921</v>
      </c>
      <c r="F255" t="s">
        <v>193</v>
      </c>
      <c r="G255" t="s">
        <v>18</v>
      </c>
      <c r="H255">
        <v>61825</v>
      </c>
      <c r="I255" t="s">
        <v>6190</v>
      </c>
    </row>
    <row r="256" spans="1:9" x14ac:dyDescent="0.2">
      <c r="A256" t="s">
        <v>1923</v>
      </c>
      <c r="B256" t="s">
        <v>1924</v>
      </c>
      <c r="C256" t="s">
        <v>1925</v>
      </c>
      <c r="E256" t="s">
        <v>1926</v>
      </c>
      <c r="F256" t="s">
        <v>237</v>
      </c>
      <c r="G256" t="s">
        <v>27</v>
      </c>
      <c r="H256" t="s">
        <v>238</v>
      </c>
      <c r="I256" t="s">
        <v>6190</v>
      </c>
    </row>
    <row r="257" spans="1:9" x14ac:dyDescent="0.2">
      <c r="A257" t="s">
        <v>1928</v>
      </c>
      <c r="B257" t="s">
        <v>1929</v>
      </c>
      <c r="C257" t="s">
        <v>1930</v>
      </c>
      <c r="D257" t="s">
        <v>1931</v>
      </c>
      <c r="E257" t="s">
        <v>1932</v>
      </c>
      <c r="F257" t="s">
        <v>125</v>
      </c>
      <c r="G257" t="s">
        <v>18</v>
      </c>
      <c r="H257">
        <v>85715</v>
      </c>
      <c r="I257" t="s">
        <v>6190</v>
      </c>
    </row>
    <row r="258" spans="1:9" x14ac:dyDescent="0.2">
      <c r="A258" t="s">
        <v>1934</v>
      </c>
      <c r="B258" t="s">
        <v>1935</v>
      </c>
      <c r="C258" t="s">
        <v>1936</v>
      </c>
      <c r="D258" t="s">
        <v>1937</v>
      </c>
      <c r="E258" t="s">
        <v>1938</v>
      </c>
      <c r="F258" t="s">
        <v>44</v>
      </c>
      <c r="G258" t="s">
        <v>18</v>
      </c>
      <c r="H258">
        <v>53205</v>
      </c>
      <c r="I258" t="s">
        <v>6189</v>
      </c>
    </row>
    <row r="259" spans="1:9" x14ac:dyDescent="0.2">
      <c r="A259" t="s">
        <v>1940</v>
      </c>
      <c r="B259" t="s">
        <v>1941</v>
      </c>
      <c r="C259" t="s">
        <v>1942</v>
      </c>
      <c r="D259" t="s">
        <v>1943</v>
      </c>
      <c r="E259" t="s">
        <v>1944</v>
      </c>
      <c r="F259" t="s">
        <v>120</v>
      </c>
      <c r="G259" t="s">
        <v>18</v>
      </c>
      <c r="H259">
        <v>33064</v>
      </c>
      <c r="I259" t="s">
        <v>6189</v>
      </c>
    </row>
    <row r="260" spans="1:9" x14ac:dyDescent="0.2">
      <c r="A260" t="s">
        <v>1946</v>
      </c>
      <c r="B260" t="s">
        <v>1947</v>
      </c>
      <c r="C260" t="s">
        <v>1948</v>
      </c>
      <c r="D260" t="s">
        <v>1949</v>
      </c>
      <c r="E260" t="s">
        <v>1950</v>
      </c>
      <c r="F260" t="s">
        <v>145</v>
      </c>
      <c r="G260" t="s">
        <v>18</v>
      </c>
      <c r="H260">
        <v>90610</v>
      </c>
      <c r="I260" t="s">
        <v>6190</v>
      </c>
    </row>
    <row r="261" spans="1:9" x14ac:dyDescent="0.2">
      <c r="A261" t="s">
        <v>1952</v>
      </c>
      <c r="B261" t="s">
        <v>1953</v>
      </c>
      <c r="C261" t="s">
        <v>1954</v>
      </c>
      <c r="D261" t="s">
        <v>1955</v>
      </c>
      <c r="E261" t="s">
        <v>1956</v>
      </c>
      <c r="F261" t="s">
        <v>175</v>
      </c>
      <c r="G261" t="s">
        <v>27</v>
      </c>
      <c r="H261" t="s">
        <v>176</v>
      </c>
      <c r="I261" t="s">
        <v>6190</v>
      </c>
    </row>
    <row r="262" spans="1:9" x14ac:dyDescent="0.2">
      <c r="A262" t="s">
        <v>1958</v>
      </c>
      <c r="B262" t="s">
        <v>1959</v>
      </c>
      <c r="C262" t="s">
        <v>1960</v>
      </c>
      <c r="E262" t="s">
        <v>1961</v>
      </c>
      <c r="F262" t="s">
        <v>103</v>
      </c>
      <c r="G262" t="s">
        <v>18</v>
      </c>
      <c r="H262">
        <v>63180</v>
      </c>
      <c r="I262" t="s">
        <v>6189</v>
      </c>
    </row>
    <row r="263" spans="1:9" x14ac:dyDescent="0.2">
      <c r="A263" t="s">
        <v>1963</v>
      </c>
      <c r="B263" t="s">
        <v>1964</v>
      </c>
      <c r="C263" t="s">
        <v>1965</v>
      </c>
      <c r="D263" t="s">
        <v>1966</v>
      </c>
      <c r="E263" t="s">
        <v>1967</v>
      </c>
      <c r="F263" t="s">
        <v>178</v>
      </c>
      <c r="G263" t="s">
        <v>18</v>
      </c>
      <c r="H263">
        <v>16522</v>
      </c>
      <c r="I263" t="s">
        <v>6189</v>
      </c>
    </row>
    <row r="264" spans="1:9" x14ac:dyDescent="0.2">
      <c r="A264" t="s">
        <v>1969</v>
      </c>
      <c r="B264" t="s">
        <v>1970</v>
      </c>
      <c r="C264" t="s">
        <v>1971</v>
      </c>
      <c r="D264" t="s">
        <v>1972</v>
      </c>
      <c r="E264" t="s">
        <v>1973</v>
      </c>
      <c r="F264" t="s">
        <v>133</v>
      </c>
      <c r="G264" t="s">
        <v>18</v>
      </c>
      <c r="H264">
        <v>98464</v>
      </c>
      <c r="I264" t="s">
        <v>6190</v>
      </c>
    </row>
    <row r="265" spans="1:9" x14ac:dyDescent="0.2">
      <c r="A265" t="s">
        <v>1975</v>
      </c>
      <c r="B265" t="s">
        <v>1976</v>
      </c>
      <c r="D265" t="s">
        <v>1977</v>
      </c>
      <c r="E265" t="s">
        <v>1978</v>
      </c>
      <c r="F265" t="s">
        <v>37</v>
      </c>
      <c r="G265" t="s">
        <v>18</v>
      </c>
      <c r="H265">
        <v>23277</v>
      </c>
      <c r="I265" t="s">
        <v>6190</v>
      </c>
    </row>
    <row r="266" spans="1:9" x14ac:dyDescent="0.2">
      <c r="A266" t="s">
        <v>1980</v>
      </c>
      <c r="B266" t="s">
        <v>1981</v>
      </c>
      <c r="D266" t="s">
        <v>1982</v>
      </c>
      <c r="E266" t="s">
        <v>1983</v>
      </c>
      <c r="F266" t="s">
        <v>1984</v>
      </c>
      <c r="G266" t="s">
        <v>317</v>
      </c>
      <c r="H266" t="s">
        <v>443</v>
      </c>
      <c r="I266" t="s">
        <v>6189</v>
      </c>
    </row>
    <row r="267" spans="1:9" x14ac:dyDescent="0.2">
      <c r="A267" t="s">
        <v>1986</v>
      </c>
      <c r="B267" t="s">
        <v>1987</v>
      </c>
      <c r="C267" t="s">
        <v>1988</v>
      </c>
      <c r="D267" t="s">
        <v>1989</v>
      </c>
      <c r="E267" t="s">
        <v>1990</v>
      </c>
      <c r="F267" t="s">
        <v>87</v>
      </c>
      <c r="G267" t="s">
        <v>18</v>
      </c>
      <c r="H267">
        <v>72204</v>
      </c>
      <c r="I267" t="s">
        <v>6189</v>
      </c>
    </row>
    <row r="268" spans="1:9" x14ac:dyDescent="0.2">
      <c r="A268" t="s">
        <v>1992</v>
      </c>
      <c r="B268" t="s">
        <v>1993</v>
      </c>
      <c r="C268" t="s">
        <v>1994</v>
      </c>
      <c r="D268" t="s">
        <v>1995</v>
      </c>
      <c r="E268" t="s">
        <v>1996</v>
      </c>
      <c r="F268" t="s">
        <v>279</v>
      </c>
      <c r="G268" t="s">
        <v>27</v>
      </c>
      <c r="H268" t="s">
        <v>309</v>
      </c>
      <c r="I268" t="s">
        <v>6190</v>
      </c>
    </row>
    <row r="269" spans="1:9" x14ac:dyDescent="0.2">
      <c r="A269" t="s">
        <v>1998</v>
      </c>
      <c r="B269" t="s">
        <v>1999</v>
      </c>
      <c r="C269" t="s">
        <v>2000</v>
      </c>
      <c r="D269" t="s">
        <v>2001</v>
      </c>
      <c r="E269" t="s">
        <v>2002</v>
      </c>
      <c r="F269" t="s">
        <v>350</v>
      </c>
      <c r="G269" t="s">
        <v>18</v>
      </c>
      <c r="H269">
        <v>89436</v>
      </c>
      <c r="I269" t="s">
        <v>6189</v>
      </c>
    </row>
    <row r="270" spans="1:9" x14ac:dyDescent="0.2">
      <c r="A270" t="s">
        <v>2004</v>
      </c>
      <c r="B270" t="s">
        <v>2005</v>
      </c>
      <c r="D270" t="s">
        <v>2006</v>
      </c>
      <c r="E270" t="s">
        <v>2007</v>
      </c>
      <c r="F270" t="s">
        <v>241</v>
      </c>
      <c r="G270" t="s">
        <v>18</v>
      </c>
      <c r="H270">
        <v>77806</v>
      </c>
      <c r="I270" t="s">
        <v>6189</v>
      </c>
    </row>
    <row r="271" spans="1:9" x14ac:dyDescent="0.2">
      <c r="A271" t="s">
        <v>2009</v>
      </c>
      <c r="B271" t="s">
        <v>2010</v>
      </c>
      <c r="C271" t="s">
        <v>2011</v>
      </c>
      <c r="D271" t="s">
        <v>2012</v>
      </c>
      <c r="E271" t="s">
        <v>2013</v>
      </c>
      <c r="F271" t="s">
        <v>189</v>
      </c>
      <c r="G271" t="s">
        <v>18</v>
      </c>
      <c r="H271">
        <v>76210</v>
      </c>
      <c r="I271" t="s">
        <v>6190</v>
      </c>
    </row>
    <row r="272" spans="1:9" x14ac:dyDescent="0.2">
      <c r="A272" t="s">
        <v>2015</v>
      </c>
      <c r="B272" t="s">
        <v>2016</v>
      </c>
      <c r="E272" t="s">
        <v>2017</v>
      </c>
      <c r="F272" t="s">
        <v>440</v>
      </c>
      <c r="G272" t="s">
        <v>317</v>
      </c>
      <c r="H272" t="s">
        <v>441</v>
      </c>
      <c r="I272" t="s">
        <v>6189</v>
      </c>
    </row>
    <row r="273" spans="1:9" x14ac:dyDescent="0.2">
      <c r="A273" t="s">
        <v>2019</v>
      </c>
      <c r="B273" t="s">
        <v>2020</v>
      </c>
      <c r="C273" t="s">
        <v>2021</v>
      </c>
      <c r="D273" t="s">
        <v>2022</v>
      </c>
      <c r="E273" t="s">
        <v>2023</v>
      </c>
      <c r="F273" t="s">
        <v>334</v>
      </c>
      <c r="G273" t="s">
        <v>18</v>
      </c>
      <c r="H273">
        <v>27635</v>
      </c>
      <c r="I273" t="s">
        <v>6189</v>
      </c>
    </row>
    <row r="274" spans="1:9" x14ac:dyDescent="0.2">
      <c r="A274" t="s">
        <v>2025</v>
      </c>
      <c r="B274" t="s">
        <v>2026</v>
      </c>
      <c r="C274" t="s">
        <v>2027</v>
      </c>
      <c r="D274" t="s">
        <v>2028</v>
      </c>
      <c r="E274" t="s">
        <v>2029</v>
      </c>
      <c r="F274" t="s">
        <v>2030</v>
      </c>
      <c r="G274" t="s">
        <v>317</v>
      </c>
      <c r="H274" t="s">
        <v>453</v>
      </c>
      <c r="I274" t="s">
        <v>6189</v>
      </c>
    </row>
    <row r="275" spans="1:9" x14ac:dyDescent="0.2">
      <c r="A275" t="s">
        <v>2032</v>
      </c>
      <c r="B275" t="s">
        <v>2033</v>
      </c>
      <c r="C275" t="s">
        <v>2034</v>
      </c>
      <c r="D275" t="s">
        <v>2035</v>
      </c>
      <c r="E275" t="s">
        <v>2036</v>
      </c>
      <c r="F275" t="s">
        <v>56</v>
      </c>
      <c r="G275" t="s">
        <v>18</v>
      </c>
      <c r="H275">
        <v>10105</v>
      </c>
      <c r="I275" t="s">
        <v>6190</v>
      </c>
    </row>
    <row r="276" spans="1:9" x14ac:dyDescent="0.2">
      <c r="A276" t="s">
        <v>2038</v>
      </c>
      <c r="B276" t="s">
        <v>2039</v>
      </c>
      <c r="C276" t="s">
        <v>2040</v>
      </c>
      <c r="D276" t="s">
        <v>2041</v>
      </c>
      <c r="E276" t="s">
        <v>2042</v>
      </c>
      <c r="F276" t="s">
        <v>164</v>
      </c>
      <c r="G276" t="s">
        <v>18</v>
      </c>
      <c r="H276">
        <v>6905</v>
      </c>
      <c r="I276" t="s">
        <v>6190</v>
      </c>
    </row>
    <row r="277" spans="1:9" x14ac:dyDescent="0.2">
      <c r="A277" t="s">
        <v>2044</v>
      </c>
      <c r="B277" t="s">
        <v>2045</v>
      </c>
      <c r="C277" t="s">
        <v>2046</v>
      </c>
      <c r="D277" t="s">
        <v>2047</v>
      </c>
      <c r="E277" t="s">
        <v>2048</v>
      </c>
      <c r="F277" t="s">
        <v>259</v>
      </c>
      <c r="G277" t="s">
        <v>18</v>
      </c>
      <c r="H277">
        <v>43666</v>
      </c>
      <c r="I277" t="s">
        <v>6190</v>
      </c>
    </row>
    <row r="278" spans="1:9" x14ac:dyDescent="0.2">
      <c r="A278" t="s">
        <v>2050</v>
      </c>
      <c r="B278" t="s">
        <v>2051</v>
      </c>
      <c r="C278" t="s">
        <v>2052</v>
      </c>
      <c r="D278" t="s">
        <v>2053</v>
      </c>
      <c r="E278" t="s">
        <v>2054</v>
      </c>
      <c r="F278" t="s">
        <v>324</v>
      </c>
      <c r="G278" t="s">
        <v>317</v>
      </c>
      <c r="H278" t="s">
        <v>325</v>
      </c>
      <c r="I278" t="s">
        <v>6189</v>
      </c>
    </row>
    <row r="279" spans="1:9" x14ac:dyDescent="0.2">
      <c r="A279" t="s">
        <v>2056</v>
      </c>
      <c r="B279" t="s">
        <v>2057</v>
      </c>
      <c r="C279" t="s">
        <v>2058</v>
      </c>
      <c r="D279" t="s">
        <v>2059</v>
      </c>
      <c r="E279" t="s">
        <v>2060</v>
      </c>
      <c r="F279" t="s">
        <v>59</v>
      </c>
      <c r="G279" t="s">
        <v>18</v>
      </c>
      <c r="H279">
        <v>65211</v>
      </c>
      <c r="I279" t="s">
        <v>6190</v>
      </c>
    </row>
    <row r="280" spans="1:9" x14ac:dyDescent="0.2">
      <c r="A280" t="s">
        <v>2062</v>
      </c>
      <c r="B280" t="s">
        <v>2063</v>
      </c>
      <c r="C280" t="s">
        <v>2064</v>
      </c>
      <c r="D280" t="s">
        <v>2065</v>
      </c>
      <c r="E280" t="s">
        <v>2066</v>
      </c>
      <c r="F280" t="s">
        <v>65</v>
      </c>
      <c r="G280" t="s">
        <v>18</v>
      </c>
      <c r="H280">
        <v>46852</v>
      </c>
      <c r="I280" t="s">
        <v>6189</v>
      </c>
    </row>
    <row r="281" spans="1:9" x14ac:dyDescent="0.2">
      <c r="A281" t="s">
        <v>2068</v>
      </c>
      <c r="B281" t="s">
        <v>2069</v>
      </c>
      <c r="C281" t="s">
        <v>2070</v>
      </c>
      <c r="D281" t="s">
        <v>2071</v>
      </c>
      <c r="E281" t="s">
        <v>2072</v>
      </c>
      <c r="F281" t="s">
        <v>103</v>
      </c>
      <c r="G281" t="s">
        <v>18</v>
      </c>
      <c r="H281">
        <v>63143</v>
      </c>
      <c r="I281" t="s">
        <v>6189</v>
      </c>
    </row>
    <row r="282" spans="1:9" x14ac:dyDescent="0.2">
      <c r="A282" t="s">
        <v>2074</v>
      </c>
      <c r="B282" t="s">
        <v>2075</v>
      </c>
      <c r="D282" t="s">
        <v>2076</v>
      </c>
      <c r="E282" t="s">
        <v>2077</v>
      </c>
      <c r="F282" t="s">
        <v>188</v>
      </c>
      <c r="G282" t="s">
        <v>18</v>
      </c>
      <c r="H282">
        <v>97211</v>
      </c>
      <c r="I282" t="s">
        <v>6189</v>
      </c>
    </row>
    <row r="283" spans="1:9" x14ac:dyDescent="0.2">
      <c r="A283" t="s">
        <v>2079</v>
      </c>
      <c r="B283" t="s">
        <v>2080</v>
      </c>
      <c r="C283" t="s">
        <v>2081</v>
      </c>
      <c r="D283" t="s">
        <v>2082</v>
      </c>
      <c r="E283" t="s">
        <v>2083</v>
      </c>
      <c r="F283" t="s">
        <v>111</v>
      </c>
      <c r="G283" t="s">
        <v>18</v>
      </c>
      <c r="H283">
        <v>80305</v>
      </c>
      <c r="I283" t="s">
        <v>6189</v>
      </c>
    </row>
    <row r="284" spans="1:9" x14ac:dyDescent="0.2">
      <c r="A284" t="s">
        <v>2085</v>
      </c>
      <c r="B284" t="s">
        <v>2086</v>
      </c>
      <c r="C284" t="s">
        <v>2087</v>
      </c>
      <c r="D284" t="s">
        <v>2088</v>
      </c>
      <c r="E284" t="s">
        <v>2089</v>
      </c>
      <c r="F284" t="s">
        <v>219</v>
      </c>
      <c r="G284" t="s">
        <v>27</v>
      </c>
      <c r="H284" t="s">
        <v>335</v>
      </c>
      <c r="I284" t="s">
        <v>6190</v>
      </c>
    </row>
    <row r="285" spans="1:9" x14ac:dyDescent="0.2">
      <c r="A285" t="s">
        <v>2091</v>
      </c>
      <c r="B285" t="s">
        <v>2092</v>
      </c>
      <c r="C285" t="s">
        <v>2093</v>
      </c>
      <c r="D285" t="s">
        <v>2094</v>
      </c>
      <c r="E285" t="s">
        <v>2095</v>
      </c>
      <c r="F285" t="s">
        <v>175</v>
      </c>
      <c r="G285" t="s">
        <v>27</v>
      </c>
      <c r="H285" t="s">
        <v>176</v>
      </c>
      <c r="I285" t="s">
        <v>6189</v>
      </c>
    </row>
    <row r="286" spans="1:9" x14ac:dyDescent="0.2">
      <c r="A286" t="s">
        <v>2097</v>
      </c>
      <c r="B286" t="s">
        <v>2098</v>
      </c>
      <c r="D286" t="s">
        <v>2099</v>
      </c>
      <c r="E286" t="s">
        <v>2100</v>
      </c>
      <c r="F286" t="s">
        <v>43</v>
      </c>
      <c r="G286" t="s">
        <v>18</v>
      </c>
      <c r="H286">
        <v>40298</v>
      </c>
      <c r="I286" t="s">
        <v>6190</v>
      </c>
    </row>
    <row r="287" spans="1:9" x14ac:dyDescent="0.2">
      <c r="A287" t="s">
        <v>2102</v>
      </c>
      <c r="B287" t="s">
        <v>2103</v>
      </c>
      <c r="D287" t="s">
        <v>2104</v>
      </c>
      <c r="E287" t="s">
        <v>2105</v>
      </c>
      <c r="F287" t="s">
        <v>119</v>
      </c>
      <c r="G287" t="s">
        <v>18</v>
      </c>
      <c r="H287">
        <v>14276</v>
      </c>
      <c r="I287" t="s">
        <v>6190</v>
      </c>
    </row>
    <row r="288" spans="1:9" x14ac:dyDescent="0.2">
      <c r="A288" t="s">
        <v>2107</v>
      </c>
      <c r="B288" t="s">
        <v>2108</v>
      </c>
      <c r="C288" t="s">
        <v>2109</v>
      </c>
      <c r="E288" t="s">
        <v>2110</v>
      </c>
      <c r="F288" t="s">
        <v>302</v>
      </c>
      <c r="G288" t="s">
        <v>18</v>
      </c>
      <c r="H288">
        <v>44710</v>
      </c>
      <c r="I288" t="s">
        <v>6189</v>
      </c>
    </row>
    <row r="289" spans="1:9" x14ac:dyDescent="0.2">
      <c r="A289" t="s">
        <v>2112</v>
      </c>
      <c r="B289" t="s">
        <v>2113</v>
      </c>
      <c r="C289" t="s">
        <v>2114</v>
      </c>
      <c r="D289" t="s">
        <v>2115</v>
      </c>
      <c r="E289" t="s">
        <v>2116</v>
      </c>
      <c r="F289" t="s">
        <v>240</v>
      </c>
      <c r="G289" t="s">
        <v>18</v>
      </c>
      <c r="H289">
        <v>2114</v>
      </c>
      <c r="I289" t="s">
        <v>6190</v>
      </c>
    </row>
    <row r="290" spans="1:9" x14ac:dyDescent="0.2">
      <c r="A290" t="s">
        <v>2118</v>
      </c>
      <c r="B290" t="s">
        <v>2119</v>
      </c>
      <c r="D290" t="s">
        <v>2120</v>
      </c>
      <c r="E290" t="s">
        <v>2121</v>
      </c>
      <c r="F290" t="s">
        <v>402</v>
      </c>
      <c r="G290" t="s">
        <v>317</v>
      </c>
      <c r="H290" t="s">
        <v>403</v>
      </c>
      <c r="I290" t="s">
        <v>6189</v>
      </c>
    </row>
    <row r="291" spans="1:9" x14ac:dyDescent="0.2">
      <c r="A291" t="s">
        <v>2123</v>
      </c>
      <c r="B291" t="s">
        <v>2124</v>
      </c>
      <c r="E291" t="s">
        <v>2125</v>
      </c>
      <c r="F291" t="s">
        <v>221</v>
      </c>
      <c r="G291" t="s">
        <v>18</v>
      </c>
      <c r="H291">
        <v>24515</v>
      </c>
      <c r="I291" t="s">
        <v>6189</v>
      </c>
    </row>
    <row r="292" spans="1:9" x14ac:dyDescent="0.2">
      <c r="A292" t="s">
        <v>2127</v>
      </c>
      <c r="B292" t="s">
        <v>2128</v>
      </c>
      <c r="C292" t="s">
        <v>2129</v>
      </c>
      <c r="D292" t="s">
        <v>2130</v>
      </c>
      <c r="E292" t="s">
        <v>2131</v>
      </c>
      <c r="F292" t="s">
        <v>26</v>
      </c>
      <c r="G292" t="s">
        <v>18</v>
      </c>
      <c r="H292">
        <v>90071</v>
      </c>
      <c r="I292" t="s">
        <v>6190</v>
      </c>
    </row>
    <row r="293" spans="1:9" x14ac:dyDescent="0.2">
      <c r="A293" t="s">
        <v>2133</v>
      </c>
      <c r="B293" t="s">
        <v>2134</v>
      </c>
      <c r="E293" t="s">
        <v>2135</v>
      </c>
      <c r="F293" t="s">
        <v>446</v>
      </c>
      <c r="G293" t="s">
        <v>317</v>
      </c>
      <c r="H293" t="s">
        <v>409</v>
      </c>
      <c r="I293" t="s">
        <v>6190</v>
      </c>
    </row>
    <row r="294" spans="1:9" x14ac:dyDescent="0.2">
      <c r="A294" t="s">
        <v>2137</v>
      </c>
      <c r="B294" t="s">
        <v>2138</v>
      </c>
      <c r="C294" t="s">
        <v>2139</v>
      </c>
      <c r="E294" t="s">
        <v>2140</v>
      </c>
      <c r="F294" t="s">
        <v>143</v>
      </c>
      <c r="G294" t="s">
        <v>18</v>
      </c>
      <c r="H294">
        <v>35236</v>
      </c>
      <c r="I294" t="s">
        <v>6190</v>
      </c>
    </row>
    <row r="295" spans="1:9" x14ac:dyDescent="0.2">
      <c r="A295" t="s">
        <v>2142</v>
      </c>
      <c r="B295" t="s">
        <v>2143</v>
      </c>
      <c r="C295" t="s">
        <v>2144</v>
      </c>
      <c r="D295" t="s">
        <v>2145</v>
      </c>
      <c r="E295" t="s">
        <v>2146</v>
      </c>
      <c r="F295" t="s">
        <v>163</v>
      </c>
      <c r="G295" t="s">
        <v>18</v>
      </c>
      <c r="H295">
        <v>22309</v>
      </c>
      <c r="I295" t="s">
        <v>6190</v>
      </c>
    </row>
    <row r="296" spans="1:9" x14ac:dyDescent="0.2">
      <c r="A296" t="s">
        <v>2148</v>
      </c>
      <c r="B296" t="s">
        <v>2149</v>
      </c>
      <c r="D296" t="s">
        <v>2150</v>
      </c>
      <c r="E296" t="s">
        <v>2151</v>
      </c>
      <c r="F296" t="s">
        <v>169</v>
      </c>
      <c r="G296" t="s">
        <v>18</v>
      </c>
      <c r="H296">
        <v>6816</v>
      </c>
      <c r="I296" t="s">
        <v>6190</v>
      </c>
    </row>
    <row r="297" spans="1:9" x14ac:dyDescent="0.2">
      <c r="A297" t="s">
        <v>2153</v>
      </c>
      <c r="B297" t="s">
        <v>2154</v>
      </c>
      <c r="E297" t="s">
        <v>2155</v>
      </c>
      <c r="F297" t="s">
        <v>197</v>
      </c>
      <c r="G297" t="s">
        <v>18</v>
      </c>
      <c r="H297">
        <v>12205</v>
      </c>
      <c r="I297" t="s">
        <v>6190</v>
      </c>
    </row>
    <row r="298" spans="1:9" x14ac:dyDescent="0.2">
      <c r="A298" t="s">
        <v>2157</v>
      </c>
      <c r="B298" t="s">
        <v>2158</v>
      </c>
      <c r="C298" t="s">
        <v>2159</v>
      </c>
      <c r="D298" t="s">
        <v>2160</v>
      </c>
      <c r="E298" t="s">
        <v>2161</v>
      </c>
      <c r="F298" t="s">
        <v>266</v>
      </c>
      <c r="G298" t="s">
        <v>18</v>
      </c>
      <c r="H298">
        <v>34108</v>
      </c>
      <c r="I298" t="s">
        <v>6189</v>
      </c>
    </row>
    <row r="299" spans="1:9" x14ac:dyDescent="0.2">
      <c r="A299" t="s">
        <v>2163</v>
      </c>
      <c r="B299" t="s">
        <v>2164</v>
      </c>
      <c r="C299" t="s">
        <v>2165</v>
      </c>
      <c r="D299" t="s">
        <v>2166</v>
      </c>
      <c r="E299" t="s">
        <v>2167</v>
      </c>
      <c r="F299" t="s">
        <v>194</v>
      </c>
      <c r="G299" t="s">
        <v>18</v>
      </c>
      <c r="H299">
        <v>33141</v>
      </c>
      <c r="I299" t="s">
        <v>6189</v>
      </c>
    </row>
    <row r="300" spans="1:9" x14ac:dyDescent="0.2">
      <c r="A300" t="s">
        <v>2169</v>
      </c>
      <c r="B300" t="s">
        <v>2170</v>
      </c>
      <c r="C300" t="s">
        <v>2171</v>
      </c>
      <c r="D300" t="s">
        <v>2172</v>
      </c>
      <c r="E300" t="s">
        <v>2173</v>
      </c>
      <c r="F300" t="s">
        <v>83</v>
      </c>
      <c r="G300" t="s">
        <v>18</v>
      </c>
      <c r="H300">
        <v>30358</v>
      </c>
      <c r="I300" t="s">
        <v>6189</v>
      </c>
    </row>
    <row r="301" spans="1:9" x14ac:dyDescent="0.2">
      <c r="A301" t="s">
        <v>2175</v>
      </c>
      <c r="B301" t="s">
        <v>2176</v>
      </c>
      <c r="C301" t="s">
        <v>2177</v>
      </c>
      <c r="D301" t="s">
        <v>2178</v>
      </c>
      <c r="E301" t="s">
        <v>2179</v>
      </c>
      <c r="F301" t="s">
        <v>227</v>
      </c>
      <c r="G301" t="s">
        <v>18</v>
      </c>
      <c r="H301">
        <v>78405</v>
      </c>
      <c r="I301" t="s">
        <v>6189</v>
      </c>
    </row>
    <row r="302" spans="1:9" x14ac:dyDescent="0.2">
      <c r="A302" t="s">
        <v>2181</v>
      </c>
      <c r="B302" t="s">
        <v>2182</v>
      </c>
      <c r="C302" t="s">
        <v>2183</v>
      </c>
      <c r="D302" t="s">
        <v>2184</v>
      </c>
      <c r="E302" t="s">
        <v>2185</v>
      </c>
      <c r="F302" t="s">
        <v>72</v>
      </c>
      <c r="G302" t="s">
        <v>18</v>
      </c>
      <c r="H302">
        <v>96835</v>
      </c>
      <c r="I302" t="s">
        <v>6189</v>
      </c>
    </row>
    <row r="303" spans="1:9" x14ac:dyDescent="0.2">
      <c r="A303" t="s">
        <v>2187</v>
      </c>
      <c r="B303" t="s">
        <v>2188</v>
      </c>
      <c r="C303" t="s">
        <v>2189</v>
      </c>
      <c r="D303" t="s">
        <v>2190</v>
      </c>
      <c r="E303" t="s">
        <v>2191</v>
      </c>
      <c r="F303" t="s">
        <v>122</v>
      </c>
      <c r="G303" t="s">
        <v>18</v>
      </c>
      <c r="H303">
        <v>78737</v>
      </c>
      <c r="I303" t="s">
        <v>6189</v>
      </c>
    </row>
    <row r="304" spans="1:9" x14ac:dyDescent="0.2">
      <c r="A304" t="s">
        <v>2193</v>
      </c>
      <c r="B304" t="s">
        <v>2194</v>
      </c>
      <c r="C304" t="s">
        <v>2195</v>
      </c>
      <c r="D304" t="s">
        <v>2196</v>
      </c>
      <c r="E304" t="s">
        <v>2197</v>
      </c>
      <c r="F304" t="s">
        <v>19</v>
      </c>
      <c r="G304" t="s">
        <v>18</v>
      </c>
      <c r="H304">
        <v>21290</v>
      </c>
      <c r="I304" t="s">
        <v>6190</v>
      </c>
    </row>
    <row r="305" spans="1:9" x14ac:dyDescent="0.2">
      <c r="A305" t="s">
        <v>2199</v>
      </c>
      <c r="B305" t="s">
        <v>2200</v>
      </c>
      <c r="C305" t="s">
        <v>2201</v>
      </c>
      <c r="E305" t="s">
        <v>2202</v>
      </c>
      <c r="F305" t="s">
        <v>42</v>
      </c>
      <c r="G305" t="s">
        <v>18</v>
      </c>
      <c r="H305">
        <v>40596</v>
      </c>
      <c r="I305" t="s">
        <v>6189</v>
      </c>
    </row>
    <row r="306" spans="1:9" x14ac:dyDescent="0.2">
      <c r="A306" t="s">
        <v>2204</v>
      </c>
      <c r="B306" t="s">
        <v>2205</v>
      </c>
      <c r="C306" t="s">
        <v>2206</v>
      </c>
      <c r="E306" t="s">
        <v>2207</v>
      </c>
      <c r="F306" t="s">
        <v>315</v>
      </c>
      <c r="G306" t="s">
        <v>18</v>
      </c>
      <c r="H306">
        <v>60435</v>
      </c>
      <c r="I306" t="s">
        <v>6189</v>
      </c>
    </row>
    <row r="307" spans="1:9" x14ac:dyDescent="0.2">
      <c r="A307" t="s">
        <v>2209</v>
      </c>
      <c r="B307" t="s">
        <v>2210</v>
      </c>
      <c r="C307" t="s">
        <v>2211</v>
      </c>
      <c r="D307" t="s">
        <v>2212</v>
      </c>
      <c r="E307" t="s">
        <v>2213</v>
      </c>
      <c r="F307" t="s">
        <v>272</v>
      </c>
      <c r="G307" t="s">
        <v>27</v>
      </c>
      <c r="H307" t="s">
        <v>273</v>
      </c>
      <c r="I307" t="s">
        <v>6190</v>
      </c>
    </row>
    <row r="308" spans="1:9" x14ac:dyDescent="0.2">
      <c r="A308" t="s">
        <v>2215</v>
      </c>
      <c r="B308" t="s">
        <v>2216</v>
      </c>
      <c r="C308" t="s">
        <v>2217</v>
      </c>
      <c r="D308" t="s">
        <v>2218</v>
      </c>
      <c r="E308" t="s">
        <v>2219</v>
      </c>
      <c r="F308" t="s">
        <v>235</v>
      </c>
      <c r="G308" t="s">
        <v>18</v>
      </c>
      <c r="H308">
        <v>68505</v>
      </c>
      <c r="I308" t="s">
        <v>6190</v>
      </c>
    </row>
    <row r="309" spans="1:9" x14ac:dyDescent="0.2">
      <c r="A309" t="s">
        <v>2221</v>
      </c>
      <c r="B309" t="s">
        <v>2222</v>
      </c>
      <c r="C309" t="s">
        <v>2223</v>
      </c>
      <c r="D309" t="s">
        <v>2224</v>
      </c>
      <c r="E309" t="s">
        <v>2225</v>
      </c>
      <c r="F309" t="s">
        <v>50</v>
      </c>
      <c r="G309" t="s">
        <v>18</v>
      </c>
      <c r="H309">
        <v>45254</v>
      </c>
      <c r="I309" t="s">
        <v>6189</v>
      </c>
    </row>
    <row r="310" spans="1:9" x14ac:dyDescent="0.2">
      <c r="A310" t="s">
        <v>2227</v>
      </c>
      <c r="B310" t="s">
        <v>2228</v>
      </c>
      <c r="C310" t="s">
        <v>2229</v>
      </c>
      <c r="E310" t="s">
        <v>2230</v>
      </c>
      <c r="F310" t="s">
        <v>175</v>
      </c>
      <c r="G310" t="s">
        <v>27</v>
      </c>
      <c r="H310" t="s">
        <v>176</v>
      </c>
      <c r="I310" t="s">
        <v>6190</v>
      </c>
    </row>
    <row r="311" spans="1:9" x14ac:dyDescent="0.2">
      <c r="A311" t="s">
        <v>2232</v>
      </c>
      <c r="B311" t="s">
        <v>2233</v>
      </c>
      <c r="C311" t="s">
        <v>2234</v>
      </c>
      <c r="D311" t="s">
        <v>2235</v>
      </c>
      <c r="E311" t="s">
        <v>2236</v>
      </c>
      <c r="F311" t="s">
        <v>378</v>
      </c>
      <c r="G311" t="s">
        <v>18</v>
      </c>
      <c r="H311">
        <v>6127</v>
      </c>
      <c r="I311" t="s">
        <v>6189</v>
      </c>
    </row>
    <row r="312" spans="1:9" x14ac:dyDescent="0.2">
      <c r="A312" t="s">
        <v>2238</v>
      </c>
      <c r="B312" t="s">
        <v>2239</v>
      </c>
      <c r="C312" t="s">
        <v>2240</v>
      </c>
      <c r="D312" t="s">
        <v>2241</v>
      </c>
      <c r="E312" t="s">
        <v>2242</v>
      </c>
      <c r="F312" t="s">
        <v>326</v>
      </c>
      <c r="G312" t="s">
        <v>317</v>
      </c>
      <c r="H312" t="s">
        <v>320</v>
      </c>
      <c r="I312" t="s">
        <v>6190</v>
      </c>
    </row>
    <row r="313" spans="1:9" x14ac:dyDescent="0.2">
      <c r="A313" t="s">
        <v>2244</v>
      </c>
      <c r="B313" t="s">
        <v>2245</v>
      </c>
      <c r="C313" t="s">
        <v>2246</v>
      </c>
      <c r="D313" t="s">
        <v>2247</v>
      </c>
      <c r="E313" t="s">
        <v>2248</v>
      </c>
      <c r="F313" t="s">
        <v>34</v>
      </c>
      <c r="G313" t="s">
        <v>18</v>
      </c>
      <c r="H313">
        <v>28299</v>
      </c>
      <c r="I313" t="s">
        <v>6189</v>
      </c>
    </row>
    <row r="314" spans="1:9" x14ac:dyDescent="0.2">
      <c r="A314" t="s">
        <v>2250</v>
      </c>
      <c r="B314" t="s">
        <v>2251</v>
      </c>
      <c r="C314" t="s">
        <v>2252</v>
      </c>
      <c r="D314" t="s">
        <v>2253</v>
      </c>
      <c r="E314" t="s">
        <v>2254</v>
      </c>
      <c r="F314" t="s">
        <v>163</v>
      </c>
      <c r="G314" t="s">
        <v>18</v>
      </c>
      <c r="H314">
        <v>71307</v>
      </c>
      <c r="I314" t="s">
        <v>6189</v>
      </c>
    </row>
    <row r="315" spans="1:9" x14ac:dyDescent="0.2">
      <c r="A315" t="s">
        <v>2256</v>
      </c>
      <c r="B315" t="s">
        <v>2257</v>
      </c>
      <c r="C315" t="s">
        <v>2258</v>
      </c>
      <c r="D315" t="s">
        <v>2259</v>
      </c>
      <c r="E315" t="s">
        <v>2260</v>
      </c>
      <c r="F315" t="s">
        <v>364</v>
      </c>
      <c r="G315" t="s">
        <v>27</v>
      </c>
      <c r="H315" t="s">
        <v>365</v>
      </c>
      <c r="I315" t="s">
        <v>6189</v>
      </c>
    </row>
    <row r="316" spans="1:9" x14ac:dyDescent="0.2">
      <c r="A316" t="s">
        <v>2262</v>
      </c>
      <c r="B316" t="s">
        <v>2263</v>
      </c>
      <c r="D316" t="s">
        <v>2264</v>
      </c>
      <c r="E316" t="s">
        <v>2265</v>
      </c>
      <c r="F316" t="s">
        <v>106</v>
      </c>
      <c r="G316" t="s">
        <v>18</v>
      </c>
      <c r="H316">
        <v>89115</v>
      </c>
      <c r="I316" t="s">
        <v>6190</v>
      </c>
    </row>
    <row r="317" spans="1:9" x14ac:dyDescent="0.2">
      <c r="A317" t="s">
        <v>2267</v>
      </c>
      <c r="B317" t="s">
        <v>2268</v>
      </c>
      <c r="C317" t="s">
        <v>2269</v>
      </c>
      <c r="D317" t="s">
        <v>2270</v>
      </c>
      <c r="E317" t="s">
        <v>2271</v>
      </c>
      <c r="F317" t="s">
        <v>168</v>
      </c>
      <c r="G317" t="s">
        <v>18</v>
      </c>
      <c r="H317">
        <v>50369</v>
      </c>
      <c r="I317" t="s">
        <v>6189</v>
      </c>
    </row>
    <row r="318" spans="1:9" x14ac:dyDescent="0.2">
      <c r="A318" t="s">
        <v>2273</v>
      </c>
      <c r="B318" t="s">
        <v>2274</v>
      </c>
      <c r="C318" t="s">
        <v>2275</v>
      </c>
      <c r="D318" t="s">
        <v>2276</v>
      </c>
      <c r="E318" t="s">
        <v>2277</v>
      </c>
      <c r="F318" t="s">
        <v>1281</v>
      </c>
      <c r="G318" t="s">
        <v>317</v>
      </c>
      <c r="H318" t="s">
        <v>443</v>
      </c>
      <c r="I318" t="s">
        <v>6190</v>
      </c>
    </row>
    <row r="319" spans="1:9" x14ac:dyDescent="0.2">
      <c r="A319" t="s">
        <v>2279</v>
      </c>
      <c r="B319" t="s">
        <v>2280</v>
      </c>
      <c r="C319" t="s">
        <v>2281</v>
      </c>
      <c r="D319" t="s">
        <v>2282</v>
      </c>
      <c r="E319" t="s">
        <v>2283</v>
      </c>
      <c r="F319" t="s">
        <v>74</v>
      </c>
      <c r="G319" t="s">
        <v>18</v>
      </c>
      <c r="H319">
        <v>44315</v>
      </c>
      <c r="I319" t="s">
        <v>6190</v>
      </c>
    </row>
    <row r="320" spans="1:9" x14ac:dyDescent="0.2">
      <c r="A320" t="s">
        <v>2285</v>
      </c>
      <c r="B320" t="s">
        <v>2286</v>
      </c>
      <c r="C320" t="s">
        <v>2287</v>
      </c>
      <c r="D320" t="s">
        <v>2288</v>
      </c>
      <c r="E320" t="s">
        <v>2289</v>
      </c>
      <c r="F320" t="s">
        <v>28</v>
      </c>
      <c r="G320" t="s">
        <v>18</v>
      </c>
      <c r="H320">
        <v>33405</v>
      </c>
      <c r="I320" t="s">
        <v>6189</v>
      </c>
    </row>
    <row r="321" spans="1:9" x14ac:dyDescent="0.2">
      <c r="A321" t="s">
        <v>2291</v>
      </c>
      <c r="B321" t="s">
        <v>2292</v>
      </c>
      <c r="C321" t="s">
        <v>2293</v>
      </c>
      <c r="E321" t="s">
        <v>2294</v>
      </c>
      <c r="F321" t="s">
        <v>29</v>
      </c>
      <c r="G321" t="s">
        <v>18</v>
      </c>
      <c r="H321">
        <v>93715</v>
      </c>
      <c r="I321" t="s">
        <v>6189</v>
      </c>
    </row>
    <row r="322" spans="1:9" x14ac:dyDescent="0.2">
      <c r="A322" t="s">
        <v>2295</v>
      </c>
      <c r="B322" t="s">
        <v>2296</v>
      </c>
      <c r="C322" t="s">
        <v>2297</v>
      </c>
      <c r="D322" t="s">
        <v>2298</v>
      </c>
      <c r="E322" t="s">
        <v>2299</v>
      </c>
      <c r="F322" t="s">
        <v>212</v>
      </c>
      <c r="G322" t="s">
        <v>18</v>
      </c>
      <c r="H322">
        <v>52245</v>
      </c>
      <c r="I322" t="s">
        <v>6189</v>
      </c>
    </row>
    <row r="323" spans="1:9" x14ac:dyDescent="0.2">
      <c r="A323" t="s">
        <v>2301</v>
      </c>
      <c r="B323" t="s">
        <v>2302</v>
      </c>
      <c r="C323" t="s">
        <v>2303</v>
      </c>
      <c r="D323" t="s">
        <v>2304</v>
      </c>
      <c r="E323" t="s">
        <v>2305</v>
      </c>
      <c r="F323" t="s">
        <v>389</v>
      </c>
      <c r="G323" t="s">
        <v>317</v>
      </c>
      <c r="H323" t="s">
        <v>347</v>
      </c>
      <c r="I323" t="s">
        <v>6189</v>
      </c>
    </row>
    <row r="324" spans="1:9" x14ac:dyDescent="0.2">
      <c r="A324" t="s">
        <v>2307</v>
      </c>
      <c r="B324" t="s">
        <v>2308</v>
      </c>
      <c r="C324" t="s">
        <v>2309</v>
      </c>
      <c r="D324" t="s">
        <v>2310</v>
      </c>
      <c r="E324" t="s">
        <v>2311</v>
      </c>
      <c r="F324" t="s">
        <v>454</v>
      </c>
      <c r="G324" t="s">
        <v>317</v>
      </c>
      <c r="H324" t="s">
        <v>347</v>
      </c>
      <c r="I324" t="s">
        <v>6190</v>
      </c>
    </row>
    <row r="325" spans="1:9" x14ac:dyDescent="0.2">
      <c r="A325" t="s">
        <v>2313</v>
      </c>
      <c r="B325" t="s">
        <v>2314</v>
      </c>
      <c r="C325" t="s">
        <v>2315</v>
      </c>
      <c r="D325" t="s">
        <v>2316</v>
      </c>
      <c r="E325" t="s">
        <v>2317</v>
      </c>
      <c r="F325" t="s">
        <v>48</v>
      </c>
      <c r="G325" t="s">
        <v>18</v>
      </c>
      <c r="H325">
        <v>37924</v>
      </c>
      <c r="I325" t="s">
        <v>6189</v>
      </c>
    </row>
    <row r="326" spans="1:9" x14ac:dyDescent="0.2">
      <c r="A326" t="s">
        <v>2319</v>
      </c>
      <c r="B326" t="s">
        <v>2320</v>
      </c>
      <c r="D326" t="s">
        <v>2321</v>
      </c>
      <c r="E326" t="s">
        <v>2322</v>
      </c>
      <c r="F326" t="s">
        <v>66</v>
      </c>
      <c r="G326" t="s">
        <v>18</v>
      </c>
      <c r="H326">
        <v>66276</v>
      </c>
      <c r="I326" t="s">
        <v>6190</v>
      </c>
    </row>
    <row r="327" spans="1:9" x14ac:dyDescent="0.2">
      <c r="A327" t="s">
        <v>2324</v>
      </c>
      <c r="B327" t="s">
        <v>2325</v>
      </c>
      <c r="C327" t="s">
        <v>2326</v>
      </c>
      <c r="D327" t="s">
        <v>2327</v>
      </c>
      <c r="E327" t="s">
        <v>2328</v>
      </c>
      <c r="F327" t="s">
        <v>149</v>
      </c>
      <c r="G327" t="s">
        <v>18</v>
      </c>
      <c r="H327">
        <v>94132</v>
      </c>
      <c r="I327" t="s">
        <v>6189</v>
      </c>
    </row>
    <row r="328" spans="1:9" x14ac:dyDescent="0.2">
      <c r="A328" t="s">
        <v>2330</v>
      </c>
      <c r="B328" t="s">
        <v>2331</v>
      </c>
      <c r="D328" t="s">
        <v>2332</v>
      </c>
      <c r="E328" t="s">
        <v>2333</v>
      </c>
      <c r="F328" t="s">
        <v>143</v>
      </c>
      <c r="G328" t="s">
        <v>18</v>
      </c>
      <c r="H328">
        <v>35244</v>
      </c>
      <c r="I328" t="s">
        <v>6190</v>
      </c>
    </row>
    <row r="329" spans="1:9" x14ac:dyDescent="0.2">
      <c r="A329" t="s">
        <v>2335</v>
      </c>
      <c r="B329" t="s">
        <v>2336</v>
      </c>
      <c r="C329" t="s">
        <v>2337</v>
      </c>
      <c r="D329" t="s">
        <v>2338</v>
      </c>
      <c r="E329" t="s">
        <v>2339</v>
      </c>
      <c r="F329" t="s">
        <v>138</v>
      </c>
      <c r="G329" t="s">
        <v>18</v>
      </c>
      <c r="H329">
        <v>11215</v>
      </c>
      <c r="I329" t="s">
        <v>6189</v>
      </c>
    </row>
    <row r="330" spans="1:9" x14ac:dyDescent="0.2">
      <c r="A330" t="s">
        <v>2341</v>
      </c>
      <c r="B330" t="s">
        <v>2342</v>
      </c>
      <c r="D330" t="s">
        <v>2343</v>
      </c>
      <c r="E330" t="s">
        <v>2344</v>
      </c>
      <c r="F330" t="s">
        <v>49</v>
      </c>
      <c r="G330" t="s">
        <v>18</v>
      </c>
      <c r="H330">
        <v>79934</v>
      </c>
      <c r="I330" t="s">
        <v>6189</v>
      </c>
    </row>
    <row r="331" spans="1:9" x14ac:dyDescent="0.2">
      <c r="A331" t="s">
        <v>2346</v>
      </c>
      <c r="B331" t="s">
        <v>2347</v>
      </c>
      <c r="C331" t="s">
        <v>2348</v>
      </c>
      <c r="E331" t="s">
        <v>2349</v>
      </c>
      <c r="F331" t="s">
        <v>130</v>
      </c>
      <c r="G331" t="s">
        <v>18</v>
      </c>
      <c r="H331">
        <v>94250</v>
      </c>
      <c r="I331" t="s">
        <v>6189</v>
      </c>
    </row>
    <row r="332" spans="1:9" x14ac:dyDescent="0.2">
      <c r="A332" t="s">
        <v>2351</v>
      </c>
      <c r="B332" t="s">
        <v>2352</v>
      </c>
      <c r="C332" t="s">
        <v>2353</v>
      </c>
      <c r="D332" t="s">
        <v>2354</v>
      </c>
      <c r="E332" t="s">
        <v>2355</v>
      </c>
      <c r="F332" t="s">
        <v>46</v>
      </c>
      <c r="G332" t="s">
        <v>18</v>
      </c>
      <c r="H332">
        <v>20220</v>
      </c>
      <c r="I332" t="s">
        <v>6190</v>
      </c>
    </row>
    <row r="333" spans="1:9" x14ac:dyDescent="0.2">
      <c r="A333" t="s">
        <v>2357</v>
      </c>
      <c r="B333" t="s">
        <v>2358</v>
      </c>
      <c r="C333" t="s">
        <v>2359</v>
      </c>
      <c r="D333" t="s">
        <v>2360</v>
      </c>
      <c r="E333" t="s">
        <v>2361</v>
      </c>
      <c r="F333" t="s">
        <v>116</v>
      </c>
      <c r="G333" t="s">
        <v>18</v>
      </c>
      <c r="H333">
        <v>33436</v>
      </c>
      <c r="I333" t="s">
        <v>6189</v>
      </c>
    </row>
    <row r="334" spans="1:9" x14ac:dyDescent="0.2">
      <c r="A334" t="s">
        <v>2363</v>
      </c>
      <c r="B334" t="s">
        <v>2364</v>
      </c>
      <c r="C334" t="s">
        <v>2365</v>
      </c>
      <c r="D334" t="s">
        <v>2366</v>
      </c>
      <c r="E334" t="s">
        <v>2367</v>
      </c>
      <c r="F334" t="s">
        <v>26</v>
      </c>
      <c r="G334" t="s">
        <v>18</v>
      </c>
      <c r="H334">
        <v>90094</v>
      </c>
      <c r="I334" t="s">
        <v>6189</v>
      </c>
    </row>
    <row r="335" spans="1:9" x14ac:dyDescent="0.2">
      <c r="A335" t="s">
        <v>2369</v>
      </c>
      <c r="B335" t="s">
        <v>2370</v>
      </c>
      <c r="C335" t="s">
        <v>2371</v>
      </c>
      <c r="D335" t="s">
        <v>2372</v>
      </c>
      <c r="E335" t="s">
        <v>2373</v>
      </c>
      <c r="F335" t="s">
        <v>19</v>
      </c>
      <c r="G335" t="s">
        <v>18</v>
      </c>
      <c r="H335">
        <v>21275</v>
      </c>
      <c r="I335" t="s">
        <v>6189</v>
      </c>
    </row>
    <row r="336" spans="1:9" x14ac:dyDescent="0.2">
      <c r="A336" t="s">
        <v>2375</v>
      </c>
      <c r="B336" t="s">
        <v>2376</v>
      </c>
      <c r="E336" t="s">
        <v>2377</v>
      </c>
      <c r="F336" t="s">
        <v>215</v>
      </c>
      <c r="G336" t="s">
        <v>18</v>
      </c>
      <c r="H336">
        <v>84125</v>
      </c>
      <c r="I336" t="s">
        <v>6190</v>
      </c>
    </row>
    <row r="337" spans="1:9" x14ac:dyDescent="0.2">
      <c r="A337" t="s">
        <v>2379</v>
      </c>
      <c r="B337" t="s">
        <v>2380</v>
      </c>
      <c r="C337" t="s">
        <v>2381</v>
      </c>
      <c r="D337" t="s">
        <v>2382</v>
      </c>
      <c r="E337" t="s">
        <v>2383</v>
      </c>
      <c r="F337" t="s">
        <v>114</v>
      </c>
      <c r="G337" t="s">
        <v>18</v>
      </c>
      <c r="H337">
        <v>75049</v>
      </c>
      <c r="I337" t="s">
        <v>6189</v>
      </c>
    </row>
    <row r="338" spans="1:9" x14ac:dyDescent="0.2">
      <c r="A338" t="s">
        <v>2385</v>
      </c>
      <c r="B338" t="s">
        <v>2386</v>
      </c>
      <c r="C338" t="s">
        <v>2387</v>
      </c>
      <c r="D338" t="s">
        <v>2388</v>
      </c>
      <c r="E338" t="s">
        <v>2389</v>
      </c>
      <c r="F338" t="s">
        <v>252</v>
      </c>
      <c r="G338" t="s">
        <v>27</v>
      </c>
      <c r="H338" t="s">
        <v>253</v>
      </c>
      <c r="I338" t="s">
        <v>6190</v>
      </c>
    </row>
    <row r="339" spans="1:9" x14ac:dyDescent="0.2">
      <c r="A339" t="s">
        <v>2391</v>
      </c>
      <c r="B339" t="s">
        <v>2392</v>
      </c>
      <c r="D339" t="s">
        <v>2393</v>
      </c>
      <c r="E339" t="s">
        <v>2394</v>
      </c>
      <c r="F339" t="s">
        <v>38</v>
      </c>
      <c r="G339" t="s">
        <v>18</v>
      </c>
      <c r="H339">
        <v>43240</v>
      </c>
      <c r="I339" t="s">
        <v>6190</v>
      </c>
    </row>
    <row r="340" spans="1:9" x14ac:dyDescent="0.2">
      <c r="A340" t="s">
        <v>2396</v>
      </c>
      <c r="B340" t="s">
        <v>2397</v>
      </c>
      <c r="C340" t="s">
        <v>2398</v>
      </c>
      <c r="D340" t="s">
        <v>2399</v>
      </c>
      <c r="E340" t="s">
        <v>2400</v>
      </c>
      <c r="F340" t="s">
        <v>56</v>
      </c>
      <c r="G340" t="s">
        <v>18</v>
      </c>
      <c r="H340">
        <v>10184</v>
      </c>
      <c r="I340" t="s">
        <v>6190</v>
      </c>
    </row>
    <row r="341" spans="1:9" x14ac:dyDescent="0.2">
      <c r="A341" t="s">
        <v>2402</v>
      </c>
      <c r="B341" t="s">
        <v>2403</v>
      </c>
      <c r="C341" t="s">
        <v>2404</v>
      </c>
      <c r="D341" t="s">
        <v>2405</v>
      </c>
      <c r="E341" t="s">
        <v>2406</v>
      </c>
      <c r="F341" t="s">
        <v>240</v>
      </c>
      <c r="G341" t="s">
        <v>18</v>
      </c>
      <c r="H341">
        <v>2216</v>
      </c>
      <c r="I341" t="s">
        <v>6189</v>
      </c>
    </row>
    <row r="342" spans="1:9" x14ac:dyDescent="0.2">
      <c r="A342" t="s">
        <v>2408</v>
      </c>
      <c r="B342" t="s">
        <v>2409</v>
      </c>
      <c r="C342" t="s">
        <v>2410</v>
      </c>
      <c r="D342" t="s">
        <v>2411</v>
      </c>
      <c r="E342" t="s">
        <v>2412</v>
      </c>
      <c r="F342" t="s">
        <v>149</v>
      </c>
      <c r="G342" t="s">
        <v>18</v>
      </c>
      <c r="H342">
        <v>94132</v>
      </c>
      <c r="I342" t="s">
        <v>6189</v>
      </c>
    </row>
    <row r="343" spans="1:9" x14ac:dyDescent="0.2">
      <c r="A343" t="s">
        <v>2414</v>
      </c>
      <c r="B343" t="s">
        <v>2415</v>
      </c>
      <c r="C343" t="s">
        <v>2416</v>
      </c>
      <c r="D343" t="s">
        <v>2417</v>
      </c>
      <c r="E343" t="s">
        <v>2418</v>
      </c>
      <c r="F343" t="s">
        <v>35</v>
      </c>
      <c r="G343" t="s">
        <v>18</v>
      </c>
      <c r="H343">
        <v>46295</v>
      </c>
      <c r="I343" t="s">
        <v>6190</v>
      </c>
    </row>
    <row r="344" spans="1:9" x14ac:dyDescent="0.2">
      <c r="A344" t="s">
        <v>2419</v>
      </c>
      <c r="B344" t="s">
        <v>2420</v>
      </c>
      <c r="C344" t="s">
        <v>2421</v>
      </c>
      <c r="E344" t="s">
        <v>2422</v>
      </c>
      <c r="F344" t="s">
        <v>21</v>
      </c>
      <c r="G344" t="s">
        <v>18</v>
      </c>
      <c r="H344">
        <v>32209</v>
      </c>
      <c r="I344" t="s">
        <v>6190</v>
      </c>
    </row>
    <row r="345" spans="1:9" x14ac:dyDescent="0.2">
      <c r="A345" t="s">
        <v>2424</v>
      </c>
      <c r="B345" t="s">
        <v>2425</v>
      </c>
      <c r="C345" t="s">
        <v>2426</v>
      </c>
      <c r="E345" t="s">
        <v>2427</v>
      </c>
      <c r="F345" t="s">
        <v>104</v>
      </c>
      <c r="G345" t="s">
        <v>18</v>
      </c>
      <c r="H345">
        <v>98148</v>
      </c>
      <c r="I345" t="s">
        <v>6190</v>
      </c>
    </row>
    <row r="346" spans="1:9" x14ac:dyDescent="0.2">
      <c r="A346" t="s">
        <v>2429</v>
      </c>
      <c r="B346" t="s">
        <v>2430</v>
      </c>
      <c r="D346" t="s">
        <v>2431</v>
      </c>
      <c r="E346" t="s">
        <v>2432</v>
      </c>
      <c r="F346" t="s">
        <v>427</v>
      </c>
      <c r="G346" t="s">
        <v>317</v>
      </c>
      <c r="H346" t="s">
        <v>428</v>
      </c>
      <c r="I346" t="s">
        <v>6189</v>
      </c>
    </row>
    <row r="347" spans="1:9" x14ac:dyDescent="0.2">
      <c r="A347" t="s">
        <v>2434</v>
      </c>
      <c r="B347" t="s">
        <v>2435</v>
      </c>
      <c r="C347" t="s">
        <v>2436</v>
      </c>
      <c r="D347" t="s">
        <v>2437</v>
      </c>
      <c r="E347" t="s">
        <v>2438</v>
      </c>
      <c r="F347" t="s">
        <v>186</v>
      </c>
      <c r="G347" t="s">
        <v>18</v>
      </c>
      <c r="H347">
        <v>36109</v>
      </c>
      <c r="I347" t="s">
        <v>6190</v>
      </c>
    </row>
    <row r="348" spans="1:9" x14ac:dyDescent="0.2">
      <c r="A348" t="s">
        <v>2440</v>
      </c>
      <c r="B348" t="s">
        <v>2441</v>
      </c>
      <c r="C348" t="s">
        <v>2442</v>
      </c>
      <c r="D348" t="s">
        <v>2443</v>
      </c>
      <c r="E348" t="s">
        <v>2444</v>
      </c>
      <c r="F348" t="s">
        <v>51</v>
      </c>
      <c r="G348" t="s">
        <v>18</v>
      </c>
      <c r="H348">
        <v>75372</v>
      </c>
      <c r="I348" t="s">
        <v>6189</v>
      </c>
    </row>
    <row r="349" spans="1:9" x14ac:dyDescent="0.2">
      <c r="A349" t="s">
        <v>2446</v>
      </c>
      <c r="B349" t="s">
        <v>2447</v>
      </c>
      <c r="C349" t="s">
        <v>2448</v>
      </c>
      <c r="D349" t="s">
        <v>2449</v>
      </c>
      <c r="E349" t="s">
        <v>2450</v>
      </c>
      <c r="F349" t="s">
        <v>147</v>
      </c>
      <c r="G349" t="s">
        <v>18</v>
      </c>
      <c r="H349">
        <v>66622</v>
      </c>
      <c r="I349" t="s">
        <v>6190</v>
      </c>
    </row>
    <row r="350" spans="1:9" x14ac:dyDescent="0.2">
      <c r="A350" t="s">
        <v>2452</v>
      </c>
      <c r="B350" t="s">
        <v>2453</v>
      </c>
      <c r="C350" t="s">
        <v>2454</v>
      </c>
      <c r="D350" t="s">
        <v>2455</v>
      </c>
      <c r="E350" t="s">
        <v>2456</v>
      </c>
      <c r="F350" t="s">
        <v>184</v>
      </c>
      <c r="G350" t="s">
        <v>18</v>
      </c>
      <c r="H350">
        <v>75799</v>
      </c>
      <c r="I350" t="s">
        <v>6190</v>
      </c>
    </row>
    <row r="351" spans="1:9" x14ac:dyDescent="0.2">
      <c r="A351" t="s">
        <v>2458</v>
      </c>
      <c r="B351" t="s">
        <v>2459</v>
      </c>
      <c r="C351" t="s">
        <v>2460</v>
      </c>
      <c r="D351" t="s">
        <v>2461</v>
      </c>
      <c r="E351" t="s">
        <v>2462</v>
      </c>
      <c r="F351" t="s">
        <v>26</v>
      </c>
      <c r="G351" t="s">
        <v>18</v>
      </c>
      <c r="H351">
        <v>90065</v>
      </c>
      <c r="I351" t="s">
        <v>6190</v>
      </c>
    </row>
    <row r="352" spans="1:9" x14ac:dyDescent="0.2">
      <c r="A352" t="s">
        <v>2464</v>
      </c>
      <c r="B352" t="s">
        <v>2465</v>
      </c>
      <c r="C352" t="s">
        <v>2466</v>
      </c>
      <c r="D352" t="s">
        <v>2467</v>
      </c>
      <c r="E352" t="s">
        <v>2468</v>
      </c>
      <c r="F352" t="s">
        <v>174</v>
      </c>
      <c r="G352" t="s">
        <v>18</v>
      </c>
      <c r="H352">
        <v>71137</v>
      </c>
      <c r="I352" t="s">
        <v>6190</v>
      </c>
    </row>
    <row r="353" spans="1:9" x14ac:dyDescent="0.2">
      <c r="A353" t="s">
        <v>2470</v>
      </c>
      <c r="B353" t="s">
        <v>2471</v>
      </c>
      <c r="C353" t="s">
        <v>2472</v>
      </c>
      <c r="D353" t="s">
        <v>2473</v>
      </c>
      <c r="E353" t="s">
        <v>2474</v>
      </c>
      <c r="F353" t="s">
        <v>195</v>
      </c>
      <c r="G353" t="s">
        <v>18</v>
      </c>
      <c r="H353">
        <v>83722</v>
      </c>
      <c r="I353" t="s">
        <v>6190</v>
      </c>
    </row>
    <row r="354" spans="1:9" x14ac:dyDescent="0.2">
      <c r="A354" t="s">
        <v>2476</v>
      </c>
      <c r="B354" t="s">
        <v>2477</v>
      </c>
      <c r="C354" t="s">
        <v>2478</v>
      </c>
      <c r="D354" t="s">
        <v>2479</v>
      </c>
      <c r="E354" t="s">
        <v>2480</v>
      </c>
      <c r="F354" t="s">
        <v>271</v>
      </c>
      <c r="G354" t="s">
        <v>18</v>
      </c>
      <c r="H354">
        <v>92415</v>
      </c>
      <c r="I354" t="s">
        <v>6190</v>
      </c>
    </row>
    <row r="355" spans="1:9" x14ac:dyDescent="0.2">
      <c r="A355" t="s">
        <v>2482</v>
      </c>
      <c r="B355" t="s">
        <v>2483</v>
      </c>
      <c r="D355" t="s">
        <v>2484</v>
      </c>
      <c r="E355" t="s">
        <v>2485</v>
      </c>
      <c r="F355" t="s">
        <v>186</v>
      </c>
      <c r="G355" t="s">
        <v>18</v>
      </c>
      <c r="H355">
        <v>36177</v>
      </c>
      <c r="I355" t="s">
        <v>6189</v>
      </c>
    </row>
    <row r="356" spans="1:9" x14ac:dyDescent="0.2">
      <c r="A356" t="s">
        <v>2487</v>
      </c>
      <c r="B356" t="s">
        <v>2488</v>
      </c>
      <c r="C356" t="s">
        <v>2489</v>
      </c>
      <c r="E356" t="s">
        <v>2490</v>
      </c>
      <c r="F356" t="s">
        <v>269</v>
      </c>
      <c r="G356" t="s">
        <v>18</v>
      </c>
      <c r="H356">
        <v>34981</v>
      </c>
      <c r="I356" t="s">
        <v>6190</v>
      </c>
    </row>
    <row r="357" spans="1:9" x14ac:dyDescent="0.2">
      <c r="A357" t="s">
        <v>2492</v>
      </c>
      <c r="B357" t="s">
        <v>2493</v>
      </c>
      <c r="C357" t="s">
        <v>2494</v>
      </c>
      <c r="D357" t="s">
        <v>2495</v>
      </c>
      <c r="E357" t="s">
        <v>2496</v>
      </c>
      <c r="F357" t="s">
        <v>81</v>
      </c>
      <c r="G357" t="s">
        <v>18</v>
      </c>
      <c r="H357">
        <v>27415</v>
      </c>
      <c r="I357" t="s">
        <v>6189</v>
      </c>
    </row>
    <row r="358" spans="1:9" x14ac:dyDescent="0.2">
      <c r="A358" t="s">
        <v>2498</v>
      </c>
      <c r="B358" t="s">
        <v>2499</v>
      </c>
      <c r="C358" t="s">
        <v>2500</v>
      </c>
      <c r="D358" t="s">
        <v>2501</v>
      </c>
      <c r="E358" t="s">
        <v>2502</v>
      </c>
      <c r="F358" t="s">
        <v>130</v>
      </c>
      <c r="G358" t="s">
        <v>18</v>
      </c>
      <c r="H358">
        <v>94237</v>
      </c>
      <c r="I358" t="s">
        <v>6189</v>
      </c>
    </row>
    <row r="359" spans="1:9" x14ac:dyDescent="0.2">
      <c r="A359" t="s">
        <v>2504</v>
      </c>
      <c r="B359" t="s">
        <v>2505</v>
      </c>
      <c r="D359" t="s">
        <v>2506</v>
      </c>
      <c r="E359" t="s">
        <v>2507</v>
      </c>
      <c r="F359" t="s">
        <v>295</v>
      </c>
      <c r="G359" t="s">
        <v>18</v>
      </c>
      <c r="H359">
        <v>78682</v>
      </c>
      <c r="I359" t="s">
        <v>6190</v>
      </c>
    </row>
    <row r="360" spans="1:9" x14ac:dyDescent="0.2">
      <c r="A360" t="s">
        <v>2509</v>
      </c>
      <c r="B360" t="s">
        <v>2510</v>
      </c>
      <c r="C360" t="s">
        <v>2511</v>
      </c>
      <c r="D360" t="s">
        <v>2512</v>
      </c>
      <c r="E360" t="s">
        <v>2513</v>
      </c>
      <c r="F360" t="s">
        <v>142</v>
      </c>
      <c r="G360" t="s">
        <v>18</v>
      </c>
      <c r="H360">
        <v>22096</v>
      </c>
      <c r="I360" t="s">
        <v>6190</v>
      </c>
    </row>
    <row r="361" spans="1:9" x14ac:dyDescent="0.2">
      <c r="A361" t="s">
        <v>2515</v>
      </c>
      <c r="B361" t="s">
        <v>2516</v>
      </c>
      <c r="C361" t="s">
        <v>2517</v>
      </c>
      <c r="D361" t="s">
        <v>2518</v>
      </c>
      <c r="E361" t="s">
        <v>2519</v>
      </c>
      <c r="F361" t="s">
        <v>285</v>
      </c>
      <c r="G361" t="s">
        <v>27</v>
      </c>
      <c r="H361" t="s">
        <v>286</v>
      </c>
      <c r="I361" t="s">
        <v>6190</v>
      </c>
    </row>
    <row r="362" spans="1:9" x14ac:dyDescent="0.2">
      <c r="A362" t="s">
        <v>2521</v>
      </c>
      <c r="B362" t="s">
        <v>2522</v>
      </c>
      <c r="C362" t="s">
        <v>2523</v>
      </c>
      <c r="D362" t="s">
        <v>2524</v>
      </c>
      <c r="E362" t="s">
        <v>2525</v>
      </c>
      <c r="F362" t="s">
        <v>59</v>
      </c>
      <c r="G362" t="s">
        <v>18</v>
      </c>
      <c r="H362">
        <v>29220</v>
      </c>
      <c r="I362" t="s">
        <v>6190</v>
      </c>
    </row>
    <row r="363" spans="1:9" x14ac:dyDescent="0.2">
      <c r="A363" t="s">
        <v>2526</v>
      </c>
      <c r="B363" t="s">
        <v>2527</v>
      </c>
      <c r="C363" t="s">
        <v>2528</v>
      </c>
      <c r="D363" t="s">
        <v>2529</v>
      </c>
      <c r="E363" t="s">
        <v>2530</v>
      </c>
      <c r="F363" t="s">
        <v>129</v>
      </c>
      <c r="G363" t="s">
        <v>18</v>
      </c>
      <c r="H363">
        <v>37215</v>
      </c>
      <c r="I363" t="s">
        <v>6189</v>
      </c>
    </row>
    <row r="364" spans="1:9" x14ac:dyDescent="0.2">
      <c r="A364" t="s">
        <v>2532</v>
      </c>
      <c r="B364" t="s">
        <v>2533</v>
      </c>
      <c r="C364" t="s">
        <v>2534</v>
      </c>
      <c r="D364" t="s">
        <v>2535</v>
      </c>
      <c r="E364" t="s">
        <v>2536</v>
      </c>
      <c r="F364" t="s">
        <v>183</v>
      </c>
      <c r="G364" t="s">
        <v>18</v>
      </c>
      <c r="H364">
        <v>85025</v>
      </c>
      <c r="I364" t="s">
        <v>6189</v>
      </c>
    </row>
    <row r="365" spans="1:9" x14ac:dyDescent="0.2">
      <c r="A365" t="s">
        <v>2538</v>
      </c>
      <c r="B365" t="s">
        <v>2539</v>
      </c>
      <c r="C365" t="s">
        <v>2540</v>
      </c>
      <c r="E365" t="s">
        <v>2541</v>
      </c>
      <c r="F365" t="s">
        <v>91</v>
      </c>
      <c r="G365" t="s">
        <v>18</v>
      </c>
      <c r="H365">
        <v>33233</v>
      </c>
      <c r="I365" t="s">
        <v>6190</v>
      </c>
    </row>
    <row r="366" spans="1:9" x14ac:dyDescent="0.2">
      <c r="A366" t="s">
        <v>2543</v>
      </c>
      <c r="B366" t="s">
        <v>2544</v>
      </c>
      <c r="C366" t="s">
        <v>2545</v>
      </c>
      <c r="D366" t="s">
        <v>2546</v>
      </c>
      <c r="E366" t="s">
        <v>2547</v>
      </c>
      <c r="F366" t="s">
        <v>29</v>
      </c>
      <c r="G366" t="s">
        <v>18</v>
      </c>
      <c r="H366">
        <v>93762</v>
      </c>
      <c r="I366" t="s">
        <v>6189</v>
      </c>
    </row>
    <row r="367" spans="1:9" x14ac:dyDescent="0.2">
      <c r="A367" t="s">
        <v>2549</v>
      </c>
      <c r="B367" t="s">
        <v>2550</v>
      </c>
      <c r="C367" t="s">
        <v>2551</v>
      </c>
      <c r="E367" t="s">
        <v>2552</v>
      </c>
      <c r="F367" t="s">
        <v>281</v>
      </c>
      <c r="G367" t="s">
        <v>18</v>
      </c>
      <c r="H367">
        <v>92825</v>
      </c>
      <c r="I367" t="s">
        <v>6190</v>
      </c>
    </row>
    <row r="368" spans="1:9" x14ac:dyDescent="0.2">
      <c r="A368" t="s">
        <v>2554</v>
      </c>
      <c r="B368" t="s">
        <v>2555</v>
      </c>
      <c r="D368" t="s">
        <v>2556</v>
      </c>
      <c r="E368" t="s">
        <v>2557</v>
      </c>
      <c r="F368" t="s">
        <v>310</v>
      </c>
      <c r="G368" t="s">
        <v>18</v>
      </c>
      <c r="H368">
        <v>23605</v>
      </c>
      <c r="I368" t="s">
        <v>6190</v>
      </c>
    </row>
    <row r="369" spans="1:9" x14ac:dyDescent="0.2">
      <c r="A369" t="s">
        <v>2559</v>
      </c>
      <c r="B369" t="s">
        <v>2560</v>
      </c>
      <c r="E369" t="s">
        <v>2561</v>
      </c>
      <c r="F369" t="s">
        <v>294</v>
      </c>
      <c r="G369" t="s">
        <v>18</v>
      </c>
      <c r="H369">
        <v>29305</v>
      </c>
      <c r="I369" t="s">
        <v>6189</v>
      </c>
    </row>
    <row r="370" spans="1:9" x14ac:dyDescent="0.2">
      <c r="A370" t="s">
        <v>2563</v>
      </c>
      <c r="B370" t="s">
        <v>2564</v>
      </c>
      <c r="C370" t="s">
        <v>2565</v>
      </c>
      <c r="D370" t="s">
        <v>2566</v>
      </c>
      <c r="E370" t="s">
        <v>2567</v>
      </c>
      <c r="F370" t="s">
        <v>301</v>
      </c>
      <c r="G370" t="s">
        <v>18</v>
      </c>
      <c r="H370">
        <v>10305</v>
      </c>
      <c r="I370" t="s">
        <v>6190</v>
      </c>
    </row>
    <row r="371" spans="1:9" x14ac:dyDescent="0.2">
      <c r="A371" t="s">
        <v>2569</v>
      </c>
      <c r="B371" t="s">
        <v>2570</v>
      </c>
      <c r="E371" t="s">
        <v>2571</v>
      </c>
      <c r="F371" t="s">
        <v>106</v>
      </c>
      <c r="G371" t="s">
        <v>18</v>
      </c>
      <c r="H371">
        <v>89115</v>
      </c>
      <c r="I371" t="s">
        <v>6189</v>
      </c>
    </row>
    <row r="372" spans="1:9" x14ac:dyDescent="0.2">
      <c r="A372" t="s">
        <v>2573</v>
      </c>
      <c r="B372" t="s">
        <v>2574</v>
      </c>
      <c r="C372" t="s">
        <v>2575</v>
      </c>
      <c r="D372" t="s">
        <v>2576</v>
      </c>
      <c r="E372" t="s">
        <v>2577</v>
      </c>
      <c r="F372" t="s">
        <v>215</v>
      </c>
      <c r="G372" t="s">
        <v>18</v>
      </c>
      <c r="H372">
        <v>84105</v>
      </c>
      <c r="I372" t="s">
        <v>6189</v>
      </c>
    </row>
    <row r="373" spans="1:9" x14ac:dyDescent="0.2">
      <c r="A373" t="s">
        <v>2579</v>
      </c>
      <c r="B373" t="s">
        <v>2580</v>
      </c>
      <c r="C373" t="s">
        <v>2581</v>
      </c>
      <c r="D373" t="s">
        <v>2582</v>
      </c>
      <c r="E373" t="s">
        <v>2583</v>
      </c>
      <c r="F373" t="s">
        <v>104</v>
      </c>
      <c r="G373" t="s">
        <v>18</v>
      </c>
      <c r="H373">
        <v>98109</v>
      </c>
      <c r="I373" t="s">
        <v>6189</v>
      </c>
    </row>
    <row r="374" spans="1:9" x14ac:dyDescent="0.2">
      <c r="A374" t="s">
        <v>2585</v>
      </c>
      <c r="B374" t="s">
        <v>2586</v>
      </c>
      <c r="C374" t="s">
        <v>2587</v>
      </c>
      <c r="D374" t="s">
        <v>2588</v>
      </c>
      <c r="E374" t="s">
        <v>2589</v>
      </c>
      <c r="F374" t="s">
        <v>165</v>
      </c>
      <c r="G374" t="s">
        <v>18</v>
      </c>
      <c r="H374">
        <v>79764</v>
      </c>
      <c r="I374" t="s">
        <v>6190</v>
      </c>
    </row>
    <row r="375" spans="1:9" x14ac:dyDescent="0.2">
      <c r="A375" t="s">
        <v>2591</v>
      </c>
      <c r="B375" t="s">
        <v>2592</v>
      </c>
      <c r="D375" t="s">
        <v>2593</v>
      </c>
      <c r="E375" t="s">
        <v>2594</v>
      </c>
      <c r="F375" t="s">
        <v>2595</v>
      </c>
      <c r="G375" t="s">
        <v>317</v>
      </c>
      <c r="H375" t="s">
        <v>426</v>
      </c>
      <c r="I375" t="s">
        <v>6189</v>
      </c>
    </row>
    <row r="376" spans="1:9" x14ac:dyDescent="0.2">
      <c r="A376" t="s">
        <v>2597</v>
      </c>
      <c r="B376" t="s">
        <v>2598</v>
      </c>
      <c r="C376" t="s">
        <v>2599</v>
      </c>
      <c r="D376" t="s">
        <v>2600</v>
      </c>
      <c r="E376" t="s">
        <v>2601</v>
      </c>
      <c r="F376" t="s">
        <v>161</v>
      </c>
      <c r="G376" t="s">
        <v>18</v>
      </c>
      <c r="H376">
        <v>75037</v>
      </c>
      <c r="I376" t="s">
        <v>6189</v>
      </c>
    </row>
    <row r="377" spans="1:9" x14ac:dyDescent="0.2">
      <c r="A377" t="s">
        <v>2603</v>
      </c>
      <c r="B377" t="s">
        <v>2604</v>
      </c>
      <c r="C377" t="s">
        <v>2605</v>
      </c>
      <c r="D377" t="s">
        <v>2606</v>
      </c>
      <c r="E377" t="s">
        <v>2607</v>
      </c>
      <c r="F377" t="s">
        <v>202</v>
      </c>
      <c r="G377" t="s">
        <v>18</v>
      </c>
      <c r="H377">
        <v>45426</v>
      </c>
      <c r="I377" t="s">
        <v>6189</v>
      </c>
    </row>
    <row r="378" spans="1:9" x14ac:dyDescent="0.2">
      <c r="A378" t="s">
        <v>2609</v>
      </c>
      <c r="B378" t="s">
        <v>2610</v>
      </c>
      <c r="C378" t="s">
        <v>2611</v>
      </c>
      <c r="D378" t="s">
        <v>2612</v>
      </c>
      <c r="E378" t="s">
        <v>2613</v>
      </c>
      <c r="F378" t="s">
        <v>182</v>
      </c>
      <c r="G378" t="s">
        <v>18</v>
      </c>
      <c r="H378">
        <v>49560</v>
      </c>
      <c r="I378" t="s">
        <v>6189</v>
      </c>
    </row>
    <row r="379" spans="1:9" x14ac:dyDescent="0.2">
      <c r="A379" t="s">
        <v>2615</v>
      </c>
      <c r="B379" t="s">
        <v>2616</v>
      </c>
      <c r="C379" t="s">
        <v>2617</v>
      </c>
      <c r="D379" t="s">
        <v>2618</v>
      </c>
      <c r="E379" t="s">
        <v>2619</v>
      </c>
      <c r="F379" t="s">
        <v>1699</v>
      </c>
      <c r="G379" t="s">
        <v>317</v>
      </c>
      <c r="H379" t="s">
        <v>347</v>
      </c>
      <c r="I379" t="s">
        <v>6190</v>
      </c>
    </row>
    <row r="380" spans="1:9" x14ac:dyDescent="0.2">
      <c r="A380" t="s">
        <v>2621</v>
      </c>
      <c r="B380" t="s">
        <v>2622</v>
      </c>
      <c r="C380" t="s">
        <v>2623</v>
      </c>
      <c r="D380" t="s">
        <v>2624</v>
      </c>
      <c r="E380" t="s">
        <v>2625</v>
      </c>
      <c r="F380" t="s">
        <v>467</v>
      </c>
      <c r="G380" t="s">
        <v>317</v>
      </c>
      <c r="H380" t="s">
        <v>437</v>
      </c>
      <c r="I380" t="s">
        <v>6189</v>
      </c>
    </row>
    <row r="381" spans="1:9" x14ac:dyDescent="0.2">
      <c r="A381" t="s">
        <v>2627</v>
      </c>
      <c r="B381" t="s">
        <v>2628</v>
      </c>
      <c r="C381" t="s">
        <v>2629</v>
      </c>
      <c r="E381" t="s">
        <v>2630</v>
      </c>
      <c r="F381" t="s">
        <v>69</v>
      </c>
      <c r="G381" t="s">
        <v>27</v>
      </c>
      <c r="H381" t="s">
        <v>110</v>
      </c>
      <c r="I381" t="s">
        <v>6189</v>
      </c>
    </row>
    <row r="382" spans="1:9" x14ac:dyDescent="0.2">
      <c r="A382" t="s">
        <v>2632</v>
      </c>
      <c r="B382" t="s">
        <v>2633</v>
      </c>
      <c r="C382" t="s">
        <v>2634</v>
      </c>
      <c r="D382" t="s">
        <v>2635</v>
      </c>
      <c r="E382" t="s">
        <v>2636</v>
      </c>
      <c r="F382" t="s">
        <v>82</v>
      </c>
      <c r="G382" t="s">
        <v>18</v>
      </c>
      <c r="H382">
        <v>62756</v>
      </c>
      <c r="I382" t="s">
        <v>6190</v>
      </c>
    </row>
    <row r="383" spans="1:9" x14ac:dyDescent="0.2">
      <c r="A383" t="s">
        <v>2638</v>
      </c>
      <c r="B383" t="s">
        <v>2639</v>
      </c>
      <c r="C383" t="s">
        <v>2640</v>
      </c>
      <c r="D383" t="s">
        <v>2641</v>
      </c>
      <c r="E383" t="s">
        <v>2642</v>
      </c>
      <c r="F383" t="s">
        <v>26</v>
      </c>
      <c r="G383" t="s">
        <v>18</v>
      </c>
      <c r="H383">
        <v>90010</v>
      </c>
      <c r="I383" t="s">
        <v>6189</v>
      </c>
    </row>
    <row r="384" spans="1:9" x14ac:dyDescent="0.2">
      <c r="A384" t="s">
        <v>2644</v>
      </c>
      <c r="B384" t="s">
        <v>2645</v>
      </c>
      <c r="C384" t="s">
        <v>2646</v>
      </c>
      <c r="D384" t="s">
        <v>2647</v>
      </c>
      <c r="E384" t="s">
        <v>2648</v>
      </c>
      <c r="F384" t="s">
        <v>19</v>
      </c>
      <c r="G384" t="s">
        <v>18</v>
      </c>
      <c r="H384">
        <v>21239</v>
      </c>
      <c r="I384" t="s">
        <v>6190</v>
      </c>
    </row>
    <row r="385" spans="1:9" x14ac:dyDescent="0.2">
      <c r="A385" t="s">
        <v>2650</v>
      </c>
      <c r="B385" t="s">
        <v>2651</v>
      </c>
      <c r="D385" t="s">
        <v>2652</v>
      </c>
      <c r="E385" t="s">
        <v>2653</v>
      </c>
      <c r="F385" t="s">
        <v>171</v>
      </c>
      <c r="G385" t="s">
        <v>18</v>
      </c>
      <c r="H385">
        <v>17126</v>
      </c>
      <c r="I385" t="s">
        <v>6189</v>
      </c>
    </row>
    <row r="386" spans="1:9" x14ac:dyDescent="0.2">
      <c r="A386" t="s">
        <v>2655</v>
      </c>
      <c r="B386" t="s">
        <v>2656</v>
      </c>
      <c r="D386" t="s">
        <v>2657</v>
      </c>
      <c r="E386" t="s">
        <v>2658</v>
      </c>
      <c r="F386" t="s">
        <v>51</v>
      </c>
      <c r="G386" t="s">
        <v>18</v>
      </c>
      <c r="H386">
        <v>75216</v>
      </c>
      <c r="I386" t="s">
        <v>6190</v>
      </c>
    </row>
    <row r="387" spans="1:9" x14ac:dyDescent="0.2">
      <c r="A387" t="s">
        <v>2660</v>
      </c>
      <c r="B387" t="s">
        <v>2661</v>
      </c>
      <c r="C387" t="s">
        <v>2662</v>
      </c>
      <c r="D387" t="s">
        <v>2663</v>
      </c>
      <c r="E387" t="s">
        <v>2664</v>
      </c>
      <c r="F387" t="s">
        <v>115</v>
      </c>
      <c r="G387" t="s">
        <v>18</v>
      </c>
      <c r="H387">
        <v>64125</v>
      </c>
      <c r="I387" t="s">
        <v>6189</v>
      </c>
    </row>
    <row r="388" spans="1:9" x14ac:dyDescent="0.2">
      <c r="A388" t="s">
        <v>2666</v>
      </c>
      <c r="B388" t="s">
        <v>2667</v>
      </c>
      <c r="D388" t="s">
        <v>2668</v>
      </c>
      <c r="E388" t="s">
        <v>2669</v>
      </c>
      <c r="F388" t="s">
        <v>82</v>
      </c>
      <c r="G388" t="s">
        <v>18</v>
      </c>
      <c r="H388">
        <v>62723</v>
      </c>
      <c r="I388" t="s">
        <v>6189</v>
      </c>
    </row>
    <row r="389" spans="1:9" x14ac:dyDescent="0.2">
      <c r="A389" t="s">
        <v>2671</v>
      </c>
      <c r="B389" t="s">
        <v>2672</v>
      </c>
      <c r="C389" t="s">
        <v>2673</v>
      </c>
      <c r="D389" t="s">
        <v>2674</v>
      </c>
      <c r="E389" t="s">
        <v>2675</v>
      </c>
      <c r="F389" t="s">
        <v>17</v>
      </c>
      <c r="G389" t="s">
        <v>18</v>
      </c>
      <c r="H389">
        <v>6510</v>
      </c>
      <c r="I389" t="s">
        <v>6189</v>
      </c>
    </row>
    <row r="390" spans="1:9" x14ac:dyDescent="0.2">
      <c r="A390" t="s">
        <v>2677</v>
      </c>
      <c r="B390" t="s">
        <v>2678</v>
      </c>
      <c r="C390" t="s">
        <v>2679</v>
      </c>
      <c r="D390" t="s">
        <v>2680</v>
      </c>
      <c r="E390" t="s">
        <v>2681</v>
      </c>
      <c r="F390" t="s">
        <v>258</v>
      </c>
      <c r="G390" t="s">
        <v>18</v>
      </c>
      <c r="H390">
        <v>30045</v>
      </c>
      <c r="I390" t="s">
        <v>6189</v>
      </c>
    </row>
    <row r="391" spans="1:9" x14ac:dyDescent="0.2">
      <c r="A391" t="s">
        <v>2683</v>
      </c>
      <c r="B391" t="s">
        <v>2684</v>
      </c>
      <c r="C391" t="s">
        <v>2685</v>
      </c>
      <c r="D391" t="s">
        <v>2686</v>
      </c>
      <c r="E391" t="s">
        <v>2687</v>
      </c>
      <c r="F391" t="s">
        <v>170</v>
      </c>
      <c r="G391" t="s">
        <v>18</v>
      </c>
      <c r="H391">
        <v>28805</v>
      </c>
      <c r="I391" t="s">
        <v>6189</v>
      </c>
    </row>
    <row r="392" spans="1:9" x14ac:dyDescent="0.2">
      <c r="A392" t="s">
        <v>2689</v>
      </c>
      <c r="B392" t="s">
        <v>2690</v>
      </c>
      <c r="C392" t="s">
        <v>2691</v>
      </c>
      <c r="E392" t="s">
        <v>2692</v>
      </c>
      <c r="F392" t="s">
        <v>172</v>
      </c>
      <c r="G392" t="s">
        <v>18</v>
      </c>
      <c r="H392">
        <v>55123</v>
      </c>
      <c r="I392" t="s">
        <v>6189</v>
      </c>
    </row>
    <row r="393" spans="1:9" x14ac:dyDescent="0.2">
      <c r="A393" t="s">
        <v>2694</v>
      </c>
      <c r="B393" t="s">
        <v>2695</v>
      </c>
      <c r="C393" t="s">
        <v>2696</v>
      </c>
      <c r="E393" t="s">
        <v>2697</v>
      </c>
      <c r="F393" t="s">
        <v>32</v>
      </c>
      <c r="G393" t="s">
        <v>18</v>
      </c>
      <c r="H393">
        <v>55458</v>
      </c>
      <c r="I393" t="s">
        <v>6190</v>
      </c>
    </row>
    <row r="394" spans="1:9" x14ac:dyDescent="0.2">
      <c r="A394" t="s">
        <v>2699</v>
      </c>
      <c r="B394" t="s">
        <v>2700</v>
      </c>
      <c r="C394" t="s">
        <v>2701</v>
      </c>
      <c r="D394" t="s">
        <v>2702</v>
      </c>
      <c r="E394" t="s">
        <v>2703</v>
      </c>
      <c r="F394" t="s">
        <v>177</v>
      </c>
      <c r="G394" t="s">
        <v>18</v>
      </c>
      <c r="H394">
        <v>92725</v>
      </c>
      <c r="I394" t="s">
        <v>6190</v>
      </c>
    </row>
    <row r="395" spans="1:9" x14ac:dyDescent="0.2">
      <c r="A395" t="s">
        <v>2704</v>
      </c>
      <c r="B395" t="s">
        <v>2705</v>
      </c>
      <c r="C395" t="s">
        <v>2706</v>
      </c>
      <c r="D395" t="s">
        <v>2707</v>
      </c>
      <c r="E395" t="s">
        <v>2708</v>
      </c>
      <c r="F395" t="s">
        <v>260</v>
      </c>
      <c r="G395" t="s">
        <v>18</v>
      </c>
      <c r="H395">
        <v>21747</v>
      </c>
      <c r="I395" t="s">
        <v>6189</v>
      </c>
    </row>
    <row r="396" spans="1:9" x14ac:dyDescent="0.2">
      <c r="A396" t="s">
        <v>2710</v>
      </c>
      <c r="B396" t="s">
        <v>2711</v>
      </c>
      <c r="C396" t="s">
        <v>2712</v>
      </c>
      <c r="D396" t="s">
        <v>2713</v>
      </c>
      <c r="E396" t="s">
        <v>2714</v>
      </c>
      <c r="F396" t="s">
        <v>32</v>
      </c>
      <c r="G396" t="s">
        <v>18</v>
      </c>
      <c r="H396">
        <v>55458</v>
      </c>
      <c r="I396" t="s">
        <v>6190</v>
      </c>
    </row>
    <row r="397" spans="1:9" x14ac:dyDescent="0.2">
      <c r="A397" t="s">
        <v>2716</v>
      </c>
      <c r="B397" t="s">
        <v>2717</v>
      </c>
      <c r="C397" t="s">
        <v>2718</v>
      </c>
      <c r="E397" t="s">
        <v>2719</v>
      </c>
      <c r="F397" t="s">
        <v>46</v>
      </c>
      <c r="G397" t="s">
        <v>18</v>
      </c>
      <c r="H397">
        <v>20420</v>
      </c>
      <c r="I397" t="s">
        <v>6189</v>
      </c>
    </row>
    <row r="398" spans="1:9" x14ac:dyDescent="0.2">
      <c r="A398" t="s">
        <v>2721</v>
      </c>
      <c r="B398" t="s">
        <v>2722</v>
      </c>
      <c r="C398" t="s">
        <v>2723</v>
      </c>
      <c r="D398" t="s">
        <v>2724</v>
      </c>
      <c r="E398" t="s">
        <v>2725</v>
      </c>
      <c r="F398" t="s">
        <v>271</v>
      </c>
      <c r="G398" t="s">
        <v>18</v>
      </c>
      <c r="H398">
        <v>92415</v>
      </c>
      <c r="I398" t="s">
        <v>6190</v>
      </c>
    </row>
    <row r="399" spans="1:9" x14ac:dyDescent="0.2">
      <c r="A399" t="s">
        <v>2727</v>
      </c>
      <c r="B399" t="s">
        <v>2728</v>
      </c>
      <c r="C399" t="s">
        <v>2729</v>
      </c>
      <c r="D399" t="s">
        <v>2730</v>
      </c>
      <c r="E399" t="s">
        <v>2731</v>
      </c>
      <c r="F399" t="s">
        <v>218</v>
      </c>
      <c r="G399" t="s">
        <v>18</v>
      </c>
      <c r="H399">
        <v>14609</v>
      </c>
      <c r="I399" t="s">
        <v>6189</v>
      </c>
    </row>
    <row r="400" spans="1:9" x14ac:dyDescent="0.2">
      <c r="A400" t="s">
        <v>2733</v>
      </c>
      <c r="B400" t="s">
        <v>2734</v>
      </c>
      <c r="C400" t="s">
        <v>2735</v>
      </c>
      <c r="D400" t="s">
        <v>2736</v>
      </c>
      <c r="E400" t="s">
        <v>2737</v>
      </c>
      <c r="F400" t="s">
        <v>90</v>
      </c>
      <c r="G400" t="s">
        <v>18</v>
      </c>
      <c r="H400">
        <v>98664</v>
      </c>
      <c r="I400" t="s">
        <v>6189</v>
      </c>
    </row>
    <row r="401" spans="1:9" x14ac:dyDescent="0.2">
      <c r="A401" t="s">
        <v>2739</v>
      </c>
      <c r="B401" t="s">
        <v>2740</v>
      </c>
      <c r="C401" t="s">
        <v>2741</v>
      </c>
      <c r="D401" t="s">
        <v>2742</v>
      </c>
      <c r="E401" t="s">
        <v>2743</v>
      </c>
      <c r="F401" t="s">
        <v>304</v>
      </c>
      <c r="G401" t="s">
        <v>27</v>
      </c>
      <c r="H401" t="s">
        <v>305</v>
      </c>
      <c r="I401" t="s">
        <v>6190</v>
      </c>
    </row>
    <row r="402" spans="1:9" x14ac:dyDescent="0.2">
      <c r="A402" t="s">
        <v>2745</v>
      </c>
      <c r="B402" t="s">
        <v>2746</v>
      </c>
      <c r="C402" t="s">
        <v>2747</v>
      </c>
      <c r="D402" t="s">
        <v>2748</v>
      </c>
      <c r="E402" t="s">
        <v>2749</v>
      </c>
      <c r="F402" t="s">
        <v>46</v>
      </c>
      <c r="G402" t="s">
        <v>18</v>
      </c>
      <c r="H402">
        <v>20057</v>
      </c>
      <c r="I402" t="s">
        <v>6190</v>
      </c>
    </row>
    <row r="403" spans="1:9" x14ac:dyDescent="0.2">
      <c r="A403" t="s">
        <v>2751</v>
      </c>
      <c r="B403" t="s">
        <v>2752</v>
      </c>
      <c r="C403" t="s">
        <v>2753</v>
      </c>
      <c r="D403" t="s">
        <v>2754</v>
      </c>
      <c r="E403" t="s">
        <v>2755</v>
      </c>
      <c r="F403" t="s">
        <v>48</v>
      </c>
      <c r="G403" t="s">
        <v>18</v>
      </c>
      <c r="H403">
        <v>37924</v>
      </c>
      <c r="I403" t="s">
        <v>6189</v>
      </c>
    </row>
    <row r="404" spans="1:9" x14ac:dyDescent="0.2">
      <c r="A404" t="s">
        <v>2757</v>
      </c>
      <c r="B404" t="s">
        <v>2758</v>
      </c>
      <c r="C404" t="s">
        <v>2759</v>
      </c>
      <c r="D404" t="s">
        <v>2760</v>
      </c>
      <c r="E404" t="s">
        <v>2761</v>
      </c>
      <c r="F404" t="s">
        <v>47</v>
      </c>
      <c r="G404" t="s">
        <v>18</v>
      </c>
      <c r="H404">
        <v>25336</v>
      </c>
      <c r="I404" t="s">
        <v>6189</v>
      </c>
    </row>
    <row r="405" spans="1:9" x14ac:dyDescent="0.2">
      <c r="A405" t="s">
        <v>2763</v>
      </c>
      <c r="B405" t="s">
        <v>2764</v>
      </c>
      <c r="C405" t="s">
        <v>2765</v>
      </c>
      <c r="D405" t="s">
        <v>2766</v>
      </c>
      <c r="E405" t="s">
        <v>2767</v>
      </c>
      <c r="F405" t="s">
        <v>51</v>
      </c>
      <c r="G405" t="s">
        <v>18</v>
      </c>
      <c r="H405">
        <v>75372</v>
      </c>
      <c r="I405" t="s">
        <v>6190</v>
      </c>
    </row>
    <row r="406" spans="1:9" x14ac:dyDescent="0.2">
      <c r="A406" t="s">
        <v>2769</v>
      </c>
      <c r="B406" t="s">
        <v>2770</v>
      </c>
      <c r="C406" t="s">
        <v>2771</v>
      </c>
      <c r="D406" t="s">
        <v>2772</v>
      </c>
      <c r="E406" t="s">
        <v>2773</v>
      </c>
      <c r="F406" t="s">
        <v>468</v>
      </c>
      <c r="G406" t="s">
        <v>317</v>
      </c>
      <c r="H406" t="s">
        <v>469</v>
      </c>
      <c r="I406" t="s">
        <v>6190</v>
      </c>
    </row>
    <row r="407" spans="1:9" x14ac:dyDescent="0.2">
      <c r="A407" t="s">
        <v>2775</v>
      </c>
      <c r="B407" t="s">
        <v>2776</v>
      </c>
      <c r="C407" t="s">
        <v>2777</v>
      </c>
      <c r="D407" t="s">
        <v>2778</v>
      </c>
      <c r="E407" t="s">
        <v>2779</v>
      </c>
      <c r="F407" t="s">
        <v>236</v>
      </c>
      <c r="G407" t="s">
        <v>18</v>
      </c>
      <c r="H407">
        <v>95973</v>
      </c>
      <c r="I407" t="s">
        <v>6189</v>
      </c>
    </row>
    <row r="408" spans="1:9" x14ac:dyDescent="0.2">
      <c r="A408" t="s">
        <v>2781</v>
      </c>
      <c r="B408" t="s">
        <v>2782</v>
      </c>
      <c r="C408" t="s">
        <v>2783</v>
      </c>
      <c r="D408" t="s">
        <v>2784</v>
      </c>
      <c r="E408" t="s">
        <v>2785</v>
      </c>
      <c r="F408" t="s">
        <v>87</v>
      </c>
      <c r="G408" t="s">
        <v>18</v>
      </c>
      <c r="H408">
        <v>72215</v>
      </c>
      <c r="I408" t="s">
        <v>6189</v>
      </c>
    </row>
    <row r="409" spans="1:9" x14ac:dyDescent="0.2">
      <c r="A409" t="s">
        <v>2787</v>
      </c>
      <c r="B409" t="s">
        <v>2788</v>
      </c>
      <c r="D409" t="s">
        <v>2789</v>
      </c>
      <c r="E409" t="s">
        <v>2790</v>
      </c>
      <c r="F409" t="s">
        <v>372</v>
      </c>
      <c r="G409" t="s">
        <v>317</v>
      </c>
      <c r="H409" t="s">
        <v>373</v>
      </c>
      <c r="I409" t="s">
        <v>6190</v>
      </c>
    </row>
    <row r="410" spans="1:9" x14ac:dyDescent="0.2">
      <c r="A410" t="s">
        <v>2792</v>
      </c>
      <c r="B410" t="s">
        <v>2793</v>
      </c>
      <c r="C410" t="s">
        <v>2794</v>
      </c>
      <c r="D410" t="s">
        <v>2795</v>
      </c>
      <c r="E410" t="s">
        <v>2796</v>
      </c>
      <c r="F410" t="s">
        <v>303</v>
      </c>
      <c r="G410" t="s">
        <v>18</v>
      </c>
      <c r="H410">
        <v>8922</v>
      </c>
      <c r="I410" t="s">
        <v>6189</v>
      </c>
    </row>
    <row r="411" spans="1:9" x14ac:dyDescent="0.2">
      <c r="A411" t="s">
        <v>2798</v>
      </c>
      <c r="B411" t="s">
        <v>2799</v>
      </c>
      <c r="D411" t="s">
        <v>2800</v>
      </c>
      <c r="E411" t="s">
        <v>2801</v>
      </c>
      <c r="F411" t="s">
        <v>485</v>
      </c>
      <c r="G411" t="s">
        <v>317</v>
      </c>
      <c r="H411" t="s">
        <v>486</v>
      </c>
      <c r="I411" t="s">
        <v>6189</v>
      </c>
    </row>
    <row r="412" spans="1:9" x14ac:dyDescent="0.2">
      <c r="A412" t="s">
        <v>2803</v>
      </c>
      <c r="B412" t="s">
        <v>2804</v>
      </c>
      <c r="D412" t="s">
        <v>2805</v>
      </c>
      <c r="E412" t="s">
        <v>2806</v>
      </c>
      <c r="F412" t="s">
        <v>149</v>
      </c>
      <c r="G412" t="s">
        <v>18</v>
      </c>
      <c r="H412">
        <v>94132</v>
      </c>
      <c r="I412" t="s">
        <v>6190</v>
      </c>
    </row>
    <row r="413" spans="1:9" x14ac:dyDescent="0.2">
      <c r="A413" t="s">
        <v>2808</v>
      </c>
      <c r="B413" t="s">
        <v>2809</v>
      </c>
      <c r="D413" t="s">
        <v>2810</v>
      </c>
      <c r="E413" t="s">
        <v>2811</v>
      </c>
      <c r="F413" t="s">
        <v>291</v>
      </c>
      <c r="G413" t="s">
        <v>18</v>
      </c>
      <c r="H413">
        <v>70505</v>
      </c>
      <c r="I413" t="s">
        <v>6189</v>
      </c>
    </row>
    <row r="414" spans="1:9" x14ac:dyDescent="0.2">
      <c r="A414" t="s">
        <v>2813</v>
      </c>
      <c r="B414" t="s">
        <v>2814</v>
      </c>
      <c r="D414" t="s">
        <v>2815</v>
      </c>
      <c r="E414" t="s">
        <v>2816</v>
      </c>
      <c r="F414" t="s">
        <v>57</v>
      </c>
      <c r="G414" t="s">
        <v>18</v>
      </c>
      <c r="H414">
        <v>92191</v>
      </c>
      <c r="I414" t="s">
        <v>6189</v>
      </c>
    </row>
    <row r="415" spans="1:9" x14ac:dyDescent="0.2">
      <c r="A415" t="s">
        <v>2818</v>
      </c>
      <c r="B415" t="s">
        <v>2819</v>
      </c>
      <c r="C415" t="s">
        <v>2820</v>
      </c>
      <c r="D415" t="s">
        <v>2821</v>
      </c>
      <c r="E415" t="s">
        <v>2822</v>
      </c>
      <c r="F415" t="s">
        <v>108</v>
      </c>
      <c r="G415" t="s">
        <v>18</v>
      </c>
      <c r="H415">
        <v>91841</v>
      </c>
      <c r="I415" t="s">
        <v>6189</v>
      </c>
    </row>
    <row r="416" spans="1:9" x14ac:dyDescent="0.2">
      <c r="A416" t="s">
        <v>2824</v>
      </c>
      <c r="B416" t="s">
        <v>2825</v>
      </c>
      <c r="D416" t="s">
        <v>2826</v>
      </c>
      <c r="E416" t="s">
        <v>2827</v>
      </c>
      <c r="F416" t="s">
        <v>184</v>
      </c>
      <c r="G416" t="s">
        <v>18</v>
      </c>
      <c r="H416">
        <v>75799</v>
      </c>
      <c r="I416" t="s">
        <v>6189</v>
      </c>
    </row>
    <row r="417" spans="1:9" x14ac:dyDescent="0.2">
      <c r="A417" t="s">
        <v>2829</v>
      </c>
      <c r="B417" t="s">
        <v>2830</v>
      </c>
      <c r="C417" t="s">
        <v>2831</v>
      </c>
      <c r="E417" t="s">
        <v>2832</v>
      </c>
      <c r="F417" t="s">
        <v>291</v>
      </c>
      <c r="G417" t="s">
        <v>18</v>
      </c>
      <c r="H417">
        <v>70593</v>
      </c>
      <c r="I417" t="s">
        <v>6190</v>
      </c>
    </row>
    <row r="418" spans="1:9" x14ac:dyDescent="0.2">
      <c r="A418" t="s">
        <v>2834</v>
      </c>
      <c r="B418" t="s">
        <v>2835</v>
      </c>
      <c r="D418" t="s">
        <v>2836</v>
      </c>
      <c r="E418" t="s">
        <v>2837</v>
      </c>
      <c r="F418" t="s">
        <v>202</v>
      </c>
      <c r="G418" t="s">
        <v>18</v>
      </c>
      <c r="H418">
        <v>45426</v>
      </c>
      <c r="I418" t="s">
        <v>6189</v>
      </c>
    </row>
    <row r="419" spans="1:9" x14ac:dyDescent="0.2">
      <c r="A419" t="s">
        <v>2839</v>
      </c>
      <c r="B419" t="s">
        <v>2840</v>
      </c>
      <c r="D419" t="s">
        <v>2841</v>
      </c>
      <c r="E419" t="s">
        <v>2842</v>
      </c>
      <c r="F419" t="s">
        <v>183</v>
      </c>
      <c r="G419" t="s">
        <v>18</v>
      </c>
      <c r="H419">
        <v>85072</v>
      </c>
      <c r="I419" t="s">
        <v>6189</v>
      </c>
    </row>
    <row r="420" spans="1:9" x14ac:dyDescent="0.2">
      <c r="A420" t="s">
        <v>2844</v>
      </c>
      <c r="B420" t="s">
        <v>2845</v>
      </c>
      <c r="C420" t="s">
        <v>2846</v>
      </c>
      <c r="E420" t="s">
        <v>2847</v>
      </c>
      <c r="F420" t="s">
        <v>130</v>
      </c>
      <c r="G420" t="s">
        <v>18</v>
      </c>
      <c r="H420">
        <v>94263</v>
      </c>
      <c r="I420" t="s">
        <v>6189</v>
      </c>
    </row>
    <row r="421" spans="1:9" x14ac:dyDescent="0.2">
      <c r="A421" t="s">
        <v>2849</v>
      </c>
      <c r="B421" t="s">
        <v>2850</v>
      </c>
      <c r="C421" t="s">
        <v>2851</v>
      </c>
      <c r="D421" t="s">
        <v>2852</v>
      </c>
      <c r="E421" t="s">
        <v>2853</v>
      </c>
      <c r="F421" t="s">
        <v>235</v>
      </c>
      <c r="G421" t="s">
        <v>18</v>
      </c>
      <c r="H421">
        <v>68505</v>
      </c>
      <c r="I421" t="s">
        <v>6189</v>
      </c>
    </row>
    <row r="422" spans="1:9" x14ac:dyDescent="0.2">
      <c r="A422" t="s">
        <v>2855</v>
      </c>
      <c r="B422" t="s">
        <v>2856</v>
      </c>
      <c r="C422" t="s">
        <v>2857</v>
      </c>
      <c r="D422" t="s">
        <v>2858</v>
      </c>
      <c r="E422" t="s">
        <v>2859</v>
      </c>
      <c r="F422" t="s">
        <v>171</v>
      </c>
      <c r="G422" t="s">
        <v>18</v>
      </c>
      <c r="H422">
        <v>17126</v>
      </c>
      <c r="I422" t="s">
        <v>6190</v>
      </c>
    </row>
    <row r="423" spans="1:9" x14ac:dyDescent="0.2">
      <c r="A423" t="s">
        <v>2860</v>
      </c>
      <c r="B423" t="s">
        <v>2861</v>
      </c>
      <c r="C423" t="s">
        <v>2862</v>
      </c>
      <c r="D423" t="s">
        <v>2863</v>
      </c>
      <c r="E423" t="s">
        <v>2864</v>
      </c>
      <c r="F423" t="s">
        <v>68</v>
      </c>
      <c r="G423" t="s">
        <v>18</v>
      </c>
      <c r="H423">
        <v>70174</v>
      </c>
      <c r="I423" t="s">
        <v>6189</v>
      </c>
    </row>
    <row r="424" spans="1:9" x14ac:dyDescent="0.2">
      <c r="A424" t="s">
        <v>2866</v>
      </c>
      <c r="B424" t="s">
        <v>2867</v>
      </c>
      <c r="D424" t="s">
        <v>2868</v>
      </c>
      <c r="E424" t="s">
        <v>2869</v>
      </c>
      <c r="F424" t="s">
        <v>230</v>
      </c>
      <c r="G424" t="s">
        <v>18</v>
      </c>
      <c r="H424">
        <v>53726</v>
      </c>
      <c r="I424" t="s">
        <v>6190</v>
      </c>
    </row>
    <row r="425" spans="1:9" x14ac:dyDescent="0.2">
      <c r="A425" t="s">
        <v>2871</v>
      </c>
      <c r="B425" t="s">
        <v>2872</v>
      </c>
      <c r="D425" t="s">
        <v>2873</v>
      </c>
      <c r="E425" t="s">
        <v>2874</v>
      </c>
      <c r="F425" t="s">
        <v>47</v>
      </c>
      <c r="G425" t="s">
        <v>18</v>
      </c>
      <c r="H425">
        <v>25336</v>
      </c>
      <c r="I425" t="s">
        <v>6190</v>
      </c>
    </row>
    <row r="426" spans="1:9" x14ac:dyDescent="0.2">
      <c r="A426" t="s">
        <v>2876</v>
      </c>
      <c r="B426" t="s">
        <v>2877</v>
      </c>
      <c r="C426" t="s">
        <v>2878</v>
      </c>
      <c r="D426" t="s">
        <v>2879</v>
      </c>
      <c r="E426" t="s">
        <v>2880</v>
      </c>
      <c r="F426" t="s">
        <v>87</v>
      </c>
      <c r="G426" t="s">
        <v>18</v>
      </c>
      <c r="H426">
        <v>72204</v>
      </c>
      <c r="I426" t="s">
        <v>6189</v>
      </c>
    </row>
    <row r="427" spans="1:9" x14ac:dyDescent="0.2">
      <c r="A427" t="s">
        <v>2882</v>
      </c>
      <c r="B427" t="s">
        <v>2883</v>
      </c>
      <c r="C427" t="s">
        <v>2884</v>
      </c>
      <c r="D427" t="s">
        <v>2885</v>
      </c>
      <c r="E427" t="s">
        <v>2886</v>
      </c>
      <c r="F427" t="s">
        <v>71</v>
      </c>
      <c r="G427" t="s">
        <v>18</v>
      </c>
      <c r="H427">
        <v>99507</v>
      </c>
      <c r="I427" t="s">
        <v>6190</v>
      </c>
    </row>
    <row r="428" spans="1:9" x14ac:dyDescent="0.2">
      <c r="A428" t="s">
        <v>2888</v>
      </c>
      <c r="B428" t="s">
        <v>2889</v>
      </c>
      <c r="C428" t="s">
        <v>2890</v>
      </c>
      <c r="D428" t="s">
        <v>2891</v>
      </c>
      <c r="E428" t="s">
        <v>2892</v>
      </c>
      <c r="F428" t="s">
        <v>379</v>
      </c>
      <c r="G428" t="s">
        <v>317</v>
      </c>
      <c r="H428" t="s">
        <v>380</v>
      </c>
      <c r="I428" t="s">
        <v>6189</v>
      </c>
    </row>
    <row r="429" spans="1:9" x14ac:dyDescent="0.2">
      <c r="A429" t="s">
        <v>2894</v>
      </c>
      <c r="B429" t="s">
        <v>2895</v>
      </c>
      <c r="D429" t="s">
        <v>2896</v>
      </c>
      <c r="E429" t="s">
        <v>2897</v>
      </c>
      <c r="F429" t="s">
        <v>149</v>
      </c>
      <c r="G429" t="s">
        <v>18</v>
      </c>
      <c r="H429">
        <v>94110</v>
      </c>
      <c r="I429" t="s">
        <v>6189</v>
      </c>
    </row>
    <row r="430" spans="1:9" x14ac:dyDescent="0.2">
      <c r="A430" t="s">
        <v>2899</v>
      </c>
      <c r="B430" t="s">
        <v>2900</v>
      </c>
      <c r="C430" t="s">
        <v>2901</v>
      </c>
      <c r="D430" t="s">
        <v>2902</v>
      </c>
      <c r="E430" t="s">
        <v>2903</v>
      </c>
      <c r="F430" t="s">
        <v>180</v>
      </c>
      <c r="G430" t="s">
        <v>18</v>
      </c>
      <c r="H430">
        <v>44485</v>
      </c>
      <c r="I430" t="s">
        <v>6190</v>
      </c>
    </row>
    <row r="431" spans="1:9" x14ac:dyDescent="0.2">
      <c r="A431" t="s">
        <v>2905</v>
      </c>
      <c r="B431" t="s">
        <v>2906</v>
      </c>
      <c r="C431" t="s">
        <v>2907</v>
      </c>
      <c r="D431" t="s">
        <v>2908</v>
      </c>
      <c r="E431" t="s">
        <v>2909</v>
      </c>
      <c r="F431" t="s">
        <v>232</v>
      </c>
      <c r="G431" t="s">
        <v>18</v>
      </c>
      <c r="H431">
        <v>23324</v>
      </c>
      <c r="I431" t="s">
        <v>6190</v>
      </c>
    </row>
    <row r="432" spans="1:9" x14ac:dyDescent="0.2">
      <c r="A432" t="s">
        <v>2911</v>
      </c>
      <c r="B432" t="s">
        <v>2912</v>
      </c>
      <c r="C432" t="s">
        <v>2913</v>
      </c>
      <c r="D432" t="s">
        <v>2914</v>
      </c>
      <c r="E432" t="s">
        <v>2915</v>
      </c>
      <c r="F432" t="s">
        <v>92</v>
      </c>
      <c r="G432" t="s">
        <v>18</v>
      </c>
      <c r="H432">
        <v>39236</v>
      </c>
      <c r="I432" t="s">
        <v>6189</v>
      </c>
    </row>
    <row r="433" spans="1:9" x14ac:dyDescent="0.2">
      <c r="A433" t="s">
        <v>2917</v>
      </c>
      <c r="B433" t="s">
        <v>2918</v>
      </c>
      <c r="C433" t="s">
        <v>2919</v>
      </c>
      <c r="D433" t="s">
        <v>2920</v>
      </c>
      <c r="E433" t="s">
        <v>2921</v>
      </c>
      <c r="F433" t="s">
        <v>336</v>
      </c>
      <c r="G433" t="s">
        <v>317</v>
      </c>
      <c r="H433" t="s">
        <v>337</v>
      </c>
      <c r="I433" t="s">
        <v>6189</v>
      </c>
    </row>
    <row r="434" spans="1:9" x14ac:dyDescent="0.2">
      <c r="A434" t="s">
        <v>2923</v>
      </c>
      <c r="B434" t="s">
        <v>2924</v>
      </c>
      <c r="D434" t="s">
        <v>2925</v>
      </c>
      <c r="E434" t="s">
        <v>2926</v>
      </c>
      <c r="F434" t="s">
        <v>44</v>
      </c>
      <c r="G434" t="s">
        <v>18</v>
      </c>
      <c r="H434">
        <v>53277</v>
      </c>
      <c r="I434" t="s">
        <v>6190</v>
      </c>
    </row>
    <row r="435" spans="1:9" x14ac:dyDescent="0.2">
      <c r="A435" t="s">
        <v>2928</v>
      </c>
      <c r="B435" t="s">
        <v>2929</v>
      </c>
      <c r="C435" t="s">
        <v>2930</v>
      </c>
      <c r="D435" t="s">
        <v>2931</v>
      </c>
      <c r="E435" t="s">
        <v>2932</v>
      </c>
      <c r="F435" t="s">
        <v>130</v>
      </c>
      <c r="G435" t="s">
        <v>18</v>
      </c>
      <c r="H435">
        <v>94250</v>
      </c>
      <c r="I435" t="s">
        <v>6189</v>
      </c>
    </row>
    <row r="436" spans="1:9" x14ac:dyDescent="0.2">
      <c r="A436" t="s">
        <v>2934</v>
      </c>
      <c r="B436" t="s">
        <v>2935</v>
      </c>
      <c r="D436" t="s">
        <v>2936</v>
      </c>
      <c r="E436" t="s">
        <v>2937</v>
      </c>
      <c r="F436" t="s">
        <v>240</v>
      </c>
      <c r="G436" t="s">
        <v>18</v>
      </c>
      <c r="H436">
        <v>2298</v>
      </c>
      <c r="I436" t="s">
        <v>6190</v>
      </c>
    </row>
    <row r="437" spans="1:9" x14ac:dyDescent="0.2">
      <c r="A437" t="s">
        <v>2939</v>
      </c>
      <c r="B437" t="s">
        <v>2940</v>
      </c>
      <c r="C437" t="s">
        <v>2941</v>
      </c>
      <c r="D437" t="s">
        <v>2942</v>
      </c>
      <c r="E437" t="s">
        <v>2943</v>
      </c>
      <c r="F437" t="s">
        <v>147</v>
      </c>
      <c r="G437" t="s">
        <v>18</v>
      </c>
      <c r="H437">
        <v>66622</v>
      </c>
      <c r="I437" t="s">
        <v>6190</v>
      </c>
    </row>
    <row r="438" spans="1:9" x14ac:dyDescent="0.2">
      <c r="A438" t="s">
        <v>2945</v>
      </c>
      <c r="B438" t="s">
        <v>2946</v>
      </c>
      <c r="C438" t="s">
        <v>2947</v>
      </c>
      <c r="D438" t="s">
        <v>2948</v>
      </c>
      <c r="E438" t="s">
        <v>2949</v>
      </c>
      <c r="F438" t="s">
        <v>96</v>
      </c>
      <c r="G438" t="s">
        <v>18</v>
      </c>
      <c r="H438">
        <v>58122</v>
      </c>
      <c r="I438" t="s">
        <v>6189</v>
      </c>
    </row>
    <row r="439" spans="1:9" x14ac:dyDescent="0.2">
      <c r="A439" t="s">
        <v>2951</v>
      </c>
      <c r="B439" t="s">
        <v>2952</v>
      </c>
      <c r="D439" t="s">
        <v>2953</v>
      </c>
      <c r="E439" t="s">
        <v>2954</v>
      </c>
      <c r="F439" t="s">
        <v>62</v>
      </c>
      <c r="G439" t="s">
        <v>18</v>
      </c>
      <c r="H439">
        <v>77095</v>
      </c>
      <c r="I439" t="s">
        <v>6190</v>
      </c>
    </row>
    <row r="440" spans="1:9" x14ac:dyDescent="0.2">
      <c r="A440" t="s">
        <v>2956</v>
      </c>
      <c r="B440" t="s">
        <v>2957</v>
      </c>
      <c r="C440" t="s">
        <v>2958</v>
      </c>
      <c r="D440" t="s">
        <v>2959</v>
      </c>
      <c r="E440" t="s">
        <v>2960</v>
      </c>
      <c r="F440" t="s">
        <v>76</v>
      </c>
      <c r="G440" t="s">
        <v>18</v>
      </c>
      <c r="H440">
        <v>73190</v>
      </c>
      <c r="I440" t="s">
        <v>6190</v>
      </c>
    </row>
    <row r="441" spans="1:9" x14ac:dyDescent="0.2">
      <c r="A441" t="s">
        <v>2962</v>
      </c>
      <c r="B441" t="s">
        <v>2963</v>
      </c>
      <c r="C441" t="s">
        <v>2964</v>
      </c>
      <c r="D441" t="s">
        <v>2965</v>
      </c>
      <c r="E441" t="s">
        <v>2966</v>
      </c>
      <c r="F441" t="s">
        <v>473</v>
      </c>
      <c r="G441" t="s">
        <v>317</v>
      </c>
      <c r="H441" t="s">
        <v>415</v>
      </c>
      <c r="I441" t="s">
        <v>6190</v>
      </c>
    </row>
    <row r="442" spans="1:9" x14ac:dyDescent="0.2">
      <c r="A442" t="s">
        <v>2968</v>
      </c>
      <c r="B442" t="s">
        <v>2969</v>
      </c>
      <c r="C442" t="s">
        <v>2970</v>
      </c>
      <c r="D442" t="s">
        <v>2971</v>
      </c>
      <c r="E442" t="s">
        <v>2972</v>
      </c>
      <c r="F442" t="s">
        <v>119</v>
      </c>
      <c r="G442" t="s">
        <v>18</v>
      </c>
      <c r="H442">
        <v>14205</v>
      </c>
      <c r="I442" t="s">
        <v>6189</v>
      </c>
    </row>
    <row r="443" spans="1:9" x14ac:dyDescent="0.2">
      <c r="A443" t="s">
        <v>2974</v>
      </c>
      <c r="B443" t="s">
        <v>2975</v>
      </c>
      <c r="C443" t="s">
        <v>2976</v>
      </c>
      <c r="D443" t="s">
        <v>2977</v>
      </c>
      <c r="E443" t="s">
        <v>2978</v>
      </c>
      <c r="F443" t="s">
        <v>2030</v>
      </c>
      <c r="G443" t="s">
        <v>317</v>
      </c>
      <c r="H443" t="s">
        <v>453</v>
      </c>
      <c r="I443" t="s">
        <v>6189</v>
      </c>
    </row>
    <row r="444" spans="1:9" x14ac:dyDescent="0.2">
      <c r="A444" t="s">
        <v>2980</v>
      </c>
      <c r="B444" t="s">
        <v>2981</v>
      </c>
      <c r="C444" t="s">
        <v>2982</v>
      </c>
      <c r="D444" t="s">
        <v>2983</v>
      </c>
      <c r="E444" t="s">
        <v>2984</v>
      </c>
      <c r="F444" t="s">
        <v>293</v>
      </c>
      <c r="G444" t="s">
        <v>18</v>
      </c>
      <c r="H444">
        <v>18018</v>
      </c>
      <c r="I444" t="s">
        <v>6190</v>
      </c>
    </row>
    <row r="445" spans="1:9" x14ac:dyDescent="0.2">
      <c r="A445" t="s">
        <v>2986</v>
      </c>
      <c r="B445" t="s">
        <v>2987</v>
      </c>
      <c r="C445" t="s">
        <v>2988</v>
      </c>
      <c r="D445" t="s">
        <v>2989</v>
      </c>
      <c r="E445" t="s">
        <v>2990</v>
      </c>
      <c r="F445" t="s">
        <v>464</v>
      </c>
      <c r="G445" t="s">
        <v>317</v>
      </c>
      <c r="H445" t="s">
        <v>382</v>
      </c>
      <c r="I445" t="s">
        <v>6189</v>
      </c>
    </row>
    <row r="446" spans="1:9" x14ac:dyDescent="0.2">
      <c r="A446" t="s">
        <v>2992</v>
      </c>
      <c r="B446" t="s">
        <v>2993</v>
      </c>
      <c r="C446" t="s">
        <v>2994</v>
      </c>
      <c r="D446" t="s">
        <v>2995</v>
      </c>
      <c r="E446" t="s">
        <v>2996</v>
      </c>
      <c r="F446" t="s">
        <v>2997</v>
      </c>
      <c r="G446" t="s">
        <v>317</v>
      </c>
      <c r="H446" t="s">
        <v>394</v>
      </c>
      <c r="I446" t="s">
        <v>6190</v>
      </c>
    </row>
    <row r="447" spans="1:9" x14ac:dyDescent="0.2">
      <c r="A447" t="s">
        <v>2999</v>
      </c>
      <c r="B447" t="s">
        <v>3000</v>
      </c>
      <c r="C447" t="s">
        <v>3001</v>
      </c>
      <c r="E447" t="s">
        <v>3002</v>
      </c>
      <c r="F447" t="s">
        <v>389</v>
      </c>
      <c r="G447" t="s">
        <v>317</v>
      </c>
      <c r="H447" t="s">
        <v>347</v>
      </c>
      <c r="I447" t="s">
        <v>6189</v>
      </c>
    </row>
    <row r="448" spans="1:9" x14ac:dyDescent="0.2">
      <c r="A448" t="s">
        <v>3004</v>
      </c>
      <c r="B448" t="s">
        <v>3005</v>
      </c>
      <c r="C448" t="s">
        <v>3006</v>
      </c>
      <c r="D448" t="s">
        <v>3007</v>
      </c>
      <c r="E448" t="s">
        <v>3008</v>
      </c>
      <c r="F448" t="s">
        <v>143</v>
      </c>
      <c r="G448" t="s">
        <v>27</v>
      </c>
      <c r="H448" t="s">
        <v>214</v>
      </c>
      <c r="I448" t="s">
        <v>6189</v>
      </c>
    </row>
    <row r="449" spans="1:9" x14ac:dyDescent="0.2">
      <c r="A449" t="s">
        <v>3010</v>
      </c>
      <c r="B449" t="s">
        <v>3011</v>
      </c>
      <c r="C449" t="s">
        <v>3012</v>
      </c>
      <c r="E449" t="s">
        <v>3013</v>
      </c>
      <c r="F449" t="s">
        <v>183</v>
      </c>
      <c r="G449" t="s">
        <v>18</v>
      </c>
      <c r="H449">
        <v>85099</v>
      </c>
      <c r="I449" t="s">
        <v>6190</v>
      </c>
    </row>
    <row r="450" spans="1:9" x14ac:dyDescent="0.2">
      <c r="A450" t="s">
        <v>3015</v>
      </c>
      <c r="B450" t="s">
        <v>3016</v>
      </c>
      <c r="C450" t="s">
        <v>3017</v>
      </c>
      <c r="D450" t="s">
        <v>3018</v>
      </c>
      <c r="E450" t="s">
        <v>3019</v>
      </c>
      <c r="F450" t="s">
        <v>343</v>
      </c>
      <c r="G450" t="s">
        <v>317</v>
      </c>
      <c r="H450" t="s">
        <v>344</v>
      </c>
      <c r="I450" t="s">
        <v>6190</v>
      </c>
    </row>
    <row r="451" spans="1:9" x14ac:dyDescent="0.2">
      <c r="A451" t="s">
        <v>3021</v>
      </c>
      <c r="B451" t="s">
        <v>3022</v>
      </c>
      <c r="C451" t="s">
        <v>3023</v>
      </c>
      <c r="D451" t="s">
        <v>3024</v>
      </c>
      <c r="E451" t="s">
        <v>3025</v>
      </c>
      <c r="F451" t="s">
        <v>259</v>
      </c>
      <c r="G451" t="s">
        <v>18</v>
      </c>
      <c r="H451">
        <v>43610</v>
      </c>
      <c r="I451" t="s">
        <v>6190</v>
      </c>
    </row>
    <row r="452" spans="1:9" x14ac:dyDescent="0.2">
      <c r="A452" t="s">
        <v>3027</v>
      </c>
      <c r="B452" t="s">
        <v>3028</v>
      </c>
      <c r="C452" t="s">
        <v>3029</v>
      </c>
      <c r="D452" t="s">
        <v>3030</v>
      </c>
      <c r="E452" t="s">
        <v>3031</v>
      </c>
      <c r="F452" t="s">
        <v>3032</v>
      </c>
      <c r="G452" t="s">
        <v>317</v>
      </c>
      <c r="H452" t="s">
        <v>3033</v>
      </c>
      <c r="I452" t="s">
        <v>6190</v>
      </c>
    </row>
    <row r="453" spans="1:9" x14ac:dyDescent="0.2">
      <c r="A453" t="s">
        <v>3035</v>
      </c>
      <c r="B453" t="s">
        <v>3036</v>
      </c>
      <c r="C453" t="s">
        <v>3037</v>
      </c>
      <c r="D453" t="s">
        <v>3038</v>
      </c>
      <c r="E453" t="s">
        <v>3039</v>
      </c>
      <c r="F453" t="s">
        <v>34</v>
      </c>
      <c r="G453" t="s">
        <v>18</v>
      </c>
      <c r="H453">
        <v>28210</v>
      </c>
      <c r="I453" t="s">
        <v>6189</v>
      </c>
    </row>
    <row r="454" spans="1:9" x14ac:dyDescent="0.2">
      <c r="A454" t="s">
        <v>3041</v>
      </c>
      <c r="B454" t="s">
        <v>3042</v>
      </c>
      <c r="C454" t="s">
        <v>3043</v>
      </c>
      <c r="D454" t="s">
        <v>3044</v>
      </c>
      <c r="E454" t="s">
        <v>3045</v>
      </c>
      <c r="F454" t="s">
        <v>104</v>
      </c>
      <c r="G454" t="s">
        <v>18</v>
      </c>
      <c r="H454">
        <v>98109</v>
      </c>
      <c r="I454" t="s">
        <v>6190</v>
      </c>
    </row>
    <row r="455" spans="1:9" x14ac:dyDescent="0.2">
      <c r="A455" t="s">
        <v>3047</v>
      </c>
      <c r="B455" t="s">
        <v>3048</v>
      </c>
      <c r="C455" t="s">
        <v>3049</v>
      </c>
      <c r="D455" t="s">
        <v>3050</v>
      </c>
      <c r="E455" t="s">
        <v>3051</v>
      </c>
      <c r="F455" t="s">
        <v>201</v>
      </c>
      <c r="G455" t="s">
        <v>18</v>
      </c>
      <c r="H455">
        <v>18706</v>
      </c>
      <c r="I455" t="s">
        <v>6190</v>
      </c>
    </row>
    <row r="456" spans="1:9" x14ac:dyDescent="0.2">
      <c r="A456" t="s">
        <v>3053</v>
      </c>
      <c r="B456" t="s">
        <v>3054</v>
      </c>
      <c r="C456" t="s">
        <v>3055</v>
      </c>
      <c r="E456" t="s">
        <v>3056</v>
      </c>
      <c r="F456" t="s">
        <v>448</v>
      </c>
      <c r="G456" t="s">
        <v>317</v>
      </c>
      <c r="H456" t="s">
        <v>329</v>
      </c>
      <c r="I456" t="s">
        <v>6189</v>
      </c>
    </row>
    <row r="457" spans="1:9" x14ac:dyDescent="0.2">
      <c r="A457" t="s">
        <v>3058</v>
      </c>
      <c r="B457" t="s">
        <v>3059</v>
      </c>
      <c r="C457" t="s">
        <v>3060</v>
      </c>
      <c r="D457" t="s">
        <v>3061</v>
      </c>
      <c r="E457" t="s">
        <v>3062</v>
      </c>
      <c r="F457" t="s">
        <v>487</v>
      </c>
      <c r="G457" t="s">
        <v>317</v>
      </c>
      <c r="H457" t="s">
        <v>362</v>
      </c>
      <c r="I457" t="s">
        <v>6189</v>
      </c>
    </row>
    <row r="458" spans="1:9" x14ac:dyDescent="0.2">
      <c r="A458" t="s">
        <v>3064</v>
      </c>
      <c r="B458" t="s">
        <v>3065</v>
      </c>
      <c r="C458" t="s">
        <v>3066</v>
      </c>
      <c r="D458" t="s">
        <v>3067</v>
      </c>
      <c r="E458" t="s">
        <v>3068</v>
      </c>
      <c r="F458" t="s">
        <v>283</v>
      </c>
      <c r="G458" t="s">
        <v>27</v>
      </c>
      <c r="H458" t="s">
        <v>284</v>
      </c>
      <c r="I458" t="s">
        <v>6190</v>
      </c>
    </row>
    <row r="459" spans="1:9" x14ac:dyDescent="0.2">
      <c r="A459" t="s">
        <v>3070</v>
      </c>
      <c r="B459" t="s">
        <v>3071</v>
      </c>
      <c r="C459" t="s">
        <v>3072</v>
      </c>
      <c r="D459" t="s">
        <v>3073</v>
      </c>
      <c r="E459" t="s">
        <v>3074</v>
      </c>
      <c r="F459" t="s">
        <v>218</v>
      </c>
      <c r="G459" t="s">
        <v>18</v>
      </c>
      <c r="H459">
        <v>14652</v>
      </c>
      <c r="I459" t="s">
        <v>6190</v>
      </c>
    </row>
    <row r="460" spans="1:9" x14ac:dyDescent="0.2">
      <c r="A460" t="s">
        <v>3076</v>
      </c>
      <c r="B460" t="s">
        <v>3077</v>
      </c>
      <c r="C460" t="s">
        <v>3078</v>
      </c>
      <c r="D460" t="s">
        <v>3079</v>
      </c>
      <c r="E460" t="s">
        <v>3080</v>
      </c>
      <c r="F460" t="s">
        <v>125</v>
      </c>
      <c r="G460" t="s">
        <v>18</v>
      </c>
      <c r="H460">
        <v>85754</v>
      </c>
      <c r="I460" t="s">
        <v>6190</v>
      </c>
    </row>
    <row r="461" spans="1:9" x14ac:dyDescent="0.2">
      <c r="A461" t="s">
        <v>3082</v>
      </c>
      <c r="B461" t="s">
        <v>3083</v>
      </c>
      <c r="C461" t="s">
        <v>3084</v>
      </c>
      <c r="D461" t="s">
        <v>3085</v>
      </c>
      <c r="E461" t="s">
        <v>3086</v>
      </c>
      <c r="F461" t="s">
        <v>32</v>
      </c>
      <c r="G461" t="s">
        <v>18</v>
      </c>
      <c r="H461">
        <v>55480</v>
      </c>
      <c r="I461" t="s">
        <v>6190</v>
      </c>
    </row>
    <row r="462" spans="1:9" x14ac:dyDescent="0.2">
      <c r="A462" t="s">
        <v>3088</v>
      </c>
      <c r="B462" t="s">
        <v>3089</v>
      </c>
      <c r="C462" t="s">
        <v>3090</v>
      </c>
      <c r="D462" t="s">
        <v>3091</v>
      </c>
      <c r="E462" t="s">
        <v>3092</v>
      </c>
      <c r="F462" t="s">
        <v>398</v>
      </c>
      <c r="G462" t="s">
        <v>317</v>
      </c>
      <c r="H462" t="s">
        <v>399</v>
      </c>
      <c r="I462" t="s">
        <v>6189</v>
      </c>
    </row>
    <row r="463" spans="1:9" x14ac:dyDescent="0.2">
      <c r="A463" t="s">
        <v>3094</v>
      </c>
      <c r="B463" t="s">
        <v>3095</v>
      </c>
      <c r="C463" t="s">
        <v>3096</v>
      </c>
      <c r="D463" t="s">
        <v>3097</v>
      </c>
      <c r="E463" t="s">
        <v>3098</v>
      </c>
      <c r="F463" t="s">
        <v>84</v>
      </c>
      <c r="G463" t="s">
        <v>27</v>
      </c>
      <c r="H463" t="s">
        <v>85</v>
      </c>
      <c r="I463" t="s">
        <v>6189</v>
      </c>
    </row>
    <row r="464" spans="1:9" x14ac:dyDescent="0.2">
      <c r="A464" t="s">
        <v>3100</v>
      </c>
      <c r="B464" t="s">
        <v>3101</v>
      </c>
      <c r="C464" t="s">
        <v>3102</v>
      </c>
      <c r="D464" t="s">
        <v>3103</v>
      </c>
      <c r="E464" t="s">
        <v>3104</v>
      </c>
      <c r="F464" t="s">
        <v>83</v>
      </c>
      <c r="G464" t="s">
        <v>18</v>
      </c>
      <c r="H464">
        <v>31119</v>
      </c>
      <c r="I464" t="s">
        <v>6189</v>
      </c>
    </row>
    <row r="465" spans="1:9" x14ac:dyDescent="0.2">
      <c r="A465" t="s">
        <v>3106</v>
      </c>
      <c r="B465" t="s">
        <v>3107</v>
      </c>
      <c r="C465" t="s">
        <v>3108</v>
      </c>
      <c r="D465" t="s">
        <v>3109</v>
      </c>
      <c r="E465" t="s">
        <v>3110</v>
      </c>
      <c r="F465" t="s">
        <v>438</v>
      </c>
      <c r="G465" t="s">
        <v>317</v>
      </c>
      <c r="H465" t="s">
        <v>345</v>
      </c>
      <c r="I465" t="s">
        <v>6190</v>
      </c>
    </row>
    <row r="466" spans="1:9" x14ac:dyDescent="0.2">
      <c r="A466" t="s">
        <v>3112</v>
      </c>
      <c r="B466" t="s">
        <v>3113</v>
      </c>
      <c r="C466" t="s">
        <v>3114</v>
      </c>
      <c r="D466" t="s">
        <v>3115</v>
      </c>
      <c r="E466" t="s">
        <v>3116</v>
      </c>
      <c r="F466" t="s">
        <v>298</v>
      </c>
      <c r="G466" t="s">
        <v>27</v>
      </c>
      <c r="H466" t="s">
        <v>299</v>
      </c>
      <c r="I466" t="s">
        <v>6190</v>
      </c>
    </row>
    <row r="467" spans="1:9" x14ac:dyDescent="0.2">
      <c r="A467" t="s">
        <v>3118</v>
      </c>
      <c r="B467" t="s">
        <v>3119</v>
      </c>
      <c r="C467" t="s">
        <v>3120</v>
      </c>
      <c r="D467" t="s">
        <v>3121</v>
      </c>
      <c r="E467" t="s">
        <v>3122</v>
      </c>
      <c r="F467" t="s">
        <v>48</v>
      </c>
      <c r="G467" t="s">
        <v>18</v>
      </c>
      <c r="H467">
        <v>37939</v>
      </c>
      <c r="I467" t="s">
        <v>6189</v>
      </c>
    </row>
    <row r="468" spans="1:9" x14ac:dyDescent="0.2">
      <c r="A468" t="s">
        <v>3124</v>
      </c>
      <c r="B468" t="s">
        <v>3125</v>
      </c>
      <c r="C468" t="s">
        <v>3126</v>
      </c>
      <c r="D468" t="s">
        <v>3127</v>
      </c>
      <c r="E468" t="s">
        <v>3128</v>
      </c>
      <c r="F468" t="s">
        <v>157</v>
      </c>
      <c r="G468" t="s">
        <v>18</v>
      </c>
      <c r="H468">
        <v>48604</v>
      </c>
      <c r="I468" t="s">
        <v>6189</v>
      </c>
    </row>
    <row r="469" spans="1:9" x14ac:dyDescent="0.2">
      <c r="A469" t="s">
        <v>3130</v>
      </c>
      <c r="B469" t="s">
        <v>3131</v>
      </c>
      <c r="C469" t="s">
        <v>3132</v>
      </c>
      <c r="D469" t="s">
        <v>3133</v>
      </c>
      <c r="E469" t="s">
        <v>3134</v>
      </c>
      <c r="F469" t="s">
        <v>200</v>
      </c>
      <c r="G469" t="s">
        <v>18</v>
      </c>
      <c r="H469">
        <v>32092</v>
      </c>
      <c r="I469" t="s">
        <v>6190</v>
      </c>
    </row>
    <row r="470" spans="1:9" x14ac:dyDescent="0.2">
      <c r="A470" t="s">
        <v>3136</v>
      </c>
      <c r="B470" t="s">
        <v>3137</v>
      </c>
      <c r="C470" t="s">
        <v>3138</v>
      </c>
      <c r="E470" t="s">
        <v>3139</v>
      </c>
      <c r="F470" t="s">
        <v>139</v>
      </c>
      <c r="G470" t="s">
        <v>18</v>
      </c>
      <c r="H470">
        <v>94913</v>
      </c>
      <c r="I470" t="s">
        <v>6189</v>
      </c>
    </row>
    <row r="471" spans="1:9" x14ac:dyDescent="0.2">
      <c r="A471" t="s">
        <v>3141</v>
      </c>
      <c r="B471" t="s">
        <v>3142</v>
      </c>
      <c r="C471" t="s">
        <v>3143</v>
      </c>
      <c r="D471" t="s">
        <v>3144</v>
      </c>
      <c r="E471" t="s">
        <v>3145</v>
      </c>
      <c r="F471" t="s">
        <v>97</v>
      </c>
      <c r="G471" t="s">
        <v>18</v>
      </c>
      <c r="H471">
        <v>95113</v>
      </c>
      <c r="I471" t="s">
        <v>6189</v>
      </c>
    </row>
    <row r="472" spans="1:9" x14ac:dyDescent="0.2">
      <c r="A472" t="s">
        <v>3147</v>
      </c>
      <c r="B472" t="s">
        <v>3148</v>
      </c>
      <c r="C472" t="s">
        <v>3149</v>
      </c>
      <c r="D472" t="s">
        <v>3150</v>
      </c>
      <c r="E472" t="s">
        <v>3151</v>
      </c>
      <c r="F472" t="s">
        <v>258</v>
      </c>
      <c r="G472" t="s">
        <v>18</v>
      </c>
      <c r="H472">
        <v>30045</v>
      </c>
      <c r="I472" t="s">
        <v>6189</v>
      </c>
    </row>
    <row r="473" spans="1:9" x14ac:dyDescent="0.2">
      <c r="A473" t="s">
        <v>3153</v>
      </c>
      <c r="B473" t="s">
        <v>3154</v>
      </c>
      <c r="D473" t="s">
        <v>3155</v>
      </c>
      <c r="E473" t="s">
        <v>3156</v>
      </c>
      <c r="F473" t="s">
        <v>147</v>
      </c>
      <c r="G473" t="s">
        <v>18</v>
      </c>
      <c r="H473">
        <v>66622</v>
      </c>
      <c r="I473" t="s">
        <v>6189</v>
      </c>
    </row>
    <row r="474" spans="1:9" x14ac:dyDescent="0.2">
      <c r="A474" t="s">
        <v>3158</v>
      </c>
      <c r="B474" t="s">
        <v>3159</v>
      </c>
      <c r="C474" t="s">
        <v>3160</v>
      </c>
      <c r="D474" t="s">
        <v>3161</v>
      </c>
      <c r="E474" t="s">
        <v>3162</v>
      </c>
      <c r="F474" t="s">
        <v>66</v>
      </c>
      <c r="G474" t="s">
        <v>18</v>
      </c>
      <c r="H474">
        <v>66276</v>
      </c>
      <c r="I474" t="s">
        <v>6190</v>
      </c>
    </row>
    <row r="475" spans="1:9" x14ac:dyDescent="0.2">
      <c r="A475" t="s">
        <v>3164</v>
      </c>
      <c r="B475" t="s">
        <v>3165</v>
      </c>
      <c r="C475" t="s">
        <v>3166</v>
      </c>
      <c r="D475" t="s">
        <v>3167</v>
      </c>
      <c r="E475" t="s">
        <v>3168</v>
      </c>
      <c r="F475" t="s">
        <v>104</v>
      </c>
      <c r="G475" t="s">
        <v>18</v>
      </c>
      <c r="H475">
        <v>98148</v>
      </c>
      <c r="I475" t="s">
        <v>6190</v>
      </c>
    </row>
    <row r="476" spans="1:9" x14ac:dyDescent="0.2">
      <c r="A476" t="s">
        <v>3170</v>
      </c>
      <c r="B476" t="s">
        <v>3171</v>
      </c>
      <c r="C476" t="s">
        <v>3172</v>
      </c>
      <c r="D476" t="s">
        <v>3173</v>
      </c>
      <c r="E476" t="s">
        <v>3174</v>
      </c>
      <c r="F476" t="s">
        <v>392</v>
      </c>
      <c r="G476" t="s">
        <v>317</v>
      </c>
      <c r="H476" t="s">
        <v>393</v>
      </c>
      <c r="I476" t="s">
        <v>6189</v>
      </c>
    </row>
    <row r="477" spans="1:9" x14ac:dyDescent="0.2">
      <c r="A477" t="s">
        <v>3176</v>
      </c>
      <c r="B477" t="s">
        <v>3177</v>
      </c>
      <c r="C477" t="s">
        <v>3178</v>
      </c>
      <c r="E477" t="s">
        <v>3179</v>
      </c>
      <c r="F477" t="s">
        <v>314</v>
      </c>
      <c r="G477" t="s">
        <v>18</v>
      </c>
      <c r="H477">
        <v>34745</v>
      </c>
      <c r="I477" t="s">
        <v>6190</v>
      </c>
    </row>
    <row r="478" spans="1:9" x14ac:dyDescent="0.2">
      <c r="A478" t="s">
        <v>3181</v>
      </c>
      <c r="B478" t="s">
        <v>3182</v>
      </c>
      <c r="C478" t="s">
        <v>3183</v>
      </c>
      <c r="D478" t="s">
        <v>3184</v>
      </c>
      <c r="E478" t="s">
        <v>3185</v>
      </c>
      <c r="F478" t="s">
        <v>218</v>
      </c>
      <c r="G478" t="s">
        <v>18</v>
      </c>
      <c r="H478">
        <v>14683</v>
      </c>
      <c r="I478" t="s">
        <v>6189</v>
      </c>
    </row>
    <row r="479" spans="1:9" x14ac:dyDescent="0.2">
      <c r="A479" t="s">
        <v>3187</v>
      </c>
      <c r="B479" t="s">
        <v>3188</v>
      </c>
      <c r="C479" t="s">
        <v>3189</v>
      </c>
      <c r="D479" t="s">
        <v>3190</v>
      </c>
      <c r="E479" t="s">
        <v>3191</v>
      </c>
      <c r="F479" t="s">
        <v>184</v>
      </c>
      <c r="G479" t="s">
        <v>18</v>
      </c>
      <c r="H479">
        <v>75799</v>
      </c>
      <c r="I479" t="s">
        <v>6190</v>
      </c>
    </row>
    <row r="480" spans="1:9" x14ac:dyDescent="0.2">
      <c r="A480" t="s">
        <v>3193</v>
      </c>
      <c r="B480" t="s">
        <v>3194</v>
      </c>
      <c r="C480" t="s">
        <v>3195</v>
      </c>
      <c r="D480" t="s">
        <v>3196</v>
      </c>
      <c r="E480" t="s">
        <v>3197</v>
      </c>
      <c r="F480" t="s">
        <v>88</v>
      </c>
      <c r="G480" t="s">
        <v>18</v>
      </c>
      <c r="H480">
        <v>11388</v>
      </c>
      <c r="I480" t="s">
        <v>6189</v>
      </c>
    </row>
    <row r="481" spans="1:9" x14ac:dyDescent="0.2">
      <c r="A481" t="s">
        <v>3198</v>
      </c>
      <c r="B481" t="s">
        <v>3199</v>
      </c>
      <c r="D481" t="s">
        <v>3200</v>
      </c>
      <c r="E481" t="s">
        <v>3201</v>
      </c>
      <c r="F481" t="s">
        <v>33</v>
      </c>
      <c r="G481" t="s">
        <v>18</v>
      </c>
      <c r="H481">
        <v>20167</v>
      </c>
      <c r="I481" t="s">
        <v>6189</v>
      </c>
    </row>
    <row r="482" spans="1:9" x14ac:dyDescent="0.2">
      <c r="A482" t="s">
        <v>3202</v>
      </c>
      <c r="B482" t="s">
        <v>3203</v>
      </c>
      <c r="C482" t="s">
        <v>3204</v>
      </c>
      <c r="D482" t="s">
        <v>3205</v>
      </c>
      <c r="E482" t="s">
        <v>3206</v>
      </c>
      <c r="F482" t="s">
        <v>37</v>
      </c>
      <c r="G482" t="s">
        <v>18</v>
      </c>
      <c r="H482">
        <v>23203</v>
      </c>
      <c r="I482" t="s">
        <v>6190</v>
      </c>
    </row>
    <row r="483" spans="1:9" x14ac:dyDescent="0.2">
      <c r="A483" t="s">
        <v>3208</v>
      </c>
      <c r="B483" t="s">
        <v>3209</v>
      </c>
      <c r="C483" t="s">
        <v>3210</v>
      </c>
      <c r="D483" t="s">
        <v>3211</v>
      </c>
      <c r="E483" t="s">
        <v>3212</v>
      </c>
      <c r="F483" t="s">
        <v>250</v>
      </c>
      <c r="G483" t="s">
        <v>27</v>
      </c>
      <c r="H483" t="s">
        <v>113</v>
      </c>
      <c r="I483" t="s">
        <v>6190</v>
      </c>
    </row>
    <row r="484" spans="1:9" x14ac:dyDescent="0.2">
      <c r="A484" t="s">
        <v>3214</v>
      </c>
      <c r="B484" t="s">
        <v>3215</v>
      </c>
      <c r="C484" t="s">
        <v>3216</v>
      </c>
      <c r="D484" t="s">
        <v>3217</v>
      </c>
      <c r="E484" t="s">
        <v>3218</v>
      </c>
      <c r="F484" t="s">
        <v>163</v>
      </c>
      <c r="G484" t="s">
        <v>18</v>
      </c>
      <c r="H484">
        <v>22309</v>
      </c>
      <c r="I484" t="s">
        <v>6189</v>
      </c>
    </row>
    <row r="485" spans="1:9" x14ac:dyDescent="0.2">
      <c r="A485" t="s">
        <v>3220</v>
      </c>
      <c r="B485" t="s">
        <v>3221</v>
      </c>
      <c r="D485" t="s">
        <v>3222</v>
      </c>
      <c r="E485" t="s">
        <v>3223</v>
      </c>
      <c r="F485" t="s">
        <v>215</v>
      </c>
      <c r="G485" t="s">
        <v>18</v>
      </c>
      <c r="H485">
        <v>84115</v>
      </c>
      <c r="I485" t="s">
        <v>6189</v>
      </c>
    </row>
    <row r="486" spans="1:9" x14ac:dyDescent="0.2">
      <c r="A486" t="s">
        <v>3225</v>
      </c>
      <c r="B486" t="s">
        <v>3226</v>
      </c>
      <c r="C486" t="s">
        <v>3227</v>
      </c>
      <c r="E486" t="s">
        <v>3228</v>
      </c>
      <c r="F486" t="s">
        <v>97</v>
      </c>
      <c r="G486" t="s">
        <v>18</v>
      </c>
      <c r="H486">
        <v>95108</v>
      </c>
      <c r="I486" t="s">
        <v>6190</v>
      </c>
    </row>
    <row r="487" spans="1:9" x14ac:dyDescent="0.2">
      <c r="A487" t="s">
        <v>3230</v>
      </c>
      <c r="B487" t="s">
        <v>3231</v>
      </c>
      <c r="C487" t="s">
        <v>3232</v>
      </c>
      <c r="D487" t="s">
        <v>3233</v>
      </c>
      <c r="E487" t="s">
        <v>3234</v>
      </c>
      <c r="F487" t="s">
        <v>370</v>
      </c>
      <c r="G487" t="s">
        <v>317</v>
      </c>
      <c r="H487" t="s">
        <v>371</v>
      </c>
      <c r="I487" t="s">
        <v>6189</v>
      </c>
    </row>
    <row r="488" spans="1:9" x14ac:dyDescent="0.2">
      <c r="A488" t="s">
        <v>3236</v>
      </c>
      <c r="B488" t="s">
        <v>3237</v>
      </c>
      <c r="C488" t="s">
        <v>3238</v>
      </c>
      <c r="D488" t="s">
        <v>3239</v>
      </c>
      <c r="E488" t="s">
        <v>3240</v>
      </c>
      <c r="F488" t="s">
        <v>470</v>
      </c>
      <c r="G488" t="s">
        <v>317</v>
      </c>
      <c r="H488" t="s">
        <v>443</v>
      </c>
      <c r="I488" t="s">
        <v>6189</v>
      </c>
    </row>
    <row r="489" spans="1:9" x14ac:dyDescent="0.2">
      <c r="A489" t="s">
        <v>3242</v>
      </c>
      <c r="B489" t="s">
        <v>3243</v>
      </c>
      <c r="C489" t="s">
        <v>3244</v>
      </c>
      <c r="D489" t="s">
        <v>3245</v>
      </c>
      <c r="E489" t="s">
        <v>3246</v>
      </c>
      <c r="F489" t="s">
        <v>470</v>
      </c>
      <c r="G489" t="s">
        <v>317</v>
      </c>
      <c r="H489" t="s">
        <v>443</v>
      </c>
      <c r="I489" t="s">
        <v>6190</v>
      </c>
    </row>
    <row r="490" spans="1:9" x14ac:dyDescent="0.2">
      <c r="A490" t="s">
        <v>3248</v>
      </c>
      <c r="B490" t="s">
        <v>3249</v>
      </c>
      <c r="C490" t="s">
        <v>3250</v>
      </c>
      <c r="D490" t="s">
        <v>3251</v>
      </c>
      <c r="E490" t="s">
        <v>3252</v>
      </c>
      <c r="F490" t="s">
        <v>423</v>
      </c>
      <c r="G490" t="s">
        <v>317</v>
      </c>
      <c r="H490" t="s">
        <v>424</v>
      </c>
      <c r="I490" t="s">
        <v>6189</v>
      </c>
    </row>
    <row r="491" spans="1:9" x14ac:dyDescent="0.2">
      <c r="A491" t="s">
        <v>3254</v>
      </c>
      <c r="B491" t="s">
        <v>3255</v>
      </c>
      <c r="C491" t="s">
        <v>3256</v>
      </c>
      <c r="D491" t="s">
        <v>3257</v>
      </c>
      <c r="E491" t="s">
        <v>3258</v>
      </c>
      <c r="F491" t="s">
        <v>49</v>
      </c>
      <c r="G491" t="s">
        <v>18</v>
      </c>
      <c r="H491">
        <v>79945</v>
      </c>
      <c r="I491" t="s">
        <v>6190</v>
      </c>
    </row>
    <row r="492" spans="1:9" x14ac:dyDescent="0.2">
      <c r="A492" t="s">
        <v>3260</v>
      </c>
      <c r="B492" t="s">
        <v>3261</v>
      </c>
      <c r="C492" t="s">
        <v>3262</v>
      </c>
      <c r="D492" t="s">
        <v>3263</v>
      </c>
      <c r="E492" t="s">
        <v>3264</v>
      </c>
      <c r="F492" t="s">
        <v>270</v>
      </c>
      <c r="G492" t="s">
        <v>18</v>
      </c>
      <c r="H492">
        <v>33355</v>
      </c>
      <c r="I492" t="s">
        <v>6190</v>
      </c>
    </row>
    <row r="493" spans="1:9" x14ac:dyDescent="0.2">
      <c r="A493" t="s">
        <v>3266</v>
      </c>
      <c r="B493" t="s">
        <v>3267</v>
      </c>
      <c r="D493" t="s">
        <v>3268</v>
      </c>
      <c r="E493" t="s">
        <v>3269</v>
      </c>
      <c r="F493" t="s">
        <v>35</v>
      </c>
      <c r="G493" t="s">
        <v>18</v>
      </c>
      <c r="H493">
        <v>46295</v>
      </c>
      <c r="I493" t="s">
        <v>6190</v>
      </c>
    </row>
    <row r="494" spans="1:9" x14ac:dyDescent="0.2">
      <c r="A494" t="s">
        <v>3271</v>
      </c>
      <c r="B494" t="s">
        <v>3272</v>
      </c>
      <c r="C494" t="s">
        <v>3273</v>
      </c>
      <c r="D494" t="s">
        <v>3274</v>
      </c>
      <c r="E494" t="s">
        <v>3275</v>
      </c>
      <c r="F494" t="s">
        <v>44</v>
      </c>
      <c r="G494" t="s">
        <v>18</v>
      </c>
      <c r="H494">
        <v>53234</v>
      </c>
      <c r="I494" t="s">
        <v>6189</v>
      </c>
    </row>
    <row r="495" spans="1:9" x14ac:dyDescent="0.2">
      <c r="A495" t="s">
        <v>3277</v>
      </c>
      <c r="B495" t="s">
        <v>3278</v>
      </c>
      <c r="C495" t="s">
        <v>3279</v>
      </c>
      <c r="D495" t="s">
        <v>3280</v>
      </c>
      <c r="E495" t="s">
        <v>3281</v>
      </c>
      <c r="F495" t="s">
        <v>272</v>
      </c>
      <c r="G495" t="s">
        <v>27</v>
      </c>
      <c r="H495" t="s">
        <v>273</v>
      </c>
      <c r="I495" t="s">
        <v>6190</v>
      </c>
    </row>
    <row r="496" spans="1:9" x14ac:dyDescent="0.2">
      <c r="A496" t="s">
        <v>3283</v>
      </c>
      <c r="B496" t="s">
        <v>3284</v>
      </c>
      <c r="C496" t="s">
        <v>3285</v>
      </c>
      <c r="D496" t="s">
        <v>3286</v>
      </c>
      <c r="E496" t="s">
        <v>3287</v>
      </c>
      <c r="F496" t="s">
        <v>31</v>
      </c>
      <c r="G496" t="s">
        <v>18</v>
      </c>
      <c r="H496">
        <v>70836</v>
      </c>
      <c r="I496" t="s">
        <v>6190</v>
      </c>
    </row>
    <row r="497" spans="1:9" x14ac:dyDescent="0.2">
      <c r="A497" t="s">
        <v>3289</v>
      </c>
      <c r="B497" t="s">
        <v>3290</v>
      </c>
      <c r="D497" t="s">
        <v>3291</v>
      </c>
      <c r="E497" t="s">
        <v>3292</v>
      </c>
      <c r="F497" t="s">
        <v>169</v>
      </c>
      <c r="G497" t="s">
        <v>18</v>
      </c>
      <c r="H497">
        <v>6816</v>
      </c>
      <c r="I497" t="s">
        <v>6189</v>
      </c>
    </row>
    <row r="498" spans="1:9" x14ac:dyDescent="0.2">
      <c r="A498" t="s">
        <v>3294</v>
      </c>
      <c r="B498" t="s">
        <v>3295</v>
      </c>
      <c r="C498" t="s">
        <v>3296</v>
      </c>
      <c r="D498" t="s">
        <v>3297</v>
      </c>
      <c r="E498" t="s">
        <v>3298</v>
      </c>
      <c r="F498" t="s">
        <v>249</v>
      </c>
      <c r="G498" t="s">
        <v>18</v>
      </c>
      <c r="H498">
        <v>32590</v>
      </c>
      <c r="I498" t="s">
        <v>6190</v>
      </c>
    </row>
    <row r="499" spans="1:9" x14ac:dyDescent="0.2">
      <c r="A499" t="s">
        <v>3300</v>
      </c>
      <c r="B499" t="s">
        <v>3301</v>
      </c>
      <c r="C499" t="s">
        <v>3302</v>
      </c>
      <c r="D499" t="s">
        <v>3303</v>
      </c>
      <c r="E499" t="s">
        <v>3304</v>
      </c>
      <c r="F499" t="s">
        <v>3305</v>
      </c>
      <c r="G499" t="s">
        <v>317</v>
      </c>
      <c r="H499" t="s">
        <v>347</v>
      </c>
      <c r="I499" t="s">
        <v>6190</v>
      </c>
    </row>
    <row r="500" spans="1:9" x14ac:dyDescent="0.2">
      <c r="A500" t="s">
        <v>3307</v>
      </c>
      <c r="B500" t="s">
        <v>3308</v>
      </c>
      <c r="C500" t="s">
        <v>3309</v>
      </c>
      <c r="D500" t="s">
        <v>3310</v>
      </c>
      <c r="E500" t="s">
        <v>3311</v>
      </c>
      <c r="F500" t="s">
        <v>219</v>
      </c>
      <c r="G500" t="s">
        <v>27</v>
      </c>
      <c r="H500" t="s">
        <v>335</v>
      </c>
      <c r="I500" t="s">
        <v>6189</v>
      </c>
    </row>
    <row r="501" spans="1:9" x14ac:dyDescent="0.2">
      <c r="A501" t="s">
        <v>3313</v>
      </c>
      <c r="B501" t="s">
        <v>3314</v>
      </c>
      <c r="D501" t="s">
        <v>3315</v>
      </c>
      <c r="E501" t="s">
        <v>3316</v>
      </c>
      <c r="F501" t="s">
        <v>1699</v>
      </c>
      <c r="G501" t="s">
        <v>317</v>
      </c>
      <c r="H501" t="s">
        <v>347</v>
      </c>
      <c r="I501" t="s">
        <v>6189</v>
      </c>
    </row>
    <row r="502" spans="1:9" x14ac:dyDescent="0.2">
      <c r="A502" t="s">
        <v>3318</v>
      </c>
      <c r="B502" t="s">
        <v>3319</v>
      </c>
      <c r="D502" t="s">
        <v>3320</v>
      </c>
      <c r="E502" t="s">
        <v>3321</v>
      </c>
      <c r="F502" t="s">
        <v>182</v>
      </c>
      <c r="G502" t="s">
        <v>18</v>
      </c>
      <c r="H502">
        <v>49518</v>
      </c>
      <c r="I502" t="s">
        <v>6190</v>
      </c>
    </row>
    <row r="503" spans="1:9" x14ac:dyDescent="0.2">
      <c r="A503" t="s">
        <v>3323</v>
      </c>
      <c r="B503" t="s">
        <v>3324</v>
      </c>
      <c r="C503" t="s">
        <v>3325</v>
      </c>
      <c r="D503" t="s">
        <v>3326</v>
      </c>
      <c r="E503" t="s">
        <v>3327</v>
      </c>
      <c r="F503" t="s">
        <v>364</v>
      </c>
      <c r="G503" t="s">
        <v>27</v>
      </c>
      <c r="H503" t="s">
        <v>365</v>
      </c>
      <c r="I503" t="s">
        <v>6190</v>
      </c>
    </row>
    <row r="504" spans="1:9" x14ac:dyDescent="0.2">
      <c r="A504" t="s">
        <v>3328</v>
      </c>
      <c r="B504" t="s">
        <v>3329</v>
      </c>
      <c r="C504" t="s">
        <v>3330</v>
      </c>
      <c r="D504" t="s">
        <v>3331</v>
      </c>
      <c r="E504" t="s">
        <v>3332</v>
      </c>
      <c r="F504" t="s">
        <v>115</v>
      </c>
      <c r="G504" t="s">
        <v>18</v>
      </c>
      <c r="H504">
        <v>66160</v>
      </c>
      <c r="I504" t="s">
        <v>6190</v>
      </c>
    </row>
    <row r="505" spans="1:9" x14ac:dyDescent="0.2">
      <c r="A505" t="s">
        <v>3333</v>
      </c>
      <c r="B505" t="s">
        <v>3334</v>
      </c>
      <c r="D505" t="s">
        <v>3335</v>
      </c>
      <c r="E505" t="s">
        <v>3336</v>
      </c>
      <c r="F505" t="s">
        <v>449</v>
      </c>
      <c r="G505" t="s">
        <v>18</v>
      </c>
      <c r="H505">
        <v>14905</v>
      </c>
      <c r="I505" t="s">
        <v>6190</v>
      </c>
    </row>
    <row r="506" spans="1:9" x14ac:dyDescent="0.2">
      <c r="A506" t="s">
        <v>3337</v>
      </c>
      <c r="B506" t="s">
        <v>3338</v>
      </c>
      <c r="C506" t="s">
        <v>3339</v>
      </c>
      <c r="D506" t="s">
        <v>3340</v>
      </c>
      <c r="E506" t="s">
        <v>3341</v>
      </c>
      <c r="F506" t="s">
        <v>44</v>
      </c>
      <c r="G506" t="s">
        <v>18</v>
      </c>
      <c r="H506">
        <v>53205</v>
      </c>
      <c r="I506" t="s">
        <v>6189</v>
      </c>
    </row>
    <row r="507" spans="1:9" x14ac:dyDescent="0.2">
      <c r="A507" t="s">
        <v>3343</v>
      </c>
      <c r="B507" t="s">
        <v>3344</v>
      </c>
      <c r="C507" t="s">
        <v>3345</v>
      </c>
      <c r="D507" t="s">
        <v>3346</v>
      </c>
      <c r="E507" t="s">
        <v>3347</v>
      </c>
      <c r="F507" t="s">
        <v>256</v>
      </c>
      <c r="G507" t="s">
        <v>18</v>
      </c>
      <c r="H507">
        <v>27264</v>
      </c>
      <c r="I507" t="s">
        <v>6190</v>
      </c>
    </row>
    <row r="508" spans="1:9" x14ac:dyDescent="0.2">
      <c r="A508" t="s">
        <v>3349</v>
      </c>
      <c r="B508" t="s">
        <v>3350</v>
      </c>
      <c r="C508" t="s">
        <v>3351</v>
      </c>
      <c r="D508" t="s">
        <v>3352</v>
      </c>
      <c r="E508" t="s">
        <v>3353</v>
      </c>
      <c r="F508" t="s">
        <v>49</v>
      </c>
      <c r="G508" t="s">
        <v>18</v>
      </c>
      <c r="H508">
        <v>88546</v>
      </c>
      <c r="I508" t="s">
        <v>6189</v>
      </c>
    </row>
    <row r="509" spans="1:9" x14ac:dyDescent="0.2">
      <c r="A509" t="s">
        <v>3355</v>
      </c>
      <c r="B509" t="s">
        <v>3356</v>
      </c>
      <c r="C509" t="s">
        <v>3357</v>
      </c>
      <c r="D509" t="s">
        <v>3358</v>
      </c>
      <c r="E509" t="s">
        <v>3359</v>
      </c>
      <c r="F509" t="s">
        <v>254</v>
      </c>
      <c r="G509" t="s">
        <v>18</v>
      </c>
      <c r="H509">
        <v>44185</v>
      </c>
      <c r="I509" t="s">
        <v>6189</v>
      </c>
    </row>
    <row r="510" spans="1:9" x14ac:dyDescent="0.2">
      <c r="A510" t="s">
        <v>3361</v>
      </c>
      <c r="B510" t="s">
        <v>3362</v>
      </c>
      <c r="C510" t="s">
        <v>3363</v>
      </c>
      <c r="D510" t="s">
        <v>3364</v>
      </c>
      <c r="E510" t="s">
        <v>3365</v>
      </c>
      <c r="F510" t="s">
        <v>376</v>
      </c>
      <c r="G510" t="s">
        <v>317</v>
      </c>
      <c r="H510" t="s">
        <v>377</v>
      </c>
      <c r="I510" t="s">
        <v>6190</v>
      </c>
    </row>
    <row r="511" spans="1:9" x14ac:dyDescent="0.2">
      <c r="A511" t="s">
        <v>3367</v>
      </c>
      <c r="B511" t="s">
        <v>3368</v>
      </c>
      <c r="C511" t="s">
        <v>3369</v>
      </c>
      <c r="D511" t="s">
        <v>3370</v>
      </c>
      <c r="E511" t="s">
        <v>3371</v>
      </c>
      <c r="F511" t="s">
        <v>465</v>
      </c>
      <c r="G511" t="s">
        <v>317</v>
      </c>
      <c r="H511" t="s">
        <v>384</v>
      </c>
      <c r="I511" t="s">
        <v>6189</v>
      </c>
    </row>
    <row r="512" spans="1:9" x14ac:dyDescent="0.2">
      <c r="A512" t="s">
        <v>3373</v>
      </c>
      <c r="B512" t="s">
        <v>3374</v>
      </c>
      <c r="C512" t="s">
        <v>3375</v>
      </c>
      <c r="D512" t="s">
        <v>3376</v>
      </c>
      <c r="E512" t="s">
        <v>3377</v>
      </c>
      <c r="F512" t="s">
        <v>468</v>
      </c>
      <c r="G512" t="s">
        <v>317</v>
      </c>
      <c r="H512" t="s">
        <v>469</v>
      </c>
      <c r="I512" t="s">
        <v>6189</v>
      </c>
    </row>
    <row r="513" spans="1:9" x14ac:dyDescent="0.2">
      <c r="A513" t="s">
        <v>3379</v>
      </c>
      <c r="B513" t="s">
        <v>3380</v>
      </c>
      <c r="C513" t="s">
        <v>3381</v>
      </c>
      <c r="D513" t="s">
        <v>3382</v>
      </c>
      <c r="E513" t="s">
        <v>3383</v>
      </c>
      <c r="F513" t="s">
        <v>143</v>
      </c>
      <c r="G513" t="s">
        <v>18</v>
      </c>
      <c r="H513">
        <v>35244</v>
      </c>
      <c r="I513" t="s">
        <v>6189</v>
      </c>
    </row>
    <row r="514" spans="1:9" x14ac:dyDescent="0.2">
      <c r="A514" t="s">
        <v>3385</v>
      </c>
      <c r="B514" t="s">
        <v>3386</v>
      </c>
      <c r="C514" t="s">
        <v>3387</v>
      </c>
      <c r="D514" t="s">
        <v>3388</v>
      </c>
      <c r="E514" t="s">
        <v>3389</v>
      </c>
      <c r="F514" t="s">
        <v>327</v>
      </c>
      <c r="G514" t="s">
        <v>18</v>
      </c>
      <c r="H514">
        <v>56372</v>
      </c>
      <c r="I514" t="s">
        <v>6190</v>
      </c>
    </row>
    <row r="515" spans="1:9" x14ac:dyDescent="0.2">
      <c r="A515" t="s">
        <v>3391</v>
      </c>
      <c r="B515" t="s">
        <v>3392</v>
      </c>
      <c r="C515" t="s">
        <v>3393</v>
      </c>
      <c r="E515" t="s">
        <v>3394</v>
      </c>
      <c r="F515" t="s">
        <v>45</v>
      </c>
      <c r="G515" t="s">
        <v>18</v>
      </c>
      <c r="H515">
        <v>19191</v>
      </c>
      <c r="I515" t="s">
        <v>6190</v>
      </c>
    </row>
    <row r="516" spans="1:9" x14ac:dyDescent="0.2">
      <c r="A516" t="s">
        <v>3396</v>
      </c>
      <c r="B516" t="s">
        <v>3397</v>
      </c>
      <c r="C516" t="s">
        <v>3398</v>
      </c>
      <c r="D516" t="s">
        <v>3399</v>
      </c>
      <c r="E516" t="s">
        <v>3400</v>
      </c>
      <c r="F516" t="s">
        <v>40</v>
      </c>
      <c r="G516" t="s">
        <v>18</v>
      </c>
      <c r="H516">
        <v>48211</v>
      </c>
      <c r="I516" t="s">
        <v>6189</v>
      </c>
    </row>
    <row r="517" spans="1:9" x14ac:dyDescent="0.2">
      <c r="A517" t="s">
        <v>3402</v>
      </c>
      <c r="B517" t="s">
        <v>3403</v>
      </c>
      <c r="C517" t="s">
        <v>3404</v>
      </c>
      <c r="D517" t="s">
        <v>3405</v>
      </c>
      <c r="E517" t="s">
        <v>3406</v>
      </c>
      <c r="F517" t="s">
        <v>103</v>
      </c>
      <c r="G517" t="s">
        <v>18</v>
      </c>
      <c r="H517">
        <v>63180</v>
      </c>
      <c r="I517" t="s">
        <v>6190</v>
      </c>
    </row>
    <row r="518" spans="1:9" x14ac:dyDescent="0.2">
      <c r="A518" t="s">
        <v>3408</v>
      </c>
      <c r="B518" t="s">
        <v>3409</v>
      </c>
      <c r="D518" t="s">
        <v>3410</v>
      </c>
      <c r="E518" t="s">
        <v>3411</v>
      </c>
      <c r="F518" t="s">
        <v>282</v>
      </c>
      <c r="G518" t="s">
        <v>18</v>
      </c>
      <c r="H518">
        <v>12305</v>
      </c>
      <c r="I518" t="s">
        <v>6189</v>
      </c>
    </row>
    <row r="519" spans="1:9" x14ac:dyDescent="0.2">
      <c r="A519" t="s">
        <v>3413</v>
      </c>
      <c r="B519" t="s">
        <v>3414</v>
      </c>
      <c r="D519" t="s">
        <v>3415</v>
      </c>
      <c r="E519" t="s">
        <v>3416</v>
      </c>
      <c r="F519" t="s">
        <v>318</v>
      </c>
      <c r="G519" t="s">
        <v>18</v>
      </c>
      <c r="H519">
        <v>33805</v>
      </c>
      <c r="I519" t="s">
        <v>6190</v>
      </c>
    </row>
    <row r="520" spans="1:9" x14ac:dyDescent="0.2">
      <c r="A520" t="s">
        <v>3418</v>
      </c>
      <c r="B520" t="s">
        <v>3419</v>
      </c>
      <c r="C520" t="s">
        <v>3420</v>
      </c>
      <c r="D520" t="s">
        <v>3421</v>
      </c>
      <c r="E520" t="s">
        <v>3422</v>
      </c>
      <c r="F520" t="s">
        <v>355</v>
      </c>
      <c r="G520" t="s">
        <v>18</v>
      </c>
      <c r="H520">
        <v>32941</v>
      </c>
      <c r="I520" t="s">
        <v>6190</v>
      </c>
    </row>
    <row r="521" spans="1:9" x14ac:dyDescent="0.2">
      <c r="A521" t="s">
        <v>3424</v>
      </c>
      <c r="B521" t="s">
        <v>3425</v>
      </c>
      <c r="C521" t="s">
        <v>3426</v>
      </c>
      <c r="D521" t="s">
        <v>3427</v>
      </c>
      <c r="E521" t="s">
        <v>3428</v>
      </c>
      <c r="F521" t="s">
        <v>62</v>
      </c>
      <c r="G521" t="s">
        <v>18</v>
      </c>
      <c r="H521">
        <v>77075</v>
      </c>
      <c r="I521" t="s">
        <v>6190</v>
      </c>
    </row>
    <row r="522" spans="1:9" x14ac:dyDescent="0.2">
      <c r="A522" t="s">
        <v>3430</v>
      </c>
      <c r="B522" t="s">
        <v>3431</v>
      </c>
      <c r="C522" t="s">
        <v>3432</v>
      </c>
      <c r="D522" t="s">
        <v>3433</v>
      </c>
      <c r="E522" t="s">
        <v>3434</v>
      </c>
      <c r="F522" t="s">
        <v>68</v>
      </c>
      <c r="G522" t="s">
        <v>18</v>
      </c>
      <c r="H522">
        <v>70179</v>
      </c>
      <c r="I522" t="s">
        <v>6190</v>
      </c>
    </row>
    <row r="523" spans="1:9" x14ac:dyDescent="0.2">
      <c r="A523" t="s">
        <v>3435</v>
      </c>
      <c r="B523" t="s">
        <v>3436</v>
      </c>
      <c r="C523" t="s">
        <v>3437</v>
      </c>
      <c r="D523" t="s">
        <v>3438</v>
      </c>
      <c r="E523" t="s">
        <v>3439</v>
      </c>
      <c r="F523" t="s">
        <v>76</v>
      </c>
      <c r="G523" t="s">
        <v>18</v>
      </c>
      <c r="H523">
        <v>73142</v>
      </c>
      <c r="I523" t="s">
        <v>6190</v>
      </c>
    </row>
    <row r="524" spans="1:9" x14ac:dyDescent="0.2">
      <c r="A524" t="s">
        <v>3441</v>
      </c>
      <c r="B524" t="s">
        <v>3442</v>
      </c>
      <c r="C524" t="s">
        <v>3443</v>
      </c>
      <c r="D524" t="s">
        <v>3444</v>
      </c>
      <c r="E524" t="s">
        <v>3445</v>
      </c>
      <c r="F524" t="s">
        <v>147</v>
      </c>
      <c r="G524" t="s">
        <v>18</v>
      </c>
      <c r="H524">
        <v>66617</v>
      </c>
      <c r="I524" t="s">
        <v>6190</v>
      </c>
    </row>
    <row r="525" spans="1:9" x14ac:dyDescent="0.2">
      <c r="A525" t="s">
        <v>3447</v>
      </c>
      <c r="B525" t="s">
        <v>3448</v>
      </c>
      <c r="C525" t="s">
        <v>3449</v>
      </c>
      <c r="D525" t="s">
        <v>3450</v>
      </c>
      <c r="E525" t="s">
        <v>3451</v>
      </c>
      <c r="F525" t="s">
        <v>425</v>
      </c>
      <c r="G525" t="s">
        <v>317</v>
      </c>
      <c r="H525" t="s">
        <v>426</v>
      </c>
      <c r="I525" t="s">
        <v>6190</v>
      </c>
    </row>
    <row r="526" spans="1:9" x14ac:dyDescent="0.2">
      <c r="A526" t="s">
        <v>3453</v>
      </c>
      <c r="B526" t="s">
        <v>3454</v>
      </c>
      <c r="D526" t="s">
        <v>3455</v>
      </c>
      <c r="E526" t="s">
        <v>3456</v>
      </c>
      <c r="F526" t="s">
        <v>82</v>
      </c>
      <c r="G526" t="s">
        <v>18</v>
      </c>
      <c r="H526">
        <v>62723</v>
      </c>
      <c r="I526" t="s">
        <v>6190</v>
      </c>
    </row>
    <row r="527" spans="1:9" x14ac:dyDescent="0.2">
      <c r="A527" t="s">
        <v>3458</v>
      </c>
      <c r="B527" t="s">
        <v>3459</v>
      </c>
      <c r="D527" t="s">
        <v>3460</v>
      </c>
      <c r="E527" t="s">
        <v>3461</v>
      </c>
      <c r="F527" t="s">
        <v>20</v>
      </c>
      <c r="G527" t="s">
        <v>18</v>
      </c>
      <c r="H527">
        <v>8104</v>
      </c>
      <c r="I527" t="s">
        <v>6189</v>
      </c>
    </row>
    <row r="528" spans="1:9" x14ac:dyDescent="0.2">
      <c r="A528" t="s">
        <v>3463</v>
      </c>
      <c r="B528" t="s">
        <v>3464</v>
      </c>
      <c r="C528" t="s">
        <v>3465</v>
      </c>
      <c r="D528" t="s">
        <v>3466</v>
      </c>
      <c r="E528" t="s">
        <v>3467</v>
      </c>
      <c r="F528" t="s">
        <v>104</v>
      </c>
      <c r="G528" t="s">
        <v>18</v>
      </c>
      <c r="H528">
        <v>98185</v>
      </c>
      <c r="I528" t="s">
        <v>6189</v>
      </c>
    </row>
    <row r="529" spans="1:9" x14ac:dyDescent="0.2">
      <c r="A529" t="s">
        <v>3469</v>
      </c>
      <c r="B529" t="s">
        <v>3470</v>
      </c>
      <c r="C529" t="s">
        <v>3471</v>
      </c>
      <c r="D529" t="s">
        <v>3472</v>
      </c>
      <c r="E529" t="s">
        <v>3473</v>
      </c>
      <c r="F529" t="s">
        <v>150</v>
      </c>
      <c r="G529" t="s">
        <v>27</v>
      </c>
      <c r="H529" t="s">
        <v>151</v>
      </c>
      <c r="I529" t="s">
        <v>6190</v>
      </c>
    </row>
    <row r="530" spans="1:9" x14ac:dyDescent="0.2">
      <c r="A530" t="s">
        <v>3475</v>
      </c>
      <c r="B530" t="s">
        <v>3476</v>
      </c>
      <c r="C530" t="s">
        <v>3477</v>
      </c>
      <c r="D530" t="s">
        <v>3478</v>
      </c>
      <c r="E530" t="s">
        <v>3479</v>
      </c>
      <c r="F530" t="s">
        <v>95</v>
      </c>
      <c r="G530" t="s">
        <v>18</v>
      </c>
      <c r="H530">
        <v>76711</v>
      </c>
      <c r="I530" t="s">
        <v>6190</v>
      </c>
    </row>
    <row r="531" spans="1:9" x14ac:dyDescent="0.2">
      <c r="A531" t="s">
        <v>3481</v>
      </c>
      <c r="B531" t="s">
        <v>3482</v>
      </c>
      <c r="C531" t="s">
        <v>3483</v>
      </c>
      <c r="D531" t="s">
        <v>3484</v>
      </c>
      <c r="E531" t="s">
        <v>3485</v>
      </c>
      <c r="F531" t="s">
        <v>37</v>
      </c>
      <c r="G531" t="s">
        <v>18</v>
      </c>
      <c r="H531">
        <v>23242</v>
      </c>
      <c r="I531" t="s">
        <v>6190</v>
      </c>
    </row>
    <row r="532" spans="1:9" x14ac:dyDescent="0.2">
      <c r="A532" t="s">
        <v>3487</v>
      </c>
      <c r="B532" t="s">
        <v>3488</v>
      </c>
      <c r="C532" t="s">
        <v>3489</v>
      </c>
      <c r="D532" t="s">
        <v>3490</v>
      </c>
      <c r="E532" t="s">
        <v>3491</v>
      </c>
      <c r="F532" t="s">
        <v>259</v>
      </c>
      <c r="G532" t="s">
        <v>18</v>
      </c>
      <c r="H532">
        <v>43610</v>
      </c>
      <c r="I532" t="s">
        <v>6190</v>
      </c>
    </row>
    <row r="533" spans="1:9" x14ac:dyDescent="0.2">
      <c r="A533" t="s">
        <v>3493</v>
      </c>
      <c r="B533" t="s">
        <v>3494</v>
      </c>
      <c r="C533" t="s">
        <v>3495</v>
      </c>
      <c r="D533" t="s">
        <v>3496</v>
      </c>
      <c r="E533" t="s">
        <v>3497</v>
      </c>
      <c r="F533" t="s">
        <v>25</v>
      </c>
      <c r="G533" t="s">
        <v>18</v>
      </c>
      <c r="H533">
        <v>25705</v>
      </c>
      <c r="I533" t="s">
        <v>6190</v>
      </c>
    </row>
    <row r="534" spans="1:9" x14ac:dyDescent="0.2">
      <c r="A534" t="s">
        <v>3499</v>
      </c>
      <c r="B534" t="s">
        <v>3500</v>
      </c>
      <c r="C534" t="s">
        <v>3501</v>
      </c>
      <c r="D534" t="s">
        <v>3502</v>
      </c>
      <c r="E534" t="s">
        <v>3503</v>
      </c>
      <c r="F534" t="s">
        <v>412</v>
      </c>
      <c r="G534" t="s">
        <v>18</v>
      </c>
      <c r="H534">
        <v>33884</v>
      </c>
      <c r="I534" t="s">
        <v>6189</v>
      </c>
    </row>
    <row r="535" spans="1:9" x14ac:dyDescent="0.2">
      <c r="A535" t="s">
        <v>3505</v>
      </c>
      <c r="B535" t="s">
        <v>3506</v>
      </c>
      <c r="D535" t="s">
        <v>3507</v>
      </c>
      <c r="E535" t="s">
        <v>3508</v>
      </c>
      <c r="F535" t="s">
        <v>51</v>
      </c>
      <c r="G535" t="s">
        <v>18</v>
      </c>
      <c r="H535">
        <v>75323</v>
      </c>
      <c r="I535" t="s">
        <v>6190</v>
      </c>
    </row>
    <row r="536" spans="1:9" x14ac:dyDescent="0.2">
      <c r="A536" t="s">
        <v>3510</v>
      </c>
      <c r="B536" t="s">
        <v>3511</v>
      </c>
      <c r="C536" t="s">
        <v>3512</v>
      </c>
      <c r="D536" t="s">
        <v>3513</v>
      </c>
      <c r="E536" t="s">
        <v>3514</v>
      </c>
      <c r="F536" t="s">
        <v>455</v>
      </c>
      <c r="G536" t="s">
        <v>317</v>
      </c>
      <c r="H536" t="s">
        <v>456</v>
      </c>
      <c r="I536" t="s">
        <v>6189</v>
      </c>
    </row>
    <row r="537" spans="1:9" x14ac:dyDescent="0.2">
      <c r="A537" t="s">
        <v>3516</v>
      </c>
      <c r="B537" t="s">
        <v>3517</v>
      </c>
      <c r="D537" t="s">
        <v>3518</v>
      </c>
      <c r="E537" t="s">
        <v>3519</v>
      </c>
      <c r="F537" t="s">
        <v>1281</v>
      </c>
      <c r="G537" t="s">
        <v>317</v>
      </c>
      <c r="H537" t="s">
        <v>443</v>
      </c>
      <c r="I537" t="s">
        <v>6190</v>
      </c>
    </row>
    <row r="538" spans="1:9" x14ac:dyDescent="0.2">
      <c r="A538" t="s">
        <v>3521</v>
      </c>
      <c r="B538" t="s">
        <v>3522</v>
      </c>
      <c r="C538" t="s">
        <v>3523</v>
      </c>
      <c r="D538" t="s">
        <v>3524</v>
      </c>
      <c r="E538" t="s">
        <v>3525</v>
      </c>
      <c r="F538" t="s">
        <v>38</v>
      </c>
      <c r="G538" t="s">
        <v>18</v>
      </c>
      <c r="H538">
        <v>43231</v>
      </c>
      <c r="I538" t="s">
        <v>6190</v>
      </c>
    </row>
    <row r="539" spans="1:9" x14ac:dyDescent="0.2">
      <c r="A539" t="s">
        <v>3527</v>
      </c>
      <c r="B539" t="s">
        <v>3528</v>
      </c>
      <c r="C539" t="s">
        <v>3529</v>
      </c>
      <c r="E539" t="s">
        <v>3530</v>
      </c>
      <c r="F539" t="s">
        <v>94</v>
      </c>
      <c r="G539" t="s">
        <v>18</v>
      </c>
      <c r="H539">
        <v>47747</v>
      </c>
      <c r="I539" t="s">
        <v>6189</v>
      </c>
    </row>
    <row r="540" spans="1:9" x14ac:dyDescent="0.2">
      <c r="A540" t="s">
        <v>3532</v>
      </c>
      <c r="B540" t="s">
        <v>3533</v>
      </c>
      <c r="C540" t="s">
        <v>3534</v>
      </c>
      <c r="E540" t="s">
        <v>3535</v>
      </c>
      <c r="F540" t="s">
        <v>216</v>
      </c>
      <c r="G540" t="s">
        <v>18</v>
      </c>
      <c r="H540">
        <v>60567</v>
      </c>
      <c r="I540" t="s">
        <v>6189</v>
      </c>
    </row>
    <row r="541" spans="1:9" x14ac:dyDescent="0.2">
      <c r="A541" t="s">
        <v>3537</v>
      </c>
      <c r="B541" t="s">
        <v>3538</v>
      </c>
      <c r="C541" t="s">
        <v>3539</v>
      </c>
      <c r="E541" t="s">
        <v>3540</v>
      </c>
      <c r="F541" t="s">
        <v>47</v>
      </c>
      <c r="G541" t="s">
        <v>18</v>
      </c>
      <c r="H541">
        <v>29424</v>
      </c>
      <c r="I541" t="s">
        <v>6190</v>
      </c>
    </row>
    <row r="542" spans="1:9" x14ac:dyDescent="0.2">
      <c r="A542" t="s">
        <v>3542</v>
      </c>
      <c r="B542" t="s">
        <v>3543</v>
      </c>
      <c r="C542" t="s">
        <v>3544</v>
      </c>
      <c r="D542" t="s">
        <v>3545</v>
      </c>
      <c r="E542" t="s">
        <v>3546</v>
      </c>
      <c r="F542" t="s">
        <v>173</v>
      </c>
      <c r="G542" t="s">
        <v>18</v>
      </c>
      <c r="H542">
        <v>48930</v>
      </c>
      <c r="I542" t="s">
        <v>6189</v>
      </c>
    </row>
    <row r="543" spans="1:9" x14ac:dyDescent="0.2">
      <c r="A543" t="s">
        <v>3548</v>
      </c>
      <c r="B543" t="s">
        <v>3549</v>
      </c>
      <c r="D543" t="s">
        <v>3550</v>
      </c>
      <c r="E543" t="s">
        <v>3551</v>
      </c>
      <c r="F543" t="s">
        <v>442</v>
      </c>
      <c r="G543" t="s">
        <v>317</v>
      </c>
      <c r="H543" t="s">
        <v>377</v>
      </c>
      <c r="I543" t="s">
        <v>6189</v>
      </c>
    </row>
    <row r="544" spans="1:9" x14ac:dyDescent="0.2">
      <c r="A544" t="s">
        <v>3553</v>
      </c>
      <c r="B544" t="s">
        <v>3554</v>
      </c>
      <c r="C544" t="s">
        <v>3555</v>
      </c>
      <c r="D544" t="s">
        <v>3556</v>
      </c>
      <c r="E544" t="s">
        <v>3557</v>
      </c>
      <c r="F544" t="s">
        <v>174</v>
      </c>
      <c r="G544" t="s">
        <v>18</v>
      </c>
      <c r="H544">
        <v>71115</v>
      </c>
      <c r="I544" t="s">
        <v>6190</v>
      </c>
    </row>
    <row r="545" spans="1:9" x14ac:dyDescent="0.2">
      <c r="A545" t="s">
        <v>3559</v>
      </c>
      <c r="B545" t="s">
        <v>3560</v>
      </c>
      <c r="C545" t="s">
        <v>3561</v>
      </c>
      <c r="D545" t="s">
        <v>3562</v>
      </c>
      <c r="E545" t="s">
        <v>3563</v>
      </c>
      <c r="F545" t="s">
        <v>97</v>
      </c>
      <c r="G545" t="s">
        <v>18</v>
      </c>
      <c r="H545">
        <v>95194</v>
      </c>
      <c r="I545" t="s">
        <v>6190</v>
      </c>
    </row>
    <row r="546" spans="1:9" x14ac:dyDescent="0.2">
      <c r="A546" t="s">
        <v>3565</v>
      </c>
      <c r="B546" t="s">
        <v>3566</v>
      </c>
      <c r="C546" t="s">
        <v>3567</v>
      </c>
      <c r="D546" t="s">
        <v>3568</v>
      </c>
      <c r="E546" t="s">
        <v>3569</v>
      </c>
      <c r="F546" t="s">
        <v>45</v>
      </c>
      <c r="G546" t="s">
        <v>18</v>
      </c>
      <c r="H546">
        <v>19104</v>
      </c>
      <c r="I546" t="s">
        <v>6190</v>
      </c>
    </row>
    <row r="547" spans="1:9" x14ac:dyDescent="0.2">
      <c r="A547" t="s">
        <v>3571</v>
      </c>
      <c r="B547" t="s">
        <v>3572</v>
      </c>
      <c r="C547" t="s">
        <v>3573</v>
      </c>
      <c r="D547" t="s">
        <v>3574</v>
      </c>
      <c r="E547" t="s">
        <v>3575</v>
      </c>
      <c r="F547" t="s">
        <v>175</v>
      </c>
      <c r="G547" t="s">
        <v>27</v>
      </c>
      <c r="H547" t="s">
        <v>176</v>
      </c>
      <c r="I547" t="s">
        <v>6190</v>
      </c>
    </row>
    <row r="548" spans="1:9" x14ac:dyDescent="0.2">
      <c r="A548" t="s">
        <v>3577</v>
      </c>
      <c r="B548" t="s">
        <v>3578</v>
      </c>
      <c r="D548" t="s">
        <v>3579</v>
      </c>
      <c r="E548" t="s">
        <v>3580</v>
      </c>
      <c r="F548" t="s">
        <v>374</v>
      </c>
      <c r="G548" t="s">
        <v>317</v>
      </c>
      <c r="H548" t="s">
        <v>375</v>
      </c>
      <c r="I548" t="s">
        <v>6190</v>
      </c>
    </row>
    <row r="549" spans="1:9" x14ac:dyDescent="0.2">
      <c r="A549" t="s">
        <v>3582</v>
      </c>
      <c r="B549" t="s">
        <v>3583</v>
      </c>
      <c r="D549" t="s">
        <v>3584</v>
      </c>
      <c r="E549" t="s">
        <v>3585</v>
      </c>
      <c r="F549" t="s">
        <v>19</v>
      </c>
      <c r="G549" t="s">
        <v>18</v>
      </c>
      <c r="H549">
        <v>21229</v>
      </c>
      <c r="I549" t="s">
        <v>6189</v>
      </c>
    </row>
    <row r="550" spans="1:9" x14ac:dyDescent="0.2">
      <c r="A550" t="s">
        <v>3587</v>
      </c>
      <c r="B550" t="s">
        <v>3588</v>
      </c>
      <c r="C550" t="s">
        <v>3589</v>
      </c>
      <c r="D550" t="s">
        <v>3590</v>
      </c>
      <c r="E550" t="s">
        <v>3591</v>
      </c>
      <c r="F550" t="s">
        <v>76</v>
      </c>
      <c r="G550" t="s">
        <v>18</v>
      </c>
      <c r="H550">
        <v>73119</v>
      </c>
      <c r="I550" t="s">
        <v>6189</v>
      </c>
    </row>
    <row r="551" spans="1:9" x14ac:dyDescent="0.2">
      <c r="A551" t="s">
        <v>3593</v>
      </c>
      <c r="B551" t="s">
        <v>3594</v>
      </c>
      <c r="C551" t="s">
        <v>3595</v>
      </c>
      <c r="D551" t="s">
        <v>3596</v>
      </c>
      <c r="E551" t="s">
        <v>3597</v>
      </c>
      <c r="F551" t="s">
        <v>56</v>
      </c>
      <c r="G551" t="s">
        <v>18</v>
      </c>
      <c r="H551">
        <v>10060</v>
      </c>
      <c r="I551" t="s">
        <v>6189</v>
      </c>
    </row>
    <row r="552" spans="1:9" x14ac:dyDescent="0.2">
      <c r="A552" t="s">
        <v>3599</v>
      </c>
      <c r="B552" t="s">
        <v>3600</v>
      </c>
      <c r="C552" t="s">
        <v>3601</v>
      </c>
      <c r="D552" t="s">
        <v>3602</v>
      </c>
      <c r="E552" t="s">
        <v>3603</v>
      </c>
      <c r="F552" t="s">
        <v>198</v>
      </c>
      <c r="G552" t="s">
        <v>18</v>
      </c>
      <c r="H552">
        <v>7112</v>
      </c>
      <c r="I552" t="s">
        <v>6189</v>
      </c>
    </row>
    <row r="553" spans="1:9" x14ac:dyDescent="0.2">
      <c r="A553" t="s">
        <v>3605</v>
      </c>
      <c r="B553" t="s">
        <v>3606</v>
      </c>
      <c r="C553" t="s">
        <v>3607</v>
      </c>
      <c r="D553" t="s">
        <v>3608</v>
      </c>
      <c r="E553" t="s">
        <v>3609</v>
      </c>
      <c r="F553" t="s">
        <v>17</v>
      </c>
      <c r="G553" t="s">
        <v>18</v>
      </c>
      <c r="H553">
        <v>6510</v>
      </c>
      <c r="I553" t="s">
        <v>6190</v>
      </c>
    </row>
    <row r="554" spans="1:9" x14ac:dyDescent="0.2">
      <c r="A554" t="s">
        <v>3611</v>
      </c>
      <c r="B554" t="s">
        <v>3612</v>
      </c>
      <c r="C554" t="s">
        <v>3613</v>
      </c>
      <c r="D554" t="s">
        <v>3614</v>
      </c>
      <c r="E554" t="s">
        <v>3615</v>
      </c>
      <c r="F554" t="s">
        <v>364</v>
      </c>
      <c r="G554" t="s">
        <v>27</v>
      </c>
      <c r="H554" t="s">
        <v>365</v>
      </c>
      <c r="I554" t="s">
        <v>6189</v>
      </c>
    </row>
    <row r="555" spans="1:9" x14ac:dyDescent="0.2">
      <c r="A555" t="s">
        <v>3617</v>
      </c>
      <c r="B555" t="s">
        <v>3618</v>
      </c>
      <c r="C555" t="s">
        <v>3619</v>
      </c>
      <c r="E555" t="s">
        <v>3620</v>
      </c>
      <c r="F555" t="s">
        <v>259</v>
      </c>
      <c r="G555" t="s">
        <v>18</v>
      </c>
      <c r="H555">
        <v>43610</v>
      </c>
      <c r="I555" t="s">
        <v>6190</v>
      </c>
    </row>
    <row r="556" spans="1:9" x14ac:dyDescent="0.2">
      <c r="A556" t="s">
        <v>3622</v>
      </c>
      <c r="B556" t="s">
        <v>3623</v>
      </c>
      <c r="D556" t="s">
        <v>3624</v>
      </c>
      <c r="E556" t="s">
        <v>3625</v>
      </c>
      <c r="F556" t="s">
        <v>279</v>
      </c>
      <c r="G556" t="s">
        <v>27</v>
      </c>
      <c r="H556" t="s">
        <v>280</v>
      </c>
      <c r="I556" t="s">
        <v>6189</v>
      </c>
    </row>
    <row r="557" spans="1:9" x14ac:dyDescent="0.2">
      <c r="A557" t="s">
        <v>3627</v>
      </c>
      <c r="B557" t="s">
        <v>3628</v>
      </c>
      <c r="C557" t="s">
        <v>3629</v>
      </c>
      <c r="D557" t="s">
        <v>3630</v>
      </c>
      <c r="E557" t="s">
        <v>3631</v>
      </c>
      <c r="F557" t="s">
        <v>417</v>
      </c>
      <c r="G557" t="s">
        <v>317</v>
      </c>
      <c r="H557" t="s">
        <v>418</v>
      </c>
      <c r="I557" t="s">
        <v>6190</v>
      </c>
    </row>
    <row r="558" spans="1:9" x14ac:dyDescent="0.2">
      <c r="A558" t="s">
        <v>3633</v>
      </c>
      <c r="B558" t="s">
        <v>3634</v>
      </c>
      <c r="C558" t="s">
        <v>3635</v>
      </c>
      <c r="E558" t="s">
        <v>3636</v>
      </c>
      <c r="F558" t="s">
        <v>174</v>
      </c>
      <c r="G558" t="s">
        <v>18</v>
      </c>
      <c r="H558">
        <v>71161</v>
      </c>
      <c r="I558" t="s">
        <v>6189</v>
      </c>
    </row>
    <row r="559" spans="1:9" x14ac:dyDescent="0.2">
      <c r="A559" t="s">
        <v>3638</v>
      </c>
      <c r="B559" t="s">
        <v>3639</v>
      </c>
      <c r="D559" t="s">
        <v>3640</v>
      </c>
      <c r="E559" t="s">
        <v>3641</v>
      </c>
      <c r="F559" t="s">
        <v>79</v>
      </c>
      <c r="G559" t="s">
        <v>18</v>
      </c>
      <c r="H559">
        <v>32835</v>
      </c>
      <c r="I559" t="s">
        <v>6190</v>
      </c>
    </row>
    <row r="560" spans="1:9" x14ac:dyDescent="0.2">
      <c r="A560" t="s">
        <v>3643</v>
      </c>
      <c r="B560" t="s">
        <v>3644</v>
      </c>
      <c r="D560" t="s">
        <v>3645</v>
      </c>
      <c r="E560" t="s">
        <v>3646</v>
      </c>
      <c r="F560" t="s">
        <v>42</v>
      </c>
      <c r="G560" t="s">
        <v>18</v>
      </c>
      <c r="H560">
        <v>40515</v>
      </c>
      <c r="I560" t="s">
        <v>6189</v>
      </c>
    </row>
    <row r="561" spans="1:9" x14ac:dyDescent="0.2">
      <c r="A561" t="s">
        <v>3648</v>
      </c>
      <c r="B561" t="s">
        <v>3649</v>
      </c>
      <c r="C561" t="s">
        <v>3650</v>
      </c>
      <c r="D561" t="s">
        <v>3651</v>
      </c>
      <c r="E561" t="s">
        <v>3652</v>
      </c>
      <c r="F561" t="s">
        <v>44</v>
      </c>
      <c r="G561" t="s">
        <v>18</v>
      </c>
      <c r="H561">
        <v>53263</v>
      </c>
      <c r="I561" t="s">
        <v>6189</v>
      </c>
    </row>
    <row r="562" spans="1:9" x14ac:dyDescent="0.2">
      <c r="A562" t="s">
        <v>3654</v>
      </c>
      <c r="B562" t="s">
        <v>3655</v>
      </c>
      <c r="D562" t="s">
        <v>3656</v>
      </c>
      <c r="E562" t="s">
        <v>3657</v>
      </c>
      <c r="F562" t="s">
        <v>239</v>
      </c>
      <c r="G562" t="s">
        <v>18</v>
      </c>
      <c r="H562">
        <v>79176</v>
      </c>
      <c r="I562" t="s">
        <v>6189</v>
      </c>
    </row>
    <row r="563" spans="1:9" x14ac:dyDescent="0.2">
      <c r="A563" t="s">
        <v>3659</v>
      </c>
      <c r="B563" t="s">
        <v>3660</v>
      </c>
      <c r="D563" t="s">
        <v>3661</v>
      </c>
      <c r="E563" t="s">
        <v>3662</v>
      </c>
      <c r="F563" t="s">
        <v>3663</v>
      </c>
      <c r="G563" t="s">
        <v>317</v>
      </c>
      <c r="H563" t="s">
        <v>397</v>
      </c>
      <c r="I563" t="s">
        <v>6189</v>
      </c>
    </row>
    <row r="564" spans="1:9" x14ac:dyDescent="0.2">
      <c r="A564" t="s">
        <v>3665</v>
      </c>
      <c r="B564" t="s">
        <v>3666</v>
      </c>
      <c r="C564" t="s">
        <v>3667</v>
      </c>
      <c r="D564" t="s">
        <v>3668</v>
      </c>
      <c r="E564" t="s">
        <v>3669</v>
      </c>
      <c r="F564" t="s">
        <v>158</v>
      </c>
      <c r="G564" t="s">
        <v>27</v>
      </c>
      <c r="H564" t="s">
        <v>159</v>
      </c>
      <c r="I564" t="s">
        <v>6190</v>
      </c>
    </row>
    <row r="565" spans="1:9" x14ac:dyDescent="0.2">
      <c r="A565" t="s">
        <v>3671</v>
      </c>
      <c r="B565" t="s">
        <v>3672</v>
      </c>
      <c r="C565" t="s">
        <v>3673</v>
      </c>
      <c r="D565" t="s">
        <v>3674</v>
      </c>
      <c r="E565" t="s">
        <v>3675</v>
      </c>
      <c r="F565" t="s">
        <v>83</v>
      </c>
      <c r="G565" t="s">
        <v>18</v>
      </c>
      <c r="H565">
        <v>30323</v>
      </c>
      <c r="I565" t="s">
        <v>6190</v>
      </c>
    </row>
    <row r="566" spans="1:9" x14ac:dyDescent="0.2">
      <c r="A566" t="s">
        <v>3677</v>
      </c>
      <c r="B566" t="s">
        <v>3678</v>
      </c>
      <c r="C566" t="s">
        <v>3679</v>
      </c>
      <c r="D566" t="s">
        <v>3680</v>
      </c>
      <c r="E566" t="s">
        <v>3681</v>
      </c>
      <c r="F566" t="s">
        <v>48</v>
      </c>
      <c r="G566" t="s">
        <v>18</v>
      </c>
      <c r="H566">
        <v>37924</v>
      </c>
      <c r="I566" t="s">
        <v>6190</v>
      </c>
    </row>
    <row r="567" spans="1:9" x14ac:dyDescent="0.2">
      <c r="A567" t="s">
        <v>3683</v>
      </c>
      <c r="B567" t="s">
        <v>3684</v>
      </c>
      <c r="C567" t="s">
        <v>3685</v>
      </c>
      <c r="D567" t="s">
        <v>3686</v>
      </c>
      <c r="E567" t="s">
        <v>3687</v>
      </c>
      <c r="F567" t="s">
        <v>66</v>
      </c>
      <c r="G567" t="s">
        <v>18</v>
      </c>
      <c r="H567">
        <v>66225</v>
      </c>
      <c r="I567" t="s">
        <v>6190</v>
      </c>
    </row>
    <row r="568" spans="1:9" x14ac:dyDescent="0.2">
      <c r="A568" t="s">
        <v>3689</v>
      </c>
      <c r="B568" t="s">
        <v>3690</v>
      </c>
      <c r="C568" t="s">
        <v>3691</v>
      </c>
      <c r="D568" t="s">
        <v>3692</v>
      </c>
      <c r="E568" t="s">
        <v>3693</v>
      </c>
      <c r="F568" t="s">
        <v>270</v>
      </c>
      <c r="G568" t="s">
        <v>18</v>
      </c>
      <c r="H568">
        <v>33330</v>
      </c>
      <c r="I568" t="s">
        <v>6189</v>
      </c>
    </row>
    <row r="569" spans="1:9" x14ac:dyDescent="0.2">
      <c r="A569" t="s">
        <v>3695</v>
      </c>
      <c r="B569" t="s">
        <v>3696</v>
      </c>
      <c r="D569" t="s">
        <v>3697</v>
      </c>
      <c r="E569" t="s">
        <v>3698</v>
      </c>
      <c r="F569" t="s">
        <v>432</v>
      </c>
      <c r="G569" t="s">
        <v>317</v>
      </c>
      <c r="H569" t="s">
        <v>433</v>
      </c>
      <c r="I569" t="s">
        <v>6190</v>
      </c>
    </row>
    <row r="570" spans="1:9" x14ac:dyDescent="0.2">
      <c r="A570" t="s">
        <v>3700</v>
      </c>
      <c r="B570" t="s">
        <v>3701</v>
      </c>
      <c r="C570" t="s">
        <v>3702</v>
      </c>
      <c r="D570" t="s">
        <v>3703</v>
      </c>
      <c r="E570" t="s">
        <v>3704</v>
      </c>
      <c r="F570" t="s">
        <v>122</v>
      </c>
      <c r="G570" t="s">
        <v>18</v>
      </c>
      <c r="H570">
        <v>78715</v>
      </c>
      <c r="I570" t="s">
        <v>6189</v>
      </c>
    </row>
    <row r="571" spans="1:9" x14ac:dyDescent="0.2">
      <c r="A571" t="s">
        <v>3706</v>
      </c>
      <c r="B571" t="s">
        <v>3707</v>
      </c>
      <c r="C571" t="s">
        <v>3708</v>
      </c>
      <c r="D571" t="s">
        <v>3709</v>
      </c>
      <c r="E571" t="s">
        <v>3710</v>
      </c>
      <c r="F571" t="s">
        <v>254</v>
      </c>
      <c r="G571" t="s">
        <v>18</v>
      </c>
      <c r="H571">
        <v>44105</v>
      </c>
      <c r="I571" t="s">
        <v>6190</v>
      </c>
    </row>
    <row r="572" spans="1:9" x14ac:dyDescent="0.2">
      <c r="A572" t="s">
        <v>3712</v>
      </c>
      <c r="B572" t="s">
        <v>3713</v>
      </c>
      <c r="C572" t="s">
        <v>3714</v>
      </c>
      <c r="D572" t="s">
        <v>3715</v>
      </c>
      <c r="E572" t="s">
        <v>3716</v>
      </c>
      <c r="F572" t="s">
        <v>67</v>
      </c>
      <c r="G572" t="s">
        <v>18</v>
      </c>
      <c r="H572">
        <v>20784</v>
      </c>
      <c r="I572" t="s">
        <v>6190</v>
      </c>
    </row>
    <row r="573" spans="1:9" x14ac:dyDescent="0.2">
      <c r="A573" t="s">
        <v>3718</v>
      </c>
      <c r="B573" t="s">
        <v>3719</v>
      </c>
      <c r="C573" t="s">
        <v>3720</v>
      </c>
      <c r="D573" t="s">
        <v>3721</v>
      </c>
      <c r="E573" t="s">
        <v>3722</v>
      </c>
      <c r="F573" t="s">
        <v>243</v>
      </c>
      <c r="G573" t="s">
        <v>27</v>
      </c>
      <c r="H573" t="s">
        <v>244</v>
      </c>
      <c r="I573" t="s">
        <v>6190</v>
      </c>
    </row>
    <row r="574" spans="1:9" x14ac:dyDescent="0.2">
      <c r="A574" t="s">
        <v>3724</v>
      </c>
      <c r="B574" t="s">
        <v>3725</v>
      </c>
      <c r="E574" t="s">
        <v>3726</v>
      </c>
      <c r="F574" t="s">
        <v>86</v>
      </c>
      <c r="G574" t="s">
        <v>18</v>
      </c>
      <c r="H574">
        <v>91103</v>
      </c>
      <c r="I574" t="s">
        <v>6189</v>
      </c>
    </row>
    <row r="575" spans="1:9" x14ac:dyDescent="0.2">
      <c r="A575" t="s">
        <v>3728</v>
      </c>
      <c r="B575" t="s">
        <v>3729</v>
      </c>
      <c r="C575" t="s">
        <v>3730</v>
      </c>
      <c r="D575" t="s">
        <v>3731</v>
      </c>
      <c r="E575" t="s">
        <v>3732</v>
      </c>
      <c r="F575" t="s">
        <v>174</v>
      </c>
      <c r="G575" t="s">
        <v>18</v>
      </c>
      <c r="H575">
        <v>71161</v>
      </c>
      <c r="I575" t="s">
        <v>6190</v>
      </c>
    </row>
    <row r="576" spans="1:9" x14ac:dyDescent="0.2">
      <c r="A576" t="s">
        <v>3734</v>
      </c>
      <c r="B576" t="s">
        <v>3735</v>
      </c>
      <c r="C576" t="s">
        <v>3736</v>
      </c>
      <c r="E576" t="s">
        <v>3737</v>
      </c>
      <c r="F576" t="s">
        <v>249</v>
      </c>
      <c r="G576" t="s">
        <v>18</v>
      </c>
      <c r="H576">
        <v>32590</v>
      </c>
      <c r="I576" t="s">
        <v>6189</v>
      </c>
    </row>
    <row r="577" spans="1:9" x14ac:dyDescent="0.2">
      <c r="A577" t="s">
        <v>3739</v>
      </c>
      <c r="B577" t="s">
        <v>3740</v>
      </c>
      <c r="C577" t="s">
        <v>3741</v>
      </c>
      <c r="D577" t="s">
        <v>3742</v>
      </c>
      <c r="E577" t="s">
        <v>3743</v>
      </c>
      <c r="F577" t="s">
        <v>26</v>
      </c>
      <c r="G577" t="s">
        <v>18</v>
      </c>
      <c r="H577">
        <v>90035</v>
      </c>
      <c r="I577" t="s">
        <v>6190</v>
      </c>
    </row>
    <row r="578" spans="1:9" x14ac:dyDescent="0.2">
      <c r="A578" t="s">
        <v>3745</v>
      </c>
      <c r="B578" t="s">
        <v>3746</v>
      </c>
      <c r="C578" t="s">
        <v>3747</v>
      </c>
      <c r="D578" t="s">
        <v>3748</v>
      </c>
      <c r="E578" t="s">
        <v>3749</v>
      </c>
      <c r="F578" t="s">
        <v>30</v>
      </c>
      <c r="G578" t="s">
        <v>18</v>
      </c>
      <c r="H578">
        <v>27705</v>
      </c>
      <c r="I578" t="s">
        <v>6190</v>
      </c>
    </row>
    <row r="579" spans="1:9" x14ac:dyDescent="0.2">
      <c r="A579" t="s">
        <v>3751</v>
      </c>
      <c r="B579" t="s">
        <v>3752</v>
      </c>
      <c r="C579" t="s">
        <v>3753</v>
      </c>
      <c r="E579" t="s">
        <v>3754</v>
      </c>
      <c r="F579" t="s">
        <v>179</v>
      </c>
      <c r="G579" t="s">
        <v>27</v>
      </c>
      <c r="H579" t="s">
        <v>191</v>
      </c>
      <c r="I579" t="s">
        <v>6190</v>
      </c>
    </row>
    <row r="580" spans="1:9" x14ac:dyDescent="0.2">
      <c r="A580" t="s">
        <v>3756</v>
      </c>
      <c r="B580" t="s">
        <v>3757</v>
      </c>
      <c r="C580" t="s">
        <v>3758</v>
      </c>
      <c r="D580" t="s">
        <v>3759</v>
      </c>
      <c r="E580" t="s">
        <v>3760</v>
      </c>
      <c r="F580" t="s">
        <v>413</v>
      </c>
      <c r="G580" t="s">
        <v>317</v>
      </c>
      <c r="H580" t="s">
        <v>414</v>
      </c>
      <c r="I580" t="s">
        <v>6190</v>
      </c>
    </row>
    <row r="581" spans="1:9" x14ac:dyDescent="0.2">
      <c r="A581" t="s">
        <v>3761</v>
      </c>
      <c r="B581" t="s">
        <v>3762</v>
      </c>
      <c r="C581" t="s">
        <v>3763</v>
      </c>
      <c r="D581" t="s">
        <v>3764</v>
      </c>
      <c r="E581" t="s">
        <v>3765</v>
      </c>
      <c r="F581" t="s">
        <v>3663</v>
      </c>
      <c r="G581" t="s">
        <v>317</v>
      </c>
      <c r="H581" t="s">
        <v>397</v>
      </c>
      <c r="I581" t="s">
        <v>6190</v>
      </c>
    </row>
    <row r="582" spans="1:9" x14ac:dyDescent="0.2">
      <c r="A582" t="s">
        <v>3767</v>
      </c>
      <c r="B582" t="s">
        <v>3768</v>
      </c>
      <c r="C582" t="s">
        <v>3769</v>
      </c>
      <c r="D582" t="s">
        <v>3770</v>
      </c>
      <c r="E582" t="s">
        <v>3771</v>
      </c>
      <c r="F582" t="s">
        <v>145</v>
      </c>
      <c r="G582" t="s">
        <v>18</v>
      </c>
      <c r="H582">
        <v>90605</v>
      </c>
      <c r="I582" t="s">
        <v>6189</v>
      </c>
    </row>
    <row r="583" spans="1:9" x14ac:dyDescent="0.2">
      <c r="A583" t="s">
        <v>3773</v>
      </c>
      <c r="B583" t="s">
        <v>3774</v>
      </c>
      <c r="C583" t="s">
        <v>3775</v>
      </c>
      <c r="E583" t="s">
        <v>3776</v>
      </c>
      <c r="F583" t="s">
        <v>143</v>
      </c>
      <c r="G583" t="s">
        <v>27</v>
      </c>
      <c r="H583" t="s">
        <v>144</v>
      </c>
      <c r="I583" t="s">
        <v>6189</v>
      </c>
    </row>
    <row r="584" spans="1:9" x14ac:dyDescent="0.2">
      <c r="A584" t="s">
        <v>3778</v>
      </c>
      <c r="B584" t="s">
        <v>3779</v>
      </c>
      <c r="C584" t="s">
        <v>3780</v>
      </c>
      <c r="D584" t="s">
        <v>3781</v>
      </c>
      <c r="E584" t="s">
        <v>3782</v>
      </c>
      <c r="F584" t="s">
        <v>37</v>
      </c>
      <c r="G584" t="s">
        <v>18</v>
      </c>
      <c r="H584">
        <v>23237</v>
      </c>
      <c r="I584" t="s">
        <v>6190</v>
      </c>
    </row>
    <row r="585" spans="1:9" x14ac:dyDescent="0.2">
      <c r="A585" t="s">
        <v>3784</v>
      </c>
      <c r="B585" t="s">
        <v>3785</v>
      </c>
      <c r="C585" t="s">
        <v>3786</v>
      </c>
      <c r="D585" t="s">
        <v>3787</v>
      </c>
      <c r="E585" t="s">
        <v>3788</v>
      </c>
      <c r="F585" t="s">
        <v>33</v>
      </c>
      <c r="G585" t="s">
        <v>18</v>
      </c>
      <c r="H585">
        <v>20167</v>
      </c>
      <c r="I585" t="s">
        <v>6189</v>
      </c>
    </row>
    <row r="586" spans="1:9" x14ac:dyDescent="0.2">
      <c r="A586" t="s">
        <v>3790</v>
      </c>
      <c r="B586" t="s">
        <v>3791</v>
      </c>
      <c r="C586" t="s">
        <v>3792</v>
      </c>
      <c r="D586" t="s">
        <v>3793</v>
      </c>
      <c r="E586" t="s">
        <v>3794</v>
      </c>
      <c r="F586" t="s">
        <v>351</v>
      </c>
      <c r="G586" t="s">
        <v>18</v>
      </c>
      <c r="H586">
        <v>89706</v>
      </c>
      <c r="I586" t="s">
        <v>6190</v>
      </c>
    </row>
    <row r="587" spans="1:9" x14ac:dyDescent="0.2">
      <c r="A587" t="s">
        <v>3796</v>
      </c>
      <c r="B587" t="s">
        <v>3797</v>
      </c>
      <c r="C587" t="s">
        <v>3798</v>
      </c>
      <c r="D587" t="s">
        <v>3799</v>
      </c>
      <c r="E587" t="s">
        <v>3800</v>
      </c>
      <c r="F587" t="s">
        <v>359</v>
      </c>
      <c r="G587" t="s">
        <v>317</v>
      </c>
      <c r="H587" t="s">
        <v>360</v>
      </c>
      <c r="I587" t="s">
        <v>6189</v>
      </c>
    </row>
    <row r="588" spans="1:9" x14ac:dyDescent="0.2">
      <c r="A588" t="s">
        <v>3802</v>
      </c>
      <c r="B588" t="s">
        <v>3803</v>
      </c>
      <c r="D588" t="s">
        <v>3804</v>
      </c>
      <c r="E588" t="s">
        <v>3805</v>
      </c>
      <c r="F588" t="s">
        <v>172</v>
      </c>
      <c r="G588" t="s">
        <v>18</v>
      </c>
      <c r="H588">
        <v>55123</v>
      </c>
      <c r="I588" t="s">
        <v>6190</v>
      </c>
    </row>
    <row r="589" spans="1:9" x14ac:dyDescent="0.2">
      <c r="A589" t="s">
        <v>3807</v>
      </c>
      <c r="B589" t="s">
        <v>3808</v>
      </c>
      <c r="C589" t="s">
        <v>3809</v>
      </c>
      <c r="E589" t="s">
        <v>3810</v>
      </c>
      <c r="F589" t="s">
        <v>222</v>
      </c>
      <c r="G589" t="s">
        <v>18</v>
      </c>
      <c r="H589">
        <v>35895</v>
      </c>
      <c r="I589" t="s">
        <v>6189</v>
      </c>
    </row>
    <row r="590" spans="1:9" x14ac:dyDescent="0.2">
      <c r="A590" t="s">
        <v>3812</v>
      </c>
      <c r="B590" t="s">
        <v>3813</v>
      </c>
      <c r="C590" t="s">
        <v>3814</v>
      </c>
      <c r="D590" t="s">
        <v>3815</v>
      </c>
      <c r="E590" t="s">
        <v>3816</v>
      </c>
      <c r="F590" t="s">
        <v>49</v>
      </c>
      <c r="G590" t="s">
        <v>18</v>
      </c>
      <c r="H590">
        <v>88553</v>
      </c>
      <c r="I590" t="s">
        <v>6189</v>
      </c>
    </row>
    <row r="591" spans="1:9" x14ac:dyDescent="0.2">
      <c r="A591" t="s">
        <v>3818</v>
      </c>
      <c r="B591" t="s">
        <v>3819</v>
      </c>
      <c r="C591" t="s">
        <v>3820</v>
      </c>
      <c r="E591" t="s">
        <v>3821</v>
      </c>
      <c r="F591" t="s">
        <v>61</v>
      </c>
      <c r="G591" t="s">
        <v>18</v>
      </c>
      <c r="H591">
        <v>30033</v>
      </c>
      <c r="I591" t="s">
        <v>6190</v>
      </c>
    </row>
    <row r="592" spans="1:9" x14ac:dyDescent="0.2">
      <c r="A592" t="s">
        <v>3823</v>
      </c>
      <c r="B592" t="s">
        <v>3824</v>
      </c>
      <c r="C592" t="s">
        <v>3825</v>
      </c>
      <c r="D592" t="s">
        <v>3826</v>
      </c>
      <c r="E592" t="s">
        <v>3827</v>
      </c>
      <c r="F592" t="s">
        <v>160</v>
      </c>
      <c r="G592" t="s">
        <v>18</v>
      </c>
      <c r="H592">
        <v>92668</v>
      </c>
      <c r="I592" t="s">
        <v>6189</v>
      </c>
    </row>
    <row r="593" spans="1:9" x14ac:dyDescent="0.2">
      <c r="A593" t="s">
        <v>3829</v>
      </c>
      <c r="B593" t="s">
        <v>3830</v>
      </c>
      <c r="C593" t="s">
        <v>3831</v>
      </c>
      <c r="E593" t="s">
        <v>3832</v>
      </c>
      <c r="F593" t="s">
        <v>24</v>
      </c>
      <c r="G593" t="s">
        <v>18</v>
      </c>
      <c r="H593">
        <v>92648</v>
      </c>
      <c r="I593" t="s">
        <v>6189</v>
      </c>
    </row>
    <row r="594" spans="1:9" x14ac:dyDescent="0.2">
      <c r="A594" t="s">
        <v>3834</v>
      </c>
      <c r="B594" t="s">
        <v>3835</v>
      </c>
      <c r="D594" t="s">
        <v>3836</v>
      </c>
      <c r="E594" t="s">
        <v>3837</v>
      </c>
      <c r="F594" t="s">
        <v>44</v>
      </c>
      <c r="G594" t="s">
        <v>18</v>
      </c>
      <c r="H594">
        <v>53285</v>
      </c>
      <c r="I594" t="s">
        <v>6190</v>
      </c>
    </row>
    <row r="595" spans="1:9" x14ac:dyDescent="0.2">
      <c r="A595" t="s">
        <v>3839</v>
      </c>
      <c r="B595" t="s">
        <v>3840</v>
      </c>
      <c r="C595" t="s">
        <v>3841</v>
      </c>
      <c r="E595" t="s">
        <v>3842</v>
      </c>
      <c r="F595" t="s">
        <v>80</v>
      </c>
      <c r="G595" t="s">
        <v>27</v>
      </c>
      <c r="H595" t="s">
        <v>257</v>
      </c>
      <c r="I595" t="s">
        <v>6189</v>
      </c>
    </row>
    <row r="596" spans="1:9" x14ac:dyDescent="0.2">
      <c r="A596" t="s">
        <v>3844</v>
      </c>
      <c r="B596" t="s">
        <v>3845</v>
      </c>
      <c r="C596" t="s">
        <v>3846</v>
      </c>
      <c r="D596" t="s">
        <v>3847</v>
      </c>
      <c r="E596" t="s">
        <v>3848</v>
      </c>
      <c r="F596" t="s">
        <v>64</v>
      </c>
      <c r="G596" t="s">
        <v>18</v>
      </c>
      <c r="H596">
        <v>37416</v>
      </c>
      <c r="I596" t="s">
        <v>6190</v>
      </c>
    </row>
    <row r="597" spans="1:9" x14ac:dyDescent="0.2">
      <c r="A597" t="s">
        <v>3850</v>
      </c>
      <c r="B597" t="s">
        <v>3851</v>
      </c>
      <c r="E597" t="s">
        <v>3852</v>
      </c>
      <c r="F597" t="s">
        <v>306</v>
      </c>
      <c r="G597" t="s">
        <v>27</v>
      </c>
      <c r="H597" t="s">
        <v>307</v>
      </c>
      <c r="I597" t="s">
        <v>6190</v>
      </c>
    </row>
    <row r="598" spans="1:9" x14ac:dyDescent="0.2">
      <c r="A598" t="s">
        <v>3854</v>
      </c>
      <c r="B598" t="s">
        <v>3855</v>
      </c>
      <c r="C598" t="s">
        <v>3856</v>
      </c>
      <c r="D598" t="s">
        <v>3857</v>
      </c>
      <c r="E598" t="s">
        <v>3858</v>
      </c>
      <c r="F598" t="s">
        <v>38</v>
      </c>
      <c r="G598" t="s">
        <v>18</v>
      </c>
      <c r="H598">
        <v>43268</v>
      </c>
      <c r="I598" t="s">
        <v>6190</v>
      </c>
    </row>
    <row r="599" spans="1:9" x14ac:dyDescent="0.2">
      <c r="A599" t="s">
        <v>3860</v>
      </c>
      <c r="B599" t="s">
        <v>3861</v>
      </c>
      <c r="C599" t="s">
        <v>3862</v>
      </c>
      <c r="D599" t="s">
        <v>3863</v>
      </c>
      <c r="E599" t="s">
        <v>3864</v>
      </c>
      <c r="F599" t="s">
        <v>86</v>
      </c>
      <c r="G599" t="s">
        <v>18</v>
      </c>
      <c r="H599">
        <v>91186</v>
      </c>
      <c r="I599" t="s">
        <v>6189</v>
      </c>
    </row>
    <row r="600" spans="1:9" x14ac:dyDescent="0.2">
      <c r="A600" t="s">
        <v>3866</v>
      </c>
      <c r="B600" t="s">
        <v>3867</v>
      </c>
      <c r="C600" t="s">
        <v>3868</v>
      </c>
      <c r="D600" t="s">
        <v>3869</v>
      </c>
      <c r="E600" t="s">
        <v>3870</v>
      </c>
      <c r="F600" t="s">
        <v>149</v>
      </c>
      <c r="G600" t="s">
        <v>18</v>
      </c>
      <c r="H600">
        <v>94159</v>
      </c>
      <c r="I600" t="s">
        <v>6189</v>
      </c>
    </row>
    <row r="601" spans="1:9" x14ac:dyDescent="0.2">
      <c r="A601" t="s">
        <v>3872</v>
      </c>
      <c r="B601" t="s">
        <v>3873</v>
      </c>
      <c r="C601" t="s">
        <v>3874</v>
      </c>
      <c r="E601" t="s">
        <v>3875</v>
      </c>
      <c r="F601" t="s">
        <v>174</v>
      </c>
      <c r="G601" t="s">
        <v>18</v>
      </c>
      <c r="H601">
        <v>71137</v>
      </c>
      <c r="I601" t="s">
        <v>6189</v>
      </c>
    </row>
    <row r="602" spans="1:9" x14ac:dyDescent="0.2">
      <c r="A602" t="s">
        <v>3877</v>
      </c>
      <c r="B602" t="s">
        <v>3878</v>
      </c>
      <c r="C602" t="s">
        <v>3879</v>
      </c>
      <c r="D602" t="s">
        <v>3880</v>
      </c>
      <c r="E602" t="s">
        <v>3881</v>
      </c>
      <c r="F602" t="s">
        <v>45</v>
      </c>
      <c r="G602" t="s">
        <v>18</v>
      </c>
      <c r="H602">
        <v>19141</v>
      </c>
      <c r="I602" t="s">
        <v>6190</v>
      </c>
    </row>
    <row r="603" spans="1:9" x14ac:dyDescent="0.2">
      <c r="A603" t="s">
        <v>3883</v>
      </c>
      <c r="B603" t="s">
        <v>3884</v>
      </c>
      <c r="C603" t="s">
        <v>3885</v>
      </c>
      <c r="D603" t="s">
        <v>3886</v>
      </c>
      <c r="E603" t="s">
        <v>3887</v>
      </c>
      <c r="F603" t="s">
        <v>268</v>
      </c>
      <c r="G603" t="s">
        <v>18</v>
      </c>
      <c r="H603">
        <v>41905</v>
      </c>
      <c r="I603" t="s">
        <v>6189</v>
      </c>
    </row>
    <row r="604" spans="1:9" x14ac:dyDescent="0.2">
      <c r="A604" t="s">
        <v>3889</v>
      </c>
      <c r="B604" t="s">
        <v>3890</v>
      </c>
      <c r="C604" t="s">
        <v>3891</v>
      </c>
      <c r="D604" t="s">
        <v>3892</v>
      </c>
      <c r="E604" t="s">
        <v>3893</v>
      </c>
      <c r="F604" t="s">
        <v>259</v>
      </c>
      <c r="G604" t="s">
        <v>18</v>
      </c>
      <c r="H604">
        <v>43666</v>
      </c>
      <c r="I604" t="s">
        <v>6189</v>
      </c>
    </row>
    <row r="605" spans="1:9" x14ac:dyDescent="0.2">
      <c r="A605" t="s">
        <v>3895</v>
      </c>
      <c r="B605" t="s">
        <v>3896</v>
      </c>
      <c r="C605" t="s">
        <v>3897</v>
      </c>
      <c r="E605" t="s">
        <v>3898</v>
      </c>
      <c r="F605" t="s">
        <v>77</v>
      </c>
      <c r="G605" t="s">
        <v>18</v>
      </c>
      <c r="H605">
        <v>80945</v>
      </c>
      <c r="I605" t="s">
        <v>6190</v>
      </c>
    </row>
    <row r="606" spans="1:9" x14ac:dyDescent="0.2">
      <c r="A606" t="s">
        <v>3900</v>
      </c>
      <c r="B606" t="s">
        <v>3901</v>
      </c>
      <c r="D606" t="s">
        <v>3902</v>
      </c>
      <c r="E606" t="s">
        <v>3903</v>
      </c>
      <c r="F606" t="s">
        <v>379</v>
      </c>
      <c r="G606" t="s">
        <v>317</v>
      </c>
      <c r="H606" t="s">
        <v>380</v>
      </c>
      <c r="I606" t="s">
        <v>6190</v>
      </c>
    </row>
    <row r="607" spans="1:9" x14ac:dyDescent="0.2">
      <c r="A607" t="s">
        <v>3905</v>
      </c>
      <c r="B607" t="s">
        <v>3906</v>
      </c>
      <c r="C607" t="s">
        <v>3907</v>
      </c>
      <c r="D607" t="s">
        <v>3908</v>
      </c>
      <c r="E607" t="s">
        <v>3909</v>
      </c>
      <c r="F607" t="s">
        <v>107</v>
      </c>
      <c r="G607" t="s">
        <v>18</v>
      </c>
      <c r="H607">
        <v>15274</v>
      </c>
      <c r="I607" t="s">
        <v>6189</v>
      </c>
    </row>
    <row r="608" spans="1:9" x14ac:dyDescent="0.2">
      <c r="A608" t="s">
        <v>3911</v>
      </c>
      <c r="B608" t="s">
        <v>3912</v>
      </c>
      <c r="C608" t="s">
        <v>3913</v>
      </c>
      <c r="D608" t="s">
        <v>3914</v>
      </c>
      <c r="E608" t="s">
        <v>3915</v>
      </c>
      <c r="F608" t="s">
        <v>28</v>
      </c>
      <c r="G608" t="s">
        <v>18</v>
      </c>
      <c r="H608">
        <v>33411</v>
      </c>
      <c r="I608" t="s">
        <v>6190</v>
      </c>
    </row>
    <row r="609" spans="1:9" x14ac:dyDescent="0.2">
      <c r="A609" t="s">
        <v>3917</v>
      </c>
      <c r="B609" t="s">
        <v>3918</v>
      </c>
      <c r="C609" t="s">
        <v>3919</v>
      </c>
      <c r="D609" t="s">
        <v>3920</v>
      </c>
      <c r="E609" t="s">
        <v>3921</v>
      </c>
      <c r="F609" t="s">
        <v>174</v>
      </c>
      <c r="G609" t="s">
        <v>18</v>
      </c>
      <c r="H609">
        <v>71115</v>
      </c>
      <c r="I609" t="s">
        <v>6189</v>
      </c>
    </row>
    <row r="610" spans="1:9" x14ac:dyDescent="0.2">
      <c r="A610" t="s">
        <v>3923</v>
      </c>
      <c r="B610" t="s">
        <v>3924</v>
      </c>
      <c r="E610" t="s">
        <v>3925</v>
      </c>
      <c r="F610" t="s">
        <v>254</v>
      </c>
      <c r="G610" t="s">
        <v>18</v>
      </c>
      <c r="H610">
        <v>44105</v>
      </c>
      <c r="I610" t="s">
        <v>6190</v>
      </c>
    </row>
    <row r="611" spans="1:9" x14ac:dyDescent="0.2">
      <c r="A611" t="s">
        <v>3927</v>
      </c>
      <c r="B611" t="s">
        <v>3928</v>
      </c>
      <c r="C611" t="s">
        <v>3929</v>
      </c>
      <c r="D611" t="s">
        <v>3930</v>
      </c>
      <c r="E611" t="s">
        <v>3931</v>
      </c>
      <c r="F611" t="s">
        <v>44</v>
      </c>
      <c r="G611" t="s">
        <v>18</v>
      </c>
      <c r="H611">
        <v>53234</v>
      </c>
      <c r="I611" t="s">
        <v>6189</v>
      </c>
    </row>
    <row r="612" spans="1:9" x14ac:dyDescent="0.2">
      <c r="A612" t="s">
        <v>3933</v>
      </c>
      <c r="B612" t="s">
        <v>3934</v>
      </c>
      <c r="C612" t="s">
        <v>3935</v>
      </c>
      <c r="D612" t="s">
        <v>3936</v>
      </c>
      <c r="E612" t="s">
        <v>3937</v>
      </c>
      <c r="F612" t="s">
        <v>270</v>
      </c>
      <c r="G612" t="s">
        <v>18</v>
      </c>
      <c r="H612">
        <v>33345</v>
      </c>
      <c r="I612" t="s">
        <v>6190</v>
      </c>
    </row>
    <row r="613" spans="1:9" x14ac:dyDescent="0.2">
      <c r="A613" t="s">
        <v>3939</v>
      </c>
      <c r="B613" t="s">
        <v>3940</v>
      </c>
      <c r="C613" t="s">
        <v>3941</v>
      </c>
      <c r="D613" t="s">
        <v>3942</v>
      </c>
      <c r="E613" t="s">
        <v>3943</v>
      </c>
      <c r="F613" t="s">
        <v>174</v>
      </c>
      <c r="G613" t="s">
        <v>18</v>
      </c>
      <c r="H613">
        <v>71105</v>
      </c>
      <c r="I613" t="s">
        <v>6190</v>
      </c>
    </row>
    <row r="614" spans="1:9" x14ac:dyDescent="0.2">
      <c r="A614" t="s">
        <v>3945</v>
      </c>
      <c r="B614" t="s">
        <v>3946</v>
      </c>
      <c r="D614" t="s">
        <v>3947</v>
      </c>
      <c r="E614" t="s">
        <v>3948</v>
      </c>
      <c r="F614" t="s">
        <v>288</v>
      </c>
      <c r="G614" t="s">
        <v>317</v>
      </c>
      <c r="H614" t="s">
        <v>443</v>
      </c>
      <c r="I614" t="s">
        <v>6190</v>
      </c>
    </row>
    <row r="615" spans="1:9" x14ac:dyDescent="0.2">
      <c r="A615" t="s">
        <v>3950</v>
      </c>
      <c r="B615" t="s">
        <v>3951</v>
      </c>
      <c r="D615" t="s">
        <v>3952</v>
      </c>
      <c r="E615" t="s">
        <v>3953</v>
      </c>
      <c r="F615" t="s">
        <v>130</v>
      </c>
      <c r="G615" t="s">
        <v>18</v>
      </c>
      <c r="H615">
        <v>94207</v>
      </c>
      <c r="I615" t="s">
        <v>6190</v>
      </c>
    </row>
    <row r="616" spans="1:9" x14ac:dyDescent="0.2">
      <c r="A616" t="s">
        <v>3955</v>
      </c>
      <c r="B616" t="s">
        <v>3956</v>
      </c>
      <c r="D616" t="s">
        <v>3957</v>
      </c>
      <c r="E616" t="s">
        <v>3958</v>
      </c>
      <c r="F616" t="s">
        <v>129</v>
      </c>
      <c r="G616" t="s">
        <v>18</v>
      </c>
      <c r="H616">
        <v>37240</v>
      </c>
      <c r="I616" t="s">
        <v>6190</v>
      </c>
    </row>
    <row r="617" spans="1:9" x14ac:dyDescent="0.2">
      <c r="A617" t="s">
        <v>3960</v>
      </c>
      <c r="B617" t="s">
        <v>3961</v>
      </c>
      <c r="C617" t="s">
        <v>3962</v>
      </c>
      <c r="D617" t="s">
        <v>3963</v>
      </c>
      <c r="E617" t="s">
        <v>3964</v>
      </c>
      <c r="F617" t="s">
        <v>96</v>
      </c>
      <c r="G617" t="s">
        <v>18</v>
      </c>
      <c r="H617">
        <v>58122</v>
      </c>
      <c r="I617" t="s">
        <v>6189</v>
      </c>
    </row>
    <row r="618" spans="1:9" x14ac:dyDescent="0.2">
      <c r="A618" t="s">
        <v>3966</v>
      </c>
      <c r="B618" t="s">
        <v>3967</v>
      </c>
      <c r="C618" t="s">
        <v>3968</v>
      </c>
      <c r="D618" t="s">
        <v>3969</v>
      </c>
      <c r="E618" t="s">
        <v>3970</v>
      </c>
      <c r="F618" t="s">
        <v>53</v>
      </c>
      <c r="G618" t="s">
        <v>27</v>
      </c>
      <c r="H618" t="s">
        <v>54</v>
      </c>
      <c r="I618" t="s">
        <v>6190</v>
      </c>
    </row>
    <row r="619" spans="1:9" x14ac:dyDescent="0.2">
      <c r="A619" t="s">
        <v>3972</v>
      </c>
      <c r="B619" t="s">
        <v>3973</v>
      </c>
      <c r="C619" t="s">
        <v>3974</v>
      </c>
      <c r="D619" t="s">
        <v>3975</v>
      </c>
      <c r="E619" t="s">
        <v>3976</v>
      </c>
      <c r="F619" t="s">
        <v>89</v>
      </c>
      <c r="G619" t="s">
        <v>18</v>
      </c>
      <c r="H619">
        <v>74184</v>
      </c>
      <c r="I619" t="s">
        <v>6190</v>
      </c>
    </row>
    <row r="620" spans="1:9" x14ac:dyDescent="0.2">
      <c r="A620" t="s">
        <v>3978</v>
      </c>
      <c r="B620" t="s">
        <v>3979</v>
      </c>
      <c r="C620" t="s">
        <v>3980</v>
      </c>
      <c r="D620" t="s">
        <v>3981</v>
      </c>
      <c r="E620" t="s">
        <v>3982</v>
      </c>
      <c r="F620" t="s">
        <v>56</v>
      </c>
      <c r="G620" t="s">
        <v>18</v>
      </c>
      <c r="H620">
        <v>10045</v>
      </c>
      <c r="I620" t="s">
        <v>6189</v>
      </c>
    </row>
    <row r="621" spans="1:9" x14ac:dyDescent="0.2">
      <c r="A621" t="s">
        <v>3984</v>
      </c>
      <c r="B621" t="s">
        <v>3985</v>
      </c>
      <c r="C621" t="s">
        <v>3986</v>
      </c>
      <c r="D621" t="s">
        <v>3987</v>
      </c>
      <c r="E621" t="s">
        <v>3988</v>
      </c>
      <c r="F621" t="s">
        <v>52</v>
      </c>
      <c r="G621" t="s">
        <v>18</v>
      </c>
      <c r="H621">
        <v>34642</v>
      </c>
      <c r="I621" t="s">
        <v>6189</v>
      </c>
    </row>
    <row r="622" spans="1:9" x14ac:dyDescent="0.2">
      <c r="A622" t="s">
        <v>3990</v>
      </c>
      <c r="B622" t="s">
        <v>3991</v>
      </c>
      <c r="C622" t="s">
        <v>3992</v>
      </c>
      <c r="D622" t="s">
        <v>3993</v>
      </c>
      <c r="E622" t="s">
        <v>3994</v>
      </c>
      <c r="F622" t="s">
        <v>2997</v>
      </c>
      <c r="G622" t="s">
        <v>317</v>
      </c>
      <c r="H622" t="s">
        <v>394</v>
      </c>
      <c r="I622" t="s">
        <v>6190</v>
      </c>
    </row>
    <row r="623" spans="1:9" x14ac:dyDescent="0.2">
      <c r="A623" t="s">
        <v>3996</v>
      </c>
      <c r="B623" t="s">
        <v>3997</v>
      </c>
      <c r="C623" t="s">
        <v>3998</v>
      </c>
      <c r="D623" t="s">
        <v>3999</v>
      </c>
      <c r="E623" t="s">
        <v>4000</v>
      </c>
      <c r="F623" t="s">
        <v>188</v>
      </c>
      <c r="G623" t="s">
        <v>18</v>
      </c>
      <c r="H623">
        <v>97296</v>
      </c>
      <c r="I623" t="s">
        <v>6190</v>
      </c>
    </row>
    <row r="624" spans="1:9" x14ac:dyDescent="0.2">
      <c r="A624" t="s">
        <v>4002</v>
      </c>
      <c r="B624" t="s">
        <v>4003</v>
      </c>
      <c r="C624" t="s">
        <v>4004</v>
      </c>
      <c r="E624" t="s">
        <v>4005</v>
      </c>
      <c r="F624" t="s">
        <v>106</v>
      </c>
      <c r="G624" t="s">
        <v>18</v>
      </c>
      <c r="H624">
        <v>89115</v>
      </c>
      <c r="I624" t="s">
        <v>6190</v>
      </c>
    </row>
    <row r="625" spans="1:9" x14ac:dyDescent="0.2">
      <c r="A625" t="s">
        <v>4007</v>
      </c>
      <c r="B625" t="s">
        <v>4008</v>
      </c>
      <c r="D625" t="s">
        <v>4009</v>
      </c>
      <c r="E625" t="s">
        <v>4010</v>
      </c>
      <c r="F625" t="s">
        <v>99</v>
      </c>
      <c r="G625" t="s">
        <v>27</v>
      </c>
      <c r="H625" t="s">
        <v>100</v>
      </c>
      <c r="I625" t="s">
        <v>6190</v>
      </c>
    </row>
    <row r="626" spans="1:9" x14ac:dyDescent="0.2">
      <c r="A626" t="s">
        <v>4012</v>
      </c>
      <c r="B626" t="s">
        <v>4013</v>
      </c>
      <c r="C626" t="s">
        <v>4014</v>
      </c>
      <c r="E626" t="s">
        <v>4015</v>
      </c>
      <c r="F626" t="s">
        <v>338</v>
      </c>
      <c r="G626" t="s">
        <v>317</v>
      </c>
      <c r="H626" t="s">
        <v>339</v>
      </c>
      <c r="I626" t="s">
        <v>6189</v>
      </c>
    </row>
    <row r="627" spans="1:9" x14ac:dyDescent="0.2">
      <c r="A627" t="s">
        <v>4017</v>
      </c>
      <c r="B627" t="s">
        <v>4018</v>
      </c>
      <c r="C627" t="s">
        <v>4019</v>
      </c>
      <c r="D627" t="s">
        <v>4020</v>
      </c>
      <c r="E627" t="s">
        <v>4021</v>
      </c>
      <c r="F627" t="s">
        <v>149</v>
      </c>
      <c r="G627" t="s">
        <v>18</v>
      </c>
      <c r="H627">
        <v>94159</v>
      </c>
      <c r="I627" t="s">
        <v>6190</v>
      </c>
    </row>
    <row r="628" spans="1:9" x14ac:dyDescent="0.2">
      <c r="A628" t="s">
        <v>4023</v>
      </c>
      <c r="B628" t="s">
        <v>4024</v>
      </c>
      <c r="C628" t="s">
        <v>4025</v>
      </c>
      <c r="D628" t="s">
        <v>4026</v>
      </c>
      <c r="E628" t="s">
        <v>4027</v>
      </c>
      <c r="F628" t="s">
        <v>107</v>
      </c>
      <c r="G628" t="s">
        <v>18</v>
      </c>
      <c r="H628">
        <v>15274</v>
      </c>
      <c r="I628" t="s">
        <v>6190</v>
      </c>
    </row>
    <row r="629" spans="1:9" x14ac:dyDescent="0.2">
      <c r="A629" t="s">
        <v>4029</v>
      </c>
      <c r="B629" t="s">
        <v>4030</v>
      </c>
      <c r="C629" t="s">
        <v>4031</v>
      </c>
      <c r="D629" t="s">
        <v>4032</v>
      </c>
      <c r="E629" t="s">
        <v>4033</v>
      </c>
      <c r="F629" t="s">
        <v>62</v>
      </c>
      <c r="G629" t="s">
        <v>18</v>
      </c>
      <c r="H629">
        <v>77281</v>
      </c>
      <c r="I629" t="s">
        <v>6189</v>
      </c>
    </row>
    <row r="630" spans="1:9" x14ac:dyDescent="0.2">
      <c r="A630" t="s">
        <v>4035</v>
      </c>
      <c r="B630" t="s">
        <v>4036</v>
      </c>
      <c r="C630" t="s">
        <v>4037</v>
      </c>
      <c r="D630" t="s">
        <v>4038</v>
      </c>
      <c r="E630" t="s">
        <v>4039</v>
      </c>
      <c r="F630" t="s">
        <v>4040</v>
      </c>
      <c r="G630" t="s">
        <v>317</v>
      </c>
      <c r="H630" t="s">
        <v>415</v>
      </c>
      <c r="I630" t="s">
        <v>6189</v>
      </c>
    </row>
    <row r="631" spans="1:9" x14ac:dyDescent="0.2">
      <c r="A631" t="s">
        <v>4041</v>
      </c>
      <c r="B631" t="s">
        <v>4042</v>
      </c>
      <c r="C631" t="s">
        <v>4043</v>
      </c>
      <c r="E631" t="s">
        <v>4044</v>
      </c>
      <c r="F631" t="s">
        <v>270</v>
      </c>
      <c r="G631" t="s">
        <v>18</v>
      </c>
      <c r="H631">
        <v>33345</v>
      </c>
      <c r="I631" t="s">
        <v>6190</v>
      </c>
    </row>
    <row r="632" spans="1:9" x14ac:dyDescent="0.2">
      <c r="A632" t="s">
        <v>4045</v>
      </c>
      <c r="B632" t="s">
        <v>4046</v>
      </c>
      <c r="C632" t="s">
        <v>4047</v>
      </c>
      <c r="D632" t="s">
        <v>4048</v>
      </c>
      <c r="E632" t="s">
        <v>4049</v>
      </c>
      <c r="F632" t="s">
        <v>189</v>
      </c>
      <c r="G632" t="s">
        <v>18</v>
      </c>
      <c r="H632">
        <v>76210</v>
      </c>
      <c r="I632" t="s">
        <v>6190</v>
      </c>
    </row>
    <row r="633" spans="1:9" x14ac:dyDescent="0.2">
      <c r="A633" t="s">
        <v>4050</v>
      </c>
      <c r="B633" t="s">
        <v>4051</v>
      </c>
      <c r="C633" t="s">
        <v>4052</v>
      </c>
      <c r="D633" t="s">
        <v>4053</v>
      </c>
      <c r="E633" t="s">
        <v>4054</v>
      </c>
      <c r="F633" t="s">
        <v>487</v>
      </c>
      <c r="G633" t="s">
        <v>317</v>
      </c>
      <c r="H633" t="s">
        <v>362</v>
      </c>
      <c r="I633" t="s">
        <v>6189</v>
      </c>
    </row>
    <row r="634" spans="1:9" x14ac:dyDescent="0.2">
      <c r="A634" t="s">
        <v>4056</v>
      </c>
      <c r="B634" t="s">
        <v>4057</v>
      </c>
      <c r="C634" t="s">
        <v>4058</v>
      </c>
      <c r="D634" t="s">
        <v>4059</v>
      </c>
      <c r="E634" t="s">
        <v>4060</v>
      </c>
      <c r="F634" t="s">
        <v>26</v>
      </c>
      <c r="G634" t="s">
        <v>18</v>
      </c>
      <c r="H634">
        <v>90005</v>
      </c>
      <c r="I634" t="s">
        <v>6190</v>
      </c>
    </row>
    <row r="635" spans="1:9" x14ac:dyDescent="0.2">
      <c r="A635" t="s">
        <v>4062</v>
      </c>
      <c r="B635" t="s">
        <v>4063</v>
      </c>
      <c r="C635" t="s">
        <v>4064</v>
      </c>
      <c r="D635" t="s">
        <v>4065</v>
      </c>
      <c r="E635" t="s">
        <v>4066</v>
      </c>
      <c r="F635" t="s">
        <v>201</v>
      </c>
      <c r="G635" t="s">
        <v>18</v>
      </c>
      <c r="H635">
        <v>18706</v>
      </c>
      <c r="I635" t="s">
        <v>6190</v>
      </c>
    </row>
    <row r="636" spans="1:9" x14ac:dyDescent="0.2">
      <c r="A636" t="s">
        <v>4068</v>
      </c>
      <c r="B636" t="s">
        <v>4069</v>
      </c>
      <c r="C636" t="s">
        <v>4070</v>
      </c>
      <c r="D636" t="s">
        <v>4071</v>
      </c>
      <c r="E636" t="s">
        <v>4072</v>
      </c>
      <c r="F636" t="s">
        <v>189</v>
      </c>
      <c r="G636" t="s">
        <v>18</v>
      </c>
      <c r="H636">
        <v>76205</v>
      </c>
      <c r="I636" t="s">
        <v>6190</v>
      </c>
    </row>
    <row r="637" spans="1:9" x14ac:dyDescent="0.2">
      <c r="A637" t="s">
        <v>4074</v>
      </c>
      <c r="B637" t="s">
        <v>4075</v>
      </c>
      <c r="C637" t="s">
        <v>4076</v>
      </c>
      <c r="D637" t="s">
        <v>4077</v>
      </c>
      <c r="E637" t="s">
        <v>4078</v>
      </c>
      <c r="F637" t="s">
        <v>36</v>
      </c>
      <c r="G637" t="s">
        <v>18</v>
      </c>
      <c r="H637">
        <v>64082</v>
      </c>
      <c r="I637" t="s">
        <v>6189</v>
      </c>
    </row>
    <row r="638" spans="1:9" x14ac:dyDescent="0.2">
      <c r="A638" t="s">
        <v>4080</v>
      </c>
      <c r="B638" t="s">
        <v>4081</v>
      </c>
      <c r="C638" t="s">
        <v>4082</v>
      </c>
      <c r="D638" t="s">
        <v>4083</v>
      </c>
      <c r="E638" t="s">
        <v>4084</v>
      </c>
      <c r="F638" t="s">
        <v>87</v>
      </c>
      <c r="G638" t="s">
        <v>18</v>
      </c>
      <c r="H638">
        <v>72209</v>
      </c>
      <c r="I638" t="s">
        <v>6189</v>
      </c>
    </row>
    <row r="639" spans="1:9" x14ac:dyDescent="0.2">
      <c r="A639" t="s">
        <v>4086</v>
      </c>
      <c r="B639" t="s">
        <v>4087</v>
      </c>
      <c r="C639" t="s">
        <v>4088</v>
      </c>
      <c r="D639" t="s">
        <v>4089</v>
      </c>
      <c r="E639" t="s">
        <v>4090</v>
      </c>
      <c r="F639" t="s">
        <v>4091</v>
      </c>
      <c r="G639" t="s">
        <v>317</v>
      </c>
      <c r="H639" t="s">
        <v>323</v>
      </c>
      <c r="I639" t="s">
        <v>6189</v>
      </c>
    </row>
    <row r="640" spans="1:9" x14ac:dyDescent="0.2">
      <c r="A640" t="s">
        <v>4093</v>
      </c>
      <c r="B640" t="s">
        <v>4094</v>
      </c>
      <c r="D640" t="s">
        <v>4095</v>
      </c>
      <c r="E640" t="s">
        <v>4096</v>
      </c>
      <c r="F640" t="s">
        <v>3663</v>
      </c>
      <c r="G640" t="s">
        <v>317</v>
      </c>
      <c r="H640" t="s">
        <v>397</v>
      </c>
      <c r="I640" t="s">
        <v>6189</v>
      </c>
    </row>
    <row r="641" spans="1:9" x14ac:dyDescent="0.2">
      <c r="A641" t="s">
        <v>4098</v>
      </c>
      <c r="B641" t="s">
        <v>4099</v>
      </c>
      <c r="C641" t="s">
        <v>4100</v>
      </c>
      <c r="D641" t="s">
        <v>4101</v>
      </c>
      <c r="E641" t="s">
        <v>4102</v>
      </c>
      <c r="F641" t="s">
        <v>178</v>
      </c>
      <c r="G641" t="s">
        <v>18</v>
      </c>
      <c r="H641">
        <v>16534</v>
      </c>
      <c r="I641" t="s">
        <v>6189</v>
      </c>
    </row>
    <row r="642" spans="1:9" x14ac:dyDescent="0.2">
      <c r="A642" t="s">
        <v>4104</v>
      </c>
      <c r="B642" t="s">
        <v>4105</v>
      </c>
      <c r="D642" t="s">
        <v>4106</v>
      </c>
      <c r="E642" t="s">
        <v>4107</v>
      </c>
      <c r="F642" t="s">
        <v>279</v>
      </c>
      <c r="G642" t="s">
        <v>27</v>
      </c>
      <c r="H642" t="s">
        <v>309</v>
      </c>
      <c r="I642" t="s">
        <v>6190</v>
      </c>
    </row>
    <row r="643" spans="1:9" x14ac:dyDescent="0.2">
      <c r="A643" t="s">
        <v>4109</v>
      </c>
      <c r="B643" t="s">
        <v>4110</v>
      </c>
      <c r="C643" t="s">
        <v>4111</v>
      </c>
      <c r="D643" t="s">
        <v>4112</v>
      </c>
      <c r="E643" t="s">
        <v>4113</v>
      </c>
      <c r="F643" t="s">
        <v>107</v>
      </c>
      <c r="G643" t="s">
        <v>18</v>
      </c>
      <c r="H643">
        <v>15255</v>
      </c>
      <c r="I643" t="s">
        <v>6189</v>
      </c>
    </row>
    <row r="644" spans="1:9" x14ac:dyDescent="0.2">
      <c r="A644" t="s">
        <v>4115</v>
      </c>
      <c r="B644" t="s">
        <v>4116</v>
      </c>
      <c r="C644" t="s">
        <v>4117</v>
      </c>
      <c r="D644" t="s">
        <v>4118</v>
      </c>
      <c r="E644" t="s">
        <v>4119</v>
      </c>
      <c r="F644" t="s">
        <v>4120</v>
      </c>
      <c r="G644" t="s">
        <v>27</v>
      </c>
      <c r="H644" t="s">
        <v>4121</v>
      </c>
      <c r="I644" t="s">
        <v>6189</v>
      </c>
    </row>
    <row r="645" spans="1:9" x14ac:dyDescent="0.2">
      <c r="A645" t="s">
        <v>4123</v>
      </c>
      <c r="B645" t="s">
        <v>4124</v>
      </c>
      <c r="C645" t="s">
        <v>4125</v>
      </c>
      <c r="E645" t="s">
        <v>4126</v>
      </c>
      <c r="F645" t="s">
        <v>51</v>
      </c>
      <c r="G645" t="s">
        <v>18</v>
      </c>
      <c r="H645">
        <v>75260</v>
      </c>
      <c r="I645" t="s">
        <v>6189</v>
      </c>
    </row>
    <row r="646" spans="1:9" x14ac:dyDescent="0.2">
      <c r="A646" t="s">
        <v>4128</v>
      </c>
      <c r="B646" t="s">
        <v>4129</v>
      </c>
      <c r="D646" t="s">
        <v>4130</v>
      </c>
      <c r="E646" t="s">
        <v>4131</v>
      </c>
      <c r="F646" t="s">
        <v>91</v>
      </c>
      <c r="G646" t="s">
        <v>18</v>
      </c>
      <c r="H646">
        <v>33233</v>
      </c>
      <c r="I646" t="s">
        <v>6190</v>
      </c>
    </row>
    <row r="647" spans="1:9" x14ac:dyDescent="0.2">
      <c r="A647" t="s">
        <v>4133</v>
      </c>
      <c r="B647" t="s">
        <v>4134</v>
      </c>
      <c r="C647" t="s">
        <v>4135</v>
      </c>
      <c r="D647" t="s">
        <v>4136</v>
      </c>
      <c r="E647" t="s">
        <v>4137</v>
      </c>
      <c r="F647" t="s">
        <v>466</v>
      </c>
      <c r="G647" t="s">
        <v>18</v>
      </c>
      <c r="H647">
        <v>76905</v>
      </c>
      <c r="I647" t="s">
        <v>6189</v>
      </c>
    </row>
    <row r="648" spans="1:9" x14ac:dyDescent="0.2">
      <c r="A648" t="s">
        <v>4139</v>
      </c>
      <c r="B648" t="s">
        <v>4140</v>
      </c>
      <c r="C648" t="s">
        <v>4141</v>
      </c>
      <c r="D648" t="s">
        <v>4142</v>
      </c>
      <c r="E648" t="s">
        <v>4143</v>
      </c>
      <c r="F648" t="s">
        <v>197</v>
      </c>
      <c r="G648" t="s">
        <v>18</v>
      </c>
      <c r="H648">
        <v>12205</v>
      </c>
      <c r="I648" t="s">
        <v>6189</v>
      </c>
    </row>
    <row r="649" spans="1:9" x14ac:dyDescent="0.2">
      <c r="A649" t="s">
        <v>4145</v>
      </c>
      <c r="B649" t="s">
        <v>4146</v>
      </c>
      <c r="C649" t="s">
        <v>4147</v>
      </c>
      <c r="D649" t="s">
        <v>4148</v>
      </c>
      <c r="E649" t="s">
        <v>4149</v>
      </c>
      <c r="F649" t="s">
        <v>278</v>
      </c>
      <c r="G649" t="s">
        <v>27</v>
      </c>
      <c r="H649" t="s">
        <v>209</v>
      </c>
      <c r="I649" t="s">
        <v>6189</v>
      </c>
    </row>
    <row r="650" spans="1:9" x14ac:dyDescent="0.2">
      <c r="A650" t="s">
        <v>4151</v>
      </c>
      <c r="B650" t="s">
        <v>4152</v>
      </c>
      <c r="C650" t="s">
        <v>4153</v>
      </c>
      <c r="D650" t="s">
        <v>4154</v>
      </c>
      <c r="E650" t="s">
        <v>4155</v>
      </c>
      <c r="F650" t="s">
        <v>38</v>
      </c>
      <c r="G650" t="s">
        <v>18</v>
      </c>
      <c r="H650">
        <v>43240</v>
      </c>
      <c r="I650" t="s">
        <v>6190</v>
      </c>
    </row>
    <row r="651" spans="1:9" x14ac:dyDescent="0.2">
      <c r="A651" t="s">
        <v>4157</v>
      </c>
      <c r="B651" t="s">
        <v>4158</v>
      </c>
      <c r="C651" t="s">
        <v>4159</v>
      </c>
      <c r="D651" t="s">
        <v>4160</v>
      </c>
      <c r="E651" t="s">
        <v>4161</v>
      </c>
      <c r="F651" t="s">
        <v>353</v>
      </c>
      <c r="G651" t="s">
        <v>27</v>
      </c>
      <c r="H651" t="s">
        <v>354</v>
      </c>
      <c r="I651" t="s">
        <v>6190</v>
      </c>
    </row>
    <row r="652" spans="1:9" x14ac:dyDescent="0.2">
      <c r="A652" t="s">
        <v>4163</v>
      </c>
      <c r="B652" t="s">
        <v>4164</v>
      </c>
      <c r="C652" t="s">
        <v>4165</v>
      </c>
      <c r="D652" t="s">
        <v>4166</v>
      </c>
      <c r="E652" t="s">
        <v>4167</v>
      </c>
      <c r="F652" t="s">
        <v>152</v>
      </c>
      <c r="G652" t="s">
        <v>18</v>
      </c>
      <c r="H652">
        <v>92883</v>
      </c>
      <c r="I652" t="s">
        <v>6189</v>
      </c>
    </row>
    <row r="653" spans="1:9" x14ac:dyDescent="0.2">
      <c r="A653" t="s">
        <v>4169</v>
      </c>
      <c r="B653" t="s">
        <v>4170</v>
      </c>
      <c r="D653" t="s">
        <v>4171</v>
      </c>
      <c r="E653" t="s">
        <v>4172</v>
      </c>
      <c r="F653" t="s">
        <v>46</v>
      </c>
      <c r="G653" t="s">
        <v>18</v>
      </c>
      <c r="H653">
        <v>20436</v>
      </c>
      <c r="I653" t="s">
        <v>6190</v>
      </c>
    </row>
    <row r="654" spans="1:9" x14ac:dyDescent="0.2">
      <c r="A654" t="s">
        <v>4174</v>
      </c>
      <c r="B654" t="s">
        <v>4175</v>
      </c>
      <c r="C654" t="s">
        <v>4176</v>
      </c>
      <c r="E654" t="s">
        <v>4177</v>
      </c>
      <c r="F654" t="s">
        <v>460</v>
      </c>
      <c r="G654" t="s">
        <v>317</v>
      </c>
      <c r="H654" t="s">
        <v>329</v>
      </c>
      <c r="I654" t="s">
        <v>6190</v>
      </c>
    </row>
    <row r="655" spans="1:9" x14ac:dyDescent="0.2">
      <c r="A655" t="s">
        <v>4179</v>
      </c>
      <c r="B655" t="s">
        <v>4180</v>
      </c>
      <c r="C655" t="s">
        <v>4181</v>
      </c>
      <c r="D655" t="s">
        <v>4182</v>
      </c>
      <c r="E655" t="s">
        <v>4183</v>
      </c>
      <c r="F655" t="s">
        <v>259</v>
      </c>
      <c r="G655" t="s">
        <v>18</v>
      </c>
      <c r="H655">
        <v>43610</v>
      </c>
      <c r="I655" t="s">
        <v>6190</v>
      </c>
    </row>
    <row r="656" spans="1:9" x14ac:dyDescent="0.2">
      <c r="A656" t="s">
        <v>4185</v>
      </c>
      <c r="B656" t="s">
        <v>4186</v>
      </c>
      <c r="C656" t="s">
        <v>4187</v>
      </c>
      <c r="D656" t="s">
        <v>4188</v>
      </c>
      <c r="E656" t="s">
        <v>4189</v>
      </c>
      <c r="F656" t="s">
        <v>46</v>
      </c>
      <c r="G656" t="s">
        <v>18</v>
      </c>
      <c r="H656">
        <v>20088</v>
      </c>
      <c r="I656" t="s">
        <v>6190</v>
      </c>
    </row>
    <row r="657" spans="1:9" x14ac:dyDescent="0.2">
      <c r="A657" t="s">
        <v>4191</v>
      </c>
      <c r="B657" t="s">
        <v>4192</v>
      </c>
      <c r="C657" t="s">
        <v>4193</v>
      </c>
      <c r="E657" t="s">
        <v>4194</v>
      </c>
      <c r="F657" t="s">
        <v>185</v>
      </c>
      <c r="G657" t="s">
        <v>18</v>
      </c>
      <c r="H657">
        <v>52405</v>
      </c>
      <c r="I657" t="s">
        <v>6189</v>
      </c>
    </row>
    <row r="658" spans="1:9" x14ac:dyDescent="0.2">
      <c r="A658" t="s">
        <v>4196</v>
      </c>
      <c r="B658" t="s">
        <v>4197</v>
      </c>
      <c r="C658" t="s">
        <v>4198</v>
      </c>
      <c r="E658" t="s">
        <v>4199</v>
      </c>
      <c r="F658" t="s">
        <v>132</v>
      </c>
      <c r="G658" t="s">
        <v>18</v>
      </c>
      <c r="H658">
        <v>80045</v>
      </c>
      <c r="I658" t="s">
        <v>6190</v>
      </c>
    </row>
    <row r="659" spans="1:9" x14ac:dyDescent="0.2">
      <c r="A659" t="s">
        <v>4201</v>
      </c>
      <c r="B659" t="s">
        <v>4202</v>
      </c>
      <c r="C659" t="s">
        <v>4203</v>
      </c>
      <c r="D659" t="s">
        <v>4204</v>
      </c>
      <c r="E659" t="s">
        <v>4205</v>
      </c>
      <c r="F659" t="s">
        <v>255</v>
      </c>
      <c r="G659" t="s">
        <v>18</v>
      </c>
      <c r="H659">
        <v>94089</v>
      </c>
      <c r="I659" t="s">
        <v>6189</v>
      </c>
    </row>
    <row r="660" spans="1:9" x14ac:dyDescent="0.2">
      <c r="A660" t="s">
        <v>4207</v>
      </c>
      <c r="B660" t="s">
        <v>4208</v>
      </c>
      <c r="E660" t="s">
        <v>4209</v>
      </c>
      <c r="F660" t="s">
        <v>374</v>
      </c>
      <c r="G660" t="s">
        <v>317</v>
      </c>
      <c r="H660" t="s">
        <v>375</v>
      </c>
      <c r="I660" t="s">
        <v>6189</v>
      </c>
    </row>
    <row r="661" spans="1:9" x14ac:dyDescent="0.2">
      <c r="A661" t="s">
        <v>4211</v>
      </c>
      <c r="B661" t="s">
        <v>4212</v>
      </c>
      <c r="C661" t="s">
        <v>4213</v>
      </c>
      <c r="D661" t="s">
        <v>4214</v>
      </c>
      <c r="E661" t="s">
        <v>4215</v>
      </c>
      <c r="F661" t="s">
        <v>396</v>
      </c>
      <c r="G661" t="s">
        <v>317</v>
      </c>
      <c r="H661" t="s">
        <v>397</v>
      </c>
      <c r="I661" t="s">
        <v>6189</v>
      </c>
    </row>
    <row r="662" spans="1:9" x14ac:dyDescent="0.2">
      <c r="A662" t="s">
        <v>4217</v>
      </c>
      <c r="B662" t="s">
        <v>4218</v>
      </c>
      <c r="C662" t="s">
        <v>4219</v>
      </c>
      <c r="D662" t="s">
        <v>4220</v>
      </c>
      <c r="E662" t="s">
        <v>4221</v>
      </c>
      <c r="F662" t="s">
        <v>173</v>
      </c>
      <c r="G662" t="s">
        <v>18</v>
      </c>
      <c r="H662">
        <v>48930</v>
      </c>
      <c r="I662" t="s">
        <v>6190</v>
      </c>
    </row>
    <row r="663" spans="1:9" x14ac:dyDescent="0.2">
      <c r="A663" t="s">
        <v>4223</v>
      </c>
      <c r="B663" t="s">
        <v>4224</v>
      </c>
      <c r="C663" t="s">
        <v>4225</v>
      </c>
      <c r="D663" t="s">
        <v>4226</v>
      </c>
      <c r="E663" t="s">
        <v>4227</v>
      </c>
      <c r="F663" t="s">
        <v>62</v>
      </c>
      <c r="G663" t="s">
        <v>18</v>
      </c>
      <c r="H663">
        <v>77281</v>
      </c>
      <c r="I663" t="s">
        <v>6189</v>
      </c>
    </row>
    <row r="664" spans="1:9" x14ac:dyDescent="0.2">
      <c r="A664" t="s">
        <v>4229</v>
      </c>
      <c r="B664" t="s">
        <v>4230</v>
      </c>
      <c r="C664" t="s">
        <v>4231</v>
      </c>
      <c r="E664" t="s">
        <v>4232</v>
      </c>
      <c r="F664" t="s">
        <v>60</v>
      </c>
      <c r="G664" t="s">
        <v>18</v>
      </c>
      <c r="H664">
        <v>37131</v>
      </c>
      <c r="I664" t="s">
        <v>6190</v>
      </c>
    </row>
    <row r="665" spans="1:9" x14ac:dyDescent="0.2">
      <c r="A665" t="s">
        <v>4234</v>
      </c>
      <c r="B665" t="s">
        <v>4235</v>
      </c>
      <c r="C665" t="s">
        <v>4236</v>
      </c>
      <c r="E665" t="s">
        <v>4237</v>
      </c>
      <c r="F665" t="s">
        <v>47</v>
      </c>
      <c r="G665" t="s">
        <v>18</v>
      </c>
      <c r="H665">
        <v>25362</v>
      </c>
      <c r="I665" t="s">
        <v>6190</v>
      </c>
    </row>
    <row r="666" spans="1:9" x14ac:dyDescent="0.2">
      <c r="A666" t="s">
        <v>4239</v>
      </c>
      <c r="B666" t="s">
        <v>4240</v>
      </c>
      <c r="C666" t="s">
        <v>4241</v>
      </c>
      <c r="D666" t="s">
        <v>4242</v>
      </c>
      <c r="E666" t="s">
        <v>4243</v>
      </c>
      <c r="F666" t="s">
        <v>178</v>
      </c>
      <c r="G666" t="s">
        <v>18</v>
      </c>
      <c r="H666">
        <v>16534</v>
      </c>
      <c r="I666" t="s">
        <v>6190</v>
      </c>
    </row>
    <row r="667" spans="1:9" x14ac:dyDescent="0.2">
      <c r="A667" t="s">
        <v>4244</v>
      </c>
      <c r="B667" t="s">
        <v>4245</v>
      </c>
      <c r="C667" t="s">
        <v>4246</v>
      </c>
      <c r="D667" t="s">
        <v>4247</v>
      </c>
      <c r="E667" t="s">
        <v>4248</v>
      </c>
      <c r="F667" t="s">
        <v>92</v>
      </c>
      <c r="G667" t="s">
        <v>18</v>
      </c>
      <c r="H667">
        <v>39204</v>
      </c>
      <c r="I667" t="s">
        <v>6189</v>
      </c>
    </row>
    <row r="668" spans="1:9" x14ac:dyDescent="0.2">
      <c r="A668" t="s">
        <v>4250</v>
      </c>
      <c r="B668" t="s">
        <v>4251</v>
      </c>
      <c r="C668" t="s">
        <v>4252</v>
      </c>
      <c r="D668" t="s">
        <v>4253</v>
      </c>
      <c r="E668" t="s">
        <v>4254</v>
      </c>
      <c r="F668" t="s">
        <v>296</v>
      </c>
      <c r="G668" t="s">
        <v>18</v>
      </c>
      <c r="H668">
        <v>79491</v>
      </c>
      <c r="I668" t="s">
        <v>6190</v>
      </c>
    </row>
    <row r="669" spans="1:9" x14ac:dyDescent="0.2">
      <c r="A669" t="s">
        <v>4256</v>
      </c>
      <c r="B669" t="s">
        <v>4257</v>
      </c>
      <c r="C669" t="s">
        <v>4258</v>
      </c>
      <c r="D669" t="s">
        <v>4259</v>
      </c>
      <c r="E669" t="s">
        <v>4260</v>
      </c>
      <c r="F669" t="s">
        <v>400</v>
      </c>
      <c r="G669" t="s">
        <v>317</v>
      </c>
      <c r="H669" t="s">
        <v>401</v>
      </c>
      <c r="I669" t="s">
        <v>6190</v>
      </c>
    </row>
    <row r="670" spans="1:9" x14ac:dyDescent="0.2">
      <c r="A670" t="s">
        <v>4262</v>
      </c>
      <c r="B670" t="s">
        <v>4263</v>
      </c>
      <c r="C670" t="s">
        <v>4264</v>
      </c>
      <c r="D670" t="s">
        <v>4265</v>
      </c>
      <c r="E670" t="s">
        <v>4266</v>
      </c>
      <c r="F670" t="s">
        <v>30</v>
      </c>
      <c r="G670" t="s">
        <v>18</v>
      </c>
      <c r="H670">
        <v>27717</v>
      </c>
      <c r="I670" t="s">
        <v>6189</v>
      </c>
    </row>
    <row r="671" spans="1:9" x14ac:dyDescent="0.2">
      <c r="A671" t="s">
        <v>4268</v>
      </c>
      <c r="B671" t="s">
        <v>4269</v>
      </c>
      <c r="C671" t="s">
        <v>4270</v>
      </c>
      <c r="D671" t="s">
        <v>4271</v>
      </c>
      <c r="E671" t="s">
        <v>4272</v>
      </c>
      <c r="F671" t="s">
        <v>274</v>
      </c>
      <c r="G671" t="s">
        <v>18</v>
      </c>
      <c r="H671">
        <v>29505</v>
      </c>
      <c r="I671" t="s">
        <v>6190</v>
      </c>
    </row>
    <row r="672" spans="1:9" x14ac:dyDescent="0.2">
      <c r="A672" t="s">
        <v>4274</v>
      </c>
      <c r="B672" t="s">
        <v>4275</v>
      </c>
      <c r="C672" t="s">
        <v>4276</v>
      </c>
      <c r="D672" t="s">
        <v>4277</v>
      </c>
      <c r="E672" t="s">
        <v>4278</v>
      </c>
      <c r="F672" t="s">
        <v>78</v>
      </c>
      <c r="G672" t="s">
        <v>18</v>
      </c>
      <c r="H672">
        <v>13205</v>
      </c>
      <c r="I672" t="s">
        <v>6189</v>
      </c>
    </row>
    <row r="673" spans="1:9" x14ac:dyDescent="0.2">
      <c r="A673" t="s">
        <v>4280</v>
      </c>
      <c r="B673" t="s">
        <v>4281</v>
      </c>
      <c r="C673" t="s">
        <v>4282</v>
      </c>
      <c r="D673" t="s">
        <v>4283</v>
      </c>
      <c r="E673" t="s">
        <v>4284</v>
      </c>
      <c r="F673" t="s">
        <v>258</v>
      </c>
      <c r="G673" t="s">
        <v>18</v>
      </c>
      <c r="H673">
        <v>30245</v>
      </c>
      <c r="I673" t="s">
        <v>6190</v>
      </c>
    </row>
    <row r="674" spans="1:9" x14ac:dyDescent="0.2">
      <c r="A674" t="s">
        <v>4286</v>
      </c>
      <c r="B674" t="s">
        <v>4287</v>
      </c>
      <c r="C674" t="s">
        <v>4288</v>
      </c>
      <c r="E674" t="s">
        <v>4289</v>
      </c>
      <c r="F674" t="s">
        <v>62</v>
      </c>
      <c r="G674" t="s">
        <v>18</v>
      </c>
      <c r="H674">
        <v>77070</v>
      </c>
      <c r="I674" t="s">
        <v>6189</v>
      </c>
    </row>
    <row r="675" spans="1:9" x14ac:dyDescent="0.2">
      <c r="A675" t="s">
        <v>4291</v>
      </c>
      <c r="B675" t="s">
        <v>4292</v>
      </c>
      <c r="C675" t="s">
        <v>4293</v>
      </c>
      <c r="D675" t="s">
        <v>4294</v>
      </c>
      <c r="E675" t="s">
        <v>4295</v>
      </c>
      <c r="F675" t="s">
        <v>115</v>
      </c>
      <c r="G675" t="s">
        <v>18</v>
      </c>
      <c r="H675">
        <v>66160</v>
      </c>
      <c r="I675" t="s">
        <v>6189</v>
      </c>
    </row>
    <row r="676" spans="1:9" x14ac:dyDescent="0.2">
      <c r="A676" t="s">
        <v>4297</v>
      </c>
      <c r="B676" t="s">
        <v>4298</v>
      </c>
      <c r="C676" t="s">
        <v>4299</v>
      </c>
      <c r="D676" t="s">
        <v>4300</v>
      </c>
      <c r="E676" t="s">
        <v>4301</v>
      </c>
      <c r="F676" t="s">
        <v>395</v>
      </c>
      <c r="G676" t="s">
        <v>18</v>
      </c>
      <c r="H676">
        <v>34282</v>
      </c>
      <c r="I676" t="s">
        <v>6189</v>
      </c>
    </row>
    <row r="677" spans="1:9" x14ac:dyDescent="0.2">
      <c r="A677" t="s">
        <v>4303</v>
      </c>
      <c r="B677" t="s">
        <v>4304</v>
      </c>
      <c r="D677" t="s">
        <v>4305</v>
      </c>
      <c r="E677" t="s">
        <v>4306</v>
      </c>
      <c r="F677" t="s">
        <v>312</v>
      </c>
      <c r="G677" t="s">
        <v>18</v>
      </c>
      <c r="H677">
        <v>18105</v>
      </c>
      <c r="I677" t="s">
        <v>6189</v>
      </c>
    </row>
    <row r="678" spans="1:9" x14ac:dyDescent="0.2">
      <c r="A678" t="s">
        <v>4308</v>
      </c>
      <c r="B678" t="s">
        <v>4309</v>
      </c>
      <c r="D678" t="s">
        <v>4310</v>
      </c>
      <c r="E678" t="s">
        <v>4311</v>
      </c>
      <c r="F678" t="s">
        <v>213</v>
      </c>
      <c r="G678" t="s">
        <v>18</v>
      </c>
      <c r="H678">
        <v>23663</v>
      </c>
      <c r="I678" t="s">
        <v>6190</v>
      </c>
    </row>
    <row r="679" spans="1:9" x14ac:dyDescent="0.2">
      <c r="A679" t="s">
        <v>4313</v>
      </c>
      <c r="B679" t="s">
        <v>4314</v>
      </c>
      <c r="C679" t="s">
        <v>4315</v>
      </c>
      <c r="D679" t="s">
        <v>4316</v>
      </c>
      <c r="E679" t="s">
        <v>4317</v>
      </c>
      <c r="F679" t="s">
        <v>468</v>
      </c>
      <c r="G679" t="s">
        <v>317</v>
      </c>
      <c r="H679" t="s">
        <v>469</v>
      </c>
      <c r="I679" t="s">
        <v>6190</v>
      </c>
    </row>
    <row r="680" spans="1:9" x14ac:dyDescent="0.2">
      <c r="A680" t="s">
        <v>4319</v>
      </c>
      <c r="B680" t="s">
        <v>4320</v>
      </c>
      <c r="C680" t="s">
        <v>4321</v>
      </c>
      <c r="D680" t="s">
        <v>4322</v>
      </c>
      <c r="E680" t="s">
        <v>4323</v>
      </c>
      <c r="F680" t="s">
        <v>190</v>
      </c>
      <c r="G680" t="s">
        <v>18</v>
      </c>
      <c r="H680">
        <v>67260</v>
      </c>
      <c r="I680" t="s">
        <v>6189</v>
      </c>
    </row>
    <row r="681" spans="1:9" x14ac:dyDescent="0.2">
      <c r="A681" t="s">
        <v>4325</v>
      </c>
      <c r="B681" t="s">
        <v>4326</v>
      </c>
      <c r="C681" t="s">
        <v>4327</v>
      </c>
      <c r="D681" t="s">
        <v>4328</v>
      </c>
      <c r="E681" t="s">
        <v>4329</v>
      </c>
      <c r="F681" t="s">
        <v>278</v>
      </c>
      <c r="G681" t="s">
        <v>27</v>
      </c>
      <c r="H681" t="s">
        <v>209</v>
      </c>
      <c r="I681" t="s">
        <v>6190</v>
      </c>
    </row>
    <row r="682" spans="1:9" x14ac:dyDescent="0.2">
      <c r="A682" t="s">
        <v>4331</v>
      </c>
      <c r="B682" t="s">
        <v>4332</v>
      </c>
      <c r="C682" t="s">
        <v>4333</v>
      </c>
      <c r="E682" t="s">
        <v>4334</v>
      </c>
      <c r="F682" t="s">
        <v>169</v>
      </c>
      <c r="G682" t="s">
        <v>18</v>
      </c>
      <c r="H682">
        <v>6816</v>
      </c>
      <c r="I682" t="s">
        <v>6190</v>
      </c>
    </row>
    <row r="683" spans="1:9" x14ac:dyDescent="0.2">
      <c r="A683" t="s">
        <v>4336</v>
      </c>
      <c r="B683" t="s">
        <v>4337</v>
      </c>
      <c r="C683" t="s">
        <v>4338</v>
      </c>
      <c r="D683" t="s">
        <v>4339</v>
      </c>
      <c r="E683" t="s">
        <v>4340</v>
      </c>
      <c r="F683" t="s">
        <v>247</v>
      </c>
      <c r="G683" t="s">
        <v>27</v>
      </c>
      <c r="H683" t="s">
        <v>248</v>
      </c>
      <c r="I683" t="s">
        <v>6189</v>
      </c>
    </row>
    <row r="684" spans="1:9" x14ac:dyDescent="0.2">
      <c r="A684" t="s">
        <v>4342</v>
      </c>
      <c r="B684" t="s">
        <v>4343</v>
      </c>
      <c r="C684" t="s">
        <v>4344</v>
      </c>
      <c r="D684" t="s">
        <v>4345</v>
      </c>
      <c r="E684" t="s">
        <v>4346</v>
      </c>
      <c r="F684" t="s">
        <v>21</v>
      </c>
      <c r="G684" t="s">
        <v>18</v>
      </c>
      <c r="H684">
        <v>32209</v>
      </c>
      <c r="I684" t="s">
        <v>6189</v>
      </c>
    </row>
    <row r="685" spans="1:9" x14ac:dyDescent="0.2">
      <c r="A685" t="s">
        <v>4348</v>
      </c>
      <c r="B685" t="s">
        <v>4349</v>
      </c>
      <c r="C685" t="s">
        <v>4350</v>
      </c>
      <c r="D685" t="s">
        <v>4351</v>
      </c>
      <c r="E685" t="s">
        <v>4352</v>
      </c>
      <c r="F685" t="s">
        <v>62</v>
      </c>
      <c r="G685" t="s">
        <v>18</v>
      </c>
      <c r="H685">
        <v>77299</v>
      </c>
      <c r="I685" t="s">
        <v>6190</v>
      </c>
    </row>
    <row r="686" spans="1:9" x14ac:dyDescent="0.2">
      <c r="A686" t="s">
        <v>4354</v>
      </c>
      <c r="B686" t="s">
        <v>4355</v>
      </c>
      <c r="D686" t="s">
        <v>4356</v>
      </c>
      <c r="E686" t="s">
        <v>4357</v>
      </c>
      <c r="F686" t="s">
        <v>188</v>
      </c>
      <c r="G686" t="s">
        <v>18</v>
      </c>
      <c r="H686">
        <v>97255</v>
      </c>
      <c r="I686" t="s">
        <v>6190</v>
      </c>
    </row>
    <row r="687" spans="1:9" x14ac:dyDescent="0.2">
      <c r="A687" t="s">
        <v>4359</v>
      </c>
      <c r="B687" t="s">
        <v>4360</v>
      </c>
      <c r="C687" t="s">
        <v>4361</v>
      </c>
      <c r="D687" t="s">
        <v>4362</v>
      </c>
      <c r="E687" t="s">
        <v>4363</v>
      </c>
      <c r="F687" t="s">
        <v>86</v>
      </c>
      <c r="G687" t="s">
        <v>18</v>
      </c>
      <c r="H687">
        <v>91186</v>
      </c>
      <c r="I687" t="s">
        <v>6189</v>
      </c>
    </row>
    <row r="688" spans="1:9" x14ac:dyDescent="0.2">
      <c r="A688" t="s">
        <v>4365</v>
      </c>
      <c r="B688" t="s">
        <v>4366</v>
      </c>
      <c r="C688" t="s">
        <v>4367</v>
      </c>
      <c r="D688" t="s">
        <v>4368</v>
      </c>
      <c r="E688" t="s">
        <v>4369</v>
      </c>
      <c r="F688" t="s">
        <v>177</v>
      </c>
      <c r="G688" t="s">
        <v>18</v>
      </c>
      <c r="H688">
        <v>92725</v>
      </c>
      <c r="I688" t="s">
        <v>6189</v>
      </c>
    </row>
    <row r="689" spans="1:9" x14ac:dyDescent="0.2">
      <c r="A689" t="s">
        <v>4371</v>
      </c>
      <c r="B689" t="s">
        <v>4372</v>
      </c>
      <c r="C689" t="s">
        <v>4373</v>
      </c>
      <c r="D689" t="s">
        <v>4374</v>
      </c>
      <c r="E689" t="s">
        <v>4375</v>
      </c>
      <c r="F689" t="s">
        <v>97</v>
      </c>
      <c r="G689" t="s">
        <v>18</v>
      </c>
      <c r="H689">
        <v>95160</v>
      </c>
      <c r="I689" t="s">
        <v>6190</v>
      </c>
    </row>
    <row r="690" spans="1:9" x14ac:dyDescent="0.2">
      <c r="A690" t="s">
        <v>4377</v>
      </c>
      <c r="B690" t="s">
        <v>4378</v>
      </c>
      <c r="C690" t="s">
        <v>4379</v>
      </c>
      <c r="D690" t="s">
        <v>4380</v>
      </c>
      <c r="E690" t="s">
        <v>4381</v>
      </c>
      <c r="F690" t="s">
        <v>332</v>
      </c>
      <c r="G690" t="s">
        <v>317</v>
      </c>
      <c r="H690" t="s">
        <v>333</v>
      </c>
      <c r="I690" t="s">
        <v>6190</v>
      </c>
    </row>
    <row r="691" spans="1:9" x14ac:dyDescent="0.2">
      <c r="A691" t="s">
        <v>4383</v>
      </c>
      <c r="B691" t="s">
        <v>4384</v>
      </c>
      <c r="C691" t="s">
        <v>4385</v>
      </c>
      <c r="D691" t="s">
        <v>4386</v>
      </c>
      <c r="E691" t="s">
        <v>4387</v>
      </c>
      <c r="F691" t="s">
        <v>77</v>
      </c>
      <c r="G691" t="s">
        <v>18</v>
      </c>
      <c r="H691">
        <v>80935</v>
      </c>
      <c r="I691" t="s">
        <v>6190</v>
      </c>
    </row>
    <row r="692" spans="1:9" x14ac:dyDescent="0.2">
      <c r="A692" t="s">
        <v>4389</v>
      </c>
      <c r="B692" t="s">
        <v>4390</v>
      </c>
      <c r="E692" t="s">
        <v>4391</v>
      </c>
      <c r="F692" t="s">
        <v>259</v>
      </c>
      <c r="G692" t="s">
        <v>18</v>
      </c>
      <c r="H692">
        <v>43605</v>
      </c>
      <c r="I692" t="s">
        <v>6190</v>
      </c>
    </row>
    <row r="693" spans="1:9" x14ac:dyDescent="0.2">
      <c r="A693" t="s">
        <v>4393</v>
      </c>
      <c r="B693" t="s">
        <v>4394</v>
      </c>
      <c r="C693" t="s">
        <v>4395</v>
      </c>
      <c r="D693" t="s">
        <v>4396</v>
      </c>
      <c r="E693" t="s">
        <v>4397</v>
      </c>
      <c r="F693" t="s">
        <v>116</v>
      </c>
      <c r="G693" t="s">
        <v>18</v>
      </c>
      <c r="H693">
        <v>33436</v>
      </c>
      <c r="I693" t="s">
        <v>6189</v>
      </c>
    </row>
    <row r="694" spans="1:9" x14ac:dyDescent="0.2">
      <c r="A694" t="s">
        <v>4399</v>
      </c>
      <c r="B694" t="s">
        <v>4400</v>
      </c>
      <c r="C694" t="s">
        <v>4401</v>
      </c>
      <c r="D694" t="s">
        <v>4402</v>
      </c>
      <c r="E694" t="s">
        <v>4403</v>
      </c>
      <c r="F694" t="s">
        <v>50</v>
      </c>
      <c r="G694" t="s">
        <v>18</v>
      </c>
      <c r="H694">
        <v>45999</v>
      </c>
      <c r="I694" t="s">
        <v>6190</v>
      </c>
    </row>
    <row r="695" spans="1:9" x14ac:dyDescent="0.2">
      <c r="A695" t="s">
        <v>4405</v>
      </c>
      <c r="B695" t="s">
        <v>4406</v>
      </c>
      <c r="C695" t="s">
        <v>4407</v>
      </c>
      <c r="D695" t="s">
        <v>4408</v>
      </c>
      <c r="E695" t="s">
        <v>4409</v>
      </c>
      <c r="F695" t="s">
        <v>103</v>
      </c>
      <c r="G695" t="s">
        <v>18</v>
      </c>
      <c r="H695">
        <v>63121</v>
      </c>
      <c r="I695" t="s">
        <v>6189</v>
      </c>
    </row>
    <row r="696" spans="1:9" x14ac:dyDescent="0.2">
      <c r="A696" t="s">
        <v>4411</v>
      </c>
      <c r="B696" t="s">
        <v>4412</v>
      </c>
      <c r="C696" t="s">
        <v>4413</v>
      </c>
      <c r="D696" t="s">
        <v>4414</v>
      </c>
      <c r="E696" t="s">
        <v>4415</v>
      </c>
      <c r="F696" t="s">
        <v>242</v>
      </c>
      <c r="G696" t="s">
        <v>18</v>
      </c>
      <c r="H696">
        <v>10705</v>
      </c>
      <c r="I696" t="s">
        <v>6190</v>
      </c>
    </row>
    <row r="697" spans="1:9" x14ac:dyDescent="0.2">
      <c r="A697" t="s">
        <v>4417</v>
      </c>
      <c r="B697" t="s">
        <v>4418</v>
      </c>
      <c r="C697" t="s">
        <v>4419</v>
      </c>
      <c r="D697" t="s">
        <v>4420</v>
      </c>
      <c r="E697" t="s">
        <v>4421</v>
      </c>
      <c r="F697" t="s">
        <v>19</v>
      </c>
      <c r="G697" t="s">
        <v>18</v>
      </c>
      <c r="H697">
        <v>21290</v>
      </c>
      <c r="I697" t="s">
        <v>6189</v>
      </c>
    </row>
    <row r="698" spans="1:9" x14ac:dyDescent="0.2">
      <c r="A698" t="s">
        <v>4423</v>
      </c>
      <c r="B698" t="s">
        <v>4424</v>
      </c>
      <c r="C698" t="s">
        <v>4425</v>
      </c>
      <c r="D698" t="s">
        <v>4426</v>
      </c>
      <c r="E698" t="s">
        <v>4427</v>
      </c>
      <c r="F698" t="s">
        <v>21</v>
      </c>
      <c r="G698" t="s">
        <v>18</v>
      </c>
      <c r="H698">
        <v>32230</v>
      </c>
      <c r="I698" t="s">
        <v>6190</v>
      </c>
    </row>
    <row r="699" spans="1:9" x14ac:dyDescent="0.2">
      <c r="A699" t="s">
        <v>4429</v>
      </c>
      <c r="B699" t="s">
        <v>4430</v>
      </c>
      <c r="E699" t="s">
        <v>4431</v>
      </c>
      <c r="F699" t="s">
        <v>390</v>
      </c>
      <c r="G699" t="s">
        <v>317</v>
      </c>
      <c r="H699" t="s">
        <v>391</v>
      </c>
      <c r="I699" t="s">
        <v>6190</v>
      </c>
    </row>
    <row r="700" spans="1:9" x14ac:dyDescent="0.2">
      <c r="A700" t="s">
        <v>4433</v>
      </c>
      <c r="B700" t="s">
        <v>4434</v>
      </c>
      <c r="C700" t="s">
        <v>4435</v>
      </c>
      <c r="D700" t="s">
        <v>4436</v>
      </c>
      <c r="E700" t="s">
        <v>4437</v>
      </c>
      <c r="F700" t="s">
        <v>288</v>
      </c>
      <c r="G700" t="s">
        <v>317</v>
      </c>
      <c r="H700" t="s">
        <v>443</v>
      </c>
      <c r="I700" t="s">
        <v>6190</v>
      </c>
    </row>
    <row r="701" spans="1:9" x14ac:dyDescent="0.2">
      <c r="A701" t="s">
        <v>4439</v>
      </c>
      <c r="B701" t="s">
        <v>4440</v>
      </c>
      <c r="C701" t="s">
        <v>4441</v>
      </c>
      <c r="D701" t="s">
        <v>4442</v>
      </c>
      <c r="E701" t="s">
        <v>4443</v>
      </c>
      <c r="F701" t="s">
        <v>91</v>
      </c>
      <c r="G701" t="s">
        <v>18</v>
      </c>
      <c r="H701">
        <v>33196</v>
      </c>
      <c r="I701" t="s">
        <v>6189</v>
      </c>
    </row>
    <row r="702" spans="1:9" x14ac:dyDescent="0.2">
      <c r="A702" t="s">
        <v>4445</v>
      </c>
      <c r="B702" t="s">
        <v>4446</v>
      </c>
      <c r="C702" t="s">
        <v>4447</v>
      </c>
      <c r="E702" t="s">
        <v>4448</v>
      </c>
      <c r="F702" t="s">
        <v>149</v>
      </c>
      <c r="G702" t="s">
        <v>18</v>
      </c>
      <c r="H702">
        <v>94121</v>
      </c>
      <c r="I702" t="s">
        <v>6190</v>
      </c>
    </row>
    <row r="703" spans="1:9" x14ac:dyDescent="0.2">
      <c r="A703" t="s">
        <v>4450</v>
      </c>
      <c r="B703" t="s">
        <v>4451</v>
      </c>
      <c r="C703" t="s">
        <v>4452</v>
      </c>
      <c r="D703" t="s">
        <v>4453</v>
      </c>
      <c r="E703" t="s">
        <v>4454</v>
      </c>
      <c r="F703" t="s">
        <v>389</v>
      </c>
      <c r="G703" t="s">
        <v>317</v>
      </c>
      <c r="H703" t="s">
        <v>347</v>
      </c>
      <c r="I703" t="s">
        <v>6189</v>
      </c>
    </row>
    <row r="704" spans="1:9" x14ac:dyDescent="0.2">
      <c r="A704" t="s">
        <v>4456</v>
      </c>
      <c r="B704" t="s">
        <v>4457</v>
      </c>
      <c r="C704" t="s">
        <v>4458</v>
      </c>
      <c r="E704" t="s">
        <v>4459</v>
      </c>
      <c r="F704" t="s">
        <v>210</v>
      </c>
      <c r="G704" t="s">
        <v>18</v>
      </c>
      <c r="H704">
        <v>33982</v>
      </c>
      <c r="I704" t="s">
        <v>6189</v>
      </c>
    </row>
    <row r="705" spans="1:9" x14ac:dyDescent="0.2">
      <c r="A705" t="s">
        <v>4461</v>
      </c>
      <c r="B705" t="s">
        <v>4462</v>
      </c>
      <c r="D705" t="s">
        <v>4463</v>
      </c>
      <c r="E705" t="s">
        <v>4464</v>
      </c>
      <c r="F705" t="s">
        <v>1281</v>
      </c>
      <c r="G705" t="s">
        <v>317</v>
      </c>
      <c r="H705" t="s">
        <v>443</v>
      </c>
      <c r="I705" t="s">
        <v>6189</v>
      </c>
    </row>
    <row r="706" spans="1:9" x14ac:dyDescent="0.2">
      <c r="A706" t="s">
        <v>4466</v>
      </c>
      <c r="B706" t="s">
        <v>4467</v>
      </c>
      <c r="D706" t="s">
        <v>4468</v>
      </c>
      <c r="E706" t="s">
        <v>4469</v>
      </c>
      <c r="F706" t="s">
        <v>56</v>
      </c>
      <c r="G706" t="s">
        <v>18</v>
      </c>
      <c r="H706">
        <v>10125</v>
      </c>
      <c r="I706" t="s">
        <v>6189</v>
      </c>
    </row>
    <row r="707" spans="1:9" x14ac:dyDescent="0.2">
      <c r="A707" t="s">
        <v>4471</v>
      </c>
      <c r="B707" t="s">
        <v>4472</v>
      </c>
      <c r="C707" t="s">
        <v>4473</v>
      </c>
      <c r="D707" t="s">
        <v>4474</v>
      </c>
      <c r="E707" t="s">
        <v>4475</v>
      </c>
      <c r="F707" t="s">
        <v>294</v>
      </c>
      <c r="G707" t="s">
        <v>18</v>
      </c>
      <c r="H707">
        <v>29305</v>
      </c>
      <c r="I707" t="s">
        <v>6190</v>
      </c>
    </row>
    <row r="708" spans="1:9" x14ac:dyDescent="0.2">
      <c r="A708" t="s">
        <v>4477</v>
      </c>
      <c r="B708" t="s">
        <v>4478</v>
      </c>
      <c r="C708" t="s">
        <v>4479</v>
      </c>
      <c r="D708" t="s">
        <v>4480</v>
      </c>
      <c r="E708" t="s">
        <v>4481</v>
      </c>
      <c r="F708" t="s">
        <v>207</v>
      </c>
      <c r="G708" t="s">
        <v>18</v>
      </c>
      <c r="H708">
        <v>93305</v>
      </c>
      <c r="I708" t="s">
        <v>6190</v>
      </c>
    </row>
    <row r="709" spans="1:9" x14ac:dyDescent="0.2">
      <c r="A709" t="s">
        <v>4483</v>
      </c>
      <c r="B709" t="s">
        <v>4484</v>
      </c>
      <c r="D709" t="s">
        <v>4485</v>
      </c>
      <c r="E709" t="s">
        <v>4486</v>
      </c>
      <c r="F709" t="s">
        <v>381</v>
      </c>
      <c r="G709" t="s">
        <v>317</v>
      </c>
      <c r="H709" t="s">
        <v>382</v>
      </c>
      <c r="I709" t="s">
        <v>6190</v>
      </c>
    </row>
    <row r="710" spans="1:9" x14ac:dyDescent="0.2">
      <c r="A710" t="s">
        <v>4488</v>
      </c>
      <c r="B710" t="s">
        <v>4489</v>
      </c>
      <c r="C710" t="s">
        <v>4490</v>
      </c>
      <c r="D710" t="s">
        <v>4491</v>
      </c>
      <c r="E710" t="s">
        <v>4492</v>
      </c>
      <c r="F710" t="s">
        <v>103</v>
      </c>
      <c r="G710" t="s">
        <v>18</v>
      </c>
      <c r="H710">
        <v>63169</v>
      </c>
      <c r="I710" t="s">
        <v>6189</v>
      </c>
    </row>
    <row r="711" spans="1:9" x14ac:dyDescent="0.2">
      <c r="A711" t="s">
        <v>4494</v>
      </c>
      <c r="B711" t="s">
        <v>4495</v>
      </c>
      <c r="D711" t="s">
        <v>4496</v>
      </c>
      <c r="E711" t="s">
        <v>4497</v>
      </c>
      <c r="F711" t="s">
        <v>65</v>
      </c>
      <c r="G711" t="s">
        <v>18</v>
      </c>
      <c r="H711">
        <v>46896</v>
      </c>
      <c r="I711" t="s">
        <v>6189</v>
      </c>
    </row>
    <row r="712" spans="1:9" x14ac:dyDescent="0.2">
      <c r="A712" t="s">
        <v>4499</v>
      </c>
      <c r="B712" t="s">
        <v>4500</v>
      </c>
      <c r="C712" t="s">
        <v>4501</v>
      </c>
      <c r="D712" t="s">
        <v>4502</v>
      </c>
      <c r="E712" t="s">
        <v>4503</v>
      </c>
      <c r="F712" t="s">
        <v>199</v>
      </c>
      <c r="G712" t="s">
        <v>18</v>
      </c>
      <c r="H712">
        <v>55564</v>
      </c>
      <c r="I712" t="s">
        <v>6190</v>
      </c>
    </row>
    <row r="713" spans="1:9" x14ac:dyDescent="0.2">
      <c r="A713" t="s">
        <v>4505</v>
      </c>
      <c r="B713" t="s">
        <v>4506</v>
      </c>
      <c r="C713" t="s">
        <v>4507</v>
      </c>
      <c r="D713" t="s">
        <v>4508</v>
      </c>
      <c r="E713" t="s">
        <v>4509</v>
      </c>
      <c r="F713" t="s">
        <v>4510</v>
      </c>
      <c r="G713" t="s">
        <v>18</v>
      </c>
      <c r="H713">
        <v>72905</v>
      </c>
      <c r="I713" t="s">
        <v>6190</v>
      </c>
    </row>
    <row r="714" spans="1:9" x14ac:dyDescent="0.2">
      <c r="A714" t="s">
        <v>4512</v>
      </c>
      <c r="B714" t="s">
        <v>4513</v>
      </c>
      <c r="E714" t="s">
        <v>4514</v>
      </c>
      <c r="F714" t="s">
        <v>285</v>
      </c>
      <c r="G714" t="s">
        <v>27</v>
      </c>
      <c r="H714" t="s">
        <v>286</v>
      </c>
      <c r="I714" t="s">
        <v>6190</v>
      </c>
    </row>
    <row r="715" spans="1:9" x14ac:dyDescent="0.2">
      <c r="A715" t="s">
        <v>4516</v>
      </c>
      <c r="B715" t="s">
        <v>4517</v>
      </c>
      <c r="C715" t="s">
        <v>4518</v>
      </c>
      <c r="D715" t="s">
        <v>4519</v>
      </c>
      <c r="E715" t="s">
        <v>4520</v>
      </c>
      <c r="F715" t="s">
        <v>290</v>
      </c>
      <c r="G715" t="s">
        <v>18</v>
      </c>
      <c r="H715">
        <v>95210</v>
      </c>
      <c r="I715" t="s">
        <v>6190</v>
      </c>
    </row>
    <row r="716" spans="1:9" x14ac:dyDescent="0.2">
      <c r="A716" t="s">
        <v>4522</v>
      </c>
      <c r="B716" t="s">
        <v>4523</v>
      </c>
      <c r="C716" t="s">
        <v>4524</v>
      </c>
      <c r="D716" t="s">
        <v>4525</v>
      </c>
      <c r="E716" t="s">
        <v>4526</v>
      </c>
      <c r="F716" t="s">
        <v>435</v>
      </c>
      <c r="G716" t="s">
        <v>317</v>
      </c>
      <c r="H716" t="s">
        <v>409</v>
      </c>
      <c r="I716" t="s">
        <v>6189</v>
      </c>
    </row>
    <row r="717" spans="1:9" x14ac:dyDescent="0.2">
      <c r="A717" t="s">
        <v>4528</v>
      </c>
      <c r="B717" t="s">
        <v>4529</v>
      </c>
      <c r="C717" t="s">
        <v>4530</v>
      </c>
      <c r="E717" t="s">
        <v>4531</v>
      </c>
      <c r="F717" t="s">
        <v>136</v>
      </c>
      <c r="G717" t="s">
        <v>18</v>
      </c>
      <c r="H717">
        <v>33686</v>
      </c>
      <c r="I717" t="s">
        <v>6190</v>
      </c>
    </row>
    <row r="718" spans="1:9" x14ac:dyDescent="0.2">
      <c r="A718" t="s">
        <v>4533</v>
      </c>
      <c r="B718" t="s">
        <v>4534</v>
      </c>
      <c r="C718" t="s">
        <v>4535</v>
      </c>
      <c r="D718" t="s">
        <v>4536</v>
      </c>
      <c r="E718" t="s">
        <v>4537</v>
      </c>
      <c r="F718" t="s">
        <v>1446</v>
      </c>
      <c r="G718" t="s">
        <v>317</v>
      </c>
      <c r="H718" t="s">
        <v>459</v>
      </c>
      <c r="I718" t="s">
        <v>6190</v>
      </c>
    </row>
    <row r="719" spans="1:9" x14ac:dyDescent="0.2">
      <c r="A719" t="s">
        <v>4539</v>
      </c>
      <c r="B719" t="s">
        <v>4540</v>
      </c>
      <c r="C719" t="s">
        <v>4541</v>
      </c>
      <c r="D719" t="s">
        <v>4542</v>
      </c>
      <c r="E719" t="s">
        <v>4543</v>
      </c>
      <c r="F719" t="s">
        <v>45</v>
      </c>
      <c r="G719" t="s">
        <v>18</v>
      </c>
      <c r="H719">
        <v>19104</v>
      </c>
      <c r="I719" t="s">
        <v>6190</v>
      </c>
    </row>
    <row r="720" spans="1:9" x14ac:dyDescent="0.2">
      <c r="A720" t="s">
        <v>4545</v>
      </c>
      <c r="B720" t="s">
        <v>4546</v>
      </c>
      <c r="C720" t="s">
        <v>4547</v>
      </c>
      <c r="D720" t="s">
        <v>4548</v>
      </c>
      <c r="E720" t="s">
        <v>4549</v>
      </c>
      <c r="F720" t="s">
        <v>466</v>
      </c>
      <c r="G720" t="s">
        <v>18</v>
      </c>
      <c r="H720">
        <v>76905</v>
      </c>
      <c r="I720" t="s">
        <v>6190</v>
      </c>
    </row>
    <row r="721" spans="1:9" x14ac:dyDescent="0.2">
      <c r="A721" t="s">
        <v>4551</v>
      </c>
      <c r="B721" t="s">
        <v>4552</v>
      </c>
      <c r="C721" t="s">
        <v>4553</v>
      </c>
      <c r="D721" t="s">
        <v>4554</v>
      </c>
      <c r="E721" t="s">
        <v>4555</v>
      </c>
      <c r="F721" t="s">
        <v>26</v>
      </c>
      <c r="G721" t="s">
        <v>18</v>
      </c>
      <c r="H721">
        <v>90035</v>
      </c>
      <c r="I721" t="s">
        <v>6189</v>
      </c>
    </row>
    <row r="722" spans="1:9" x14ac:dyDescent="0.2">
      <c r="A722" t="s">
        <v>4557</v>
      </c>
      <c r="B722" t="s">
        <v>4558</v>
      </c>
      <c r="C722" t="s">
        <v>4559</v>
      </c>
      <c r="D722" t="s">
        <v>4560</v>
      </c>
      <c r="E722" t="s">
        <v>4561</v>
      </c>
      <c r="F722" t="s">
        <v>173</v>
      </c>
      <c r="G722" t="s">
        <v>18</v>
      </c>
      <c r="H722">
        <v>48912</v>
      </c>
      <c r="I722" t="s">
        <v>6189</v>
      </c>
    </row>
    <row r="723" spans="1:9" x14ac:dyDescent="0.2">
      <c r="A723" t="s">
        <v>4563</v>
      </c>
      <c r="B723" t="s">
        <v>4564</v>
      </c>
      <c r="C723" t="s">
        <v>4565</v>
      </c>
      <c r="D723" t="s">
        <v>4566</v>
      </c>
      <c r="E723" t="s">
        <v>4567</v>
      </c>
      <c r="F723" t="s">
        <v>208</v>
      </c>
      <c r="G723" t="s">
        <v>18</v>
      </c>
      <c r="H723">
        <v>34615</v>
      </c>
      <c r="I723" t="s">
        <v>6189</v>
      </c>
    </row>
    <row r="724" spans="1:9" x14ac:dyDescent="0.2">
      <c r="A724" t="s">
        <v>4569</v>
      </c>
      <c r="B724" t="s">
        <v>4570</v>
      </c>
      <c r="D724" t="s">
        <v>4571</v>
      </c>
      <c r="E724" t="s">
        <v>4572</v>
      </c>
      <c r="F724" t="s">
        <v>145</v>
      </c>
      <c r="G724" t="s">
        <v>18</v>
      </c>
      <c r="H724">
        <v>90605</v>
      </c>
      <c r="I724" t="s">
        <v>6190</v>
      </c>
    </row>
    <row r="725" spans="1:9" x14ac:dyDescent="0.2">
      <c r="A725" t="s">
        <v>4574</v>
      </c>
      <c r="B725" t="s">
        <v>4575</v>
      </c>
      <c r="C725" t="s">
        <v>4576</v>
      </c>
      <c r="D725" t="s">
        <v>4577</v>
      </c>
      <c r="E725" t="s">
        <v>4578</v>
      </c>
      <c r="F725" t="s">
        <v>29</v>
      </c>
      <c r="G725" t="s">
        <v>18</v>
      </c>
      <c r="H725">
        <v>93773</v>
      </c>
      <c r="I725" t="s">
        <v>6190</v>
      </c>
    </row>
    <row r="726" spans="1:9" x14ac:dyDescent="0.2">
      <c r="A726" t="s">
        <v>4580</v>
      </c>
      <c r="B726" t="s">
        <v>4581</v>
      </c>
      <c r="D726" t="s">
        <v>4582</v>
      </c>
      <c r="E726" t="s">
        <v>4583</v>
      </c>
      <c r="F726" t="s">
        <v>56</v>
      </c>
      <c r="G726" t="s">
        <v>18</v>
      </c>
      <c r="H726">
        <v>10155</v>
      </c>
      <c r="I726" t="s">
        <v>6189</v>
      </c>
    </row>
    <row r="727" spans="1:9" x14ac:dyDescent="0.2">
      <c r="A727" t="s">
        <v>4585</v>
      </c>
      <c r="B727" t="s">
        <v>4586</v>
      </c>
      <c r="C727" t="s">
        <v>4587</v>
      </c>
      <c r="D727" t="s">
        <v>4588</v>
      </c>
      <c r="E727" t="s">
        <v>4589</v>
      </c>
      <c r="F727" t="s">
        <v>77</v>
      </c>
      <c r="G727" t="s">
        <v>18</v>
      </c>
      <c r="H727">
        <v>80935</v>
      </c>
      <c r="I727" t="s">
        <v>6190</v>
      </c>
    </row>
    <row r="728" spans="1:9" x14ac:dyDescent="0.2">
      <c r="A728" t="s">
        <v>4591</v>
      </c>
      <c r="B728" t="s">
        <v>4592</v>
      </c>
      <c r="D728" t="s">
        <v>4593</v>
      </c>
      <c r="E728" t="s">
        <v>4594</v>
      </c>
      <c r="F728" t="s">
        <v>276</v>
      </c>
      <c r="G728" t="s">
        <v>18</v>
      </c>
      <c r="H728">
        <v>90831</v>
      </c>
      <c r="I728" t="s">
        <v>6190</v>
      </c>
    </row>
    <row r="729" spans="1:9" x14ac:dyDescent="0.2">
      <c r="A729" t="s">
        <v>4596</v>
      </c>
      <c r="B729" t="s">
        <v>4597</v>
      </c>
      <c r="C729" t="s">
        <v>4598</v>
      </c>
      <c r="D729" t="s">
        <v>4599</v>
      </c>
      <c r="E729" t="s">
        <v>4600</v>
      </c>
      <c r="F729" t="s">
        <v>330</v>
      </c>
      <c r="G729" t="s">
        <v>317</v>
      </c>
      <c r="H729" t="s">
        <v>331</v>
      </c>
      <c r="I729" t="s">
        <v>6189</v>
      </c>
    </row>
    <row r="730" spans="1:9" x14ac:dyDescent="0.2">
      <c r="A730" t="s">
        <v>4602</v>
      </c>
      <c r="B730" t="s">
        <v>4603</v>
      </c>
      <c r="C730" t="s">
        <v>4604</v>
      </c>
      <c r="D730" t="s">
        <v>4605</v>
      </c>
      <c r="E730" t="s">
        <v>4606</v>
      </c>
      <c r="F730" t="s">
        <v>121</v>
      </c>
      <c r="G730" t="s">
        <v>18</v>
      </c>
      <c r="H730">
        <v>89510</v>
      </c>
      <c r="I730" t="s">
        <v>6189</v>
      </c>
    </row>
    <row r="731" spans="1:9" x14ac:dyDescent="0.2">
      <c r="A731" t="s">
        <v>4608</v>
      </c>
      <c r="B731" t="s">
        <v>4609</v>
      </c>
      <c r="C731" t="s">
        <v>4610</v>
      </c>
      <c r="D731" t="s">
        <v>4611</v>
      </c>
      <c r="E731" t="s">
        <v>4612</v>
      </c>
      <c r="F731" t="s">
        <v>80</v>
      </c>
      <c r="G731" t="s">
        <v>27</v>
      </c>
      <c r="H731" t="s">
        <v>257</v>
      </c>
      <c r="I731" t="s">
        <v>6190</v>
      </c>
    </row>
    <row r="732" spans="1:9" x14ac:dyDescent="0.2">
      <c r="A732" t="s">
        <v>4614</v>
      </c>
      <c r="B732" t="s">
        <v>4615</v>
      </c>
      <c r="C732" t="s">
        <v>4616</v>
      </c>
      <c r="D732" t="s">
        <v>4617</v>
      </c>
      <c r="E732" t="s">
        <v>4618</v>
      </c>
      <c r="F732" t="s">
        <v>106</v>
      </c>
      <c r="G732" t="s">
        <v>18</v>
      </c>
      <c r="H732">
        <v>89155</v>
      </c>
      <c r="I732" t="s">
        <v>6190</v>
      </c>
    </row>
    <row r="733" spans="1:9" x14ac:dyDescent="0.2">
      <c r="A733" t="s">
        <v>4620</v>
      </c>
      <c r="B733" t="s">
        <v>4621</v>
      </c>
      <c r="D733" t="s">
        <v>4622</v>
      </c>
      <c r="E733" t="s">
        <v>4623</v>
      </c>
      <c r="F733" t="s">
        <v>167</v>
      </c>
      <c r="G733" t="s">
        <v>18</v>
      </c>
      <c r="H733">
        <v>19805</v>
      </c>
      <c r="I733" t="s">
        <v>6189</v>
      </c>
    </row>
    <row r="734" spans="1:9" x14ac:dyDescent="0.2">
      <c r="A734" t="s">
        <v>4625</v>
      </c>
      <c r="B734" t="s">
        <v>4626</v>
      </c>
      <c r="C734" t="s">
        <v>4627</v>
      </c>
      <c r="D734" t="s">
        <v>4628</v>
      </c>
      <c r="E734" t="s">
        <v>4629</v>
      </c>
      <c r="F734" t="s">
        <v>121</v>
      </c>
      <c r="G734" t="s">
        <v>18</v>
      </c>
      <c r="H734">
        <v>89550</v>
      </c>
      <c r="I734" t="s">
        <v>6190</v>
      </c>
    </row>
    <row r="735" spans="1:9" x14ac:dyDescent="0.2">
      <c r="A735" t="s">
        <v>4631</v>
      </c>
      <c r="B735" t="s">
        <v>4632</v>
      </c>
      <c r="C735" t="s">
        <v>4633</v>
      </c>
      <c r="D735" t="s">
        <v>4634</v>
      </c>
      <c r="E735" t="s">
        <v>4635</v>
      </c>
      <c r="F735" t="s">
        <v>141</v>
      </c>
      <c r="G735" t="s">
        <v>18</v>
      </c>
      <c r="H735">
        <v>35487</v>
      </c>
      <c r="I735" t="s">
        <v>6189</v>
      </c>
    </row>
    <row r="736" spans="1:9" x14ac:dyDescent="0.2">
      <c r="A736" t="s">
        <v>4637</v>
      </c>
      <c r="B736" t="s">
        <v>4638</v>
      </c>
      <c r="D736" t="s">
        <v>4639</v>
      </c>
      <c r="E736" t="s">
        <v>4640</v>
      </c>
      <c r="F736" t="s">
        <v>205</v>
      </c>
      <c r="G736" t="s">
        <v>18</v>
      </c>
      <c r="H736">
        <v>92645</v>
      </c>
      <c r="I736" t="s">
        <v>6190</v>
      </c>
    </row>
    <row r="737" spans="1:9" x14ac:dyDescent="0.2">
      <c r="A737" t="s">
        <v>4642</v>
      </c>
      <c r="B737" t="s">
        <v>4643</v>
      </c>
      <c r="C737" t="s">
        <v>4644</v>
      </c>
      <c r="E737" t="s">
        <v>4645</v>
      </c>
      <c r="F737" t="s">
        <v>66</v>
      </c>
      <c r="G737" t="s">
        <v>18</v>
      </c>
      <c r="H737">
        <v>66225</v>
      </c>
      <c r="I737" t="s">
        <v>6190</v>
      </c>
    </row>
    <row r="738" spans="1:9" x14ac:dyDescent="0.2">
      <c r="A738" t="s">
        <v>4647</v>
      </c>
      <c r="B738" t="s">
        <v>4648</v>
      </c>
      <c r="C738" t="s">
        <v>4649</v>
      </c>
      <c r="D738" t="s">
        <v>4650</v>
      </c>
      <c r="E738" t="s">
        <v>4651</v>
      </c>
      <c r="F738" t="s">
        <v>1281</v>
      </c>
      <c r="G738" t="s">
        <v>317</v>
      </c>
      <c r="H738" t="s">
        <v>443</v>
      </c>
      <c r="I738" t="s">
        <v>6189</v>
      </c>
    </row>
    <row r="739" spans="1:9" x14ac:dyDescent="0.2">
      <c r="A739" t="s">
        <v>4653</v>
      </c>
      <c r="B739" t="s">
        <v>4654</v>
      </c>
      <c r="C739" t="s">
        <v>4655</v>
      </c>
      <c r="D739" t="s">
        <v>4656</v>
      </c>
      <c r="E739" t="s">
        <v>4657</v>
      </c>
      <c r="F739" t="s">
        <v>50</v>
      </c>
      <c r="G739" t="s">
        <v>18</v>
      </c>
      <c r="H739">
        <v>45228</v>
      </c>
      <c r="I739" t="s">
        <v>6190</v>
      </c>
    </row>
    <row r="740" spans="1:9" x14ac:dyDescent="0.2">
      <c r="A740" t="s">
        <v>4659</v>
      </c>
      <c r="B740" t="s">
        <v>4660</v>
      </c>
      <c r="C740" t="s">
        <v>4661</v>
      </c>
      <c r="D740" t="s">
        <v>4662</v>
      </c>
      <c r="E740" t="s">
        <v>4663</v>
      </c>
      <c r="F740" t="s">
        <v>263</v>
      </c>
      <c r="G740" t="s">
        <v>27</v>
      </c>
      <c r="H740" t="s">
        <v>264</v>
      </c>
      <c r="I740" t="s">
        <v>6190</v>
      </c>
    </row>
    <row r="741" spans="1:9" x14ac:dyDescent="0.2">
      <c r="A741" t="s">
        <v>4665</v>
      </c>
      <c r="B741" t="s">
        <v>4666</v>
      </c>
      <c r="D741" t="s">
        <v>4667</v>
      </c>
      <c r="E741" t="s">
        <v>4668</v>
      </c>
      <c r="F741" t="s">
        <v>188</v>
      </c>
      <c r="G741" t="s">
        <v>18</v>
      </c>
      <c r="H741">
        <v>97296</v>
      </c>
      <c r="I741" t="s">
        <v>6189</v>
      </c>
    </row>
    <row r="742" spans="1:9" x14ac:dyDescent="0.2">
      <c r="A742" t="s">
        <v>4670</v>
      </c>
      <c r="B742" t="s">
        <v>4671</v>
      </c>
      <c r="C742" t="s">
        <v>4672</v>
      </c>
      <c r="D742" t="s">
        <v>4673</v>
      </c>
      <c r="E742" t="s">
        <v>4674</v>
      </c>
      <c r="F742" t="s">
        <v>381</v>
      </c>
      <c r="G742" t="s">
        <v>317</v>
      </c>
      <c r="H742" t="s">
        <v>382</v>
      </c>
      <c r="I742" t="s">
        <v>6190</v>
      </c>
    </row>
    <row r="743" spans="1:9" x14ac:dyDescent="0.2">
      <c r="A743" t="s">
        <v>4676</v>
      </c>
      <c r="B743" t="s">
        <v>4677</v>
      </c>
      <c r="C743" t="s">
        <v>4678</v>
      </c>
      <c r="D743" t="s">
        <v>4679</v>
      </c>
      <c r="E743" t="s">
        <v>4680</v>
      </c>
      <c r="F743" t="s">
        <v>255</v>
      </c>
      <c r="G743" t="s">
        <v>18</v>
      </c>
      <c r="H743">
        <v>94089</v>
      </c>
      <c r="I743" t="s">
        <v>6190</v>
      </c>
    </row>
    <row r="744" spans="1:9" x14ac:dyDescent="0.2">
      <c r="A744" t="s">
        <v>4682</v>
      </c>
      <c r="B744" t="s">
        <v>4683</v>
      </c>
      <c r="C744" t="s">
        <v>4684</v>
      </c>
      <c r="D744" t="s">
        <v>4685</v>
      </c>
      <c r="E744" t="s">
        <v>4686</v>
      </c>
      <c r="F744" t="s">
        <v>22</v>
      </c>
      <c r="G744" t="s">
        <v>18</v>
      </c>
      <c r="H744">
        <v>38188</v>
      </c>
      <c r="I744" t="s">
        <v>6190</v>
      </c>
    </row>
    <row r="745" spans="1:9" x14ac:dyDescent="0.2">
      <c r="A745" t="s">
        <v>4688</v>
      </c>
      <c r="B745" t="s">
        <v>4689</v>
      </c>
      <c r="C745" t="s">
        <v>4690</v>
      </c>
      <c r="D745" t="s">
        <v>4691</v>
      </c>
      <c r="E745" t="s">
        <v>4692</v>
      </c>
      <c r="F745" t="s">
        <v>79</v>
      </c>
      <c r="G745" t="s">
        <v>18</v>
      </c>
      <c r="H745">
        <v>32868</v>
      </c>
      <c r="I745" t="s">
        <v>6190</v>
      </c>
    </row>
    <row r="746" spans="1:9" x14ac:dyDescent="0.2">
      <c r="A746" t="s">
        <v>4694</v>
      </c>
      <c r="B746" t="s">
        <v>4695</v>
      </c>
      <c r="D746" t="s">
        <v>4696</v>
      </c>
      <c r="E746" t="s">
        <v>4697</v>
      </c>
      <c r="F746" t="s">
        <v>40</v>
      </c>
      <c r="G746" t="s">
        <v>18</v>
      </c>
      <c r="H746">
        <v>48232</v>
      </c>
      <c r="I746" t="s">
        <v>6189</v>
      </c>
    </row>
    <row r="747" spans="1:9" x14ac:dyDescent="0.2">
      <c r="A747" t="s">
        <v>4699</v>
      </c>
      <c r="B747" t="s">
        <v>4700</v>
      </c>
      <c r="C747" t="s">
        <v>4701</v>
      </c>
      <c r="D747" t="s">
        <v>4702</v>
      </c>
      <c r="E747" t="s">
        <v>4703</v>
      </c>
      <c r="F747" t="s">
        <v>482</v>
      </c>
      <c r="G747" t="s">
        <v>317</v>
      </c>
      <c r="H747" t="s">
        <v>483</v>
      </c>
      <c r="I747" t="s">
        <v>6190</v>
      </c>
    </row>
    <row r="748" spans="1:9" x14ac:dyDescent="0.2">
      <c r="A748" t="s">
        <v>4705</v>
      </c>
      <c r="B748" t="s">
        <v>4706</v>
      </c>
      <c r="C748" t="s">
        <v>4707</v>
      </c>
      <c r="D748" t="s">
        <v>4708</v>
      </c>
      <c r="E748" t="s">
        <v>4709</v>
      </c>
      <c r="F748" t="s">
        <v>458</v>
      </c>
      <c r="G748" t="s">
        <v>317</v>
      </c>
      <c r="H748" t="s">
        <v>459</v>
      </c>
      <c r="I748" t="s">
        <v>6190</v>
      </c>
    </row>
    <row r="749" spans="1:9" x14ac:dyDescent="0.2">
      <c r="A749" t="s">
        <v>4711</v>
      </c>
      <c r="B749" t="s">
        <v>4712</v>
      </c>
      <c r="C749" t="s">
        <v>4713</v>
      </c>
      <c r="D749" t="s">
        <v>4714</v>
      </c>
      <c r="E749" t="s">
        <v>4715</v>
      </c>
      <c r="F749" t="s">
        <v>429</v>
      </c>
      <c r="G749" t="s">
        <v>317</v>
      </c>
      <c r="H749" t="s">
        <v>430</v>
      </c>
      <c r="I749" t="s">
        <v>6189</v>
      </c>
    </row>
    <row r="750" spans="1:9" x14ac:dyDescent="0.2">
      <c r="A750" t="s">
        <v>4717</v>
      </c>
      <c r="B750" t="s">
        <v>4718</v>
      </c>
      <c r="C750" t="s">
        <v>4719</v>
      </c>
      <c r="D750" t="s">
        <v>4720</v>
      </c>
      <c r="E750" t="s">
        <v>4721</v>
      </c>
      <c r="F750" t="s">
        <v>37</v>
      </c>
      <c r="G750" t="s">
        <v>18</v>
      </c>
      <c r="H750">
        <v>23203</v>
      </c>
      <c r="I750" t="s">
        <v>6190</v>
      </c>
    </row>
    <row r="751" spans="1:9" x14ac:dyDescent="0.2">
      <c r="A751" t="s">
        <v>4723</v>
      </c>
      <c r="B751" t="s">
        <v>4724</v>
      </c>
      <c r="C751" t="s">
        <v>4725</v>
      </c>
      <c r="D751" t="s">
        <v>4726</v>
      </c>
      <c r="E751" t="s">
        <v>4727</v>
      </c>
      <c r="F751" t="s">
        <v>4728</v>
      </c>
      <c r="G751" t="s">
        <v>317</v>
      </c>
      <c r="H751" t="s">
        <v>409</v>
      </c>
      <c r="I751" t="s">
        <v>6189</v>
      </c>
    </row>
    <row r="752" spans="1:9" x14ac:dyDescent="0.2">
      <c r="A752" t="s">
        <v>4730</v>
      </c>
      <c r="B752" t="s">
        <v>4731</v>
      </c>
      <c r="D752" t="s">
        <v>4732</v>
      </c>
      <c r="E752" t="s">
        <v>4733</v>
      </c>
      <c r="F752" t="s">
        <v>105</v>
      </c>
      <c r="G752" t="s">
        <v>18</v>
      </c>
      <c r="H752">
        <v>76178</v>
      </c>
      <c r="I752" t="s">
        <v>6189</v>
      </c>
    </row>
    <row r="753" spans="1:9" x14ac:dyDescent="0.2">
      <c r="A753" t="s">
        <v>4735</v>
      </c>
      <c r="B753" t="s">
        <v>4736</v>
      </c>
      <c r="C753" t="s">
        <v>4737</v>
      </c>
      <c r="D753" t="s">
        <v>4738</v>
      </c>
      <c r="E753" t="s">
        <v>4739</v>
      </c>
      <c r="F753" t="s">
        <v>138</v>
      </c>
      <c r="G753" t="s">
        <v>18</v>
      </c>
      <c r="H753">
        <v>11254</v>
      </c>
      <c r="I753" t="s">
        <v>6190</v>
      </c>
    </row>
    <row r="754" spans="1:9" x14ac:dyDescent="0.2">
      <c r="A754" t="s">
        <v>4741</v>
      </c>
      <c r="B754" t="s">
        <v>4742</v>
      </c>
      <c r="C754" t="s">
        <v>4743</v>
      </c>
      <c r="D754" t="s">
        <v>4744</v>
      </c>
      <c r="E754" t="s">
        <v>4745</v>
      </c>
      <c r="F754" t="s">
        <v>105</v>
      </c>
      <c r="G754" t="s">
        <v>18</v>
      </c>
      <c r="H754">
        <v>76198</v>
      </c>
      <c r="I754" t="s">
        <v>6189</v>
      </c>
    </row>
    <row r="755" spans="1:9" x14ac:dyDescent="0.2">
      <c r="A755" t="s">
        <v>4747</v>
      </c>
      <c r="B755" t="s">
        <v>4748</v>
      </c>
      <c r="C755" t="s">
        <v>4749</v>
      </c>
      <c r="D755" t="s">
        <v>4750</v>
      </c>
      <c r="E755" t="s">
        <v>4751</v>
      </c>
      <c r="F755" t="s">
        <v>183</v>
      </c>
      <c r="G755" t="s">
        <v>18</v>
      </c>
      <c r="H755">
        <v>85053</v>
      </c>
      <c r="I755" t="s">
        <v>6190</v>
      </c>
    </row>
    <row r="756" spans="1:9" x14ac:dyDescent="0.2">
      <c r="A756" t="s">
        <v>4753</v>
      </c>
      <c r="B756" t="s">
        <v>4754</v>
      </c>
      <c r="C756" t="s">
        <v>4755</v>
      </c>
      <c r="E756" t="s">
        <v>4756</v>
      </c>
      <c r="F756" t="s">
        <v>46</v>
      </c>
      <c r="G756" t="s">
        <v>18</v>
      </c>
      <c r="H756">
        <v>20470</v>
      </c>
      <c r="I756" t="s">
        <v>6190</v>
      </c>
    </row>
    <row r="757" spans="1:9" x14ac:dyDescent="0.2">
      <c r="A757" t="s">
        <v>4758</v>
      </c>
      <c r="B757" t="s">
        <v>4759</v>
      </c>
      <c r="C757" t="s">
        <v>4760</v>
      </c>
      <c r="D757" t="s">
        <v>4761</v>
      </c>
      <c r="E757" t="s">
        <v>4762</v>
      </c>
      <c r="F757" t="s">
        <v>51</v>
      </c>
      <c r="G757" t="s">
        <v>18</v>
      </c>
      <c r="H757">
        <v>75287</v>
      </c>
      <c r="I757" t="s">
        <v>6190</v>
      </c>
    </row>
    <row r="758" spans="1:9" x14ac:dyDescent="0.2">
      <c r="A758" t="s">
        <v>4764</v>
      </c>
      <c r="B758" t="s">
        <v>4765</v>
      </c>
      <c r="C758" t="s">
        <v>4766</v>
      </c>
      <c r="D758" t="s">
        <v>4767</v>
      </c>
      <c r="E758" t="s">
        <v>4768</v>
      </c>
      <c r="F758" t="s">
        <v>170</v>
      </c>
      <c r="G758" t="s">
        <v>18</v>
      </c>
      <c r="H758">
        <v>28805</v>
      </c>
      <c r="I758" t="s">
        <v>6189</v>
      </c>
    </row>
    <row r="759" spans="1:9" x14ac:dyDescent="0.2">
      <c r="A759" t="s">
        <v>4770</v>
      </c>
      <c r="B759" t="s">
        <v>4771</v>
      </c>
      <c r="C759" t="s">
        <v>4772</v>
      </c>
      <c r="D759" t="s">
        <v>4773</v>
      </c>
      <c r="E759" t="s">
        <v>4774</v>
      </c>
      <c r="F759" t="s">
        <v>251</v>
      </c>
      <c r="G759" t="s">
        <v>18</v>
      </c>
      <c r="H759">
        <v>59112</v>
      </c>
      <c r="I759" t="s">
        <v>6189</v>
      </c>
    </row>
    <row r="760" spans="1:9" x14ac:dyDescent="0.2">
      <c r="A760" t="s">
        <v>4776</v>
      </c>
      <c r="B760" t="s">
        <v>4777</v>
      </c>
      <c r="C760" t="s">
        <v>4778</v>
      </c>
      <c r="E760" t="s">
        <v>4779</v>
      </c>
      <c r="F760" t="s">
        <v>103</v>
      </c>
      <c r="G760" t="s">
        <v>18</v>
      </c>
      <c r="H760">
        <v>63126</v>
      </c>
      <c r="I760" t="s">
        <v>6190</v>
      </c>
    </row>
    <row r="761" spans="1:9" x14ac:dyDescent="0.2">
      <c r="A761" t="s">
        <v>4781</v>
      </c>
      <c r="B761" t="s">
        <v>4782</v>
      </c>
      <c r="C761" t="s">
        <v>4783</v>
      </c>
      <c r="D761" t="s">
        <v>4784</v>
      </c>
      <c r="E761" t="s">
        <v>4785</v>
      </c>
      <c r="F761" t="s">
        <v>154</v>
      </c>
      <c r="G761" t="s">
        <v>18</v>
      </c>
      <c r="H761">
        <v>64054</v>
      </c>
      <c r="I761" t="s">
        <v>6189</v>
      </c>
    </row>
    <row r="762" spans="1:9" x14ac:dyDescent="0.2">
      <c r="A762" t="s">
        <v>4787</v>
      </c>
      <c r="B762" t="s">
        <v>4788</v>
      </c>
      <c r="C762" t="s">
        <v>4789</v>
      </c>
      <c r="E762" t="s">
        <v>4790</v>
      </c>
      <c r="F762" t="s">
        <v>81</v>
      </c>
      <c r="G762" t="s">
        <v>18</v>
      </c>
      <c r="H762">
        <v>27404</v>
      </c>
      <c r="I762" t="s">
        <v>6190</v>
      </c>
    </row>
    <row r="763" spans="1:9" x14ac:dyDescent="0.2">
      <c r="A763" t="s">
        <v>4792</v>
      </c>
      <c r="B763" t="s">
        <v>4793</v>
      </c>
      <c r="C763" t="s">
        <v>4794</v>
      </c>
      <c r="E763" t="s">
        <v>4795</v>
      </c>
      <c r="F763" t="s">
        <v>98</v>
      </c>
      <c r="G763" t="s">
        <v>18</v>
      </c>
      <c r="H763">
        <v>71213</v>
      </c>
      <c r="I763" t="s">
        <v>6189</v>
      </c>
    </row>
    <row r="764" spans="1:9" x14ac:dyDescent="0.2">
      <c r="A764" t="s">
        <v>4797</v>
      </c>
      <c r="B764" t="s">
        <v>4798</v>
      </c>
      <c r="C764" t="s">
        <v>4799</v>
      </c>
      <c r="D764" t="s">
        <v>4800</v>
      </c>
      <c r="E764" t="s">
        <v>4801</v>
      </c>
      <c r="F764" t="s">
        <v>158</v>
      </c>
      <c r="G764" t="s">
        <v>27</v>
      </c>
      <c r="H764" t="s">
        <v>159</v>
      </c>
      <c r="I764" t="s">
        <v>6190</v>
      </c>
    </row>
    <row r="765" spans="1:9" x14ac:dyDescent="0.2">
      <c r="A765" t="s">
        <v>4803</v>
      </c>
      <c r="B765" t="s">
        <v>4804</v>
      </c>
      <c r="D765" t="s">
        <v>4805</v>
      </c>
      <c r="E765" t="s">
        <v>4806</v>
      </c>
      <c r="F765" t="s">
        <v>105</v>
      </c>
      <c r="G765" t="s">
        <v>18</v>
      </c>
      <c r="H765">
        <v>76129</v>
      </c>
      <c r="I765" t="s">
        <v>6190</v>
      </c>
    </row>
    <row r="766" spans="1:9" x14ac:dyDescent="0.2">
      <c r="A766" t="s">
        <v>4808</v>
      </c>
      <c r="B766" t="s">
        <v>4809</v>
      </c>
      <c r="C766" t="s">
        <v>4810</v>
      </c>
      <c r="D766" t="s">
        <v>4811</v>
      </c>
      <c r="E766" t="s">
        <v>4812</v>
      </c>
      <c r="F766" t="s">
        <v>96</v>
      </c>
      <c r="G766" t="s">
        <v>18</v>
      </c>
      <c r="H766">
        <v>58122</v>
      </c>
      <c r="I766" t="s">
        <v>6189</v>
      </c>
    </row>
    <row r="767" spans="1:9" x14ac:dyDescent="0.2">
      <c r="A767" t="s">
        <v>4814</v>
      </c>
      <c r="B767" t="s">
        <v>4815</v>
      </c>
      <c r="C767" t="s">
        <v>4816</v>
      </c>
      <c r="D767" t="s">
        <v>4817</v>
      </c>
      <c r="E767" t="s">
        <v>4818</v>
      </c>
      <c r="F767" t="s">
        <v>114</v>
      </c>
      <c r="G767" t="s">
        <v>18</v>
      </c>
      <c r="H767">
        <v>75044</v>
      </c>
      <c r="I767" t="s">
        <v>6189</v>
      </c>
    </row>
    <row r="768" spans="1:9" x14ac:dyDescent="0.2">
      <c r="A768" t="s">
        <v>4819</v>
      </c>
      <c r="B768" t="s">
        <v>4820</v>
      </c>
      <c r="C768" t="s">
        <v>4821</v>
      </c>
      <c r="D768" t="s">
        <v>4822</v>
      </c>
      <c r="E768" t="s">
        <v>4823</v>
      </c>
      <c r="F768" t="s">
        <v>38</v>
      </c>
      <c r="G768" t="s">
        <v>18</v>
      </c>
      <c r="H768">
        <v>43231</v>
      </c>
      <c r="I768" t="s">
        <v>6190</v>
      </c>
    </row>
    <row r="769" spans="1:9" x14ac:dyDescent="0.2">
      <c r="A769" t="s">
        <v>4825</v>
      </c>
      <c r="B769" t="s">
        <v>4826</v>
      </c>
      <c r="C769" t="s">
        <v>4827</v>
      </c>
      <c r="D769" t="s">
        <v>4828</v>
      </c>
      <c r="E769" t="s">
        <v>4829</v>
      </c>
      <c r="F769" t="s">
        <v>122</v>
      </c>
      <c r="G769" t="s">
        <v>18</v>
      </c>
      <c r="H769">
        <v>78737</v>
      </c>
      <c r="I769" t="s">
        <v>6190</v>
      </c>
    </row>
    <row r="770" spans="1:9" x14ac:dyDescent="0.2">
      <c r="A770" t="s">
        <v>4831</v>
      </c>
      <c r="B770" t="s">
        <v>4832</v>
      </c>
      <c r="D770" t="s">
        <v>4833</v>
      </c>
      <c r="E770" t="s">
        <v>4834</v>
      </c>
      <c r="F770" t="s">
        <v>186</v>
      </c>
      <c r="G770" t="s">
        <v>18</v>
      </c>
      <c r="H770">
        <v>36104</v>
      </c>
      <c r="I770" t="s">
        <v>6189</v>
      </c>
    </row>
    <row r="771" spans="1:9" x14ac:dyDescent="0.2">
      <c r="A771" t="s">
        <v>4836</v>
      </c>
      <c r="B771" t="s">
        <v>4837</v>
      </c>
      <c r="C771" t="s">
        <v>4838</v>
      </c>
      <c r="D771" t="s">
        <v>4839</v>
      </c>
      <c r="E771" t="s">
        <v>4840</v>
      </c>
      <c r="F771" t="s">
        <v>143</v>
      </c>
      <c r="G771" t="s">
        <v>27</v>
      </c>
      <c r="H771" t="s">
        <v>214</v>
      </c>
      <c r="I771" t="s">
        <v>6190</v>
      </c>
    </row>
    <row r="772" spans="1:9" x14ac:dyDescent="0.2">
      <c r="A772" t="s">
        <v>4842</v>
      </c>
      <c r="B772" t="s">
        <v>4843</v>
      </c>
      <c r="C772" t="s">
        <v>4844</v>
      </c>
      <c r="E772" t="s">
        <v>4845</v>
      </c>
      <c r="F772" t="s">
        <v>82</v>
      </c>
      <c r="G772" t="s">
        <v>18</v>
      </c>
      <c r="H772">
        <v>22156</v>
      </c>
      <c r="I772" t="s">
        <v>6190</v>
      </c>
    </row>
    <row r="773" spans="1:9" x14ac:dyDescent="0.2">
      <c r="A773" t="s">
        <v>4847</v>
      </c>
      <c r="B773" t="s">
        <v>4848</v>
      </c>
      <c r="C773" t="s">
        <v>4849</v>
      </c>
      <c r="D773" t="s">
        <v>4850</v>
      </c>
      <c r="E773" t="s">
        <v>4851</v>
      </c>
      <c r="F773" t="s">
        <v>203</v>
      </c>
      <c r="G773" t="s">
        <v>18</v>
      </c>
      <c r="H773">
        <v>80126</v>
      </c>
      <c r="I773" t="s">
        <v>6190</v>
      </c>
    </row>
    <row r="774" spans="1:9" x14ac:dyDescent="0.2">
      <c r="A774" t="s">
        <v>4853</v>
      </c>
      <c r="B774" t="s">
        <v>4854</v>
      </c>
      <c r="D774" t="s">
        <v>4855</v>
      </c>
      <c r="E774" t="s">
        <v>4856</v>
      </c>
      <c r="F774" t="s">
        <v>19</v>
      </c>
      <c r="G774" t="s">
        <v>18</v>
      </c>
      <c r="H774">
        <v>21275</v>
      </c>
      <c r="I774" t="s">
        <v>6190</v>
      </c>
    </row>
    <row r="775" spans="1:9" x14ac:dyDescent="0.2">
      <c r="A775" t="s">
        <v>4858</v>
      </c>
      <c r="B775" t="s">
        <v>4859</v>
      </c>
      <c r="C775" t="s">
        <v>4860</v>
      </c>
      <c r="D775" t="s">
        <v>4861</v>
      </c>
      <c r="E775" t="s">
        <v>4862</v>
      </c>
      <c r="F775" t="s">
        <v>481</v>
      </c>
      <c r="G775" t="s">
        <v>317</v>
      </c>
      <c r="H775" t="s">
        <v>358</v>
      </c>
      <c r="I775" t="s">
        <v>6190</v>
      </c>
    </row>
    <row r="776" spans="1:9" x14ac:dyDescent="0.2">
      <c r="A776" t="s">
        <v>4864</v>
      </c>
      <c r="B776" t="s">
        <v>4865</v>
      </c>
      <c r="D776" t="s">
        <v>4866</v>
      </c>
      <c r="E776" t="s">
        <v>4867</v>
      </c>
      <c r="F776" t="s">
        <v>270</v>
      </c>
      <c r="G776" t="s">
        <v>18</v>
      </c>
      <c r="H776">
        <v>33345</v>
      </c>
      <c r="I776" t="s">
        <v>6189</v>
      </c>
    </row>
    <row r="777" spans="1:9" x14ac:dyDescent="0.2">
      <c r="A777" t="s">
        <v>4869</v>
      </c>
      <c r="B777" t="s">
        <v>4870</v>
      </c>
      <c r="C777" t="s">
        <v>4871</v>
      </c>
      <c r="D777" t="s">
        <v>4872</v>
      </c>
      <c r="E777" t="s">
        <v>4873</v>
      </c>
      <c r="F777" t="s">
        <v>57</v>
      </c>
      <c r="G777" t="s">
        <v>18</v>
      </c>
      <c r="H777">
        <v>92191</v>
      </c>
      <c r="I777" t="s">
        <v>6189</v>
      </c>
    </row>
    <row r="778" spans="1:9" x14ac:dyDescent="0.2">
      <c r="A778" t="s">
        <v>4875</v>
      </c>
      <c r="B778" t="s">
        <v>4876</v>
      </c>
      <c r="C778" t="s">
        <v>4877</v>
      </c>
      <c r="D778" t="s">
        <v>4878</v>
      </c>
      <c r="E778" t="s">
        <v>4879</v>
      </c>
      <c r="F778" t="s">
        <v>51</v>
      </c>
      <c r="G778" t="s">
        <v>18</v>
      </c>
      <c r="H778">
        <v>75216</v>
      </c>
      <c r="I778" t="s">
        <v>6190</v>
      </c>
    </row>
    <row r="779" spans="1:9" x14ac:dyDescent="0.2">
      <c r="A779" t="s">
        <v>4881</v>
      </c>
      <c r="B779" t="s">
        <v>4882</v>
      </c>
      <c r="C779" t="s">
        <v>4883</v>
      </c>
      <c r="E779" t="s">
        <v>4884</v>
      </c>
      <c r="F779" t="s">
        <v>315</v>
      </c>
      <c r="G779" t="s">
        <v>18</v>
      </c>
      <c r="H779">
        <v>60435</v>
      </c>
      <c r="I779" t="s">
        <v>6190</v>
      </c>
    </row>
    <row r="780" spans="1:9" x14ac:dyDescent="0.2">
      <c r="A780" t="s">
        <v>4886</v>
      </c>
      <c r="B780" t="s">
        <v>4887</v>
      </c>
      <c r="C780" t="s">
        <v>4888</v>
      </c>
      <c r="D780" t="s">
        <v>4889</v>
      </c>
      <c r="E780" t="s">
        <v>4890</v>
      </c>
      <c r="F780" t="s">
        <v>182</v>
      </c>
      <c r="G780" t="s">
        <v>18</v>
      </c>
      <c r="H780">
        <v>49510</v>
      </c>
      <c r="I780" t="s">
        <v>6189</v>
      </c>
    </row>
    <row r="781" spans="1:9" x14ac:dyDescent="0.2">
      <c r="A781" t="s">
        <v>4892</v>
      </c>
      <c r="B781" t="s">
        <v>4893</v>
      </c>
      <c r="C781" t="s">
        <v>4894</v>
      </c>
      <c r="D781" t="s">
        <v>4895</v>
      </c>
      <c r="E781" t="s">
        <v>4896</v>
      </c>
      <c r="F781" t="s">
        <v>208</v>
      </c>
      <c r="G781" t="s">
        <v>18</v>
      </c>
      <c r="H781">
        <v>34620</v>
      </c>
      <c r="I781" t="s">
        <v>6189</v>
      </c>
    </row>
    <row r="782" spans="1:9" x14ac:dyDescent="0.2">
      <c r="A782" t="s">
        <v>4898</v>
      </c>
      <c r="B782" t="s">
        <v>4899</v>
      </c>
      <c r="D782" t="s">
        <v>4900</v>
      </c>
      <c r="E782" t="s">
        <v>4901</v>
      </c>
      <c r="F782" t="s">
        <v>32</v>
      </c>
      <c r="G782" t="s">
        <v>18</v>
      </c>
      <c r="H782">
        <v>55441</v>
      </c>
      <c r="I782" t="s">
        <v>6190</v>
      </c>
    </row>
    <row r="783" spans="1:9" x14ac:dyDescent="0.2">
      <c r="A783" t="s">
        <v>4903</v>
      </c>
      <c r="B783" t="s">
        <v>4904</v>
      </c>
      <c r="C783" t="s">
        <v>4905</v>
      </c>
      <c r="D783" t="s">
        <v>4906</v>
      </c>
      <c r="E783" t="s">
        <v>4907</v>
      </c>
      <c r="F783" t="s">
        <v>258</v>
      </c>
      <c r="G783" t="s">
        <v>18</v>
      </c>
      <c r="H783">
        <v>30045</v>
      </c>
      <c r="I783" t="s">
        <v>6190</v>
      </c>
    </row>
    <row r="784" spans="1:9" x14ac:dyDescent="0.2">
      <c r="A784" t="s">
        <v>4909</v>
      </c>
      <c r="B784" t="s">
        <v>4910</v>
      </c>
      <c r="C784" t="s">
        <v>4911</v>
      </c>
      <c r="D784" t="s">
        <v>4912</v>
      </c>
      <c r="E784" t="s">
        <v>4913</v>
      </c>
      <c r="F784" t="s">
        <v>479</v>
      </c>
      <c r="G784" t="s">
        <v>317</v>
      </c>
      <c r="H784" t="s">
        <v>340</v>
      </c>
      <c r="I784" t="s">
        <v>6190</v>
      </c>
    </row>
    <row r="785" spans="1:9" x14ac:dyDescent="0.2">
      <c r="A785" t="s">
        <v>4915</v>
      </c>
      <c r="B785" t="s">
        <v>4916</v>
      </c>
      <c r="C785" t="s">
        <v>4917</v>
      </c>
      <c r="D785" t="s">
        <v>4918</v>
      </c>
      <c r="E785" t="s">
        <v>4919</v>
      </c>
      <c r="F785" t="s">
        <v>136</v>
      </c>
      <c r="G785" t="s">
        <v>18</v>
      </c>
      <c r="H785">
        <v>33673</v>
      </c>
      <c r="I785" t="s">
        <v>6189</v>
      </c>
    </row>
    <row r="786" spans="1:9" x14ac:dyDescent="0.2">
      <c r="A786" t="s">
        <v>4921</v>
      </c>
      <c r="B786" t="s">
        <v>4922</v>
      </c>
      <c r="C786" t="s">
        <v>4923</v>
      </c>
      <c r="E786" t="s">
        <v>4924</v>
      </c>
      <c r="F786" t="s">
        <v>129</v>
      </c>
      <c r="G786" t="s">
        <v>18</v>
      </c>
      <c r="H786">
        <v>37240</v>
      </c>
      <c r="I786" t="s">
        <v>6190</v>
      </c>
    </row>
    <row r="787" spans="1:9" x14ac:dyDescent="0.2">
      <c r="A787" t="s">
        <v>4926</v>
      </c>
      <c r="B787" t="s">
        <v>4927</v>
      </c>
      <c r="C787" t="s">
        <v>4928</v>
      </c>
      <c r="D787" t="s">
        <v>4929</v>
      </c>
      <c r="E787" t="s">
        <v>4930</v>
      </c>
      <c r="F787" t="s">
        <v>91</v>
      </c>
      <c r="G787" t="s">
        <v>18</v>
      </c>
      <c r="H787">
        <v>33175</v>
      </c>
      <c r="I787" t="s">
        <v>6190</v>
      </c>
    </row>
    <row r="788" spans="1:9" x14ac:dyDescent="0.2">
      <c r="A788" t="s">
        <v>4932</v>
      </c>
      <c r="B788" t="s">
        <v>4933</v>
      </c>
      <c r="C788" t="s">
        <v>4934</v>
      </c>
      <c r="D788" t="s">
        <v>4935</v>
      </c>
      <c r="E788" t="s">
        <v>4936</v>
      </c>
      <c r="F788" t="s">
        <v>202</v>
      </c>
      <c r="G788" t="s">
        <v>18</v>
      </c>
      <c r="H788">
        <v>45426</v>
      </c>
      <c r="I788" t="s">
        <v>6189</v>
      </c>
    </row>
    <row r="789" spans="1:9" x14ac:dyDescent="0.2">
      <c r="A789" t="s">
        <v>4938</v>
      </c>
      <c r="B789" t="s">
        <v>4939</v>
      </c>
      <c r="D789" t="s">
        <v>4940</v>
      </c>
      <c r="E789" t="s">
        <v>4941</v>
      </c>
      <c r="F789" t="s">
        <v>55</v>
      </c>
      <c r="G789" t="s">
        <v>18</v>
      </c>
      <c r="H789">
        <v>60686</v>
      </c>
      <c r="I789" t="s">
        <v>6189</v>
      </c>
    </row>
    <row r="790" spans="1:9" x14ac:dyDescent="0.2">
      <c r="A790" t="s">
        <v>4943</v>
      </c>
      <c r="B790" t="s">
        <v>4944</v>
      </c>
      <c r="C790" t="s">
        <v>4945</v>
      </c>
      <c r="D790" t="s">
        <v>4946</v>
      </c>
      <c r="E790" t="s">
        <v>4947</v>
      </c>
      <c r="F790" t="s">
        <v>404</v>
      </c>
      <c r="G790" t="s">
        <v>317</v>
      </c>
      <c r="H790" t="s">
        <v>405</v>
      </c>
      <c r="I790" t="s">
        <v>6189</v>
      </c>
    </row>
    <row r="791" spans="1:9" x14ac:dyDescent="0.2">
      <c r="A791" t="s">
        <v>4949</v>
      </c>
      <c r="B791" t="s">
        <v>4950</v>
      </c>
      <c r="C791" t="s">
        <v>4951</v>
      </c>
      <c r="D791" t="s">
        <v>4952</v>
      </c>
      <c r="E791" t="s">
        <v>4953</v>
      </c>
      <c r="F791" t="s">
        <v>37</v>
      </c>
      <c r="G791" t="s">
        <v>18</v>
      </c>
      <c r="H791">
        <v>94807</v>
      </c>
      <c r="I791" t="s">
        <v>6190</v>
      </c>
    </row>
    <row r="792" spans="1:9" x14ac:dyDescent="0.2">
      <c r="A792" t="s">
        <v>4955</v>
      </c>
      <c r="B792" t="s">
        <v>4956</v>
      </c>
      <c r="C792" t="s">
        <v>4957</v>
      </c>
      <c r="D792" t="s">
        <v>4958</v>
      </c>
      <c r="E792" t="s">
        <v>4959</v>
      </c>
      <c r="F792" t="s">
        <v>75</v>
      </c>
      <c r="G792" t="s">
        <v>18</v>
      </c>
      <c r="H792">
        <v>98506</v>
      </c>
      <c r="I792" t="s">
        <v>6190</v>
      </c>
    </row>
    <row r="793" spans="1:9" x14ac:dyDescent="0.2">
      <c r="A793" t="s">
        <v>4961</v>
      </c>
      <c r="B793" t="s">
        <v>4962</v>
      </c>
      <c r="C793" t="s">
        <v>4963</v>
      </c>
      <c r="D793" t="s">
        <v>4964</v>
      </c>
      <c r="E793" t="s">
        <v>4965</v>
      </c>
      <c r="F793" t="s">
        <v>58</v>
      </c>
      <c r="G793" t="s">
        <v>18</v>
      </c>
      <c r="H793">
        <v>76011</v>
      </c>
      <c r="I793" t="s">
        <v>6189</v>
      </c>
    </row>
    <row r="794" spans="1:9" x14ac:dyDescent="0.2">
      <c r="A794" t="s">
        <v>4967</v>
      </c>
      <c r="B794" t="s">
        <v>4968</v>
      </c>
      <c r="C794" t="s">
        <v>4969</v>
      </c>
      <c r="D794" t="s">
        <v>4970</v>
      </c>
      <c r="E794" t="s">
        <v>4971</v>
      </c>
      <c r="F794" t="s">
        <v>356</v>
      </c>
      <c r="G794" t="s">
        <v>27</v>
      </c>
      <c r="H794" t="s">
        <v>357</v>
      </c>
      <c r="I794" t="s">
        <v>6189</v>
      </c>
    </row>
    <row r="795" spans="1:9" x14ac:dyDescent="0.2">
      <c r="A795" t="s">
        <v>4973</v>
      </c>
      <c r="B795" t="s">
        <v>4974</v>
      </c>
      <c r="C795" t="s">
        <v>4975</v>
      </c>
      <c r="D795" t="s">
        <v>4976</v>
      </c>
      <c r="E795" t="s">
        <v>4977</v>
      </c>
      <c r="F795" t="s">
        <v>23</v>
      </c>
      <c r="G795" t="s">
        <v>18</v>
      </c>
      <c r="H795">
        <v>24009</v>
      </c>
      <c r="I795" t="s">
        <v>6190</v>
      </c>
    </row>
    <row r="796" spans="1:9" x14ac:dyDescent="0.2">
      <c r="A796" t="s">
        <v>4979</v>
      </c>
      <c r="B796" t="s">
        <v>4980</v>
      </c>
      <c r="C796" t="s">
        <v>4981</v>
      </c>
      <c r="D796" t="s">
        <v>4982</v>
      </c>
      <c r="E796" t="s">
        <v>4983</v>
      </c>
      <c r="F796" t="s">
        <v>277</v>
      </c>
      <c r="G796" t="s">
        <v>18</v>
      </c>
      <c r="H796">
        <v>11044</v>
      </c>
      <c r="I796" t="s">
        <v>6190</v>
      </c>
    </row>
    <row r="797" spans="1:9" x14ac:dyDescent="0.2">
      <c r="A797" t="s">
        <v>4985</v>
      </c>
      <c r="B797" t="s">
        <v>4986</v>
      </c>
      <c r="C797" t="s">
        <v>4987</v>
      </c>
      <c r="D797" t="s">
        <v>4988</v>
      </c>
      <c r="E797" t="s">
        <v>4989</v>
      </c>
      <c r="F797" t="s">
        <v>281</v>
      </c>
      <c r="G797" t="s">
        <v>18</v>
      </c>
      <c r="H797">
        <v>92825</v>
      </c>
      <c r="I797" t="s">
        <v>6190</v>
      </c>
    </row>
    <row r="798" spans="1:9" x14ac:dyDescent="0.2">
      <c r="A798" t="s">
        <v>4991</v>
      </c>
      <c r="B798" t="s">
        <v>4992</v>
      </c>
      <c r="D798" t="s">
        <v>4993</v>
      </c>
      <c r="E798" t="s">
        <v>4994</v>
      </c>
      <c r="F798" t="s">
        <v>42</v>
      </c>
      <c r="G798" t="s">
        <v>18</v>
      </c>
      <c r="H798">
        <v>40596</v>
      </c>
      <c r="I798" t="s">
        <v>6190</v>
      </c>
    </row>
    <row r="799" spans="1:9" x14ac:dyDescent="0.2">
      <c r="A799" t="s">
        <v>4996</v>
      </c>
      <c r="B799" t="s">
        <v>4997</v>
      </c>
      <c r="C799" t="s">
        <v>4998</v>
      </c>
      <c r="D799" t="s">
        <v>4999</v>
      </c>
      <c r="E799" t="s">
        <v>5000</v>
      </c>
      <c r="F799" t="s">
        <v>136</v>
      </c>
      <c r="G799" t="s">
        <v>18</v>
      </c>
      <c r="H799">
        <v>33673</v>
      </c>
      <c r="I799" t="s">
        <v>6190</v>
      </c>
    </row>
    <row r="800" spans="1:9" x14ac:dyDescent="0.2">
      <c r="A800" t="s">
        <v>5002</v>
      </c>
      <c r="B800" t="s">
        <v>5003</v>
      </c>
      <c r="C800" t="s">
        <v>5004</v>
      </c>
      <c r="D800" t="s">
        <v>5005</v>
      </c>
      <c r="E800" t="s">
        <v>5006</v>
      </c>
      <c r="F800" t="s">
        <v>97</v>
      </c>
      <c r="G800" t="s">
        <v>18</v>
      </c>
      <c r="H800">
        <v>95138</v>
      </c>
      <c r="I800" t="s">
        <v>6189</v>
      </c>
    </row>
    <row r="801" spans="1:9" x14ac:dyDescent="0.2">
      <c r="A801" t="s">
        <v>5008</v>
      </c>
      <c r="B801" t="s">
        <v>5009</v>
      </c>
      <c r="E801" t="s">
        <v>5010</v>
      </c>
      <c r="F801" t="s">
        <v>46</v>
      </c>
      <c r="G801" t="s">
        <v>18</v>
      </c>
      <c r="H801">
        <v>20470</v>
      </c>
      <c r="I801" t="s">
        <v>6189</v>
      </c>
    </row>
    <row r="802" spans="1:9" x14ac:dyDescent="0.2">
      <c r="A802" t="s">
        <v>5012</v>
      </c>
      <c r="B802" t="s">
        <v>5013</v>
      </c>
      <c r="C802" t="s">
        <v>5014</v>
      </c>
      <c r="D802" t="s">
        <v>5015</v>
      </c>
      <c r="E802" t="s">
        <v>5016</v>
      </c>
      <c r="F802" t="s">
        <v>3663</v>
      </c>
      <c r="G802" t="s">
        <v>317</v>
      </c>
      <c r="H802" t="s">
        <v>397</v>
      </c>
      <c r="I802" t="s">
        <v>6190</v>
      </c>
    </row>
    <row r="803" spans="1:9" x14ac:dyDescent="0.2">
      <c r="A803" t="s">
        <v>5018</v>
      </c>
      <c r="B803" t="s">
        <v>5019</v>
      </c>
      <c r="C803" t="s">
        <v>5020</v>
      </c>
      <c r="D803" t="s">
        <v>5021</v>
      </c>
      <c r="E803" t="s">
        <v>5022</v>
      </c>
      <c r="F803" t="s">
        <v>75</v>
      </c>
      <c r="G803" t="s">
        <v>18</v>
      </c>
      <c r="H803">
        <v>98506</v>
      </c>
      <c r="I803" t="s">
        <v>6189</v>
      </c>
    </row>
    <row r="804" spans="1:9" x14ac:dyDescent="0.2">
      <c r="A804" t="s">
        <v>5024</v>
      </c>
      <c r="B804" t="s">
        <v>5025</v>
      </c>
      <c r="C804" t="s">
        <v>5026</v>
      </c>
      <c r="D804" t="s">
        <v>5027</v>
      </c>
      <c r="E804" t="s">
        <v>5028</v>
      </c>
      <c r="F804" t="s">
        <v>457</v>
      </c>
      <c r="G804" t="s">
        <v>18</v>
      </c>
      <c r="H804">
        <v>75185</v>
      </c>
      <c r="I804" t="s">
        <v>6190</v>
      </c>
    </row>
    <row r="805" spans="1:9" x14ac:dyDescent="0.2">
      <c r="A805" t="s">
        <v>5030</v>
      </c>
      <c r="B805" t="s">
        <v>5031</v>
      </c>
      <c r="C805" t="s">
        <v>5032</v>
      </c>
      <c r="E805" t="s">
        <v>5033</v>
      </c>
      <c r="F805" t="s">
        <v>130</v>
      </c>
      <c r="G805" t="s">
        <v>18</v>
      </c>
      <c r="H805">
        <v>94207</v>
      </c>
      <c r="I805" t="s">
        <v>6190</v>
      </c>
    </row>
    <row r="806" spans="1:9" x14ac:dyDescent="0.2">
      <c r="A806" t="s">
        <v>5035</v>
      </c>
      <c r="B806" t="s">
        <v>5036</v>
      </c>
      <c r="D806" t="s">
        <v>5037</v>
      </c>
      <c r="E806" t="s">
        <v>5038</v>
      </c>
      <c r="F806" t="s">
        <v>279</v>
      </c>
      <c r="G806" t="s">
        <v>27</v>
      </c>
      <c r="H806" t="s">
        <v>309</v>
      </c>
      <c r="I806" t="s">
        <v>6190</v>
      </c>
    </row>
    <row r="807" spans="1:9" x14ac:dyDescent="0.2">
      <c r="A807" t="s">
        <v>5040</v>
      </c>
      <c r="B807" t="s">
        <v>5041</v>
      </c>
      <c r="D807" t="s">
        <v>5042</v>
      </c>
      <c r="E807" t="s">
        <v>5043</v>
      </c>
      <c r="F807" t="s">
        <v>5044</v>
      </c>
      <c r="G807" t="s">
        <v>18</v>
      </c>
      <c r="H807">
        <v>55590</v>
      </c>
      <c r="I807" t="s">
        <v>6190</v>
      </c>
    </row>
    <row r="808" spans="1:9" x14ac:dyDescent="0.2">
      <c r="A808" t="s">
        <v>5046</v>
      </c>
      <c r="B808" t="s">
        <v>5047</v>
      </c>
      <c r="E808" t="s">
        <v>5048</v>
      </c>
      <c r="F808" t="s">
        <v>247</v>
      </c>
      <c r="G808" t="s">
        <v>27</v>
      </c>
      <c r="H808" t="s">
        <v>248</v>
      </c>
      <c r="I808" t="s">
        <v>6189</v>
      </c>
    </row>
    <row r="809" spans="1:9" x14ac:dyDescent="0.2">
      <c r="A809" t="s">
        <v>5050</v>
      </c>
      <c r="B809" t="s">
        <v>5051</v>
      </c>
      <c r="C809" t="s">
        <v>5052</v>
      </c>
      <c r="D809" t="s">
        <v>5053</v>
      </c>
      <c r="E809" t="s">
        <v>5054</v>
      </c>
      <c r="F809" t="s">
        <v>372</v>
      </c>
      <c r="G809" t="s">
        <v>317</v>
      </c>
      <c r="H809" t="s">
        <v>373</v>
      </c>
      <c r="I809" t="s">
        <v>6190</v>
      </c>
    </row>
    <row r="810" spans="1:9" x14ac:dyDescent="0.2">
      <c r="A810" t="s">
        <v>5056</v>
      </c>
      <c r="B810" t="s">
        <v>5057</v>
      </c>
      <c r="C810" t="s">
        <v>5058</v>
      </c>
      <c r="D810" t="s">
        <v>5059</v>
      </c>
      <c r="E810" t="s">
        <v>5060</v>
      </c>
      <c r="F810" t="s">
        <v>131</v>
      </c>
      <c r="G810" t="s">
        <v>18</v>
      </c>
      <c r="H810">
        <v>11499</v>
      </c>
      <c r="I810" t="s">
        <v>6189</v>
      </c>
    </row>
    <row r="811" spans="1:9" x14ac:dyDescent="0.2">
      <c r="A811" t="s">
        <v>5062</v>
      </c>
      <c r="B811" t="s">
        <v>5063</v>
      </c>
      <c r="D811" t="s">
        <v>5064</v>
      </c>
      <c r="E811" t="s">
        <v>5065</v>
      </c>
      <c r="F811" t="s">
        <v>49</v>
      </c>
      <c r="G811" t="s">
        <v>18</v>
      </c>
      <c r="H811">
        <v>79934</v>
      </c>
      <c r="I811" t="s">
        <v>6189</v>
      </c>
    </row>
    <row r="812" spans="1:9" x14ac:dyDescent="0.2">
      <c r="A812" t="s">
        <v>5067</v>
      </c>
      <c r="B812" t="s">
        <v>5068</v>
      </c>
      <c r="C812" t="s">
        <v>5069</v>
      </c>
      <c r="D812" t="s">
        <v>5070</v>
      </c>
      <c r="E812" t="s">
        <v>5071</v>
      </c>
      <c r="F812" t="s">
        <v>308</v>
      </c>
      <c r="G812" t="s">
        <v>18</v>
      </c>
      <c r="H812">
        <v>34643</v>
      </c>
      <c r="I812" t="s">
        <v>6190</v>
      </c>
    </row>
    <row r="813" spans="1:9" x14ac:dyDescent="0.2">
      <c r="A813" t="s">
        <v>5073</v>
      </c>
      <c r="B813" t="s">
        <v>5074</v>
      </c>
      <c r="C813" t="s">
        <v>5075</v>
      </c>
      <c r="D813" t="s">
        <v>5076</v>
      </c>
      <c r="E813" t="s">
        <v>5077</v>
      </c>
      <c r="F813" t="s">
        <v>420</v>
      </c>
      <c r="G813" t="s">
        <v>317</v>
      </c>
      <c r="H813" t="s">
        <v>347</v>
      </c>
      <c r="I813" t="s">
        <v>6189</v>
      </c>
    </row>
    <row r="814" spans="1:9" x14ac:dyDescent="0.2">
      <c r="A814" t="s">
        <v>5078</v>
      </c>
      <c r="B814" t="s">
        <v>5079</v>
      </c>
      <c r="C814" t="s">
        <v>5080</v>
      </c>
      <c r="D814" t="s">
        <v>5081</v>
      </c>
      <c r="E814" t="s">
        <v>5082</v>
      </c>
      <c r="F814" t="s">
        <v>223</v>
      </c>
      <c r="G814" t="s">
        <v>27</v>
      </c>
      <c r="H814" t="s">
        <v>224</v>
      </c>
      <c r="I814" t="s">
        <v>6189</v>
      </c>
    </row>
    <row r="815" spans="1:9" x14ac:dyDescent="0.2">
      <c r="A815" t="s">
        <v>5084</v>
      </c>
      <c r="B815" t="s">
        <v>5085</v>
      </c>
      <c r="C815" t="s">
        <v>5086</v>
      </c>
      <c r="D815" t="s">
        <v>5087</v>
      </c>
      <c r="E815" t="s">
        <v>5088</v>
      </c>
      <c r="F815" t="s">
        <v>76</v>
      </c>
      <c r="G815" t="s">
        <v>18</v>
      </c>
      <c r="H815">
        <v>73179</v>
      </c>
      <c r="I815" t="s">
        <v>6189</v>
      </c>
    </row>
    <row r="816" spans="1:9" x14ac:dyDescent="0.2">
      <c r="A816" t="s">
        <v>5090</v>
      </c>
      <c r="B816" t="s">
        <v>5091</v>
      </c>
      <c r="C816" t="s">
        <v>5092</v>
      </c>
      <c r="D816" t="s">
        <v>5093</v>
      </c>
      <c r="E816" t="s">
        <v>5094</v>
      </c>
      <c r="F816" t="s">
        <v>46</v>
      </c>
      <c r="G816" t="s">
        <v>18</v>
      </c>
      <c r="H816">
        <v>20051</v>
      </c>
      <c r="I816" t="s">
        <v>6190</v>
      </c>
    </row>
    <row r="817" spans="1:9" x14ac:dyDescent="0.2">
      <c r="A817" t="s">
        <v>5096</v>
      </c>
      <c r="B817" t="s">
        <v>5097</v>
      </c>
      <c r="C817" t="s">
        <v>5098</v>
      </c>
      <c r="D817" t="s">
        <v>5099</v>
      </c>
      <c r="E817" t="s">
        <v>5100</v>
      </c>
      <c r="F817" t="s">
        <v>83</v>
      </c>
      <c r="G817" t="s">
        <v>18</v>
      </c>
      <c r="H817">
        <v>30351</v>
      </c>
      <c r="I817" t="s">
        <v>6190</v>
      </c>
    </row>
    <row r="818" spans="1:9" x14ac:dyDescent="0.2">
      <c r="A818" t="s">
        <v>5102</v>
      </c>
      <c r="B818" t="s">
        <v>5103</v>
      </c>
      <c r="C818" t="s">
        <v>5104</v>
      </c>
      <c r="D818" t="s">
        <v>5105</v>
      </c>
      <c r="E818" t="s">
        <v>297</v>
      </c>
      <c r="F818" t="s">
        <v>1418</v>
      </c>
      <c r="G818" t="s">
        <v>317</v>
      </c>
      <c r="H818" t="s">
        <v>369</v>
      </c>
      <c r="I818" t="s">
        <v>6190</v>
      </c>
    </row>
    <row r="819" spans="1:9" x14ac:dyDescent="0.2">
      <c r="A819" t="s">
        <v>5107</v>
      </c>
      <c r="B819" t="s">
        <v>5108</v>
      </c>
      <c r="C819" t="s">
        <v>5109</v>
      </c>
      <c r="E819" t="s">
        <v>5110</v>
      </c>
      <c r="F819" t="s">
        <v>119</v>
      </c>
      <c r="G819" t="s">
        <v>18</v>
      </c>
      <c r="H819">
        <v>14276</v>
      </c>
      <c r="I819" t="s">
        <v>6190</v>
      </c>
    </row>
    <row r="820" spans="1:9" x14ac:dyDescent="0.2">
      <c r="A820" t="s">
        <v>5112</v>
      </c>
      <c r="B820" t="s">
        <v>5113</v>
      </c>
      <c r="D820" t="s">
        <v>5114</v>
      </c>
      <c r="E820" t="s">
        <v>5115</v>
      </c>
      <c r="F820" t="s">
        <v>62</v>
      </c>
      <c r="G820" t="s">
        <v>18</v>
      </c>
      <c r="H820">
        <v>77260</v>
      </c>
      <c r="I820" t="s">
        <v>6190</v>
      </c>
    </row>
    <row r="821" spans="1:9" x14ac:dyDescent="0.2">
      <c r="A821" t="s">
        <v>5117</v>
      </c>
      <c r="B821" t="s">
        <v>5118</v>
      </c>
      <c r="C821" t="s">
        <v>5119</v>
      </c>
      <c r="D821" t="s">
        <v>5120</v>
      </c>
      <c r="E821" t="s">
        <v>5121</v>
      </c>
      <c r="F821" t="s">
        <v>46</v>
      </c>
      <c r="G821" t="s">
        <v>18</v>
      </c>
      <c r="H821">
        <v>20470</v>
      </c>
      <c r="I821" t="s">
        <v>6189</v>
      </c>
    </row>
    <row r="822" spans="1:9" x14ac:dyDescent="0.2">
      <c r="A822" t="s">
        <v>5123</v>
      </c>
      <c r="B822" t="s">
        <v>5124</v>
      </c>
      <c r="C822" t="s">
        <v>5125</v>
      </c>
      <c r="D822" t="s">
        <v>5126</v>
      </c>
      <c r="E822" t="s">
        <v>5127</v>
      </c>
      <c r="F822" t="s">
        <v>122</v>
      </c>
      <c r="G822" t="s">
        <v>18</v>
      </c>
      <c r="H822">
        <v>78764</v>
      </c>
      <c r="I822" t="s">
        <v>6189</v>
      </c>
    </row>
    <row r="823" spans="1:9" x14ac:dyDescent="0.2">
      <c r="A823" t="s">
        <v>5129</v>
      </c>
      <c r="B823" t="s">
        <v>5130</v>
      </c>
      <c r="C823" t="s">
        <v>5131</v>
      </c>
      <c r="D823" t="s">
        <v>5132</v>
      </c>
      <c r="E823" t="s">
        <v>5133</v>
      </c>
      <c r="F823" t="s">
        <v>187</v>
      </c>
      <c r="G823" t="s">
        <v>18</v>
      </c>
      <c r="H823">
        <v>85205</v>
      </c>
      <c r="I823" t="s">
        <v>6190</v>
      </c>
    </row>
    <row r="824" spans="1:9" x14ac:dyDescent="0.2">
      <c r="A824" t="s">
        <v>5135</v>
      </c>
      <c r="B824" t="s">
        <v>5136</v>
      </c>
      <c r="C824" t="s">
        <v>5137</v>
      </c>
      <c r="D824" t="s">
        <v>5138</v>
      </c>
      <c r="E824" t="s">
        <v>5139</v>
      </c>
      <c r="F824" t="s">
        <v>128</v>
      </c>
      <c r="G824" t="s">
        <v>18</v>
      </c>
      <c r="H824">
        <v>31416</v>
      </c>
      <c r="I824" t="s">
        <v>6190</v>
      </c>
    </row>
    <row r="825" spans="1:9" x14ac:dyDescent="0.2">
      <c r="A825" t="s">
        <v>5141</v>
      </c>
      <c r="B825" t="s">
        <v>5142</v>
      </c>
      <c r="C825" t="s">
        <v>5143</v>
      </c>
      <c r="D825" t="s">
        <v>5144</v>
      </c>
      <c r="E825" t="s">
        <v>5145</v>
      </c>
      <c r="F825" t="s">
        <v>73</v>
      </c>
      <c r="G825" t="s">
        <v>18</v>
      </c>
      <c r="H825">
        <v>87140</v>
      </c>
      <c r="I825" t="s">
        <v>6189</v>
      </c>
    </row>
    <row r="826" spans="1:9" x14ac:dyDescent="0.2">
      <c r="A826" t="s">
        <v>5147</v>
      </c>
      <c r="B826" t="s">
        <v>5148</v>
      </c>
      <c r="C826" t="s">
        <v>5149</v>
      </c>
      <c r="E826" t="s">
        <v>5150</v>
      </c>
      <c r="F826" t="s">
        <v>34</v>
      </c>
      <c r="G826" t="s">
        <v>18</v>
      </c>
      <c r="H826">
        <v>28299</v>
      </c>
      <c r="I826" t="s">
        <v>6189</v>
      </c>
    </row>
    <row r="827" spans="1:9" x14ac:dyDescent="0.2">
      <c r="A827" t="s">
        <v>5152</v>
      </c>
      <c r="B827" t="s">
        <v>5153</v>
      </c>
      <c r="C827" t="s">
        <v>5154</v>
      </c>
      <c r="D827" t="s">
        <v>5155</v>
      </c>
      <c r="E827" t="s">
        <v>5156</v>
      </c>
      <c r="F827" t="s">
        <v>57</v>
      </c>
      <c r="G827" t="s">
        <v>18</v>
      </c>
      <c r="H827">
        <v>92191</v>
      </c>
      <c r="I827" t="s">
        <v>6189</v>
      </c>
    </row>
    <row r="828" spans="1:9" x14ac:dyDescent="0.2">
      <c r="A828" t="s">
        <v>5158</v>
      </c>
      <c r="B828" t="s">
        <v>5159</v>
      </c>
      <c r="C828" t="s">
        <v>5160</v>
      </c>
      <c r="D828" t="s">
        <v>5161</v>
      </c>
      <c r="E828" t="s">
        <v>5162</v>
      </c>
      <c r="F828" t="s">
        <v>249</v>
      </c>
      <c r="G828" t="s">
        <v>18</v>
      </c>
      <c r="H828">
        <v>32575</v>
      </c>
      <c r="I828" t="s">
        <v>6189</v>
      </c>
    </row>
    <row r="829" spans="1:9" x14ac:dyDescent="0.2">
      <c r="A829" t="s">
        <v>5164</v>
      </c>
      <c r="B829" t="s">
        <v>5165</v>
      </c>
      <c r="C829" t="s">
        <v>5166</v>
      </c>
      <c r="D829" t="s">
        <v>5167</v>
      </c>
      <c r="E829" t="s">
        <v>5168</v>
      </c>
      <c r="F829" t="s">
        <v>46</v>
      </c>
      <c r="G829" t="s">
        <v>18</v>
      </c>
      <c r="H829">
        <v>20470</v>
      </c>
      <c r="I829" t="s">
        <v>6190</v>
      </c>
    </row>
    <row r="830" spans="1:9" x14ac:dyDescent="0.2">
      <c r="A830" t="s">
        <v>5170</v>
      </c>
      <c r="B830" t="s">
        <v>5171</v>
      </c>
      <c r="C830" t="s">
        <v>5172</v>
      </c>
      <c r="D830" t="s">
        <v>5173</v>
      </c>
      <c r="E830" t="s">
        <v>5174</v>
      </c>
      <c r="F830" t="s">
        <v>262</v>
      </c>
      <c r="G830" t="s">
        <v>18</v>
      </c>
      <c r="H830">
        <v>34985</v>
      </c>
      <c r="I830" t="s">
        <v>6189</v>
      </c>
    </row>
    <row r="831" spans="1:9" x14ac:dyDescent="0.2">
      <c r="A831" t="s">
        <v>5176</v>
      </c>
      <c r="B831" t="s">
        <v>5177</v>
      </c>
      <c r="C831" t="s">
        <v>5178</v>
      </c>
      <c r="D831" t="s">
        <v>5179</v>
      </c>
      <c r="E831" t="s">
        <v>5180</v>
      </c>
      <c r="F831" t="s">
        <v>25</v>
      </c>
      <c r="G831" t="s">
        <v>18</v>
      </c>
      <c r="H831">
        <v>25705</v>
      </c>
      <c r="I831" t="s">
        <v>6190</v>
      </c>
    </row>
    <row r="832" spans="1:9" x14ac:dyDescent="0.2">
      <c r="A832" t="s">
        <v>5182</v>
      </c>
      <c r="B832" t="s">
        <v>5183</v>
      </c>
      <c r="C832" t="s">
        <v>5184</v>
      </c>
      <c r="D832" t="s">
        <v>5185</v>
      </c>
      <c r="E832" t="s">
        <v>5186</v>
      </c>
      <c r="F832" t="s">
        <v>45</v>
      </c>
      <c r="G832" t="s">
        <v>18</v>
      </c>
      <c r="H832">
        <v>19172</v>
      </c>
      <c r="I832" t="s">
        <v>6190</v>
      </c>
    </row>
    <row r="833" spans="1:9" x14ac:dyDescent="0.2">
      <c r="A833" t="s">
        <v>5187</v>
      </c>
      <c r="B833" t="s">
        <v>5188</v>
      </c>
      <c r="C833" t="s">
        <v>5189</v>
      </c>
      <c r="D833" t="s">
        <v>5190</v>
      </c>
      <c r="E833" t="s">
        <v>5191</v>
      </c>
      <c r="F833" t="s">
        <v>76</v>
      </c>
      <c r="G833" t="s">
        <v>18</v>
      </c>
      <c r="H833">
        <v>73167</v>
      </c>
      <c r="I833" t="s">
        <v>6189</v>
      </c>
    </row>
    <row r="834" spans="1:9" x14ac:dyDescent="0.2">
      <c r="A834" t="s">
        <v>5193</v>
      </c>
      <c r="B834" t="s">
        <v>5194</v>
      </c>
      <c r="C834" t="s">
        <v>5195</v>
      </c>
      <c r="D834" t="s">
        <v>5196</v>
      </c>
      <c r="E834" t="s">
        <v>5197</v>
      </c>
      <c r="F834" t="s">
        <v>266</v>
      </c>
      <c r="G834" t="s">
        <v>18</v>
      </c>
      <c r="H834">
        <v>34114</v>
      </c>
      <c r="I834" t="s">
        <v>6190</v>
      </c>
    </row>
    <row r="835" spans="1:9" x14ac:dyDescent="0.2">
      <c r="A835" t="s">
        <v>5199</v>
      </c>
      <c r="B835" t="s">
        <v>5200</v>
      </c>
      <c r="C835" t="s">
        <v>5201</v>
      </c>
      <c r="D835" t="s">
        <v>5202</v>
      </c>
      <c r="E835" t="s">
        <v>5203</v>
      </c>
      <c r="F835" t="s">
        <v>105</v>
      </c>
      <c r="G835" t="s">
        <v>18</v>
      </c>
      <c r="H835">
        <v>76105</v>
      </c>
      <c r="I835" t="s">
        <v>6189</v>
      </c>
    </row>
    <row r="836" spans="1:9" x14ac:dyDescent="0.2">
      <c r="A836" t="s">
        <v>5205</v>
      </c>
      <c r="B836" t="s">
        <v>5206</v>
      </c>
      <c r="C836" t="s">
        <v>5207</v>
      </c>
      <c r="D836" t="s">
        <v>5208</v>
      </c>
      <c r="E836" t="s">
        <v>5209</v>
      </c>
      <c r="F836" t="s">
        <v>126</v>
      </c>
      <c r="G836" t="s">
        <v>18</v>
      </c>
      <c r="H836">
        <v>68117</v>
      </c>
      <c r="I836" t="s">
        <v>6190</v>
      </c>
    </row>
    <row r="837" spans="1:9" x14ac:dyDescent="0.2">
      <c r="A837" t="s">
        <v>5211</v>
      </c>
      <c r="B837" t="s">
        <v>5212</v>
      </c>
      <c r="C837" t="s">
        <v>5213</v>
      </c>
      <c r="E837" t="s">
        <v>5214</v>
      </c>
      <c r="F837" t="s">
        <v>125</v>
      </c>
      <c r="G837" t="s">
        <v>18</v>
      </c>
      <c r="H837">
        <v>85732</v>
      </c>
      <c r="I837" t="s">
        <v>6189</v>
      </c>
    </row>
    <row r="838" spans="1:9" x14ac:dyDescent="0.2">
      <c r="A838" t="s">
        <v>5216</v>
      </c>
      <c r="B838" t="s">
        <v>5217</v>
      </c>
      <c r="C838" t="s">
        <v>5218</v>
      </c>
      <c r="D838" t="s">
        <v>5219</v>
      </c>
      <c r="E838" t="s">
        <v>5220</v>
      </c>
      <c r="F838" t="s">
        <v>350</v>
      </c>
      <c r="G838" t="s">
        <v>18</v>
      </c>
      <c r="H838">
        <v>89436</v>
      </c>
      <c r="I838" t="s">
        <v>6190</v>
      </c>
    </row>
    <row r="839" spans="1:9" x14ac:dyDescent="0.2">
      <c r="A839" t="s">
        <v>5222</v>
      </c>
      <c r="B839" t="s">
        <v>5223</v>
      </c>
      <c r="C839" t="s">
        <v>5224</v>
      </c>
      <c r="D839" t="s">
        <v>5225</v>
      </c>
      <c r="E839" t="s">
        <v>5226</v>
      </c>
      <c r="F839" t="s">
        <v>79</v>
      </c>
      <c r="G839" t="s">
        <v>18</v>
      </c>
      <c r="H839">
        <v>32835</v>
      </c>
      <c r="I839" t="s">
        <v>6189</v>
      </c>
    </row>
    <row r="840" spans="1:9" x14ac:dyDescent="0.2">
      <c r="A840" t="s">
        <v>5228</v>
      </c>
      <c r="B840" t="s">
        <v>5229</v>
      </c>
      <c r="C840" t="s">
        <v>5230</v>
      </c>
      <c r="D840" t="s">
        <v>5231</v>
      </c>
      <c r="E840" t="s">
        <v>5232</v>
      </c>
      <c r="F840" t="s">
        <v>46</v>
      </c>
      <c r="G840" t="s">
        <v>18</v>
      </c>
      <c r="H840">
        <v>20067</v>
      </c>
      <c r="I840" t="s">
        <v>6190</v>
      </c>
    </row>
    <row r="841" spans="1:9" x14ac:dyDescent="0.2">
      <c r="A841" t="s">
        <v>5234</v>
      </c>
      <c r="B841" t="s">
        <v>5235</v>
      </c>
      <c r="C841" t="s">
        <v>5236</v>
      </c>
      <c r="D841" t="s">
        <v>5237</v>
      </c>
      <c r="E841" t="s">
        <v>5238</v>
      </c>
      <c r="F841" t="s">
        <v>206</v>
      </c>
      <c r="G841" t="s">
        <v>18</v>
      </c>
      <c r="H841">
        <v>93907</v>
      </c>
      <c r="I841" t="s">
        <v>6190</v>
      </c>
    </row>
    <row r="842" spans="1:9" x14ac:dyDescent="0.2">
      <c r="A842" t="s">
        <v>5240</v>
      </c>
      <c r="B842" t="s">
        <v>5241</v>
      </c>
      <c r="C842" t="s">
        <v>5242</v>
      </c>
      <c r="D842" t="s">
        <v>5243</v>
      </c>
      <c r="E842" t="s">
        <v>5244</v>
      </c>
      <c r="F842" t="s">
        <v>270</v>
      </c>
      <c r="G842" t="s">
        <v>18</v>
      </c>
      <c r="H842">
        <v>33345</v>
      </c>
      <c r="I842" t="s">
        <v>6189</v>
      </c>
    </row>
    <row r="843" spans="1:9" x14ac:dyDescent="0.2">
      <c r="A843" t="s">
        <v>5246</v>
      </c>
      <c r="B843" t="s">
        <v>5247</v>
      </c>
      <c r="C843" t="s">
        <v>5248</v>
      </c>
      <c r="E843" t="s">
        <v>5249</v>
      </c>
      <c r="F843" t="s">
        <v>49</v>
      </c>
      <c r="G843" t="s">
        <v>18</v>
      </c>
      <c r="H843">
        <v>88553</v>
      </c>
      <c r="I843" t="s">
        <v>6190</v>
      </c>
    </row>
    <row r="844" spans="1:9" x14ac:dyDescent="0.2">
      <c r="A844" t="s">
        <v>5251</v>
      </c>
      <c r="B844" t="s">
        <v>5252</v>
      </c>
      <c r="C844" t="s">
        <v>5253</v>
      </c>
      <c r="E844" t="s">
        <v>5254</v>
      </c>
      <c r="F844" t="s">
        <v>445</v>
      </c>
      <c r="G844" t="s">
        <v>18</v>
      </c>
      <c r="H844">
        <v>91210</v>
      </c>
      <c r="I844" t="s">
        <v>6189</v>
      </c>
    </row>
    <row r="845" spans="1:9" x14ac:dyDescent="0.2">
      <c r="A845" t="s">
        <v>5256</v>
      </c>
      <c r="B845" t="s">
        <v>5257</v>
      </c>
      <c r="C845" t="s">
        <v>5258</v>
      </c>
      <c r="D845" t="s">
        <v>5259</v>
      </c>
      <c r="E845" t="s">
        <v>5260</v>
      </c>
      <c r="F845" t="s">
        <v>163</v>
      </c>
      <c r="G845" t="s">
        <v>18</v>
      </c>
      <c r="H845">
        <v>22313</v>
      </c>
      <c r="I845" t="s">
        <v>6189</v>
      </c>
    </row>
    <row r="846" spans="1:9" x14ac:dyDescent="0.2">
      <c r="A846" t="s">
        <v>5262</v>
      </c>
      <c r="B846" t="s">
        <v>5263</v>
      </c>
      <c r="C846" t="s">
        <v>5264</v>
      </c>
      <c r="D846" t="s">
        <v>5265</v>
      </c>
      <c r="E846" t="s">
        <v>5266</v>
      </c>
      <c r="F846" t="s">
        <v>19</v>
      </c>
      <c r="G846" t="s">
        <v>18</v>
      </c>
      <c r="H846">
        <v>21290</v>
      </c>
      <c r="I846" t="s">
        <v>6189</v>
      </c>
    </row>
    <row r="847" spans="1:9" x14ac:dyDescent="0.2">
      <c r="A847" t="s">
        <v>5268</v>
      </c>
      <c r="B847" t="s">
        <v>5269</v>
      </c>
      <c r="C847" t="s">
        <v>5270</v>
      </c>
      <c r="E847" t="s">
        <v>5271</v>
      </c>
      <c r="F847" t="s">
        <v>94</v>
      </c>
      <c r="G847" t="s">
        <v>18</v>
      </c>
      <c r="H847">
        <v>47732</v>
      </c>
      <c r="I847" t="s">
        <v>6190</v>
      </c>
    </row>
    <row r="848" spans="1:9" x14ac:dyDescent="0.2">
      <c r="A848" t="s">
        <v>5273</v>
      </c>
      <c r="B848" t="s">
        <v>5274</v>
      </c>
      <c r="D848" t="s">
        <v>5275</v>
      </c>
      <c r="E848" t="s">
        <v>5276</v>
      </c>
      <c r="F848" t="s">
        <v>258</v>
      </c>
      <c r="G848" t="s">
        <v>18</v>
      </c>
      <c r="H848">
        <v>30045</v>
      </c>
      <c r="I848" t="s">
        <v>6189</v>
      </c>
    </row>
    <row r="849" spans="1:9" x14ac:dyDescent="0.2">
      <c r="A849" t="s">
        <v>5278</v>
      </c>
      <c r="B849" t="s">
        <v>5279</v>
      </c>
      <c r="C849" t="s">
        <v>5280</v>
      </c>
      <c r="E849" t="s">
        <v>5281</v>
      </c>
      <c r="F849" t="s">
        <v>118</v>
      </c>
      <c r="G849" t="s">
        <v>18</v>
      </c>
      <c r="H849">
        <v>36670</v>
      </c>
      <c r="I849" t="s">
        <v>6189</v>
      </c>
    </row>
    <row r="850" spans="1:9" x14ac:dyDescent="0.2">
      <c r="A850" t="s">
        <v>5283</v>
      </c>
      <c r="B850" t="s">
        <v>5284</v>
      </c>
      <c r="D850" t="s">
        <v>5285</v>
      </c>
      <c r="E850" t="s">
        <v>5286</v>
      </c>
      <c r="F850" t="s">
        <v>211</v>
      </c>
      <c r="G850" t="s">
        <v>18</v>
      </c>
      <c r="H850">
        <v>79705</v>
      </c>
      <c r="I850" t="s">
        <v>6190</v>
      </c>
    </row>
    <row r="851" spans="1:9" x14ac:dyDescent="0.2">
      <c r="A851" t="s">
        <v>5288</v>
      </c>
      <c r="B851" t="s">
        <v>5289</v>
      </c>
      <c r="C851" t="s">
        <v>5290</v>
      </c>
      <c r="D851" t="s">
        <v>5291</v>
      </c>
      <c r="E851" t="s">
        <v>5292</v>
      </c>
      <c r="F851" t="s">
        <v>135</v>
      </c>
      <c r="G851" t="s">
        <v>18</v>
      </c>
      <c r="H851">
        <v>33023</v>
      </c>
      <c r="I851" t="s">
        <v>6189</v>
      </c>
    </row>
    <row r="852" spans="1:9" x14ac:dyDescent="0.2">
      <c r="A852" t="s">
        <v>5293</v>
      </c>
      <c r="B852" t="s">
        <v>5294</v>
      </c>
      <c r="C852" t="s">
        <v>5295</v>
      </c>
      <c r="D852" t="s">
        <v>5296</v>
      </c>
      <c r="E852" t="s">
        <v>5297</v>
      </c>
      <c r="F852" t="s">
        <v>147</v>
      </c>
      <c r="G852" t="s">
        <v>18</v>
      </c>
      <c r="H852">
        <v>66611</v>
      </c>
      <c r="I852" t="s">
        <v>6189</v>
      </c>
    </row>
    <row r="853" spans="1:9" x14ac:dyDescent="0.2">
      <c r="A853" t="s">
        <v>5299</v>
      </c>
      <c r="B853" t="s">
        <v>5300</v>
      </c>
      <c r="C853" t="s">
        <v>5301</v>
      </c>
      <c r="D853" t="s">
        <v>5302</v>
      </c>
      <c r="E853" t="s">
        <v>5303</v>
      </c>
      <c r="F853" t="s">
        <v>236</v>
      </c>
      <c r="G853" t="s">
        <v>18</v>
      </c>
      <c r="H853">
        <v>95973</v>
      </c>
      <c r="I853" t="s">
        <v>6189</v>
      </c>
    </row>
    <row r="854" spans="1:9" x14ac:dyDescent="0.2">
      <c r="A854" t="s">
        <v>5305</v>
      </c>
      <c r="B854" t="s">
        <v>5306</v>
      </c>
      <c r="C854" t="s">
        <v>5307</v>
      </c>
      <c r="E854" t="s">
        <v>5308</v>
      </c>
      <c r="F854" t="s">
        <v>122</v>
      </c>
      <c r="G854" t="s">
        <v>18</v>
      </c>
      <c r="H854">
        <v>78737</v>
      </c>
      <c r="I854" t="s">
        <v>6189</v>
      </c>
    </row>
    <row r="855" spans="1:9" x14ac:dyDescent="0.2">
      <c r="A855" t="s">
        <v>5310</v>
      </c>
      <c r="B855" t="s">
        <v>5311</v>
      </c>
      <c r="C855" t="s">
        <v>5312</v>
      </c>
      <c r="E855" t="s">
        <v>5313</v>
      </c>
      <c r="F855" t="s">
        <v>49</v>
      </c>
      <c r="G855" t="s">
        <v>18</v>
      </c>
      <c r="H855">
        <v>88546</v>
      </c>
      <c r="I855" t="s">
        <v>6190</v>
      </c>
    </row>
    <row r="856" spans="1:9" x14ac:dyDescent="0.2">
      <c r="A856" t="s">
        <v>5315</v>
      </c>
      <c r="B856" t="s">
        <v>5316</v>
      </c>
      <c r="C856" t="s">
        <v>5317</v>
      </c>
      <c r="D856" t="s">
        <v>5318</v>
      </c>
      <c r="E856" t="s">
        <v>5319</v>
      </c>
      <c r="F856" t="s">
        <v>47</v>
      </c>
      <c r="G856" t="s">
        <v>18</v>
      </c>
      <c r="H856">
        <v>25326</v>
      </c>
      <c r="I856" t="s">
        <v>6189</v>
      </c>
    </row>
    <row r="857" spans="1:9" x14ac:dyDescent="0.2">
      <c r="A857" t="s">
        <v>5321</v>
      </c>
      <c r="B857" t="s">
        <v>5322</v>
      </c>
      <c r="C857" t="s">
        <v>5323</v>
      </c>
      <c r="D857" t="s">
        <v>5324</v>
      </c>
      <c r="E857" t="s">
        <v>5325</v>
      </c>
      <c r="F857" t="s">
        <v>312</v>
      </c>
      <c r="G857" t="s">
        <v>18</v>
      </c>
      <c r="H857">
        <v>18105</v>
      </c>
      <c r="I857" t="s">
        <v>6190</v>
      </c>
    </row>
    <row r="858" spans="1:9" x14ac:dyDescent="0.2">
      <c r="A858" t="s">
        <v>5327</v>
      </c>
      <c r="B858" t="s">
        <v>5328</v>
      </c>
      <c r="C858" t="s">
        <v>5329</v>
      </c>
      <c r="D858" t="s">
        <v>5330</v>
      </c>
      <c r="E858" t="s">
        <v>5331</v>
      </c>
      <c r="F858" t="s">
        <v>179</v>
      </c>
      <c r="G858" t="s">
        <v>27</v>
      </c>
      <c r="H858" t="s">
        <v>313</v>
      </c>
      <c r="I858" t="s">
        <v>6189</v>
      </c>
    </row>
    <row r="859" spans="1:9" x14ac:dyDescent="0.2">
      <c r="A859" t="s">
        <v>5333</v>
      </c>
      <c r="B859" t="s">
        <v>5334</v>
      </c>
      <c r="C859" t="s">
        <v>5335</v>
      </c>
      <c r="D859" t="s">
        <v>5336</v>
      </c>
      <c r="E859" t="s">
        <v>5337</v>
      </c>
      <c r="F859" t="s">
        <v>308</v>
      </c>
      <c r="G859" t="s">
        <v>18</v>
      </c>
      <c r="H859">
        <v>34643</v>
      </c>
      <c r="I859" t="s">
        <v>6190</v>
      </c>
    </row>
    <row r="860" spans="1:9" x14ac:dyDescent="0.2">
      <c r="A860" t="s">
        <v>5339</v>
      </c>
      <c r="B860" t="s">
        <v>5340</v>
      </c>
      <c r="C860" t="s">
        <v>5341</v>
      </c>
      <c r="D860" t="s">
        <v>5342</v>
      </c>
      <c r="E860" t="s">
        <v>5343</v>
      </c>
      <c r="F860" t="s">
        <v>96</v>
      </c>
      <c r="G860" t="s">
        <v>18</v>
      </c>
      <c r="H860">
        <v>58122</v>
      </c>
      <c r="I860" t="s">
        <v>6190</v>
      </c>
    </row>
    <row r="861" spans="1:9" x14ac:dyDescent="0.2">
      <c r="A861" t="s">
        <v>5345</v>
      </c>
      <c r="B861" t="s">
        <v>5346</v>
      </c>
      <c r="C861" t="s">
        <v>5347</v>
      </c>
      <c r="D861" t="s">
        <v>5348</v>
      </c>
      <c r="E861" t="s">
        <v>5349</v>
      </c>
      <c r="F861" t="s">
        <v>4510</v>
      </c>
      <c r="G861" t="s">
        <v>18</v>
      </c>
      <c r="H861">
        <v>72905</v>
      </c>
      <c r="I861" t="s">
        <v>6190</v>
      </c>
    </row>
    <row r="862" spans="1:9" x14ac:dyDescent="0.2">
      <c r="A862" t="s">
        <v>5351</v>
      </c>
      <c r="B862" t="s">
        <v>5352</v>
      </c>
      <c r="D862" t="s">
        <v>5353</v>
      </c>
      <c r="E862" t="s">
        <v>5354</v>
      </c>
      <c r="F862" t="s">
        <v>318</v>
      </c>
      <c r="G862" t="s">
        <v>18</v>
      </c>
      <c r="H862">
        <v>33811</v>
      </c>
      <c r="I862" t="s">
        <v>6190</v>
      </c>
    </row>
    <row r="863" spans="1:9" x14ac:dyDescent="0.2">
      <c r="A863" t="s">
        <v>5356</v>
      </c>
      <c r="B863" t="s">
        <v>5357</v>
      </c>
      <c r="C863" t="s">
        <v>5358</v>
      </c>
      <c r="D863" t="s">
        <v>5359</v>
      </c>
      <c r="E863" t="s">
        <v>5360</v>
      </c>
      <c r="F863" t="s">
        <v>48</v>
      </c>
      <c r="G863" t="s">
        <v>18</v>
      </c>
      <c r="H863">
        <v>37924</v>
      </c>
      <c r="I863" t="s">
        <v>6189</v>
      </c>
    </row>
    <row r="864" spans="1:9" x14ac:dyDescent="0.2">
      <c r="A864" t="s">
        <v>5362</v>
      </c>
      <c r="B864" t="s">
        <v>5363</v>
      </c>
      <c r="C864" t="s">
        <v>5364</v>
      </c>
      <c r="D864" t="s">
        <v>5365</v>
      </c>
      <c r="E864" t="s">
        <v>5366</v>
      </c>
      <c r="F864" t="s">
        <v>26</v>
      </c>
      <c r="G864" t="s">
        <v>18</v>
      </c>
      <c r="H864">
        <v>90030</v>
      </c>
      <c r="I864" t="s">
        <v>6189</v>
      </c>
    </row>
    <row r="865" spans="1:9" x14ac:dyDescent="0.2">
      <c r="A865" t="s">
        <v>5368</v>
      </c>
      <c r="B865" t="s">
        <v>5369</v>
      </c>
      <c r="C865" t="s">
        <v>5370</v>
      </c>
      <c r="D865" t="s">
        <v>5371</v>
      </c>
      <c r="E865" t="s">
        <v>5372</v>
      </c>
      <c r="F865" t="s">
        <v>91</v>
      </c>
      <c r="G865" t="s">
        <v>18</v>
      </c>
      <c r="H865">
        <v>33169</v>
      </c>
      <c r="I865" t="s">
        <v>6189</v>
      </c>
    </row>
    <row r="866" spans="1:9" x14ac:dyDescent="0.2">
      <c r="A866" t="s">
        <v>5374</v>
      </c>
      <c r="B866" t="s">
        <v>5375</v>
      </c>
      <c r="C866" t="s">
        <v>5376</v>
      </c>
      <c r="D866" t="s">
        <v>5377</v>
      </c>
      <c r="E866" t="s">
        <v>5378</v>
      </c>
      <c r="F866" t="s">
        <v>482</v>
      </c>
      <c r="G866" t="s">
        <v>317</v>
      </c>
      <c r="H866" t="s">
        <v>483</v>
      </c>
      <c r="I866" t="s">
        <v>6190</v>
      </c>
    </row>
    <row r="867" spans="1:9" x14ac:dyDescent="0.2">
      <c r="A867" t="s">
        <v>5380</v>
      </c>
      <c r="B867" t="s">
        <v>5381</v>
      </c>
      <c r="D867" t="s">
        <v>5382</v>
      </c>
      <c r="E867" t="s">
        <v>5383</v>
      </c>
      <c r="F867" t="s">
        <v>55</v>
      </c>
      <c r="G867" t="s">
        <v>18</v>
      </c>
      <c r="H867">
        <v>60604</v>
      </c>
      <c r="I867" t="s">
        <v>6189</v>
      </c>
    </row>
    <row r="868" spans="1:9" x14ac:dyDescent="0.2">
      <c r="A868" t="s">
        <v>5385</v>
      </c>
      <c r="B868" t="s">
        <v>5386</v>
      </c>
      <c r="C868" t="s">
        <v>5387</v>
      </c>
      <c r="D868" t="s">
        <v>5388</v>
      </c>
      <c r="E868" t="s">
        <v>5389</v>
      </c>
      <c r="F868" t="s">
        <v>444</v>
      </c>
      <c r="G868" t="s">
        <v>317</v>
      </c>
      <c r="H868" t="s">
        <v>387</v>
      </c>
      <c r="I868" t="s">
        <v>6190</v>
      </c>
    </row>
    <row r="869" spans="1:9" x14ac:dyDescent="0.2">
      <c r="A869" t="s">
        <v>5391</v>
      </c>
      <c r="B869" t="s">
        <v>5392</v>
      </c>
      <c r="C869" t="s">
        <v>5393</v>
      </c>
      <c r="E869" t="s">
        <v>5394</v>
      </c>
      <c r="F869" t="s">
        <v>477</v>
      </c>
      <c r="G869" t="s">
        <v>317</v>
      </c>
      <c r="H869" t="s">
        <v>478</v>
      </c>
      <c r="I869" t="s">
        <v>6189</v>
      </c>
    </row>
    <row r="870" spans="1:9" x14ac:dyDescent="0.2">
      <c r="A870" t="s">
        <v>5396</v>
      </c>
      <c r="B870" t="s">
        <v>5397</v>
      </c>
      <c r="C870" t="s">
        <v>5398</v>
      </c>
      <c r="D870" t="s">
        <v>5399</v>
      </c>
      <c r="E870" t="s">
        <v>5400</v>
      </c>
      <c r="F870" t="s">
        <v>120</v>
      </c>
      <c r="G870" t="s">
        <v>18</v>
      </c>
      <c r="H870">
        <v>33064</v>
      </c>
      <c r="I870" t="s">
        <v>6189</v>
      </c>
    </row>
    <row r="871" spans="1:9" x14ac:dyDescent="0.2">
      <c r="A871" t="s">
        <v>5402</v>
      </c>
      <c r="B871" t="s">
        <v>5403</v>
      </c>
      <c r="D871" t="s">
        <v>5404</v>
      </c>
      <c r="E871" t="s">
        <v>5405</v>
      </c>
      <c r="F871" t="s">
        <v>130</v>
      </c>
      <c r="G871" t="s">
        <v>18</v>
      </c>
      <c r="H871">
        <v>94297</v>
      </c>
      <c r="I871" t="s">
        <v>6189</v>
      </c>
    </row>
    <row r="872" spans="1:9" x14ac:dyDescent="0.2">
      <c r="A872" t="s">
        <v>5407</v>
      </c>
      <c r="B872" t="s">
        <v>5408</v>
      </c>
      <c r="C872" t="s">
        <v>5409</v>
      </c>
      <c r="D872" t="s">
        <v>5410</v>
      </c>
      <c r="E872" t="s">
        <v>5411</v>
      </c>
      <c r="F872" t="s">
        <v>346</v>
      </c>
      <c r="G872" t="s">
        <v>317</v>
      </c>
      <c r="H872" t="s">
        <v>347</v>
      </c>
      <c r="I872" t="s">
        <v>6189</v>
      </c>
    </row>
    <row r="873" spans="1:9" x14ac:dyDescent="0.2">
      <c r="A873" t="s">
        <v>5413</v>
      </c>
      <c r="B873" t="s">
        <v>5414</v>
      </c>
      <c r="C873" t="s">
        <v>5415</v>
      </c>
      <c r="D873" t="s">
        <v>5416</v>
      </c>
      <c r="E873" t="s">
        <v>5417</v>
      </c>
      <c r="F873" t="s">
        <v>5418</v>
      </c>
      <c r="G873" t="s">
        <v>27</v>
      </c>
      <c r="H873" t="s">
        <v>5419</v>
      </c>
      <c r="I873" t="s">
        <v>6189</v>
      </c>
    </row>
    <row r="874" spans="1:9" x14ac:dyDescent="0.2">
      <c r="A874" t="s">
        <v>5421</v>
      </c>
      <c r="B874" t="s">
        <v>5422</v>
      </c>
      <c r="C874" t="s">
        <v>5423</v>
      </c>
      <c r="D874" t="s">
        <v>5424</v>
      </c>
      <c r="E874" t="s">
        <v>5425</v>
      </c>
      <c r="F874" t="s">
        <v>170</v>
      </c>
      <c r="G874" t="s">
        <v>18</v>
      </c>
      <c r="H874">
        <v>28805</v>
      </c>
      <c r="I874" t="s">
        <v>6190</v>
      </c>
    </row>
    <row r="875" spans="1:9" x14ac:dyDescent="0.2">
      <c r="A875" t="s">
        <v>5427</v>
      </c>
      <c r="B875" t="s">
        <v>5428</v>
      </c>
      <c r="C875" t="s">
        <v>5429</v>
      </c>
      <c r="D875" t="s">
        <v>5430</v>
      </c>
      <c r="E875" t="s">
        <v>5431</v>
      </c>
      <c r="F875" t="s">
        <v>47</v>
      </c>
      <c r="G875" t="s">
        <v>18</v>
      </c>
      <c r="H875">
        <v>25362</v>
      </c>
      <c r="I875" t="s">
        <v>6189</v>
      </c>
    </row>
    <row r="876" spans="1:9" x14ac:dyDescent="0.2">
      <c r="A876" t="s">
        <v>5433</v>
      </c>
      <c r="B876" t="s">
        <v>5434</v>
      </c>
      <c r="C876" t="s">
        <v>5435</v>
      </c>
      <c r="D876" t="s">
        <v>5436</v>
      </c>
      <c r="E876" t="s">
        <v>5437</v>
      </c>
      <c r="F876" t="s">
        <v>62</v>
      </c>
      <c r="G876" t="s">
        <v>18</v>
      </c>
      <c r="H876">
        <v>77281</v>
      </c>
      <c r="I876" t="s">
        <v>6190</v>
      </c>
    </row>
    <row r="877" spans="1:9" x14ac:dyDescent="0.2">
      <c r="A877" t="s">
        <v>5439</v>
      </c>
      <c r="B877" t="s">
        <v>5440</v>
      </c>
      <c r="C877" t="s">
        <v>5441</v>
      </c>
      <c r="D877" t="s">
        <v>5442</v>
      </c>
      <c r="E877" t="s">
        <v>5443</v>
      </c>
      <c r="F877" t="s">
        <v>383</v>
      </c>
      <c r="G877" t="s">
        <v>317</v>
      </c>
      <c r="H877" t="s">
        <v>368</v>
      </c>
      <c r="I877" t="s">
        <v>6190</v>
      </c>
    </row>
    <row r="878" spans="1:9" x14ac:dyDescent="0.2">
      <c r="A878" t="s">
        <v>5444</v>
      </c>
      <c r="B878" t="s">
        <v>5445</v>
      </c>
      <c r="C878" t="s">
        <v>5446</v>
      </c>
      <c r="D878" t="s">
        <v>5447</v>
      </c>
      <c r="E878" t="s">
        <v>5448</v>
      </c>
      <c r="F878" t="s">
        <v>46</v>
      </c>
      <c r="G878" t="s">
        <v>18</v>
      </c>
      <c r="H878">
        <v>20575</v>
      </c>
      <c r="I878" t="s">
        <v>6189</v>
      </c>
    </row>
    <row r="879" spans="1:9" x14ac:dyDescent="0.2">
      <c r="A879" t="s">
        <v>5450</v>
      </c>
      <c r="B879" t="s">
        <v>5451</v>
      </c>
      <c r="C879" t="s">
        <v>5452</v>
      </c>
      <c r="D879" t="s">
        <v>5453</v>
      </c>
      <c r="E879" t="s">
        <v>5454</v>
      </c>
      <c r="F879" t="s">
        <v>198</v>
      </c>
      <c r="G879" t="s">
        <v>18</v>
      </c>
      <c r="H879">
        <v>7195</v>
      </c>
      <c r="I879" t="s">
        <v>6190</v>
      </c>
    </row>
    <row r="880" spans="1:9" x14ac:dyDescent="0.2">
      <c r="A880" t="s">
        <v>5456</v>
      </c>
      <c r="B880" t="s">
        <v>5457</v>
      </c>
      <c r="D880" t="s">
        <v>5458</v>
      </c>
      <c r="E880" t="s">
        <v>5459</v>
      </c>
      <c r="F880" t="s">
        <v>104</v>
      </c>
      <c r="G880" t="s">
        <v>18</v>
      </c>
      <c r="H880">
        <v>98195</v>
      </c>
      <c r="I880" t="s">
        <v>6189</v>
      </c>
    </row>
    <row r="881" spans="1:9" x14ac:dyDescent="0.2">
      <c r="A881" t="s">
        <v>5461</v>
      </c>
      <c r="B881" t="s">
        <v>5462</v>
      </c>
      <c r="D881" t="s">
        <v>5463</v>
      </c>
      <c r="E881" t="s">
        <v>5464</v>
      </c>
      <c r="F881" t="s">
        <v>156</v>
      </c>
      <c r="G881" t="s">
        <v>18</v>
      </c>
      <c r="H881">
        <v>80150</v>
      </c>
      <c r="I881" t="s">
        <v>6190</v>
      </c>
    </row>
    <row r="882" spans="1:9" x14ac:dyDescent="0.2">
      <c r="A882" t="s">
        <v>5466</v>
      </c>
      <c r="B882" t="s">
        <v>5467</v>
      </c>
      <c r="C882" t="s">
        <v>5468</v>
      </c>
      <c r="D882" t="s">
        <v>5469</v>
      </c>
      <c r="E882" t="s">
        <v>5470</v>
      </c>
      <c r="F882" t="s">
        <v>155</v>
      </c>
      <c r="G882" t="s">
        <v>18</v>
      </c>
      <c r="H882">
        <v>61105</v>
      </c>
      <c r="I882" t="s">
        <v>6190</v>
      </c>
    </row>
    <row r="883" spans="1:9" x14ac:dyDescent="0.2">
      <c r="A883" t="s">
        <v>5472</v>
      </c>
      <c r="B883" t="s">
        <v>5473</v>
      </c>
      <c r="D883" t="s">
        <v>5474</v>
      </c>
      <c r="E883" t="s">
        <v>5475</v>
      </c>
      <c r="F883" t="s">
        <v>251</v>
      </c>
      <c r="G883" t="s">
        <v>18</v>
      </c>
      <c r="H883">
        <v>59112</v>
      </c>
      <c r="I883" t="s">
        <v>6189</v>
      </c>
    </row>
    <row r="884" spans="1:9" x14ac:dyDescent="0.2">
      <c r="A884" t="s">
        <v>5477</v>
      </c>
      <c r="B884" t="s">
        <v>5478</v>
      </c>
      <c r="C884" t="s">
        <v>5479</v>
      </c>
      <c r="D884" t="s">
        <v>5480</v>
      </c>
      <c r="E884" t="s">
        <v>5481</v>
      </c>
      <c r="F884" t="s">
        <v>83</v>
      </c>
      <c r="G884" t="s">
        <v>18</v>
      </c>
      <c r="H884">
        <v>31165</v>
      </c>
      <c r="I884" t="s">
        <v>6190</v>
      </c>
    </row>
    <row r="885" spans="1:9" x14ac:dyDescent="0.2">
      <c r="A885" t="s">
        <v>5483</v>
      </c>
      <c r="B885" t="s">
        <v>5484</v>
      </c>
      <c r="C885" t="s">
        <v>5485</v>
      </c>
      <c r="D885" t="s">
        <v>5486</v>
      </c>
      <c r="E885" t="s">
        <v>5487</v>
      </c>
      <c r="F885" t="s">
        <v>89</v>
      </c>
      <c r="G885" t="s">
        <v>18</v>
      </c>
      <c r="H885">
        <v>74108</v>
      </c>
      <c r="I885" t="s">
        <v>6189</v>
      </c>
    </row>
    <row r="886" spans="1:9" x14ac:dyDescent="0.2">
      <c r="A886" t="s">
        <v>5489</v>
      </c>
      <c r="B886" t="s">
        <v>5490</v>
      </c>
      <c r="C886" t="s">
        <v>5491</v>
      </c>
      <c r="D886" t="s">
        <v>5492</v>
      </c>
      <c r="E886" t="s">
        <v>5493</v>
      </c>
      <c r="F886" t="s">
        <v>29</v>
      </c>
      <c r="G886" t="s">
        <v>18</v>
      </c>
      <c r="H886">
        <v>93704</v>
      </c>
      <c r="I886" t="s">
        <v>6189</v>
      </c>
    </row>
    <row r="887" spans="1:9" x14ac:dyDescent="0.2">
      <c r="A887" t="s">
        <v>5495</v>
      </c>
      <c r="B887" t="s">
        <v>5496</v>
      </c>
      <c r="C887" t="s">
        <v>5497</v>
      </c>
      <c r="D887" t="s">
        <v>5498</v>
      </c>
      <c r="E887" t="s">
        <v>5499</v>
      </c>
      <c r="F887" t="s">
        <v>463</v>
      </c>
      <c r="G887" t="s">
        <v>317</v>
      </c>
      <c r="H887" t="s">
        <v>320</v>
      </c>
      <c r="I887" t="s">
        <v>6190</v>
      </c>
    </row>
    <row r="888" spans="1:9" x14ac:dyDescent="0.2">
      <c r="A888" t="s">
        <v>5501</v>
      </c>
      <c r="B888" t="s">
        <v>5502</v>
      </c>
      <c r="C888" t="s">
        <v>5503</v>
      </c>
      <c r="D888" t="s">
        <v>5504</v>
      </c>
      <c r="E888" t="s">
        <v>5505</v>
      </c>
      <c r="F888" t="s">
        <v>149</v>
      </c>
      <c r="G888" t="s">
        <v>18</v>
      </c>
      <c r="H888">
        <v>94154</v>
      </c>
      <c r="I888" t="s">
        <v>6190</v>
      </c>
    </row>
    <row r="889" spans="1:9" x14ac:dyDescent="0.2">
      <c r="A889" t="s">
        <v>5507</v>
      </c>
      <c r="B889" t="s">
        <v>5508</v>
      </c>
      <c r="C889" t="s">
        <v>5509</v>
      </c>
      <c r="D889" t="s">
        <v>5510</v>
      </c>
      <c r="E889" t="s">
        <v>5511</v>
      </c>
      <c r="F889" t="s">
        <v>118</v>
      </c>
      <c r="G889" t="s">
        <v>18</v>
      </c>
      <c r="H889">
        <v>36689</v>
      </c>
      <c r="I889" t="s">
        <v>6190</v>
      </c>
    </row>
    <row r="890" spans="1:9" x14ac:dyDescent="0.2">
      <c r="A890" t="s">
        <v>5513</v>
      </c>
      <c r="B890" t="s">
        <v>5514</v>
      </c>
      <c r="C890" t="s">
        <v>5515</v>
      </c>
      <c r="D890" t="s">
        <v>5516</v>
      </c>
      <c r="E890" t="s">
        <v>5517</v>
      </c>
      <c r="F890" t="s">
        <v>149</v>
      </c>
      <c r="G890" t="s">
        <v>18</v>
      </c>
      <c r="H890">
        <v>94110</v>
      </c>
      <c r="I890" t="s">
        <v>6189</v>
      </c>
    </row>
    <row r="891" spans="1:9" x14ac:dyDescent="0.2">
      <c r="A891" t="s">
        <v>5519</v>
      </c>
      <c r="B891" t="s">
        <v>5520</v>
      </c>
      <c r="C891" t="s">
        <v>5521</v>
      </c>
      <c r="D891" t="s">
        <v>5522</v>
      </c>
      <c r="E891" t="s">
        <v>5523</v>
      </c>
      <c r="F891" t="s">
        <v>131</v>
      </c>
      <c r="G891" t="s">
        <v>18</v>
      </c>
      <c r="H891">
        <v>11470</v>
      </c>
      <c r="I891" t="s">
        <v>6189</v>
      </c>
    </row>
    <row r="892" spans="1:9" x14ac:dyDescent="0.2">
      <c r="A892" t="s">
        <v>5525</v>
      </c>
      <c r="B892" t="s">
        <v>5526</v>
      </c>
      <c r="C892" t="s">
        <v>5527</v>
      </c>
      <c r="D892" t="s">
        <v>5528</v>
      </c>
      <c r="E892" t="s">
        <v>5529</v>
      </c>
      <c r="F892" t="s">
        <v>41</v>
      </c>
      <c r="G892" t="s">
        <v>18</v>
      </c>
      <c r="H892">
        <v>80243</v>
      </c>
      <c r="I892" t="s">
        <v>6189</v>
      </c>
    </row>
    <row r="893" spans="1:9" x14ac:dyDescent="0.2">
      <c r="A893" t="s">
        <v>5531</v>
      </c>
      <c r="B893" t="s">
        <v>5532</v>
      </c>
      <c r="C893" t="s">
        <v>5533</v>
      </c>
      <c r="D893" t="s">
        <v>5534</v>
      </c>
      <c r="E893" t="s">
        <v>5535</v>
      </c>
      <c r="F893" t="s">
        <v>57</v>
      </c>
      <c r="G893" t="s">
        <v>18</v>
      </c>
      <c r="H893">
        <v>92165</v>
      </c>
      <c r="I893" t="s">
        <v>6189</v>
      </c>
    </row>
    <row r="894" spans="1:9" x14ac:dyDescent="0.2">
      <c r="A894" t="s">
        <v>5537</v>
      </c>
      <c r="B894" t="s">
        <v>5538</v>
      </c>
      <c r="C894" t="s">
        <v>5539</v>
      </c>
      <c r="D894" t="s">
        <v>5540</v>
      </c>
      <c r="E894" t="s">
        <v>5541</v>
      </c>
      <c r="F894" t="s">
        <v>304</v>
      </c>
      <c r="G894" t="s">
        <v>27</v>
      </c>
      <c r="H894" t="s">
        <v>305</v>
      </c>
      <c r="I894" t="s">
        <v>6190</v>
      </c>
    </row>
    <row r="895" spans="1:9" x14ac:dyDescent="0.2">
      <c r="A895" t="s">
        <v>5543</v>
      </c>
      <c r="B895" t="s">
        <v>5544</v>
      </c>
      <c r="C895" t="s">
        <v>5545</v>
      </c>
      <c r="E895" t="s">
        <v>5546</v>
      </c>
      <c r="F895" t="s">
        <v>107</v>
      </c>
      <c r="G895" t="s">
        <v>18</v>
      </c>
      <c r="H895">
        <v>15250</v>
      </c>
      <c r="I895" t="s">
        <v>6189</v>
      </c>
    </row>
    <row r="896" spans="1:9" x14ac:dyDescent="0.2">
      <c r="A896" t="s">
        <v>5548</v>
      </c>
      <c r="B896" t="s">
        <v>5549</v>
      </c>
      <c r="D896" t="s">
        <v>5550</v>
      </c>
      <c r="E896" t="s">
        <v>5551</v>
      </c>
      <c r="F896" t="s">
        <v>480</v>
      </c>
      <c r="G896" t="s">
        <v>317</v>
      </c>
      <c r="H896" t="s">
        <v>360</v>
      </c>
      <c r="I896" t="s">
        <v>6189</v>
      </c>
    </row>
    <row r="897" spans="1:9" x14ac:dyDescent="0.2">
      <c r="A897" t="s">
        <v>5553</v>
      </c>
      <c r="B897" t="s">
        <v>5554</v>
      </c>
      <c r="D897" t="s">
        <v>5555</v>
      </c>
      <c r="E897" t="s">
        <v>5556</v>
      </c>
      <c r="F897" t="s">
        <v>56</v>
      </c>
      <c r="G897" t="s">
        <v>18</v>
      </c>
      <c r="H897">
        <v>10004</v>
      </c>
      <c r="I897" t="s">
        <v>6190</v>
      </c>
    </row>
    <row r="898" spans="1:9" x14ac:dyDescent="0.2">
      <c r="A898" t="s">
        <v>5558</v>
      </c>
      <c r="B898" t="s">
        <v>5559</v>
      </c>
      <c r="C898" t="s">
        <v>5560</v>
      </c>
      <c r="D898" t="s">
        <v>5561</v>
      </c>
      <c r="E898" t="s">
        <v>5562</v>
      </c>
      <c r="F898" t="s">
        <v>104</v>
      </c>
      <c r="G898" t="s">
        <v>18</v>
      </c>
      <c r="H898">
        <v>98148</v>
      </c>
      <c r="I898" t="s">
        <v>6189</v>
      </c>
    </row>
    <row r="899" spans="1:9" x14ac:dyDescent="0.2">
      <c r="A899" t="s">
        <v>5564</v>
      </c>
      <c r="B899" t="s">
        <v>5565</v>
      </c>
      <c r="C899" t="s">
        <v>5566</v>
      </c>
      <c r="D899" t="s">
        <v>5567</v>
      </c>
      <c r="E899" t="s">
        <v>5568</v>
      </c>
      <c r="F899" t="s">
        <v>143</v>
      </c>
      <c r="G899" t="s">
        <v>27</v>
      </c>
      <c r="H899" t="s">
        <v>144</v>
      </c>
      <c r="I899" t="s">
        <v>6190</v>
      </c>
    </row>
    <row r="900" spans="1:9" x14ac:dyDescent="0.2">
      <c r="A900" t="s">
        <v>5570</v>
      </c>
      <c r="B900" t="s">
        <v>5571</v>
      </c>
      <c r="D900" t="s">
        <v>5572</v>
      </c>
      <c r="E900" t="s">
        <v>5573</v>
      </c>
      <c r="F900" t="s">
        <v>275</v>
      </c>
      <c r="G900" t="s">
        <v>18</v>
      </c>
      <c r="H900">
        <v>49018</v>
      </c>
      <c r="I900" t="s">
        <v>6190</v>
      </c>
    </row>
    <row r="901" spans="1:9" x14ac:dyDescent="0.2">
      <c r="A901" t="s">
        <v>5575</v>
      </c>
      <c r="B901" t="s">
        <v>5576</v>
      </c>
      <c r="C901" t="s">
        <v>5577</v>
      </c>
      <c r="E901" t="s">
        <v>5578</v>
      </c>
      <c r="F901" t="s">
        <v>436</v>
      </c>
      <c r="G901" t="s">
        <v>317</v>
      </c>
      <c r="H901" t="s">
        <v>437</v>
      </c>
      <c r="I901" t="s">
        <v>6189</v>
      </c>
    </row>
    <row r="902" spans="1:9" x14ac:dyDescent="0.2">
      <c r="A902" t="s">
        <v>5580</v>
      </c>
      <c r="B902" t="s">
        <v>5581</v>
      </c>
      <c r="D902" t="s">
        <v>5582</v>
      </c>
      <c r="E902" t="s">
        <v>5583</v>
      </c>
      <c r="F902" t="s">
        <v>408</v>
      </c>
      <c r="G902" t="s">
        <v>317</v>
      </c>
      <c r="H902" t="s">
        <v>409</v>
      </c>
      <c r="I902" t="s">
        <v>6190</v>
      </c>
    </row>
    <row r="903" spans="1:9" x14ac:dyDescent="0.2">
      <c r="A903" t="s">
        <v>5585</v>
      </c>
      <c r="B903" t="s">
        <v>5586</v>
      </c>
      <c r="C903" t="s">
        <v>5587</v>
      </c>
      <c r="D903" t="s">
        <v>5588</v>
      </c>
      <c r="E903" t="s">
        <v>5589</v>
      </c>
      <c r="F903" t="s">
        <v>62</v>
      </c>
      <c r="G903" t="s">
        <v>18</v>
      </c>
      <c r="H903">
        <v>77070</v>
      </c>
      <c r="I903" t="s">
        <v>6189</v>
      </c>
    </row>
    <row r="904" spans="1:9" x14ac:dyDescent="0.2">
      <c r="A904" t="s">
        <v>5591</v>
      </c>
      <c r="B904" t="s">
        <v>5592</v>
      </c>
      <c r="C904" t="s">
        <v>5593</v>
      </c>
      <c r="D904" t="s">
        <v>5594</v>
      </c>
      <c r="E904" t="s">
        <v>5595</v>
      </c>
      <c r="F904" t="s">
        <v>50</v>
      </c>
      <c r="G904" t="s">
        <v>18</v>
      </c>
      <c r="H904">
        <v>45249</v>
      </c>
      <c r="I904" t="s">
        <v>6190</v>
      </c>
    </row>
    <row r="905" spans="1:9" x14ac:dyDescent="0.2">
      <c r="A905" t="s">
        <v>5597</v>
      </c>
      <c r="B905" t="s">
        <v>5598</v>
      </c>
      <c r="C905" t="s">
        <v>5599</v>
      </c>
      <c r="D905" t="s">
        <v>5600</v>
      </c>
      <c r="E905" t="s">
        <v>5601</v>
      </c>
      <c r="F905" t="s">
        <v>29</v>
      </c>
      <c r="G905" t="s">
        <v>18</v>
      </c>
      <c r="H905">
        <v>93704</v>
      </c>
      <c r="I905" t="s">
        <v>6190</v>
      </c>
    </row>
    <row r="906" spans="1:9" x14ac:dyDescent="0.2">
      <c r="A906" t="s">
        <v>5603</v>
      </c>
      <c r="B906" t="s">
        <v>5604</v>
      </c>
      <c r="C906" t="s">
        <v>5605</v>
      </c>
      <c r="D906" t="s">
        <v>5606</v>
      </c>
      <c r="E906" t="s">
        <v>5607</v>
      </c>
      <c r="F906" t="s">
        <v>172</v>
      </c>
      <c r="G906" t="s">
        <v>18</v>
      </c>
      <c r="H906">
        <v>55123</v>
      </c>
      <c r="I906" t="s">
        <v>6190</v>
      </c>
    </row>
    <row r="907" spans="1:9" x14ac:dyDescent="0.2">
      <c r="A907" t="s">
        <v>5609</v>
      </c>
      <c r="B907" t="s">
        <v>5610</v>
      </c>
      <c r="D907" t="s">
        <v>5611</v>
      </c>
      <c r="E907" t="s">
        <v>5612</v>
      </c>
      <c r="F907" t="s">
        <v>49</v>
      </c>
      <c r="G907" t="s">
        <v>18</v>
      </c>
      <c r="H907">
        <v>88519</v>
      </c>
      <c r="I907" t="s">
        <v>6189</v>
      </c>
    </row>
    <row r="908" spans="1:9" x14ac:dyDescent="0.2">
      <c r="A908" t="s">
        <v>5614</v>
      </c>
      <c r="B908" t="s">
        <v>5615</v>
      </c>
      <c r="C908" t="s">
        <v>5616</v>
      </c>
      <c r="D908" t="s">
        <v>5617</v>
      </c>
      <c r="E908" t="s">
        <v>5618</v>
      </c>
      <c r="F908" t="s">
        <v>168</v>
      </c>
      <c r="G908" t="s">
        <v>18</v>
      </c>
      <c r="H908">
        <v>50981</v>
      </c>
      <c r="I908" t="s">
        <v>6189</v>
      </c>
    </row>
    <row r="909" spans="1:9" x14ac:dyDescent="0.2">
      <c r="A909" t="s">
        <v>5620</v>
      </c>
      <c r="B909" t="s">
        <v>5621</v>
      </c>
      <c r="C909" t="s">
        <v>5622</v>
      </c>
      <c r="D909" t="s">
        <v>5623</v>
      </c>
      <c r="E909" t="s">
        <v>5624</v>
      </c>
      <c r="F909" t="s">
        <v>188</v>
      </c>
      <c r="G909" t="s">
        <v>18</v>
      </c>
      <c r="H909">
        <v>97240</v>
      </c>
      <c r="I909" t="s">
        <v>6190</v>
      </c>
    </row>
    <row r="910" spans="1:9" x14ac:dyDescent="0.2">
      <c r="A910" t="s">
        <v>5626</v>
      </c>
      <c r="B910" t="s">
        <v>5627</v>
      </c>
      <c r="C910" t="s">
        <v>5628</v>
      </c>
      <c r="D910" t="s">
        <v>5629</v>
      </c>
      <c r="E910" t="s">
        <v>5630</v>
      </c>
      <c r="F910" t="s">
        <v>62</v>
      </c>
      <c r="G910" t="s">
        <v>18</v>
      </c>
      <c r="H910">
        <v>77070</v>
      </c>
      <c r="I910" t="s">
        <v>6190</v>
      </c>
    </row>
    <row r="911" spans="1:9" x14ac:dyDescent="0.2">
      <c r="A911" t="s">
        <v>5632</v>
      </c>
      <c r="B911" t="s">
        <v>5633</v>
      </c>
      <c r="D911" t="s">
        <v>5634</v>
      </c>
      <c r="E911" t="s">
        <v>5635</v>
      </c>
      <c r="F911" t="s">
        <v>30</v>
      </c>
      <c r="G911" t="s">
        <v>18</v>
      </c>
      <c r="H911">
        <v>27705</v>
      </c>
      <c r="I911" t="s">
        <v>6190</v>
      </c>
    </row>
    <row r="912" spans="1:9" x14ac:dyDescent="0.2">
      <c r="A912" t="s">
        <v>5637</v>
      </c>
      <c r="B912" t="s">
        <v>5638</v>
      </c>
      <c r="C912" t="s">
        <v>5639</v>
      </c>
      <c r="D912" t="s">
        <v>5640</v>
      </c>
      <c r="E912" t="s">
        <v>5641</v>
      </c>
      <c r="F912" t="s">
        <v>240</v>
      </c>
      <c r="G912" t="s">
        <v>18</v>
      </c>
      <c r="H912">
        <v>2298</v>
      </c>
      <c r="I912" t="s">
        <v>6190</v>
      </c>
    </row>
    <row r="913" spans="1:9" x14ac:dyDescent="0.2">
      <c r="A913" t="s">
        <v>5643</v>
      </c>
      <c r="B913" t="s">
        <v>5644</v>
      </c>
      <c r="C913" t="s">
        <v>5645</v>
      </c>
      <c r="D913" t="s">
        <v>5646</v>
      </c>
      <c r="E913" t="s">
        <v>5647</v>
      </c>
      <c r="F913" t="s">
        <v>46</v>
      </c>
      <c r="G913" t="s">
        <v>18</v>
      </c>
      <c r="H913">
        <v>20226</v>
      </c>
      <c r="I913" t="s">
        <v>6189</v>
      </c>
    </row>
    <row r="914" spans="1:9" x14ac:dyDescent="0.2">
      <c r="A914" t="s">
        <v>5649</v>
      </c>
      <c r="B914" t="s">
        <v>5650</v>
      </c>
      <c r="D914" t="s">
        <v>5651</v>
      </c>
      <c r="E914" t="s">
        <v>5652</v>
      </c>
      <c r="F914" t="s">
        <v>197</v>
      </c>
      <c r="G914" t="s">
        <v>18</v>
      </c>
      <c r="H914">
        <v>12205</v>
      </c>
      <c r="I914" t="s">
        <v>6189</v>
      </c>
    </row>
    <row r="915" spans="1:9" x14ac:dyDescent="0.2">
      <c r="A915" t="s">
        <v>5654</v>
      </c>
      <c r="B915" t="s">
        <v>5655</v>
      </c>
      <c r="C915" t="s">
        <v>5656</v>
      </c>
      <c r="D915" t="s">
        <v>5657</v>
      </c>
      <c r="E915" t="s">
        <v>5658</v>
      </c>
      <c r="F915" t="s">
        <v>125</v>
      </c>
      <c r="G915" t="s">
        <v>18</v>
      </c>
      <c r="H915">
        <v>85732</v>
      </c>
      <c r="I915" t="s">
        <v>6190</v>
      </c>
    </row>
    <row r="916" spans="1:9" x14ac:dyDescent="0.2">
      <c r="A916" t="s">
        <v>5660</v>
      </c>
      <c r="B916" t="s">
        <v>5661</v>
      </c>
      <c r="C916" t="s">
        <v>5662</v>
      </c>
      <c r="D916" t="s">
        <v>5663</v>
      </c>
      <c r="E916" t="s">
        <v>5664</v>
      </c>
      <c r="F916" t="s">
        <v>186</v>
      </c>
      <c r="G916" t="s">
        <v>18</v>
      </c>
      <c r="H916">
        <v>36195</v>
      </c>
      <c r="I916" t="s">
        <v>6190</v>
      </c>
    </row>
    <row r="917" spans="1:9" x14ac:dyDescent="0.2">
      <c r="A917" t="s">
        <v>5666</v>
      </c>
      <c r="B917" t="s">
        <v>5667</v>
      </c>
      <c r="C917" t="s">
        <v>5668</v>
      </c>
      <c r="D917" t="s">
        <v>5669</v>
      </c>
      <c r="E917" t="s">
        <v>5670</v>
      </c>
      <c r="F917" t="s">
        <v>204</v>
      </c>
      <c r="G917" t="s">
        <v>18</v>
      </c>
      <c r="H917">
        <v>99709</v>
      </c>
      <c r="I917" t="s">
        <v>6189</v>
      </c>
    </row>
    <row r="918" spans="1:9" x14ac:dyDescent="0.2">
      <c r="A918" t="s">
        <v>5672</v>
      </c>
      <c r="B918" t="s">
        <v>5673</v>
      </c>
      <c r="E918" t="s">
        <v>5674</v>
      </c>
      <c r="F918" t="s">
        <v>2997</v>
      </c>
      <c r="G918" t="s">
        <v>317</v>
      </c>
      <c r="H918" t="s">
        <v>394</v>
      </c>
      <c r="I918" t="s">
        <v>6189</v>
      </c>
    </row>
    <row r="919" spans="1:9" x14ac:dyDescent="0.2">
      <c r="A919" t="s">
        <v>5676</v>
      </c>
      <c r="B919" t="s">
        <v>5677</v>
      </c>
      <c r="C919" t="s">
        <v>5678</v>
      </c>
      <c r="D919" t="s">
        <v>5679</v>
      </c>
      <c r="E919" t="s">
        <v>5680</v>
      </c>
      <c r="F919" t="s">
        <v>219</v>
      </c>
      <c r="G919" t="s">
        <v>27</v>
      </c>
      <c r="H919" t="s">
        <v>220</v>
      </c>
      <c r="I919" t="s">
        <v>6190</v>
      </c>
    </row>
    <row r="920" spans="1:9" x14ac:dyDescent="0.2">
      <c r="A920" t="s">
        <v>5681</v>
      </c>
      <c r="B920" t="s">
        <v>5682</v>
      </c>
      <c r="C920" t="s">
        <v>5683</v>
      </c>
      <c r="D920" t="s">
        <v>5684</v>
      </c>
      <c r="E920" t="s">
        <v>5685</v>
      </c>
      <c r="F920" t="s">
        <v>208</v>
      </c>
      <c r="G920" t="s">
        <v>18</v>
      </c>
      <c r="H920">
        <v>34615</v>
      </c>
      <c r="I920" t="s">
        <v>6190</v>
      </c>
    </row>
    <row r="921" spans="1:9" x14ac:dyDescent="0.2">
      <c r="A921" t="s">
        <v>5687</v>
      </c>
      <c r="B921" t="s">
        <v>5688</v>
      </c>
      <c r="C921" t="s">
        <v>5689</v>
      </c>
      <c r="D921" t="s">
        <v>5690</v>
      </c>
      <c r="E921" t="s">
        <v>5691</v>
      </c>
      <c r="F921" t="s">
        <v>42</v>
      </c>
      <c r="G921" t="s">
        <v>18</v>
      </c>
      <c r="H921">
        <v>40515</v>
      </c>
      <c r="I921" t="s">
        <v>6189</v>
      </c>
    </row>
    <row r="922" spans="1:9" x14ac:dyDescent="0.2">
      <c r="A922" t="s">
        <v>5693</v>
      </c>
      <c r="B922" t="s">
        <v>5694</v>
      </c>
      <c r="C922" t="s">
        <v>5695</v>
      </c>
      <c r="D922" t="s">
        <v>5696</v>
      </c>
      <c r="E922" t="s">
        <v>5697</v>
      </c>
      <c r="F922" t="s">
        <v>182</v>
      </c>
      <c r="G922" t="s">
        <v>18</v>
      </c>
      <c r="H922">
        <v>49560</v>
      </c>
      <c r="I922" t="s">
        <v>6190</v>
      </c>
    </row>
    <row r="923" spans="1:9" x14ac:dyDescent="0.2">
      <c r="A923" t="s">
        <v>5699</v>
      </c>
      <c r="B923" t="s">
        <v>5700</v>
      </c>
      <c r="C923" t="s">
        <v>5701</v>
      </c>
      <c r="D923" t="s">
        <v>5702</v>
      </c>
      <c r="E923" t="s">
        <v>5703</v>
      </c>
      <c r="F923" t="s">
        <v>168</v>
      </c>
      <c r="G923" t="s">
        <v>18</v>
      </c>
      <c r="H923">
        <v>50369</v>
      </c>
      <c r="I923" t="s">
        <v>6190</v>
      </c>
    </row>
    <row r="924" spans="1:9" x14ac:dyDescent="0.2">
      <c r="A924" t="s">
        <v>5705</v>
      </c>
      <c r="B924" t="s">
        <v>5706</v>
      </c>
      <c r="E924" t="s">
        <v>5707</v>
      </c>
      <c r="F924" t="s">
        <v>167</v>
      </c>
      <c r="G924" t="s">
        <v>18</v>
      </c>
      <c r="H924">
        <v>19810</v>
      </c>
      <c r="I924" t="s">
        <v>6189</v>
      </c>
    </row>
    <row r="925" spans="1:9" x14ac:dyDescent="0.2">
      <c r="A925" t="s">
        <v>5709</v>
      </c>
      <c r="B925" t="s">
        <v>5710</v>
      </c>
      <c r="C925" t="s">
        <v>5711</v>
      </c>
      <c r="D925" t="s">
        <v>5712</v>
      </c>
      <c r="E925" t="s">
        <v>5713</v>
      </c>
      <c r="F925" t="s">
        <v>122</v>
      </c>
      <c r="G925" t="s">
        <v>18</v>
      </c>
      <c r="H925">
        <v>78726</v>
      </c>
      <c r="I925" t="s">
        <v>6190</v>
      </c>
    </row>
    <row r="926" spans="1:9" x14ac:dyDescent="0.2">
      <c r="A926" t="s">
        <v>5715</v>
      </c>
      <c r="B926" t="s">
        <v>5716</v>
      </c>
      <c r="C926" t="s">
        <v>5717</v>
      </c>
      <c r="E926" t="s">
        <v>5718</v>
      </c>
      <c r="F926" t="s">
        <v>79</v>
      </c>
      <c r="G926" t="s">
        <v>18</v>
      </c>
      <c r="H926">
        <v>32835</v>
      </c>
      <c r="I926" t="s">
        <v>6190</v>
      </c>
    </row>
    <row r="927" spans="1:9" x14ac:dyDescent="0.2">
      <c r="A927" t="s">
        <v>5720</v>
      </c>
      <c r="B927" t="s">
        <v>5721</v>
      </c>
      <c r="D927" t="s">
        <v>5722</v>
      </c>
      <c r="E927" t="s">
        <v>5723</v>
      </c>
      <c r="F927" t="s">
        <v>86</v>
      </c>
      <c r="G927" t="s">
        <v>18</v>
      </c>
      <c r="H927">
        <v>91199</v>
      </c>
      <c r="I927" t="s">
        <v>6189</v>
      </c>
    </row>
    <row r="928" spans="1:9" x14ac:dyDescent="0.2">
      <c r="A928" t="s">
        <v>5725</v>
      </c>
      <c r="B928" t="s">
        <v>5726</v>
      </c>
      <c r="C928" t="s">
        <v>5727</v>
      </c>
      <c r="D928" t="s">
        <v>5728</v>
      </c>
      <c r="E928" t="s">
        <v>5729</v>
      </c>
      <c r="F928" t="s">
        <v>46</v>
      </c>
      <c r="G928" t="s">
        <v>18</v>
      </c>
      <c r="H928">
        <v>20238</v>
      </c>
      <c r="I928" t="s">
        <v>6189</v>
      </c>
    </row>
    <row r="929" spans="1:9" x14ac:dyDescent="0.2">
      <c r="A929" t="s">
        <v>5731</v>
      </c>
      <c r="B929" t="s">
        <v>5732</v>
      </c>
      <c r="C929" t="s">
        <v>5733</v>
      </c>
      <c r="D929" t="s">
        <v>5734</v>
      </c>
      <c r="E929" t="s">
        <v>5735</v>
      </c>
      <c r="F929" t="s">
        <v>188</v>
      </c>
      <c r="G929" t="s">
        <v>18</v>
      </c>
      <c r="H929">
        <v>97271</v>
      </c>
      <c r="I929" t="s">
        <v>6190</v>
      </c>
    </row>
    <row r="930" spans="1:9" x14ac:dyDescent="0.2">
      <c r="A930" t="s">
        <v>5737</v>
      </c>
      <c r="B930" t="s">
        <v>5738</v>
      </c>
      <c r="C930" t="s">
        <v>5739</v>
      </c>
      <c r="E930" t="s">
        <v>5740</v>
      </c>
      <c r="F930" t="s">
        <v>56</v>
      </c>
      <c r="G930" t="s">
        <v>18</v>
      </c>
      <c r="H930">
        <v>10004</v>
      </c>
      <c r="I930" t="s">
        <v>6189</v>
      </c>
    </row>
    <row r="931" spans="1:9" x14ac:dyDescent="0.2">
      <c r="A931" t="s">
        <v>5742</v>
      </c>
      <c r="B931" t="s">
        <v>5743</v>
      </c>
      <c r="C931" t="s">
        <v>5744</v>
      </c>
      <c r="D931" t="s">
        <v>5745</v>
      </c>
      <c r="E931" t="s">
        <v>5746</v>
      </c>
      <c r="F931" t="s">
        <v>46</v>
      </c>
      <c r="G931" t="s">
        <v>18</v>
      </c>
      <c r="H931">
        <v>20404</v>
      </c>
      <c r="I931" t="s">
        <v>6189</v>
      </c>
    </row>
    <row r="932" spans="1:9" x14ac:dyDescent="0.2">
      <c r="A932" t="s">
        <v>5748</v>
      </c>
      <c r="B932" t="s">
        <v>5749</v>
      </c>
      <c r="C932" t="s">
        <v>5750</v>
      </c>
      <c r="E932" t="s">
        <v>5751</v>
      </c>
      <c r="F932" t="s">
        <v>46</v>
      </c>
      <c r="G932" t="s">
        <v>18</v>
      </c>
      <c r="H932">
        <v>20067</v>
      </c>
      <c r="I932" t="s">
        <v>6189</v>
      </c>
    </row>
    <row r="933" spans="1:9" x14ac:dyDescent="0.2">
      <c r="A933" t="s">
        <v>5753</v>
      </c>
      <c r="B933" t="s">
        <v>5754</v>
      </c>
      <c r="E933" t="s">
        <v>5755</v>
      </c>
      <c r="F933" t="s">
        <v>312</v>
      </c>
      <c r="G933" t="s">
        <v>18</v>
      </c>
      <c r="H933">
        <v>18105</v>
      </c>
      <c r="I933" t="s">
        <v>6189</v>
      </c>
    </row>
    <row r="934" spans="1:9" x14ac:dyDescent="0.2">
      <c r="A934" t="s">
        <v>5757</v>
      </c>
      <c r="B934" t="s">
        <v>5758</v>
      </c>
      <c r="C934" t="s">
        <v>5759</v>
      </c>
      <c r="D934" t="s">
        <v>5760</v>
      </c>
      <c r="E934" t="s">
        <v>5761</v>
      </c>
      <c r="F934" t="s">
        <v>91</v>
      </c>
      <c r="G934" t="s">
        <v>18</v>
      </c>
      <c r="H934">
        <v>33169</v>
      </c>
      <c r="I934" t="s">
        <v>6190</v>
      </c>
    </row>
    <row r="935" spans="1:9" x14ac:dyDescent="0.2">
      <c r="A935" t="s">
        <v>5763</v>
      </c>
      <c r="B935" t="s">
        <v>5764</v>
      </c>
      <c r="D935" t="s">
        <v>5765</v>
      </c>
      <c r="E935" t="s">
        <v>5766</v>
      </c>
      <c r="F935" t="s">
        <v>76</v>
      </c>
      <c r="G935" t="s">
        <v>18</v>
      </c>
      <c r="H935">
        <v>73129</v>
      </c>
      <c r="I935" t="s">
        <v>6189</v>
      </c>
    </row>
    <row r="936" spans="1:9" x14ac:dyDescent="0.2">
      <c r="A936" t="s">
        <v>5768</v>
      </c>
      <c r="B936" t="s">
        <v>5769</v>
      </c>
      <c r="C936" t="s">
        <v>5770</v>
      </c>
      <c r="D936" t="s">
        <v>5771</v>
      </c>
      <c r="E936" t="s">
        <v>5772</v>
      </c>
      <c r="F936" t="s">
        <v>155</v>
      </c>
      <c r="G936" t="s">
        <v>18</v>
      </c>
      <c r="H936">
        <v>61105</v>
      </c>
      <c r="I936" t="s">
        <v>6190</v>
      </c>
    </row>
    <row r="937" spans="1:9" x14ac:dyDescent="0.2">
      <c r="A937" t="s">
        <v>5774</v>
      </c>
      <c r="B937" t="s">
        <v>5775</v>
      </c>
      <c r="C937" t="s">
        <v>5776</v>
      </c>
      <c r="D937" t="s">
        <v>5777</v>
      </c>
      <c r="E937" t="s">
        <v>5778</v>
      </c>
      <c r="F937" t="s">
        <v>186</v>
      </c>
      <c r="G937" t="s">
        <v>18</v>
      </c>
      <c r="H937">
        <v>36177</v>
      </c>
      <c r="I937" t="s">
        <v>6189</v>
      </c>
    </row>
    <row r="938" spans="1:9" x14ac:dyDescent="0.2">
      <c r="A938" t="s">
        <v>5780</v>
      </c>
      <c r="B938" t="s">
        <v>5781</v>
      </c>
      <c r="C938" t="s">
        <v>5782</v>
      </c>
      <c r="D938" t="s">
        <v>5783</v>
      </c>
      <c r="E938" t="s">
        <v>5784</v>
      </c>
      <c r="F938" t="s">
        <v>86</v>
      </c>
      <c r="G938" t="s">
        <v>18</v>
      </c>
      <c r="H938">
        <v>91117</v>
      </c>
      <c r="I938" t="s">
        <v>6189</v>
      </c>
    </row>
    <row r="939" spans="1:9" x14ac:dyDescent="0.2">
      <c r="A939" t="s">
        <v>5785</v>
      </c>
      <c r="B939" t="s">
        <v>5786</v>
      </c>
      <c r="C939" t="s">
        <v>5787</v>
      </c>
      <c r="D939" t="s">
        <v>5788</v>
      </c>
      <c r="E939" t="s">
        <v>5789</v>
      </c>
      <c r="F939" t="s">
        <v>55</v>
      </c>
      <c r="G939" t="s">
        <v>18</v>
      </c>
      <c r="H939">
        <v>60624</v>
      </c>
      <c r="I939" t="s">
        <v>6190</v>
      </c>
    </row>
    <row r="940" spans="1:9" x14ac:dyDescent="0.2">
      <c r="A940" t="s">
        <v>5791</v>
      </c>
      <c r="B940" t="s">
        <v>5792</v>
      </c>
      <c r="C940" t="s">
        <v>5793</v>
      </c>
      <c r="D940" t="s">
        <v>5794</v>
      </c>
      <c r="E940" t="s">
        <v>5795</v>
      </c>
      <c r="F940" t="s">
        <v>62</v>
      </c>
      <c r="G940" t="s">
        <v>18</v>
      </c>
      <c r="H940">
        <v>77293</v>
      </c>
      <c r="I940" t="s">
        <v>6189</v>
      </c>
    </row>
    <row r="941" spans="1:9" x14ac:dyDescent="0.2">
      <c r="A941" t="s">
        <v>5797</v>
      </c>
      <c r="B941" t="s">
        <v>5798</v>
      </c>
      <c r="C941" t="s">
        <v>5799</v>
      </c>
      <c r="D941" t="s">
        <v>5800</v>
      </c>
      <c r="E941" t="s">
        <v>5801</v>
      </c>
      <c r="F941" t="s">
        <v>226</v>
      </c>
      <c r="G941" t="s">
        <v>18</v>
      </c>
      <c r="H941">
        <v>49444</v>
      </c>
      <c r="I941" t="s">
        <v>6190</v>
      </c>
    </row>
    <row r="942" spans="1:9" x14ac:dyDescent="0.2">
      <c r="A942" t="s">
        <v>5803</v>
      </c>
      <c r="B942" t="s">
        <v>5804</v>
      </c>
      <c r="C942" t="s">
        <v>5805</v>
      </c>
      <c r="D942" t="s">
        <v>5806</v>
      </c>
      <c r="E942" t="s">
        <v>5807</v>
      </c>
      <c r="F942" t="s">
        <v>46</v>
      </c>
      <c r="G942" t="s">
        <v>18</v>
      </c>
      <c r="H942">
        <v>20380</v>
      </c>
      <c r="I942" t="s">
        <v>6189</v>
      </c>
    </row>
    <row r="943" spans="1:9" x14ac:dyDescent="0.2">
      <c r="A943" t="s">
        <v>5809</v>
      </c>
      <c r="B943" t="s">
        <v>5810</v>
      </c>
      <c r="C943" t="s">
        <v>5811</v>
      </c>
      <c r="D943" t="s">
        <v>5812</v>
      </c>
      <c r="E943" t="s">
        <v>5813</v>
      </c>
      <c r="F943" t="s">
        <v>5814</v>
      </c>
      <c r="G943" t="s">
        <v>317</v>
      </c>
      <c r="H943" t="s">
        <v>461</v>
      </c>
      <c r="I943" t="s">
        <v>6189</v>
      </c>
    </row>
    <row r="944" spans="1:9" x14ac:dyDescent="0.2">
      <c r="A944" t="s">
        <v>5816</v>
      </c>
      <c r="B944" t="s">
        <v>5817</v>
      </c>
      <c r="C944" t="s">
        <v>5818</v>
      </c>
      <c r="D944" t="s">
        <v>5819</v>
      </c>
      <c r="E944" t="s">
        <v>5820</v>
      </c>
      <c r="F944" t="s">
        <v>166</v>
      </c>
      <c r="G944" t="s">
        <v>18</v>
      </c>
      <c r="H944">
        <v>31205</v>
      </c>
      <c r="I944" t="s">
        <v>6190</v>
      </c>
    </row>
    <row r="945" spans="1:9" x14ac:dyDescent="0.2">
      <c r="A945" t="s">
        <v>5822</v>
      </c>
      <c r="B945" t="s">
        <v>5823</v>
      </c>
      <c r="C945" t="s">
        <v>5824</v>
      </c>
      <c r="D945" t="s">
        <v>5825</v>
      </c>
      <c r="E945" t="s">
        <v>5826</v>
      </c>
      <c r="F945" t="s">
        <v>174</v>
      </c>
      <c r="G945" t="s">
        <v>18</v>
      </c>
      <c r="H945">
        <v>71105</v>
      </c>
      <c r="I945" t="s">
        <v>6190</v>
      </c>
    </row>
    <row r="946" spans="1:9" x14ac:dyDescent="0.2">
      <c r="A946" t="s">
        <v>5828</v>
      </c>
      <c r="B946" t="s">
        <v>5829</v>
      </c>
      <c r="C946" t="s">
        <v>5830</v>
      </c>
      <c r="D946" t="s">
        <v>5831</v>
      </c>
      <c r="E946" t="s">
        <v>5832</v>
      </c>
      <c r="F946" t="s">
        <v>133</v>
      </c>
      <c r="G946" t="s">
        <v>18</v>
      </c>
      <c r="H946">
        <v>98405</v>
      </c>
      <c r="I946" t="s">
        <v>6190</v>
      </c>
    </row>
    <row r="947" spans="1:9" x14ac:dyDescent="0.2">
      <c r="A947" t="s">
        <v>5834</v>
      </c>
      <c r="B947" t="s">
        <v>5835</v>
      </c>
      <c r="D947" t="s">
        <v>5836</v>
      </c>
      <c r="E947" t="s">
        <v>5837</v>
      </c>
      <c r="F947" t="s">
        <v>49</v>
      </c>
      <c r="G947" t="s">
        <v>18</v>
      </c>
      <c r="H947">
        <v>79934</v>
      </c>
      <c r="I947" t="s">
        <v>6190</v>
      </c>
    </row>
    <row r="948" spans="1:9" x14ac:dyDescent="0.2">
      <c r="A948" t="s">
        <v>5839</v>
      </c>
      <c r="B948" t="s">
        <v>5840</v>
      </c>
      <c r="D948" t="s">
        <v>5841</v>
      </c>
      <c r="E948" t="s">
        <v>5842</v>
      </c>
      <c r="F948" t="s">
        <v>143</v>
      </c>
      <c r="G948" t="s">
        <v>18</v>
      </c>
      <c r="H948">
        <v>35263</v>
      </c>
      <c r="I948" t="s">
        <v>6190</v>
      </c>
    </row>
    <row r="949" spans="1:9" x14ac:dyDescent="0.2">
      <c r="A949" t="s">
        <v>5844</v>
      </c>
      <c r="B949" t="s">
        <v>5845</v>
      </c>
      <c r="C949" t="s">
        <v>5846</v>
      </c>
      <c r="E949" t="s">
        <v>5847</v>
      </c>
      <c r="F949" t="s">
        <v>319</v>
      </c>
      <c r="G949" t="s">
        <v>317</v>
      </c>
      <c r="H949" t="s">
        <v>320</v>
      </c>
      <c r="I949" t="s">
        <v>6190</v>
      </c>
    </row>
    <row r="950" spans="1:9" x14ac:dyDescent="0.2">
      <c r="A950" t="s">
        <v>5849</v>
      </c>
      <c r="B950" t="s">
        <v>5850</v>
      </c>
      <c r="C950" t="s">
        <v>5851</v>
      </c>
      <c r="D950" t="s">
        <v>5852</v>
      </c>
      <c r="E950" t="s">
        <v>5853</v>
      </c>
      <c r="F950" t="s">
        <v>179</v>
      </c>
      <c r="G950" t="s">
        <v>27</v>
      </c>
      <c r="H950" t="s">
        <v>261</v>
      </c>
      <c r="I950" t="s">
        <v>6189</v>
      </c>
    </row>
    <row r="951" spans="1:9" x14ac:dyDescent="0.2">
      <c r="A951" t="s">
        <v>5855</v>
      </c>
      <c r="B951" t="s">
        <v>5856</v>
      </c>
      <c r="C951" t="s">
        <v>5857</v>
      </c>
      <c r="D951" t="s">
        <v>5858</v>
      </c>
      <c r="E951" t="s">
        <v>5859</v>
      </c>
      <c r="F951" t="s">
        <v>488</v>
      </c>
      <c r="G951" t="s">
        <v>317</v>
      </c>
      <c r="H951" t="s">
        <v>447</v>
      </c>
      <c r="I951" t="s">
        <v>6190</v>
      </c>
    </row>
    <row r="952" spans="1:9" x14ac:dyDescent="0.2">
      <c r="A952" t="s">
        <v>5861</v>
      </c>
      <c r="B952" t="s">
        <v>5862</v>
      </c>
      <c r="D952" t="s">
        <v>5863</v>
      </c>
      <c r="E952" t="s">
        <v>5864</v>
      </c>
      <c r="F952" t="s">
        <v>167</v>
      </c>
      <c r="G952" t="s">
        <v>18</v>
      </c>
      <c r="H952">
        <v>19810</v>
      </c>
      <c r="I952" t="s">
        <v>6189</v>
      </c>
    </row>
    <row r="953" spans="1:9" x14ac:dyDescent="0.2">
      <c r="A953" t="s">
        <v>5866</v>
      </c>
      <c r="B953" t="s">
        <v>5867</v>
      </c>
      <c r="C953" t="s">
        <v>5868</v>
      </c>
      <c r="D953" t="s">
        <v>5869</v>
      </c>
      <c r="E953" t="s">
        <v>5870</v>
      </c>
      <c r="F953" t="s">
        <v>171</v>
      </c>
      <c r="G953" t="s">
        <v>18</v>
      </c>
      <c r="H953">
        <v>17121</v>
      </c>
      <c r="I953" t="s">
        <v>6190</v>
      </c>
    </row>
    <row r="954" spans="1:9" x14ac:dyDescent="0.2">
      <c r="A954" t="s">
        <v>5872</v>
      </c>
      <c r="B954" t="s">
        <v>5873</v>
      </c>
      <c r="C954" t="s">
        <v>5874</v>
      </c>
      <c r="D954" t="s">
        <v>5875</v>
      </c>
      <c r="E954" t="s">
        <v>5876</v>
      </c>
      <c r="F954" t="s">
        <v>5814</v>
      </c>
      <c r="G954" t="s">
        <v>317</v>
      </c>
      <c r="H954" t="s">
        <v>461</v>
      </c>
      <c r="I954" t="s">
        <v>6189</v>
      </c>
    </row>
    <row r="955" spans="1:9" x14ac:dyDescent="0.2">
      <c r="A955" t="s">
        <v>5878</v>
      </c>
      <c r="B955" t="s">
        <v>5879</v>
      </c>
      <c r="C955" t="s">
        <v>5880</v>
      </c>
      <c r="D955" t="s">
        <v>5881</v>
      </c>
      <c r="E955" t="s">
        <v>5882</v>
      </c>
      <c r="F955" t="s">
        <v>49</v>
      </c>
      <c r="G955" t="s">
        <v>18</v>
      </c>
      <c r="H955">
        <v>79940</v>
      </c>
      <c r="I955" t="s">
        <v>6189</v>
      </c>
    </row>
    <row r="956" spans="1:9" x14ac:dyDescent="0.2">
      <c r="A956" t="s">
        <v>5884</v>
      </c>
      <c r="B956" t="s">
        <v>5885</v>
      </c>
      <c r="C956" t="s">
        <v>5886</v>
      </c>
      <c r="D956" t="s">
        <v>5887</v>
      </c>
      <c r="E956" t="s">
        <v>5888</v>
      </c>
      <c r="F956" t="s">
        <v>103</v>
      </c>
      <c r="G956" t="s">
        <v>18</v>
      </c>
      <c r="H956">
        <v>63136</v>
      </c>
      <c r="I956" t="s">
        <v>6189</v>
      </c>
    </row>
    <row r="957" spans="1:9" x14ac:dyDescent="0.2">
      <c r="A957" t="s">
        <v>5890</v>
      </c>
      <c r="B957" t="s">
        <v>5891</v>
      </c>
      <c r="C957" t="s">
        <v>5892</v>
      </c>
      <c r="D957" t="s">
        <v>5893</v>
      </c>
      <c r="E957" t="s">
        <v>5894</v>
      </c>
      <c r="F957" t="s">
        <v>4510</v>
      </c>
      <c r="G957" t="s">
        <v>18</v>
      </c>
      <c r="H957">
        <v>72905</v>
      </c>
      <c r="I957" t="s">
        <v>6189</v>
      </c>
    </row>
    <row r="958" spans="1:9" x14ac:dyDescent="0.2">
      <c r="A958" t="s">
        <v>5895</v>
      </c>
      <c r="B958" t="s">
        <v>5896</v>
      </c>
      <c r="C958" t="s">
        <v>5897</v>
      </c>
      <c r="D958" t="s">
        <v>5898</v>
      </c>
      <c r="E958" t="s">
        <v>5899</v>
      </c>
      <c r="F958" t="s">
        <v>129</v>
      </c>
      <c r="G958" t="s">
        <v>18</v>
      </c>
      <c r="H958">
        <v>37245</v>
      </c>
      <c r="I958" t="s">
        <v>6190</v>
      </c>
    </row>
    <row r="959" spans="1:9" x14ac:dyDescent="0.2">
      <c r="A959" t="s">
        <v>5900</v>
      </c>
      <c r="B959" t="s">
        <v>5901</v>
      </c>
      <c r="C959" t="s">
        <v>5902</v>
      </c>
      <c r="D959" t="s">
        <v>5903</v>
      </c>
      <c r="E959" t="s">
        <v>5904</v>
      </c>
      <c r="F959" t="s">
        <v>46</v>
      </c>
      <c r="G959" t="s">
        <v>18</v>
      </c>
      <c r="H959">
        <v>20088</v>
      </c>
      <c r="I959" t="s">
        <v>6189</v>
      </c>
    </row>
    <row r="960" spans="1:9" x14ac:dyDescent="0.2">
      <c r="A960" t="s">
        <v>5905</v>
      </c>
      <c r="B960" t="s">
        <v>5906</v>
      </c>
      <c r="C960" t="s">
        <v>5907</v>
      </c>
      <c r="E960" t="s">
        <v>5908</v>
      </c>
      <c r="F960" t="s">
        <v>181</v>
      </c>
      <c r="G960" t="s">
        <v>18</v>
      </c>
      <c r="H960">
        <v>90305</v>
      </c>
      <c r="I960" t="s">
        <v>6189</v>
      </c>
    </row>
    <row r="961" spans="1:9" x14ac:dyDescent="0.2">
      <c r="A961" t="s">
        <v>5910</v>
      </c>
      <c r="B961" t="s">
        <v>5911</v>
      </c>
      <c r="C961" t="s">
        <v>5912</v>
      </c>
      <c r="E961" t="s">
        <v>5913</v>
      </c>
      <c r="F961" t="s">
        <v>87</v>
      </c>
      <c r="G961" t="s">
        <v>18</v>
      </c>
      <c r="H961">
        <v>72215</v>
      </c>
      <c r="I961" t="s">
        <v>6189</v>
      </c>
    </row>
    <row r="962" spans="1:9" x14ac:dyDescent="0.2">
      <c r="A962" t="s">
        <v>5915</v>
      </c>
      <c r="B962" t="s">
        <v>5916</v>
      </c>
      <c r="C962" t="s">
        <v>5917</v>
      </c>
      <c r="D962" t="s">
        <v>5918</v>
      </c>
      <c r="E962" t="s">
        <v>5919</v>
      </c>
      <c r="F962" t="s">
        <v>260</v>
      </c>
      <c r="G962" t="s">
        <v>18</v>
      </c>
      <c r="H962">
        <v>21747</v>
      </c>
      <c r="I962" t="s">
        <v>6189</v>
      </c>
    </row>
    <row r="963" spans="1:9" x14ac:dyDescent="0.2">
      <c r="A963" t="s">
        <v>5921</v>
      </c>
      <c r="B963" t="s">
        <v>5922</v>
      </c>
      <c r="D963" t="s">
        <v>5923</v>
      </c>
      <c r="E963" t="s">
        <v>5924</v>
      </c>
      <c r="F963" t="s">
        <v>197</v>
      </c>
      <c r="G963" t="s">
        <v>18</v>
      </c>
      <c r="H963">
        <v>12205</v>
      </c>
      <c r="I963" t="s">
        <v>6189</v>
      </c>
    </row>
    <row r="964" spans="1:9" x14ac:dyDescent="0.2">
      <c r="A964" t="s">
        <v>5926</v>
      </c>
      <c r="B964" t="s">
        <v>5927</v>
      </c>
      <c r="C964" t="s">
        <v>5928</v>
      </c>
      <c r="D964" t="s">
        <v>5929</v>
      </c>
      <c r="E964" t="s">
        <v>5930</v>
      </c>
      <c r="F964" t="s">
        <v>452</v>
      </c>
      <c r="G964" t="s">
        <v>317</v>
      </c>
      <c r="H964" t="s">
        <v>453</v>
      </c>
      <c r="I964" t="s">
        <v>6189</v>
      </c>
    </row>
    <row r="965" spans="1:9" x14ac:dyDescent="0.2">
      <c r="A965" t="s">
        <v>5932</v>
      </c>
      <c r="B965" t="s">
        <v>5933</v>
      </c>
      <c r="C965" t="s">
        <v>5934</v>
      </c>
      <c r="D965" t="s">
        <v>5935</v>
      </c>
      <c r="E965" t="s">
        <v>5936</v>
      </c>
      <c r="F965" t="s">
        <v>42</v>
      </c>
      <c r="G965" t="s">
        <v>18</v>
      </c>
      <c r="H965">
        <v>40510</v>
      </c>
      <c r="I965" t="s">
        <v>6189</v>
      </c>
    </row>
    <row r="966" spans="1:9" x14ac:dyDescent="0.2">
      <c r="A966" t="s">
        <v>5938</v>
      </c>
      <c r="B966" t="s">
        <v>5939</v>
      </c>
      <c r="C966" t="s">
        <v>5940</v>
      </c>
      <c r="D966" t="s">
        <v>5941</v>
      </c>
      <c r="E966" t="s">
        <v>5942</v>
      </c>
      <c r="F966" t="s">
        <v>57</v>
      </c>
      <c r="G966" t="s">
        <v>18</v>
      </c>
      <c r="H966">
        <v>92165</v>
      </c>
      <c r="I966" t="s">
        <v>6190</v>
      </c>
    </row>
    <row r="967" spans="1:9" x14ac:dyDescent="0.2">
      <c r="A967" t="s">
        <v>5944</v>
      </c>
      <c r="B967" t="s">
        <v>5945</v>
      </c>
      <c r="C967" t="s">
        <v>5946</v>
      </c>
      <c r="E967" t="s">
        <v>5947</v>
      </c>
      <c r="F967" t="s">
        <v>26</v>
      </c>
      <c r="G967" t="s">
        <v>18</v>
      </c>
      <c r="H967">
        <v>90040</v>
      </c>
      <c r="I967" t="s">
        <v>6189</v>
      </c>
    </row>
    <row r="968" spans="1:9" x14ac:dyDescent="0.2">
      <c r="A968" t="s">
        <v>5949</v>
      </c>
      <c r="B968" t="s">
        <v>5950</v>
      </c>
      <c r="C968" t="s">
        <v>5951</v>
      </c>
      <c r="D968" t="s">
        <v>5952</v>
      </c>
      <c r="E968" t="s">
        <v>5953</v>
      </c>
      <c r="F968" t="s">
        <v>138</v>
      </c>
      <c r="G968" t="s">
        <v>18</v>
      </c>
      <c r="H968">
        <v>11210</v>
      </c>
      <c r="I968" t="s">
        <v>6189</v>
      </c>
    </row>
    <row r="969" spans="1:9" x14ac:dyDescent="0.2">
      <c r="A969" t="s">
        <v>5955</v>
      </c>
      <c r="B969" t="s">
        <v>5956</v>
      </c>
      <c r="C969" t="s">
        <v>5957</v>
      </c>
      <c r="D969" t="s">
        <v>5958</v>
      </c>
      <c r="E969" t="s">
        <v>5959</v>
      </c>
      <c r="F969" t="s">
        <v>352</v>
      </c>
      <c r="G969" t="s">
        <v>317</v>
      </c>
      <c r="H969" t="s">
        <v>347</v>
      </c>
      <c r="I969" t="s">
        <v>6189</v>
      </c>
    </row>
    <row r="970" spans="1:9" x14ac:dyDescent="0.2">
      <c r="A970" t="s">
        <v>5961</v>
      </c>
      <c r="B970" t="s">
        <v>5962</v>
      </c>
      <c r="C970" t="s">
        <v>5963</v>
      </c>
      <c r="D970" t="s">
        <v>5964</v>
      </c>
      <c r="E970" t="s">
        <v>5965</v>
      </c>
      <c r="F970" t="s">
        <v>292</v>
      </c>
      <c r="G970" t="s">
        <v>18</v>
      </c>
      <c r="H970">
        <v>32627</v>
      </c>
      <c r="I970" t="s">
        <v>6190</v>
      </c>
    </row>
    <row r="971" spans="1:9" x14ac:dyDescent="0.2">
      <c r="A971" t="s">
        <v>5967</v>
      </c>
      <c r="B971" t="s">
        <v>5968</v>
      </c>
      <c r="C971" t="s">
        <v>5969</v>
      </c>
      <c r="D971" t="s">
        <v>5970</v>
      </c>
      <c r="E971" t="s">
        <v>5971</v>
      </c>
      <c r="F971" t="s">
        <v>208</v>
      </c>
      <c r="G971" t="s">
        <v>18</v>
      </c>
      <c r="H971">
        <v>34620</v>
      </c>
      <c r="I971" t="s">
        <v>6189</v>
      </c>
    </row>
    <row r="972" spans="1:9" x14ac:dyDescent="0.2">
      <c r="A972" t="s">
        <v>5973</v>
      </c>
      <c r="B972" t="s">
        <v>5974</v>
      </c>
      <c r="D972" t="s">
        <v>5975</v>
      </c>
      <c r="E972" t="s">
        <v>5976</v>
      </c>
      <c r="F972" t="s">
        <v>239</v>
      </c>
      <c r="G972" t="s">
        <v>18</v>
      </c>
      <c r="H972">
        <v>79165</v>
      </c>
      <c r="I972" t="s">
        <v>6190</v>
      </c>
    </row>
    <row r="973" spans="1:9" x14ac:dyDescent="0.2">
      <c r="A973" t="s">
        <v>5978</v>
      </c>
      <c r="B973" t="s">
        <v>5979</v>
      </c>
      <c r="C973" t="s">
        <v>5980</v>
      </c>
      <c r="D973" t="s">
        <v>5981</v>
      </c>
      <c r="E973" t="s">
        <v>5982</v>
      </c>
      <c r="F973" t="s">
        <v>105</v>
      </c>
      <c r="G973" t="s">
        <v>18</v>
      </c>
      <c r="H973">
        <v>76121</v>
      </c>
      <c r="I973" t="s">
        <v>6190</v>
      </c>
    </row>
    <row r="974" spans="1:9" x14ac:dyDescent="0.2">
      <c r="A974" t="s">
        <v>5984</v>
      </c>
      <c r="B974" t="s">
        <v>5985</v>
      </c>
      <c r="D974" t="s">
        <v>5986</v>
      </c>
      <c r="E974" t="s">
        <v>5987</v>
      </c>
      <c r="F974" t="s">
        <v>330</v>
      </c>
      <c r="G974" t="s">
        <v>317</v>
      </c>
      <c r="H974" t="s">
        <v>331</v>
      </c>
      <c r="I974" t="s">
        <v>6189</v>
      </c>
    </row>
    <row r="975" spans="1:9" x14ac:dyDescent="0.2">
      <c r="A975" t="s">
        <v>5989</v>
      </c>
      <c r="B975" t="s">
        <v>5990</v>
      </c>
      <c r="C975" t="s">
        <v>5991</v>
      </c>
      <c r="D975" t="s">
        <v>5992</v>
      </c>
      <c r="E975" t="s">
        <v>5993</v>
      </c>
      <c r="F975" t="s">
        <v>249</v>
      </c>
      <c r="G975" t="s">
        <v>18</v>
      </c>
      <c r="H975">
        <v>32575</v>
      </c>
      <c r="I975" t="s">
        <v>6190</v>
      </c>
    </row>
    <row r="976" spans="1:9" x14ac:dyDescent="0.2">
      <c r="A976" t="s">
        <v>5995</v>
      </c>
      <c r="B976" t="s">
        <v>5996</v>
      </c>
      <c r="C976" t="s">
        <v>5997</v>
      </c>
      <c r="D976" t="s">
        <v>5998</v>
      </c>
      <c r="E976" t="s">
        <v>5999</v>
      </c>
      <c r="F976" t="s">
        <v>133</v>
      </c>
      <c r="G976" t="s">
        <v>18</v>
      </c>
      <c r="H976">
        <v>98405</v>
      </c>
      <c r="I976" t="s">
        <v>6189</v>
      </c>
    </row>
    <row r="977" spans="1:9" x14ac:dyDescent="0.2">
      <c r="A977" t="s">
        <v>6001</v>
      </c>
      <c r="B977" t="s">
        <v>6002</v>
      </c>
      <c r="C977" t="s">
        <v>6003</v>
      </c>
      <c r="D977" t="s">
        <v>6004</v>
      </c>
      <c r="E977" t="s">
        <v>6005</v>
      </c>
      <c r="F977" t="s">
        <v>484</v>
      </c>
      <c r="G977" t="s">
        <v>317</v>
      </c>
      <c r="H977" t="s">
        <v>441</v>
      </c>
      <c r="I977" t="s">
        <v>6189</v>
      </c>
    </row>
    <row r="978" spans="1:9" x14ac:dyDescent="0.2">
      <c r="A978" t="s">
        <v>6007</v>
      </c>
      <c r="B978" t="s">
        <v>6008</v>
      </c>
      <c r="C978" t="s">
        <v>6009</v>
      </c>
      <c r="D978" t="s">
        <v>6010</v>
      </c>
      <c r="E978" t="s">
        <v>6011</v>
      </c>
      <c r="F978" t="s">
        <v>65</v>
      </c>
      <c r="G978" t="s">
        <v>18</v>
      </c>
      <c r="H978">
        <v>46896</v>
      </c>
      <c r="I978" t="s">
        <v>6189</v>
      </c>
    </row>
    <row r="979" spans="1:9" x14ac:dyDescent="0.2">
      <c r="A979" t="s">
        <v>6013</v>
      </c>
      <c r="B979" t="s">
        <v>6014</v>
      </c>
      <c r="C979" t="s">
        <v>6015</v>
      </c>
      <c r="D979" t="s">
        <v>6016</v>
      </c>
      <c r="E979" t="s">
        <v>6017</v>
      </c>
      <c r="F979" t="s">
        <v>239</v>
      </c>
      <c r="G979" t="s">
        <v>18</v>
      </c>
      <c r="H979">
        <v>79105</v>
      </c>
      <c r="I979" t="s">
        <v>6190</v>
      </c>
    </row>
    <row r="980" spans="1:9" x14ac:dyDescent="0.2">
      <c r="A980" t="s">
        <v>6019</v>
      </c>
      <c r="B980" t="s">
        <v>6020</v>
      </c>
      <c r="C980" t="s">
        <v>6021</v>
      </c>
      <c r="D980" t="s">
        <v>6022</v>
      </c>
      <c r="E980" t="s">
        <v>6023</v>
      </c>
      <c r="F980" t="s">
        <v>46</v>
      </c>
      <c r="G980" t="s">
        <v>18</v>
      </c>
      <c r="H980">
        <v>20436</v>
      </c>
      <c r="I980" t="s">
        <v>6189</v>
      </c>
    </row>
    <row r="981" spans="1:9" x14ac:dyDescent="0.2">
      <c r="A981" t="s">
        <v>6025</v>
      </c>
      <c r="B981" t="s">
        <v>6026</v>
      </c>
      <c r="D981" t="s">
        <v>6027</v>
      </c>
      <c r="E981" t="s">
        <v>6028</v>
      </c>
      <c r="F981" t="s">
        <v>311</v>
      </c>
      <c r="G981" t="s">
        <v>18</v>
      </c>
      <c r="H981">
        <v>20910</v>
      </c>
      <c r="I981" t="s">
        <v>6190</v>
      </c>
    </row>
    <row r="982" spans="1:9" x14ac:dyDescent="0.2">
      <c r="A982" t="s">
        <v>6030</v>
      </c>
      <c r="B982" t="s">
        <v>6031</v>
      </c>
      <c r="D982" t="s">
        <v>6032</v>
      </c>
      <c r="E982" t="s">
        <v>6033</v>
      </c>
      <c r="F982" t="s">
        <v>230</v>
      </c>
      <c r="G982" t="s">
        <v>18</v>
      </c>
      <c r="H982">
        <v>53726</v>
      </c>
      <c r="I982" t="s">
        <v>6189</v>
      </c>
    </row>
    <row r="983" spans="1:9" x14ac:dyDescent="0.2">
      <c r="A983" t="s">
        <v>6035</v>
      </c>
      <c r="B983" t="s">
        <v>6036</v>
      </c>
      <c r="C983" t="s">
        <v>6037</v>
      </c>
      <c r="D983" t="s">
        <v>6038</v>
      </c>
      <c r="E983" t="s">
        <v>6039</v>
      </c>
      <c r="F983" t="s">
        <v>225</v>
      </c>
      <c r="G983" t="s">
        <v>18</v>
      </c>
      <c r="H983">
        <v>77305</v>
      </c>
      <c r="I983" t="s">
        <v>6189</v>
      </c>
    </row>
    <row r="984" spans="1:9" x14ac:dyDescent="0.2">
      <c r="A984" t="s">
        <v>6041</v>
      </c>
      <c r="B984" t="s">
        <v>6042</v>
      </c>
      <c r="C984" t="s">
        <v>6043</v>
      </c>
      <c r="D984" t="s">
        <v>6044</v>
      </c>
      <c r="E984" t="s">
        <v>6045</v>
      </c>
      <c r="F984" t="s">
        <v>189</v>
      </c>
      <c r="G984" t="s">
        <v>18</v>
      </c>
      <c r="H984">
        <v>76205</v>
      </c>
      <c r="I984" t="s">
        <v>6189</v>
      </c>
    </row>
    <row r="985" spans="1:9" x14ac:dyDescent="0.2">
      <c r="A985" t="s">
        <v>6047</v>
      </c>
      <c r="B985" t="s">
        <v>6048</v>
      </c>
      <c r="C985" t="s">
        <v>6049</v>
      </c>
      <c r="D985" t="s">
        <v>6050</v>
      </c>
      <c r="E985" t="s">
        <v>6051</v>
      </c>
      <c r="F985" t="s">
        <v>38</v>
      </c>
      <c r="G985" t="s">
        <v>18</v>
      </c>
      <c r="H985">
        <v>43231</v>
      </c>
      <c r="I985" t="s">
        <v>6189</v>
      </c>
    </row>
    <row r="986" spans="1:9" x14ac:dyDescent="0.2">
      <c r="A986" t="s">
        <v>6053</v>
      </c>
      <c r="B986" t="s">
        <v>6054</v>
      </c>
      <c r="C986" t="s">
        <v>6055</v>
      </c>
      <c r="E986" t="s">
        <v>6056</v>
      </c>
      <c r="F986" t="s">
        <v>406</v>
      </c>
      <c r="G986" t="s">
        <v>317</v>
      </c>
      <c r="H986" t="s">
        <v>403</v>
      </c>
      <c r="I986" t="s">
        <v>6189</v>
      </c>
    </row>
    <row r="987" spans="1:9" x14ac:dyDescent="0.2">
      <c r="A987" t="s">
        <v>6058</v>
      </c>
      <c r="B987" t="s">
        <v>6059</v>
      </c>
      <c r="C987" t="s">
        <v>6060</v>
      </c>
      <c r="D987" t="s">
        <v>6061</v>
      </c>
      <c r="E987" t="s">
        <v>6062</v>
      </c>
      <c r="F987" t="s">
        <v>132</v>
      </c>
      <c r="G987" t="s">
        <v>18</v>
      </c>
      <c r="H987">
        <v>80045</v>
      </c>
      <c r="I987" t="s">
        <v>6190</v>
      </c>
    </row>
    <row r="988" spans="1:9" x14ac:dyDescent="0.2">
      <c r="A988" t="s">
        <v>6064</v>
      </c>
      <c r="B988" t="s">
        <v>6065</v>
      </c>
      <c r="C988" t="s">
        <v>6066</v>
      </c>
      <c r="D988" t="s">
        <v>6067</v>
      </c>
      <c r="E988" t="s">
        <v>6068</v>
      </c>
      <c r="F988" t="s">
        <v>146</v>
      </c>
      <c r="G988" t="s">
        <v>18</v>
      </c>
      <c r="H988">
        <v>32128</v>
      </c>
      <c r="I988" t="s">
        <v>6190</v>
      </c>
    </row>
    <row r="989" spans="1:9" x14ac:dyDescent="0.2">
      <c r="A989" t="s">
        <v>6070</v>
      </c>
      <c r="B989" t="s">
        <v>6071</v>
      </c>
      <c r="C989" t="s">
        <v>6072</v>
      </c>
      <c r="D989" t="s">
        <v>6073</v>
      </c>
      <c r="E989" t="s">
        <v>6074</v>
      </c>
      <c r="F989" t="s">
        <v>250</v>
      </c>
      <c r="G989" t="s">
        <v>27</v>
      </c>
      <c r="H989" t="s">
        <v>113</v>
      </c>
      <c r="I989" t="s">
        <v>6189</v>
      </c>
    </row>
    <row r="990" spans="1:9" x14ac:dyDescent="0.2">
      <c r="A990" t="s">
        <v>6076</v>
      </c>
      <c r="B990" t="s">
        <v>6077</v>
      </c>
      <c r="D990" t="s">
        <v>6078</v>
      </c>
      <c r="E990" t="s">
        <v>6079</v>
      </c>
      <c r="F990" t="s">
        <v>366</v>
      </c>
      <c r="G990" t="s">
        <v>27</v>
      </c>
      <c r="H990" t="s">
        <v>367</v>
      </c>
      <c r="I990" t="s">
        <v>6189</v>
      </c>
    </row>
    <row r="991" spans="1:9" x14ac:dyDescent="0.2">
      <c r="A991" t="s">
        <v>6081</v>
      </c>
      <c r="B991" t="s">
        <v>6082</v>
      </c>
      <c r="D991" t="s">
        <v>6083</v>
      </c>
      <c r="E991" t="s">
        <v>6084</v>
      </c>
      <c r="F991" t="s">
        <v>103</v>
      </c>
      <c r="G991" t="s">
        <v>18</v>
      </c>
      <c r="H991">
        <v>63131</v>
      </c>
      <c r="I991" t="s">
        <v>6189</v>
      </c>
    </row>
    <row r="992" spans="1:9" x14ac:dyDescent="0.2">
      <c r="A992" t="s">
        <v>6086</v>
      </c>
      <c r="B992" t="s">
        <v>6087</v>
      </c>
      <c r="C992" t="s">
        <v>6088</v>
      </c>
      <c r="D992" t="s">
        <v>6089</v>
      </c>
      <c r="E992" t="s">
        <v>6090</v>
      </c>
      <c r="F992" t="s">
        <v>289</v>
      </c>
      <c r="G992" t="s">
        <v>18</v>
      </c>
      <c r="H992">
        <v>92056</v>
      </c>
      <c r="I992" t="s">
        <v>6190</v>
      </c>
    </row>
    <row r="993" spans="1:9" x14ac:dyDescent="0.2">
      <c r="A993" t="s">
        <v>6091</v>
      </c>
      <c r="B993" t="s">
        <v>6092</v>
      </c>
      <c r="D993" t="s">
        <v>6093</v>
      </c>
      <c r="E993" t="s">
        <v>6094</v>
      </c>
      <c r="F993" t="s">
        <v>64</v>
      </c>
      <c r="G993" t="s">
        <v>18</v>
      </c>
      <c r="H993">
        <v>37416</v>
      </c>
      <c r="I993" t="s">
        <v>6189</v>
      </c>
    </row>
    <row r="994" spans="1:9" x14ac:dyDescent="0.2">
      <c r="A994" t="s">
        <v>6096</v>
      </c>
      <c r="B994" t="s">
        <v>6097</v>
      </c>
      <c r="D994" t="s">
        <v>6098</v>
      </c>
      <c r="E994" t="s">
        <v>6099</v>
      </c>
      <c r="F994" t="s">
        <v>487</v>
      </c>
      <c r="G994" t="s">
        <v>317</v>
      </c>
      <c r="H994" t="s">
        <v>362</v>
      </c>
      <c r="I994" t="s">
        <v>6190</v>
      </c>
    </row>
    <row r="995" spans="1:9" x14ac:dyDescent="0.2">
      <c r="A995" t="s">
        <v>6101</v>
      </c>
      <c r="B995" t="s">
        <v>6102</v>
      </c>
      <c r="D995" t="s">
        <v>6103</v>
      </c>
      <c r="E995" t="s">
        <v>6104</v>
      </c>
      <c r="F995" t="s">
        <v>45</v>
      </c>
      <c r="G995" t="s">
        <v>18</v>
      </c>
      <c r="H995">
        <v>19125</v>
      </c>
      <c r="I995" t="s">
        <v>6190</v>
      </c>
    </row>
    <row r="996" spans="1:9" x14ac:dyDescent="0.2">
      <c r="A996" t="s">
        <v>6106</v>
      </c>
      <c r="B996" t="s">
        <v>6107</v>
      </c>
      <c r="D996" t="s">
        <v>6108</v>
      </c>
      <c r="E996" t="s">
        <v>6109</v>
      </c>
      <c r="F996" t="s">
        <v>464</v>
      </c>
      <c r="G996" t="s">
        <v>317</v>
      </c>
      <c r="H996" t="s">
        <v>382</v>
      </c>
      <c r="I996" t="s">
        <v>6190</v>
      </c>
    </row>
    <row r="997" spans="1:9" x14ac:dyDescent="0.2">
      <c r="A997" t="s">
        <v>6111</v>
      </c>
      <c r="B997" t="s">
        <v>6112</v>
      </c>
      <c r="C997" t="s">
        <v>6113</v>
      </c>
      <c r="D997" t="s">
        <v>6114</v>
      </c>
      <c r="E997" t="s">
        <v>6115</v>
      </c>
      <c r="F997" t="s">
        <v>51</v>
      </c>
      <c r="G997" t="s">
        <v>18</v>
      </c>
      <c r="H997">
        <v>75210</v>
      </c>
      <c r="I997" t="s">
        <v>6190</v>
      </c>
    </row>
    <row r="998" spans="1:9" x14ac:dyDescent="0.2">
      <c r="A998" t="s">
        <v>6117</v>
      </c>
      <c r="B998" t="s">
        <v>6118</v>
      </c>
      <c r="D998" t="s">
        <v>6119</v>
      </c>
      <c r="E998" t="s">
        <v>6120</v>
      </c>
      <c r="F998" t="s">
        <v>4510</v>
      </c>
      <c r="G998" t="s">
        <v>18</v>
      </c>
      <c r="H998">
        <v>72905</v>
      </c>
      <c r="I998" t="s">
        <v>6190</v>
      </c>
    </row>
    <row r="999" spans="1:9" x14ac:dyDescent="0.2">
      <c r="A999" t="s">
        <v>6122</v>
      </c>
      <c r="B999" t="s">
        <v>6123</v>
      </c>
      <c r="D999" t="s">
        <v>6124</v>
      </c>
      <c r="E999" t="s">
        <v>6125</v>
      </c>
      <c r="F999" t="s">
        <v>77</v>
      </c>
      <c r="G999" t="s">
        <v>18</v>
      </c>
      <c r="H999">
        <v>80920</v>
      </c>
      <c r="I999" t="s">
        <v>6189</v>
      </c>
    </row>
    <row r="1000" spans="1:9" x14ac:dyDescent="0.2">
      <c r="A1000" t="s">
        <v>6127</v>
      </c>
      <c r="B1000" t="s">
        <v>6128</v>
      </c>
      <c r="C1000" t="s">
        <v>6129</v>
      </c>
      <c r="D1000" t="s">
        <v>6130</v>
      </c>
      <c r="E1000" t="s">
        <v>6131</v>
      </c>
      <c r="F1000" t="s">
        <v>145</v>
      </c>
      <c r="G1000" t="s">
        <v>18</v>
      </c>
      <c r="H1000">
        <v>90610</v>
      </c>
      <c r="I1000" t="s">
        <v>6190</v>
      </c>
    </row>
    <row r="1001" spans="1:9" x14ac:dyDescent="0.2">
      <c r="A1001" t="s">
        <v>6133</v>
      </c>
      <c r="B1001" t="s">
        <v>6134</v>
      </c>
      <c r="D1001" t="s">
        <v>6135</v>
      </c>
      <c r="E1001" t="s">
        <v>6136</v>
      </c>
      <c r="F1001" t="s">
        <v>179</v>
      </c>
      <c r="G1001" t="s">
        <v>27</v>
      </c>
      <c r="H1001" t="s">
        <v>300</v>
      </c>
      <c r="I1001" t="s">
        <v>6189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51BAE-8198-4AB1-A4B1-05BAD848EAAA}">
  <sheetPr>
    <pageSetUpPr autoPageBreaks="0"/>
  </sheetPr>
  <dimension ref="A1"/>
  <sheetViews>
    <sheetView showGridLines="0" showRowColHeaders="0" tabSelected="1" topLeftCell="G1" zoomScale="80" zoomScaleNormal="80" workbookViewId="0">
      <selection activeCell="AB9" sqref="AB9:AC9"/>
    </sheetView>
  </sheetViews>
  <sheetFormatPr defaultRowHeight="14.25" x14ac:dyDescent="0.2"/>
  <cols>
    <col min="1" max="1" width="1.625" customWidth="1"/>
  </cols>
  <sheetData>
    <row r="1" ht="6" customHeight="1" x14ac:dyDescent="0.2"/>
  </sheetData>
  <pageMargins left="0.7" right="0.7" top="0.75" bottom="0.75" header="0.3" footer="0.3"/>
  <pageSetup paperSize="11"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o r d e r s , c u s t o m e r s , p r o d u c t 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 C o l u m n s \ c u s t o m e r s . C u s t o m e r   N a m e < / K e y > < / a : K e y > < a : V a l u e   i : t y p e = " T a b l e W i d g e t B a s e V i e w S t a t e " / > < / a : K e y V a l u e O f D i a g r a m O b j e c t K e y a n y T y p e z b w N T n L X > < a : K e y V a l u e O f D i a g r a m O b j e c t K e y a n y T y p e z b w N T n L X > < a : K e y > < K e y > C o l u m n s \ c u s t o m e r s . P h o n e   N u m b e r < / K e y > < / a : K e y > < a : V a l u e   i : t y p e = " T a b l e W i d g e t B a s e V i e w S t a t e " / > < / a : K e y V a l u e O f D i a g r a m O b j e c t K e y a n y T y p e z b w N T n L X > < a : K e y V a l u e O f D i a g r a m O b j e c t K e y a n y T y p e z b w N T n L X > < a : K e y > < K e y > C o l u m n s \ c u s t o m e r s . A d d r e s s   L i n e   1 < / K e y > < / a : K e y > < a : V a l u e   i : t y p e = " T a b l e W i d g e t B a s e V i e w S t a t e " / > < / a : K e y V a l u e O f D i a g r a m O b j e c t K e y a n y T y p e z b w N T n L X > < a : K e y V a l u e O f D i a g r a m O b j e c t K e y a n y T y p e z b w N T n L X > < a : K e y > < K e y > C o l u m n s \ c u s t o m e r s . C i t y < / K e y > < / a : K e y > < a : V a l u e   i : t y p e = " T a b l e W i d g e t B a s e V i e w S t a t e " / > < / a : K e y V a l u e O f D i a g r a m O b j e c t K e y a n y T y p e z b w N T n L X > < a : K e y V a l u e O f D i a g r a m O b j e c t K e y a n y T y p e z b w N T n L X > < a : K e y > < K e y > C o l u m n s \ c u s t o m e r s . C o u n t r y < / K e y > < / a : K e y > < a : V a l u e   i : t y p e = " T a b l e W i d g e t B a s e V i e w S t a t e " / > < / a : K e y V a l u e O f D i a g r a m O b j e c t K e y a n y T y p e z b w N T n L X > < a : K e y V a l u e O f D i a g r a m O b j e c t K e y a n y T y p e z b w N T n L X > < a : K e y > < K e y > C o l u m n s \ c u s t o m e r s . P o s t c o d e < / K e y > < / a : K e y > < a : V a l u e   i : t y p e = " T a b l e W i d g e t B a s e V i e w S t a t e " / > < / a : K e y V a l u e O f D i a g r a m O b j e c t K e y a n y T y p e z b w N T n L X > < a : K e y V a l u e O f D i a g r a m O b j e c t K e y a n y T y p e z b w N T n L X > < a : K e y > < K e y > C o l u m n s \ c u s t o m e r s . L o y a l t y   C a r d < / K e y > < / a : K e y > < a : V a l u e   i : t y p e = " T a b l e W i d g e t B a s e V i e w S t a t e " / > < / a : K e y V a l u e O f D i a g r a m O b j e c t K e y a n y T y p e z b w N T n L X > < a : K e y V a l u e O f D i a g r a m O b j e c t K e y a n y T y p e z b w N T n L X > < a : K e y > < K e y > C o l u m n s \ p r o d u c t s . S i z e < / K e y > < / a : K e y > < a : V a l u e   i : t y p e = " T a b l e W i d g e t B a s e V i e w S t a t e " / > < / a : K e y V a l u e O f D i a g r a m O b j e c t K e y a n y T y p e z b w N T n L X > < a : K e y V a l u e O f D i a g r a m O b j e c t K e y a n y T y p e z b w N T n L X > < a : K e y > < K e y > C o l u m n s \ p r o d u c t s . U n i t   P r i c e < / K e y > < / a : K e y > < a : V a l u e   i : t y p e = " T a b l e W i d g e t B a s e V i e w S t a t e " / > < / a : K e y V a l u e O f D i a g r a m O b j e c t K e y a n y T y p e z b w N T n L X > < a : K e y V a l u e O f D i a g r a m O b j e c t K e y a n y T y p e z b w N T n L X > < a : K e y > < K e y > C o l u m n s \ p r o d u c t s . P r i c e   p e r   1 0 0 g < / K e y > < / a : K e y > < a : V a l u e   i : t y p e = " T a b l e W i d g e t B a s e V i e w S t a t e " / > < / a : K e y V a l u e O f D i a g r a m O b j e c t K e y a n y T y p e z b w N T n L X > < a : K e y V a l u e O f D i a g r a m O b j e c t K e y a n y T y p e z b w N T n L X > < a : K e y > < K e y > C o l u m n s \ p r o d u c t s . P r o f i t < / K e y > < / a : K e y > < a : V a l u e   i : t y p e = " T a b l e W i d g e t B a s e V i e w S t a t e " / > < / a : K e y V a l u e O f D i a g r a m O b j e c t K e y a n y T y p e z b w N T n L X > < a : K e y V a l u e O f D i a g r a m O b j e c t K e y a n y T y p e z b w N T n L X > < a : K e y > < K e y > C o l u m n s \ C o f f e 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 C o l u m n s \ C o f f e   T y p e   F a l l < / 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i t e m > < k e y > < s t r i n g > C o l u m n 1 < / s t r i n g > < / k e y > < v a l u e > < i n t > 9 1 < / i n t > < / v a l u e > < / i t e m > < i t e m > < k e y > < s t r i n g > C o l u m n 2 < / s t r i n g > < / k e y > < v a l u e > < i n t > 9 1 < / 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i t e m > < k e y > < s t r i n g > C o l u m n 1 < / s t r i n g > < / k e y > < v a l u e > < i n t > 7 < / i n t > < / v a l u e > < / i t e m > < i t e m > < k e y > < s t r i n g > C o l u m n 2 < / 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 C o l u m n s \ C o l u m n 1 < / K e y > < / a : K e y > < a : V a l u e   i : t y p e = " M e a s u r e G r i d N o d e V i e w S t a t e " > < C o l u m n > 7 < / C o l u m n > < L a y e d O u t > t r u e < / L a y e d O u t > < / a : V a l u e > < / a : K e y V a l u e O f D i a g r a m O b j e c t K e y a n y T y p e z b w N T n L X > < a : K e y V a l u e O f D i a g r a m O b j e c t K e y a n y T y p e z b w N T n L X > < a : K e y > < K e y > C o l u m n s \ C o l u m n 2 < / 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 p r o d u c t s . U n i t   P r i c e < / K e y > < / D i a g r a m O b j e c t K e y > < D i a g r a m O b j e c t K e y > < K e y > M e a s u r e s \ S u m   o f   p r o d u c t s . U n i t   P r i c e \ T a g I n f o \ F o r m u l a < / K e y > < / D i a g r a m O b j e c t K e y > < D i a g r a m O b j e c t K e y > < K e y > M e a s u r e s \ S u m   o f   p r o d u c t s . U n i t   P r i c e \ T a g I n f o \ V a l u e 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 C o l u m n s \ c u s t o m e r s . C u s t o m e r   N a m e < / K e y > < / D i a g r a m O b j e c t K e y > < D i a g r a m O b j e c t K e y > < K e y > C o l u m n s \ c u s t o m e r s . P h o n e   N u m b e r < / K e y > < / D i a g r a m O b j e c t K e y > < D i a g r a m O b j e c t K e y > < K e y > C o l u m n s \ c u s t o m e r s . A d d r e s s   L i n e   1 < / K e y > < / D i a g r a m O b j e c t K e y > < D i a g r a m O b j e c t K e y > < K e y > C o l u m n s \ c u s t o m e r s . C i t y < / K e y > < / D i a g r a m O b j e c t K e y > < D i a g r a m O b j e c t K e y > < K e y > C o l u m n s \ c u s t o m e r s . C o u n t r y < / K e y > < / D i a g r a m O b j e c t K e y > < D i a g r a m O b j e c t K e y > < K e y > C o l u m n s \ c u s t o m e r s . P o s t c o d e < / K e y > < / D i a g r a m O b j e c t K e y > < D i a g r a m O b j e c t K e y > < K e y > C o l u m n s \ c u s t o m e r s . L o y a l t y   C a r d < / K e y > < / D i a g r a m O b j e c t K e y > < D i a g r a m O b j e c t K e y > < K e y > C o l u m n s \ p r o d u c t s . S i z e < / K e y > < / D i a g r a m O b j e c t K e y > < D i a g r a m O b j e c t K e y > < K e y > C o l u m n s \ p r o d u c t s . U n i t   P r i c e < / K e y > < / D i a g r a m O b j e c t K e y > < D i a g r a m O b j e c t K e y > < K e y > C o l u m n s \ p r o d u c t s . P r i c e   p e r   1 0 0 g < / K e y > < / D i a g r a m O b j e c t K e y > < D i a g r a m O b j e c t K e y > < K e y > C o l u m n s \ p r o d u c t s . P r o f i t < / K e y > < / D i a g r a m O b j e c t K e y > < D i a g r a m O b j e c t K e y > < K e y > C o l u m n s \ C o f f e   T y p e < / K e y > < / D i a g r a m O b j e c t K e y > < D i a g r a m O b j e c t K e y > < K e y > C o l u m n s \ R o a s t   T y p e < / K e y > < / D i a g r a m O b j e c t K e y > < D i a g r a m O b j e c t K e y > < K e y > C o l u m n s \ E m a i l < / K e y > < / D i a g r a m O b j e c t K e y > < D i a g r a m O b j e c t K e y > < K e y > C o l u m n s \ C o f f e   T y p e   F a l l < / K e y > < / D i a g r a m O b j e c t K e y > < D i a g r a m O b j e c t K e y > < K e y > C o l u m n s \ C o n t i n e n t < / K e y > < / D i a g r a m O b j e c t K e y > < D i a g r a m O b j e c t K e y > < K e y > C o l u m n s \ S e a s o n < / K e y > < / D i a g r a m O b j e c t K e y > < D i a g r a m O b j e c t K e y > < K e y > C o l u m n s \ R o a s t   T y p e   N a m e 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 C o l u m n s \ S a l e s < / K e y > < / D i a g r a m O b j e c t K e y > < D i a g r a m O b j e c t K e y > < K e y > L i n k s \ & l t ; C o l u m n s \ S u m   o f   p r o d u c t s . U n i t   P r i c e & g t ; - & l t ; M e a s u r e s \ p r o d u c t s . U n i t   P r i c e & g t ; < / K e y > < / D i a g r a m O b j e c t K e y > < D i a g r a m O b j e c t K e y > < K e y > L i n k s \ & l t ; C o l u m n s \ S u m   o f   p r o d u c t s . U n i t   P r i c e & g t ; - & l t ; M e a s u r e s \ p r o d u c t s . U n i t   P r i c e & g t ; \ C O L U M N < / K e y > < / D i a g r a m O b j e c t K e y > < D i a g r a m O b j e c t K e y > < K e y > L i n k s \ & l t ; C o l u m n s \ S u m   o f   p r o d u c t s . U n i t   P r i c e & g t ; - & l t ; M e a s u r e s \ p r o d u c t s . U n i t 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 p r o d u c t s . U n i t   P r i c e < / K e y > < / a : K e y > < a : V a l u e   i : t y p e = " M e a s u r e G r i d N o d e V i e w S t a t e " > < C o l u m n > 1 3 < / C o l u m n > < L a y e d O u t > t r u e < / L a y e d O u t > < W a s U I I n v i s i b l e > t r u e < / W a s U I I n v i s i b l e > < / a : V a l u e > < / a : K e y V a l u e O f D i a g r a m O b j e c t K e y a n y T y p e z b w N T n L X > < a : K e y V a l u e O f D i a g r a m O b j e c t K e y a n y T y p e z b w N T n L X > < a : K e y > < K e y > M e a s u r e s \ S u m   o f   p r o d u c t s . U n i t   P r i c e \ T a g I n f o \ F o r m u l a < / K e y > < / a : K e y > < a : V a l u e   i : t y p e = " M e a s u r e G r i d V i e w S t a t e I D i a g r a m T a g A d d i t i o n a l I n f o " / > < / a : K e y V a l u e O f D i a g r a m O b j e c t K e y a n y T y p e z b w N T n L X > < a : K e y V a l u e O f D i a g r a m O b j e c t K e y a n y T y p e z b w N T n L X > < a : K e y > < K e y > M e a s u r e s \ S u m   o f   p r o d u c t s . U n i t   P r i c e \ T a g I n f o \ V a l u e 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 C o l u m n s \ c u s t o m e r s . C u s t o m e r   N a m e < / K e y > < / a : K e y > < a : V a l u e   i : t y p e = " M e a s u r e G r i d N o d e V i e w S t a t e " > < C o l u m n > 5 < / C o l u m n > < L a y e d O u t > t r u e < / L a y e d O u t > < / a : V a l u e > < / a : K e y V a l u e O f D i a g r a m O b j e c t K e y a n y T y p e z b w N T n L X > < a : K e y V a l u e O f D i a g r a m O b j e c t K e y a n y T y p e z b w N T n L X > < a : K e y > < K e y > C o l u m n s \ c u s t o m e r s . P h o n e   N u m b e r < / K e y > < / a : K e y > < a : V a l u e   i : t y p e = " M e a s u r e G r i d N o d e V i e w S t a t e " > < C o l u m n > 6 < / C o l u m n > < L a y e d O u t > t r u e < / L a y e d O u t > < / a : V a l u e > < / a : K e y V a l u e O f D i a g r a m O b j e c t K e y a n y T y p e z b w N T n L X > < a : K e y V a l u e O f D i a g r a m O b j e c t K e y a n y T y p e z b w N T n L X > < a : K e y > < K e y > C o l u m n s \ c u s t o m e r s . A d d r e s s   L i n e   1 < / K e y > < / a : K e y > < a : V a l u e   i : t y p e = " M e a s u r e G r i d N o d e V i e w S t a t e " > < C o l u m n > 7 < / C o l u m n > < L a y e d O u t > t r u e < / L a y e d O u t > < / a : V a l u e > < / a : K e y V a l u e O f D i a g r a m O b j e c t K e y a n y T y p e z b w N T n L X > < a : K e y V a l u e O f D i a g r a m O b j e c t K e y a n y T y p e z b w N T n L X > < a : K e y > < K e y > C o l u m n s \ c u s t o m e r s . C i t y < / K e y > < / a : K e y > < a : V a l u e   i : t y p e = " M e a s u r e G r i d N o d e V i e w S t a t e " > < C o l u m n > 8 < / C o l u m n > < L a y e d O u t > t r u e < / L a y e d O u t > < / a : V a l u e > < / a : K e y V a l u e O f D i a g r a m O b j e c t K e y a n y T y p e z b w N T n L X > < a : K e y V a l u e O f D i a g r a m O b j e c t K e y a n y T y p e z b w N T n L X > < a : K e y > < K e y > C o l u m n s \ c u s t o m e r s . C o u n t r y < / K e y > < / a : K e y > < a : V a l u e   i : t y p e = " M e a s u r e G r i d N o d e V i e w S t a t e " > < C o l u m n > 9 < / C o l u m n > < L a y e d O u t > t r u e < / L a y e d O u t > < / a : V a l u e > < / a : K e y V a l u e O f D i a g r a m O b j e c t K e y a n y T y p e z b w N T n L X > < a : K e y V a l u e O f D i a g r a m O b j e c t K e y a n y T y p e z b w N T n L X > < a : K e y > < K e y > C o l u m n s \ c u s t o m e r s . P o s t c o d e < / K e y > < / a : K e y > < a : V a l u e   i : t y p e = " M e a s u r e G r i d N o d e V i e w S t a t e " > < C o l u m n > 1 0 < / C o l u m n > < L a y e d O u t > t r u e < / L a y e d O u t > < / a : V a l u e > < / a : K e y V a l u e O f D i a g r a m O b j e c t K e y a n y T y p e z b w N T n L X > < a : K e y V a l u e O f D i a g r a m O b j e c t K e y a n y T y p e z b w N T n L X > < a : K e y > < K e y > C o l u m n s \ c u s t o m e r s . L o y a l t y   C a r d < / K e y > < / a : K e y > < a : V a l u e   i : t y p e = " M e a s u r e G r i d N o d e V i e w S t a t e " > < C o l u m n > 1 1 < / C o l u m n > < L a y e d O u t > t r u e < / L a y e d O u t > < / a : V a l u e > < / a : K e y V a l u e O f D i a g r a m O b j e c t K e y a n y T y p e z b w N T n L X > < a : K e y V a l u e O f D i a g r a m O b j e c t K e y a n y T y p e z b w N T n L X > < a : K e y > < K e y > C o l u m n s \ p r o d u c t s . S i z e < / K e y > < / a : K e y > < a : V a l u e   i : t y p e = " M e a s u r e G r i d N o d e V i e w S t a t e " > < C o l u m n > 1 2 < / C o l u m n > < L a y e d O u t > t r u e < / L a y e d O u t > < / a : V a l u e > < / a : K e y V a l u e O f D i a g r a m O b j e c t K e y a n y T y p e z b w N T n L X > < a : K e y V a l u e O f D i a g r a m O b j e c t K e y a n y T y p e z b w N T n L X > < a : K e y > < K e y > C o l u m n s \ p r o d u c t s . U n i t   P r i c e < / K e y > < / a : K e y > < a : V a l u e   i : t y p e = " M e a s u r e G r i d N o d e V i e w S t a t e " > < C o l u m n > 1 3 < / C o l u m n > < L a y e d O u t > t r u e < / L a y e d O u t > < / a : V a l u e > < / a : K e y V a l u e O f D i a g r a m O b j e c t K e y a n y T y p e z b w N T n L X > < a : K e y V a l u e O f D i a g r a m O b j e c t K e y a n y T y p e z b w N T n L X > < a : K e y > < K e y > C o l u m n s \ p r o d u c t s . P r i c e   p e r   1 0 0 g < / K e y > < / a : K e y > < a : V a l u e   i : t y p e = " M e a s u r e G r i d N o d e V i e w S t a t e " > < C o l u m n > 1 4 < / C o l u m n > < L a y e d O u t > t r u e < / L a y e d O u t > < / a : V a l u e > < / a : K e y V a l u e O f D i a g r a m O b j e c t K e y a n y T y p e z b w N T n L X > < a : K e y V a l u e O f D i a g r a m O b j e c t K e y a n y T y p e z b w N T n L X > < a : K e y > < K e y > C o l u m n s \ p r o d u c t s . P r o f i t < / K e y > < / a : K e y > < a : V a l u e   i : t y p e = " M e a s u r e G r i d N o d e V i e w S t a t e " > < C o l u m n > 1 5 < / C o l u m n > < L a y e d O u t > t r u e < / L a y e d O u t > < / a : V a l u e > < / a : K e y V a l u e O f D i a g r a m O b j e c t K e y a n y T y p e z b w N T n L X > < a : K e y V a l u e O f D i a g r a m O b j e c t K e y a n y T y p e z b w N T n L X > < a : K e y > < K e y > C o l u m n s \ C o f f e   T y p e < / K e y > < / a : K e y > < a : V a l u e   i : t y p e = " M e a s u r e G r i d N o d e V i e w S t a t e " > < C o l u m n > 1 6 < / C o l u m n > < L a y e d O u t > t r u e < / L a y e d O u t > < / a : V a l u e > < / a : K e y V a l u e O f D i a g r a m O b j e c t K e y a n y T y p e z b w N T n L X > < a : K e y V a l u e O f D i a g r a m O b j e c t K e y a n y T y p e z b w N T n L X > < a : K e y > < K e y > C o l u m n s \ R o a s t   T y p e < / K e y > < / a : K e y > < a : V a l u e   i : t y p e = " M e a s u r e G r i d N o d e V i e w S t a t e " > < C o l u m n > 1 7 < / C o l u m n > < L a y e d O u t > t r u e < / L a y e d O u t > < / a : V a l u e > < / a : K e y V a l u e O f D i a g r a m O b j e c t K e y a n y T y p e z b w N T n L X > < a : K e y V a l u e O f D i a g r a m O b j e c t K e y a n y T y p e z b w N T n L X > < a : K e y > < K e y > C o l u m n s \ E m a i l < / K e y > < / a : K e y > < a : V a l u e   i : t y p e = " M e a s u r e G r i d N o d e V i e w S t a t e " > < C o l u m n > 1 8 < / C o l u m n > < L a y e d O u t > t r u e < / L a y e d O u t > < / a : V a l u e > < / a : K e y V a l u e O f D i a g r a m O b j e c t K e y a n y T y p e z b w N T n L X > < a : K e y V a l u e O f D i a g r a m O b j e c t K e y a n y T y p e z b w N T n L X > < a : K e y > < K e y > C o l u m n s \ C o f f e   T y p e   F a l l < / K e y > < / a : K e y > < a : V a l u e   i : t y p e = " M e a s u r e G r i d N o d e V i e w S t a t e " > < C o l u m n > 1 9 < / C o l u m n > < L a y e d O u t > t r u e < / L a y e d O u t > < / a : V a l u e > < / a : K e y V a l u e O f D i a g r a m O b j e c t K e y a n y T y p e z b w N T n L X > < a : K e y V a l u e O f D i a g r a m O b j e c t K e y a n y T y p e z b w N T n L X > < a : K e y > < K e y > C o l u m n s \ C o n t i n e n t < / K e y > < / a : K e y > < a : V a l u e   i : t y p e = " M e a s u r e G r i d N o d e V i e w S t a t e " > < C o l u m n > 2 0 < / C o l u m n > < L a y e d O u t > t r u e < / L a y e d O u t > < / a : V a l u e > < / a : K e y V a l u e O f D i a g r a m O b j e c t K e y a n y T y p e z b w N T n L X > < a : K e y V a l u e O f D i a g r a m O b j e c t K e y a n y T y p e z b w N T n L X > < a : K e y > < K e y > C o l u m n s \ S e a s o n < / K e y > < / a : K e y > < a : V a l u e   i : t y p e = " M e a s u r e G r i d N o d e V i e w S t a t e " > < C o l u m n > 2 1 < / C o l u m n > < L a y e d O u t > t r u e < / L a y e d O u t > < / a : V a l u e > < / a : K e y V a l u e O f D i a g r a m O b j e c t K e y a n y T y p e z b w N T n L X > < a : K e y V a l u e O f D i a g r a m O b j e c t K e y a n y T y p e z b w N T n L X > < a : K e y > < K e y > C o l u m n s \ R o a s t   T y p e   N a m e < / K e y > < / a : K e y > < a : V a l u e   i : t y p e = " M e a s u r e G r i d N o d e V i e w S t a t e " > < C o l u m n > 2 2 < / C o l u m n > < L a y e d O u t > t r u e < / L a y e d O u t > < / a : V a l u e > < / a : K e y V a l u e O f D i a g r a m O b j e c t K e y a n y T y p e z b w N T n L X > < a : K e y V a l u e O f D i a g r a m O b j e c t K e y a n y T y p e z b w N T n L X > < a : K e y > < K e y > C o l u m n s \ O r d e r   D a t e   ( Y e a r ) < / K e y > < / a : K e y > < a : V a l u e   i : t y p e = " M e a s u r e G r i d N o d e V i e w S t a t e " > < C o l u m n > 2 3 < / C o l u m n > < L a y e d O u t > t r u e < / L a y e d O u t > < / a : V a l u e > < / a : K e y V a l u e O f D i a g r a m O b j e c t K e y a n y T y p e z b w N T n L X > < a : K e y V a l u e O f D i a g r a m O b j e c t K e y a n y T y p e z b w N T n L X > < a : K e y > < K e y > C o l u m n s \ O r d e r   D a t e   ( Q u a r t e r ) < / 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 C o l u m n s \ S a l e s < / K e y > < / a : K e y > < a : V a l u e   i : t y p e = " M e a s u r e G r i d N o d e V i e w S t a t e " > < C o l u m n > 2 7 < / C o l u m n > < L a y e d O u t > t r u e < / L a y e d O u t > < / a : V a l u e > < / a : K e y V a l u e O f D i a g r a m O b j e c t K e y a n y T y p e z b w N T n L X > < a : K e y V a l u e O f D i a g r a m O b j e c t K e y a n y T y p e z b w N T n L X > < a : K e y > < K e y > L i n k s \ & l t ; C o l u m n s \ S u m   o f   p r o d u c t s . U n i t   P r i c e & g t ; - & l t ; M e a s u r e s \ p r o d u c t s . U n i t   P r i c e & g t ; < / K e y > < / a : K e y > < a : V a l u e   i : t y p e = " M e a s u r e G r i d V i e w S t a t e I D i a g r a m L i n k " / > < / a : K e y V a l u e O f D i a g r a m O b j e c t K e y a n y T y p e z b w N T n L X > < a : K e y V a l u e O f D i a g r a m O b j e c t K e y a n y T y p e z b w N T n L X > < a : K e y > < K e y > L i n k s \ & l t ; C o l u m n s \ S u m   o f   p r o d u c t s . U n i t   P r i c e & g t ; - & l t ; M e a s u r e s \ p r o d u c t s . U n i t   P r i c e & g t ; \ C O L U M N < / K e y > < / a : K e y > < a : V a l u e   i : t y p e = " M e a s u r e G r i d V i e w S t a t e I D i a g r a m L i n k E n d p o i n t " / > < / a : K e y V a l u e O f D i a g r a m O b j e c t K e y a n y T y p e z b w N T n L X > < a : K e y V a l u e O f D i a g r a m O b j e c t K e y a n y T y p e z b w N T n L X > < a : K e y > < K e y > L i n k s \ & l t ; C o l u m n s \ S u m   o f   p r o d u c t s . U n i t   P r i c e & g t ; - & l t ; M e a s u r e s \ p r o d u c t s . U n i t   P r i c e & g t ; \ M E A S U R E 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 T a b l e s \ o r d e r s \ C o l u m n s \ c u s t o m e r s . C u s t o m e r   N a m e < / K e y > < / D i a g r a m O b j e c t K e y > < D i a g r a m O b j e c t K e y > < K e y > T a b l e s \ o r d e r s \ C o l u m n s \ c u s t o m e r s . P h o n e   N u m b e r < / K e y > < / D i a g r a m O b j e c t K e y > < D i a g r a m O b j e c t K e y > < K e y > T a b l e s \ o r d e r s \ C o l u m n s \ c u s t o m e r s . A d d r e s s   L i n e   1 < / K e y > < / D i a g r a m O b j e c t K e y > < D i a g r a m O b j e c t K e y > < K e y > T a b l e s \ o r d e r s \ C o l u m n s \ c u s t o m e r s . C i t y < / K e y > < / D i a g r a m O b j e c t K e y > < D i a g r a m O b j e c t K e y > < K e y > T a b l e s \ o r d e r s \ C o l u m n s \ c u s t o m e r s . C o u n t r y < / K e y > < / D i a g r a m O b j e c t K e y > < D i a g r a m O b j e c t K e y > < K e y > T a b l e s \ o r d e r s \ C o l u m n s \ c u s t o m e r s . P o s t c o d e < / K e y > < / D i a g r a m O b j e c t K e y > < D i a g r a m O b j e c t K e y > < K e y > T a b l e s \ o r d e r s \ C o l u m n s \ c u s t o m e r s . L o y a l t y   C a r d < / K e y > < / D i a g r a m O b j e c t K e y > < D i a g r a m O b j e c t K e y > < K e y > T a b l e s \ o r d e r s \ C o l u m n s \ p r o d u c t s . S i z e < / K e y > < / D i a g r a m O b j e c t K e y > < D i a g r a m O b j e c t K e y > < K e y > T a b l e s \ o r d e r s \ C o l u m n s \ p r o d u c t s . U n i t   P r i c e < / K e y > < / D i a g r a m O b j e c t K e y > < D i a g r a m O b j e c t K e y > < K e y > T a b l e s \ o r d e r s \ C o l u m n s \ p r o d u c t s . P r i c e   p e r   1 0 0 g < / K e y > < / D i a g r a m O b j e c t K e y > < D i a g r a m O b j e c t K e y > < K e y > T a b l e s \ o r d e r s \ C o l u m n s \ p r o d u c t s . P r o f i t < / K e y > < / D i a g r a m O b j e c t K e y > < D i a g r a m O b j e c t K e y > < K e y > T a b l e s \ o r d e r s \ C o l u m n s \ C o f f e   T y p e < / K e y > < / D i a g r a m O b j e c t K e y > < D i a g r a m O b j e c t K e y > < K e y > T a b l e s \ o r d e r s \ C o l u m n s \ R o a s t   T y p e < / K e y > < / D i a g r a m O b j e c t K e y > < D i a g r a m O b j e c t K e y > < K e y > T a b l e s \ o r d e r s \ C o l u m n s \ E m a i l < / K e y > < / D i a g r a m O b j e c t K e y > < D i a g r a m O b j e c t K e y > < K e y > T a b l e s \ o r d e r s \ C o l u m n s \ C o f f e   T y p e   F a l l < / K e y > < / D i a g r a m O b j e c t K e y > < D i a g r a m O b j e c t K e y > < K e y > T a b l e s \ o r d e r s \ C o l u m n s \ C o n t i n e n t < / K e y > < / D i a g r a m O b j e c t K e y > < D i a g r a m O b j e c t K e y > < K e y > T a b l e s \ o r d e r s \ C o l u m n s \ S e a s o n < / K e y > < / D i a g r a m O b j e c t K e y > < D i a g r a m O b j e c t K e y > < K e y > T a b l e s \ o r d e r s \ C o l u m n s \ R o a s t   T y p e   N a m e < / 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 T a b l e s \ o r d e r s \ C o l u m n s \ S a l e s < / K e y > < / D i a g r a m O b j e c t K e y > < D i a g r a m O b j e c t K e y > < K e y > T a b l e s \ o r d e r s \ M e a s u r e s \ S u m   o f   p r o d u c t s . U n i t   P r i c e < / K e y > < / D i a g r a m O b j e c t K e y > < D i a g r a m O b j e c t K e y > < K e y > T a b l e s \ o r d e r s \ S u m   o f   p r o d u c t s . U n i t   P r i c e \ A d d i t i o n a l 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 T a b l e s \ p r o d u c t s \ C o l u m n s \ C o l u m n 1 < / K e y > < / D i a g r a m O b j e c t K e y > < D i a g r a m O b j e c t K e y > < K e y > T a b l e s \ p r o d u c t s \ C o l u m n s \ C o l u m n 2 < / 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 T a b l e s \ o r d e r s \ C o l u m n s \ c u s t o m e r s . C u s t o m e r   N a m e < / K e y > < / a : K e y > < a : V a l u e   i : t y p e = " D i a g r a m D i s p l a y N o d e V i e w S t a t e " > < H e i g h t > 1 5 0 < / H e i g h t > < I s E x p a n d e d > t r u e < / I s E x p a n d e d > < W i d t h > 2 0 0 < / W i d t h > < / a : V a l u e > < / a : K e y V a l u e O f D i a g r a m O b j e c t K e y a n y T y p e z b w N T n L X > < a : K e y V a l u e O f D i a g r a m O b j e c t K e y a n y T y p e z b w N T n L X > < a : K e y > < K e y > T a b l e s \ o r d e r s \ C o l u m n s \ c u s t o m e r s . P h o n e   N u m b e r < / K e y > < / a : K e y > < a : V a l u e   i : t y p e = " D i a g r a m D i s p l a y N o d e V i e w S t a t e " > < H e i g h t > 1 5 0 < / H e i g h t > < I s E x p a n d e d > t r u e < / I s E x p a n d e d > < W i d t h > 2 0 0 < / W i d t h > < / a : V a l u e > < / a : K e y V a l u e O f D i a g r a m O b j e c t K e y a n y T y p e z b w N T n L X > < a : K e y V a l u e O f D i a g r a m O b j e c t K e y a n y T y p e z b w N T n L X > < a : K e y > < K e y > T a b l e s \ o r d e r s \ C o l u m n s \ c u s t o m e r s . A d d r e s s   L i n e   1 < / K e y > < / a : K e y > < a : V a l u e   i : t y p e = " D i a g r a m D i s p l a y N o d e V i e w S t a t e " > < H e i g h t > 1 5 0 < / H e i g h t > < I s E x p a n d e d > t r u e < / I s E x p a n d e d > < W i d t h > 2 0 0 < / W i d t h > < / a : V a l u e > < / a : K e y V a l u e O f D i a g r a m O b j e c t K e y a n y T y p e z b w N T n L X > < a : K e y V a l u e O f D i a g r a m O b j e c t K e y a n y T y p e z b w N T n L X > < a : K e y > < K e y > T a b l e s \ o r d e r s \ C o l u m n s \ c u s t o m e r s . C i t y < / K e y > < / a : K e y > < a : V a l u e   i : t y p e = " D i a g r a m D i s p l a y N o d e V i e w S t a t e " > < H e i g h t > 1 5 0 < / H e i g h t > < I s E x p a n d e d > t r u e < / I s E x p a n d e d > < W i d t h > 2 0 0 < / W i d t h > < / a : V a l u e > < / a : K e y V a l u e O f D i a g r a m O b j e c t K e y a n y T y p e z b w N T n L X > < a : K e y V a l u e O f D i a g r a m O b j e c t K e y a n y T y p e z b w N T n L X > < a : K e y > < K e y > T a b l e s \ o r d e r s \ C o l u m n s \ c u s t o m e r s . C o u n t r y < / K e y > < / a : K e y > < a : V a l u e   i : t y p e = " D i a g r a m D i s p l a y N o d e V i e w S t a t e " > < H e i g h t > 1 5 0 < / H e i g h t > < I s E x p a n d e d > t r u e < / I s E x p a n d e d > < W i d t h > 2 0 0 < / W i d t h > < / a : V a l u e > < / a : K e y V a l u e O f D i a g r a m O b j e c t K e y a n y T y p e z b w N T n L X > < a : K e y V a l u e O f D i a g r a m O b j e c t K e y a n y T y p e z b w N T n L X > < a : K e y > < K e y > T a b l e s \ o r d e r s \ C o l u m n s \ c u s t o m e r s . P o s t c o d e < / K e y > < / a : K e y > < a : V a l u e   i : t y p e = " D i a g r a m D i s p l a y N o d e V i e w S t a t e " > < H e i g h t > 1 5 0 < / H e i g h t > < I s E x p a n d e d > t r u e < / I s E x p a n d e d > < W i d t h > 2 0 0 < / W i d t h > < / a : V a l u e > < / a : K e y V a l u e O f D i a g r a m O b j e c t K e y a n y T y p e z b w N T n L X > < a : K e y V a l u e O f D i a g r a m O b j e c t K e y a n y T y p e z b w N T n L X > < a : K e y > < K e y > T a b l e s \ o r d e r s \ C o l u m n s \ c u s t o m e r s . L o y a l t y   C a r d < / K e y > < / a : K e y > < a : V a l u e   i : t y p e = " D i a g r a m D i s p l a y N o d e V i e w S t a t e " > < H e i g h t > 1 5 0 < / H e i g h t > < I s E x p a n d e d > t r u e < / I s E x p a n d e d > < W i d t h > 2 0 0 < / W i d t h > < / a : V a l u e > < / a : K e y V a l u e O f D i a g r a m O b j e c t K e y a n y T y p e z b w N T n L X > < a : K e y V a l u e O f D i a g r a m O b j e c t K e y a n y T y p e z b w N T n L X > < a : K e y > < K e y > T a b l e s \ o r d e r s \ C o l u m n s \ p r o d u c t s . S i z e < / K e y > < / a : K e y > < a : V a l u e   i : t y p e = " D i a g r a m D i s p l a y N o d e V i e w S t a t e " > < H e i g h t > 1 5 0 < / H e i g h t > < I s E x p a n d e d > t r u e < / I s E x p a n d e d > < W i d t h > 2 0 0 < / W i d t h > < / a : V a l u e > < / a : K e y V a l u e O f D i a g r a m O b j e c t K e y a n y T y p e z b w N T n L X > < a : K e y V a l u e O f D i a g r a m O b j e c t K e y a n y T y p e z b w N T n L X > < a : K e y > < K e y > T a b l e s \ o r d e r s \ C o l u m n s \ p r o d u c t s . U n i t   P r i c e < / K e y > < / a : K e y > < a : V a l u e   i : t y p e = " D i a g r a m D i s p l a y N o d e V i e w S t a t e " > < H e i g h t > 1 5 0 < / H e i g h t > < I s E x p a n d e d > t r u e < / I s E x p a n d e d > < W i d t h > 2 0 0 < / W i d t h > < / a : V a l u e > < / a : K e y V a l u e O f D i a g r a m O b j e c t K e y a n y T y p e z b w N T n L X > < a : K e y V a l u e O f D i a g r a m O b j e c t K e y a n y T y p e z b w N T n L X > < a : K e y > < K e y > T a b l e s \ o r d e r s \ C o l u m n s \ p r o d u c t s . P r i c e   p e r   1 0 0 g < / K e y > < / a : K e y > < a : V a l u e   i : t y p e = " D i a g r a m D i s p l a y N o d e V i e w S t a t e " > < H e i g h t > 1 5 0 < / H e i g h t > < I s E x p a n d e d > t r u e < / I s E x p a n d e d > < W i d t h > 2 0 0 < / W i d t h > < / a : V a l u e > < / a : K e y V a l u e O f D i a g r a m O b j e c t K e y a n y T y p e z b w N T n L X > < a : K e y V a l u e O f D i a g r a m O b j e c t K e y a n y T y p e z b w N T n L X > < a : K e y > < K e y > T a b l e s \ o r d e r s \ C o l u m n s \ p r o d u c t s . P r o f i t < / K e y > < / a : K e y > < a : V a l u e   i : t y p e = " D i a g r a m D i s p l a y N o d e V i e w S t a t e " > < H e i g h t > 1 5 0 < / H e i g h t > < I s E x p a n d e d > t r u e < / I s E x p a n d e d > < W i d t h > 2 0 0 < / W i d t h > < / a : V a l u e > < / a : K e y V a l u e O f D i a g r a m O b j e c t K e y a n y T y p e z b w N T n L X > < a : K e y V a l u e O f D i a g r a m O b j e c t K e y a n y T y p e z b w N T n L X > < a : K e y > < K e y > T a b l e s \ o r d e r s \ C o l u m n s \ C o f f e 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 T a b l e s \ o r d e r s \ C o l u m n s \ C o f f e   T y p e   F a l l < / K e y > < / a : K e y > < a : V a l u e   i : t y p e = " D i a g r a m D i s p l a y N o d e V i e w S t a t e " > < H e i g h t > 1 5 0 < / H e i g h t > < I s E x p a n d e d > t r u e < / I s E x p a n d e d > < W i d t h > 2 0 0 < / W i d t h > < / a : V a l u e > < / a : K e y V a l u e O f D i a g r a m O b j e c t K e y a n y T y p e z b w N T n L X > < a : K e y V a l u e O f D i a g r a m O b j e c t K e y a n y T y p e z b w N T n L X > < a : K e y > < K e y > T a b l e s \ o r d e r s \ C o l u m n s \ C o n t i n e n t < / K e y > < / a : K e y > < a : V a l u e   i : t y p e = " D i a g r a m D i s p l a y N o d e V i e w S t a t e " > < H e i g h t > 1 5 0 < / H e i g h t > < I s E x p a n d e d > t r u e < / I s E x p a n d e d > < W i d t h > 2 0 0 < / W i d t h > < / a : V a l u e > < / a : K e y V a l u e O f D i a g r a m O b j e c t K e y a n y T y p e z b w N T n L X > < a : K e y V a l u e O f D i a g r a m O b j e c t K e y a n y T y p e z b w N T n L X > < a : K e y > < K e y > T a b l e s \ o r d e r s \ C o l u m n s \ S e a s o n < / 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 p r o d u c t s . U n i t   P r i c e < / K e y > < / a : K e y > < a : V a l u e   i : t y p e = " D i a g r a m D i s p l a y N o d e V i e w S t a t e " > < H e i g h t > 1 5 0 < / H e i g h t > < I s E x p a n d e d > t r u e < / I s E x p a n d e d > < W i d t h > 2 0 0 < / W i d t h > < / a : V a l u e > < / a : K e y V a l u e O f D i a g r a m O b j e c t K e y a n y T y p e z b w N T n L X > < a : K e y V a l u e O f D i a g r a m O b j e c t K e y a n y T y p e z b w N T n L X > < a : K e y > < K e y > T a b l e s \ o r d e r s \ S u m   o f   p r o d u c t s . U n i t   P r i c e \ A d d i t i o n a l 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I s F o c u s e d > t r u e < / I s F o c u s e d > < L a y e d O u t > t r u e < / L a y e d O u t > < L e f t > 2 5 6 < / L e f t > < T a b I n d e x > 2 < / T a b I n d e x > < T o p > 1 4 6 < / 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 4 8 0 < / L e f t > < T a b I n d e x > 1 < / 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 T a b l e s \ p r o d u c t s \ C o l u m n s \ C o l u m n 1 < / K e y > < / a : K e y > < a : V a l u e   i : t y p e = " D i a g r a m D i s p l a y N o d e V i e w S t a t e " > < H e i g h t > 1 5 0 < / H e i g h t > < I s E x p a n d e d > t r u e < / I s E x p a n d e d > < W i d t h > 2 0 0 < / W i d t h > < / a : V a l u e > < / a : K e y V a l u e O f D i a g r a m O b j e c t K e y a n y T y p e z b w N T n L X > < a : K e y V a l u e O f D i a g r a m O b j e c t K e y a n y T y p e z b w N T n L X > < a : K e y > < K e y > T a b l e s \ p r o d u c t s \ C o l u m n s \ C o l u m n 2 < / 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 ( 2 1 6 , 8 5 ) .   E n d   p o i n t   2 :   ( 2 4 0 , 2 2 1 )   < / A u t o m a t i o n P r o p e r t y H e l p e r T e x t > < L a y e d O u t > t r u e < / L a y e d O u t > < P o i n t s   x m l n s : b = " h t t p : / / s c h e m a s . d a t a c o n t r a c t . o r g / 2 0 0 4 / 0 7 / S y s t e m . W i n d o w s " > < b : P o i n t > < b : _ x > 2 1 6 < / b : _ x > < b : _ y > 8 5 < / b : _ y > < / b : P o i n t > < b : P o i n t > < b : _ x > 2 2 6 < / b : _ x > < b : _ y > 8 5 < / b : _ y > < / b : P o i n t > < b : P o i n t > < b : _ x > 2 2 8 < / b : _ x > < b : _ y > 8 7 < / b : _ y > < / b : P o i n t > < b : P o i n t > < b : _ x > 2 2 8 < / b : _ x > < b : _ y > 2 1 9 < / b : _ y > < / b : P o i n t > < b : P o i n t > < b : _ x > 2 3 0 < / b : _ x > < b : _ y > 2 2 1 < / b : _ y > < / b : P o i n t > < b : P o i n t > < b : _ x > 2 4 0 < / b : _ x > < b : _ y > 2 2 1 < / 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 2 4 0 < / b : _ x > < b : _ y > 2 1 3 < / b : _ y > < / L a b e l L o c a t i o n > < L o c a t i o n   x m l n s : b = " h t t p : / / s c h e m a s . d a t a c o n t r a c t . o r g / 2 0 0 4 / 0 7 / S y s t e m . W i n d o w s " > < b : _ x > 2 5 6 < / b : _ x > < b : _ y > 2 2 1 < / 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 8 5 < / b : _ y > < / b : P o i n t > < b : P o i n t > < b : _ x > 2 2 6 < / b : _ x > < b : _ y > 8 5 < / b : _ y > < / b : P o i n t > < b : P o i n t > < b : _ x > 2 2 8 < / b : _ x > < b : _ y > 8 7 < / b : _ y > < / b : P o i n t > < b : P o i n t > < b : _ x > 2 2 8 < / b : _ x > < b : _ y > 2 1 9 < / b : _ y > < / b : P o i n t > < b : P o i n t > < b : _ x > 2 3 0 < / b : _ x > < b : _ y > 2 2 1 < / b : _ y > < / b : P o i n t > < b : P o i n t > < b : _ x > 2 4 0 < / b : _ x > < b : _ y > 2 2 1 < / b : _ y > < / b : P o i n t > < / P o i n t s > < / a : V a l u e > < / a : K e y V a l u e O f D i a g r a m O b j e c t K e y a n y T y p e z b w N T n L X > < a : K e y V a l u e O f D i a g r a m O b j e c t K e y a n y T y p e z b w N T n L X > < a : K e y > < K e y > R e l a t i o n s h i p s \ & l t ; T a b l e s \ o r d e r s \ C o l u m n s \ P r o d u c t   I D & g t ; - & l t ; T a b l e s \ p r o d u c t s \ C o l u m n s \ P r o d u c t   I D & g t ; < / K e y > < / a : K e y > < a : V a l u e   i : t y p e = " D i a g r a m D i s p l a y L i n k V i e w S t a t e " > < A u t o m a t i o n P r o p e r t y H e l p e r T e x t > E n d   p o i n t   1 :   ( 2 1 6 , 6 5 ) .   E n d   p o i n t   2 :   ( 4 6 4 , 6 5 )   < / A u t o m a t i o n P r o p e r t y H e l p e r T e x t > < L a y e d O u t > t r u e < / L a y e d O u t > < P o i n t s   x m l n s : b = " h t t p : / / s c h e m a s . d a t a c o n t r a c t . o r g / 2 0 0 4 / 0 7 / S y s t e m . W i n d o w s " > < b : P o i n t > < b : _ x > 2 1 6 < / b : _ x > < b : _ y > 6 5 < / b : _ y > < / b : P o i n t > < b : P o i n t > < b : _ x > 4 6 3 . 9 9 9 9 9 9 9 9 9 9 9 9 9 4 < / b : _ x > < b : _ y > 6 5 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 4 6 3 . 9 9 9 9 9 9 9 9 9 9 9 9 9 4 < / b : _ x > < b : _ y > 5 7 < / b : _ y > < / L a b e l L o c a t i o n > < L o c a t i o n   x m l n s : b = " h t t p : / / s c h e m a s . d a t a c o n t r a c t . o r g / 2 0 0 4 / 0 7 / S y s t e m . W i n d o w s " > < b : _ x > 4 7 9 . 9 9 9 9 9 9 9 9 9 9 9 9 9 4 < / b : _ x > < b : _ y > 6 5 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 2 1 6 < / b : _ x > < b : _ y > 6 5 < / b : _ y > < / b : P o i n t > < b : P o i n t > < b : _ x > 4 6 3 . 9 9 9 9 9 9 9 9 9 9 9 9 9 4 < / b : _ x > < b : _ y > 6 5 < / b : _ y > < / b : P o i n t > < / P o i n t s > < / a : V a l u 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D a t a M a s h u p   s q m i d = " 6 6 0 3 3 3 a 2 - 8 d b 2 - 4 b 3 b - a 0 a 2 - 7 5 b c 2 d d 6 b f 2 c "   x m l n s = " h t t p : / / s c h e m a s . m i c r o s o f t . c o m / D a t a M a s h u p " > A A A A A A U G A A B Q S w M E F A A C A A g A m A C S W E 1 F O g m m A A A A 9 g A A A B I A H A B D b 2 5 m a W c v U G F j a 2 F n Z S 5 4 b W w g o h g A K K A U A A A A A A A A A A A A A A A A A A A A A A A A A A A A h Y + x D o I w G I R f h X S n L X X A k J 8 y m D h J Y j Q x r g 0 U a I R i 2 m J 5 N w c f y V c Q o 6 i b 4 9 1 9 l 9 z d r z f I x q 4 N L t J Y 1 e s U R Z i i Q O q i L 5 W u U z S 4 K l y i j M N W F C d R y 2 C C t U 1 G q 1 L U O H d O C P H e Y 7 / A v a k J o z Q i x 3 y z L x r Z i V B p 6 4 Q u J P q 0 y v 8 t x O H w G s M Z j l i M W R x j C m Q 2 I V f 6 C 7 B p 7 z P 9 M W E 1 t G 4 w k l c m X O + A z B L I + w N / A F B L A w Q U A A I A C A C Y A J 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A C S W D I R 0 j T 9 A g A A m g w A A B M A H A B G b 3 J t d W x h c y 9 T Z W N 0 a W 9 u M S 5 t I K I Y A C i g F A A A A A A A A A A A A A A A A A A A A A A A A A A A A M V W U W / a M B B + R + I / W N l L k K K o S N M e N v F Q U b a y d p Q W q j 2 U a n K T o 0 R N b G Q 7 G w z x 3 + f E i e P E S d V J V c s L 6 f c 5 d 9 + d P + 7 K I R A R J W i h v o d f + r 1 + j 2 8 w g x A F K R c 0 A c b R C M U g + j 0 k P w u a s g A k M t k F E P s / K X t 6 o P T J / R r F 4 I 8 p E U A E d 5 3 x 5 9 U t l 6 + u l u c T d D G d f V u d 0 T 8 k p j j k q 4 C u 1 w B X L J T 8 G R Y Y u c O B v 4 v 5 z h l 4 i K R x 7 C H B U h h 4 K q O W 8 W u x A R A y t d J w u J s K S E a O 5 h 3 v I i L h y M m P O f f H u y z 4 f R H l g z N n N K F C 1 n U O O E v t y E h L / C B l F 0 y B u 4 2 E H r o r D p z G 8 S L A M W Z 8 l A m 8 H + j Y 4 w 0 m j z L 0 c r + F K u 6 S Y c L X l C V j G q c J y U j u t g j x D g d n X C R F 0 z N H 1 i + P I g E 7 c f S Q w c 1 w A h Y 7 S X A U W + h 8 Q w m g W Z o 8 A L P I 0 z B k w D m 6 j O S Z o Z 0 v E n s b p C k R z M b n l I u A h l o X J v s c v 6 R 7 H I s 9 G m M W 1 l 4 6 D v q 9 i L R 2 z n Q f z f 3 x v t Z T G j p 8 p 8 j X M p 2 Z 6 m 0 c l 3 e h z W 6 K k H X o O w 3 l c 9 2 J L a / J J G E a i D b q O s V E K F N N i f j 0 0 c + E d V u 7 t F D N 2 S X Y 8 G E F Z z e r 2 t G g b i j m o p V Z R H 8 t 7 J Z E A s 1 Z F N i n c Q z c B I / V d d x A Q n / L B q u + G 9 e s i A J 2 G / f m 2 Q 3 Q R R u F N o q r F 1 Q W U R d e i D U U / g C W 5 b 1 O g U V g C J w B l 8 7 4 T i P i 2 m U 0 7 1 z 2 Q U / H F s 6 c x S g L m f 0 2 / E t Y i 6 t U A K v E T H Z b T E J z x 1 S C F J c / K x m u J b 6 R q e n L Z 5 r a G I v 2 J C y H n 9 l + Y 8 T V x 1 p u C 6 3 E b 6 h o I U o 9 F a W V V V B T Y 8 X Y a o 0 c h W 4 D q S o w g h u 1 V G i 9 q k 5 b D 7 t 9 3 X K j X l d v O l 0 5 f J k t h 0 5 j 3 s h 7 2 K q / u M 0 4 J f V S T + r z / 2 H J / D K M R M 2 B 9 K L f b P 6 A t r J J w 5 O T R 4 X Q d S S U z 8 r o f i O y x u s p N F z m 0 k A 9 q Y b t 7 A a l Z N Q 2 t 9 0 v c 3 2 X 4 P s u 8 F J F x w q v L u x 1 l n g 9 3 d u s 8 W f W b s t O 1 J y 9 F D V l b k W S T 6 G O x W i Q l n n s A 7 m F 6 s R z / w r + A 1 B L A Q I t A B Q A A g A I A J g A k l h N R T o J p g A A A P Y A A A A S A A A A A A A A A A A A A A A A A A A A A A B D b 2 5 m a W c v U G F j a 2 F n Z S 5 4 b W x Q S w E C L Q A U A A I A C A C Y A J J Y D 8 r p q 6 Q A A A D p A A A A E w A A A A A A A A A A A A A A A A D y A A A A W 0 N v b n R l b n R f V H l w Z X N d L n h t b F B L A Q I t A B Q A A g A I A J g A k l g y E d I 0 / Q I A A J o M A A A T A A A A A A A A A A A A A A A A A O M B A A B G b 3 J t d W x h c y 9 T Z W N 0 a W 9 u M S 5 t U E s F B g A A A A A D A A M A w g A A A C 0 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U u A A A A A A A A g y 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2 E z N j I y Z T Y z L T l i M 2 U t N D c 2 M y 1 i O W Z m L T R i M 2 V j M D h i Y z B h 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Q t M T Z U M T I 6 N T A 6 M D U u M j I 1 M T U z O V 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N 2 Y 4 N D Y x Y i 1 m M D I y L T Q y M D Y t O D U 1 N y 0 z O D Y 0 Y T l m M D V m Z m 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x h d G l v b n N o a X B J b m Z v Q 2 9 u d G F p b m V y I i B W Y W x 1 Z T 0 i c 3 s m c X V v d D t j b 2 x 1 b W 5 D b 3 V u d C Z x d W 9 0 O z o x O S 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x O 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y w m c X V v d D t j d X N 0 b 2 1 l c n M u Q 3 V z d G 9 t Z X I g T m F t Z S Z x d W 9 0 O y w m c X V v d D t j d X N 0 b 2 1 l c n M u R W 1 h a W w m c X V v d D s s J n F 1 b 3 Q 7 Y 3 V z d G 9 t Z X J z L l B o b 2 5 l I E 5 1 b W J l c i Z x d W 9 0 O y w m c X V v d D t j d X N 0 b 2 1 l c n M u Q W R k c m V z c y B M a W 5 l I D E m c X V v d D s s J n F 1 b 3 Q 7 Y 3 V z d G 9 t Z X J z L k N p d H k m c X V v d D s s J n F 1 b 3 Q 7 Y 3 V z d G 9 t Z X J z L k N v d W 5 0 c n k m c X V v d D s s J n F 1 b 3 Q 7 Y 3 V z d G 9 t Z X J z L l B v c 3 R j b 2 R l J n F 1 b 3 Q 7 L C Z x d W 9 0 O 2 N 1 c 3 R v b W V y c y 5 M b 3 l h b H R 5 I E N h c m Q m c X V v d D s s J n F 1 b 3 Q 7 c H J v Z H V j d H M u Q 2 9 m Z m V l I F R 5 c G U m c X V v d D s s J n F 1 b 3 Q 7 c H J v Z H V j d H M u U m 9 h c 3 Q g V H l w Z S Z x d W 9 0 O y w m c X V v d D t w c m 9 k d W N 0 c y 5 T a X p l J n F 1 b 3 Q 7 L C Z x d W 9 0 O 3 B y b 2 R 1 Y 3 R z L l V u a X Q g U H J p Y 2 U m c X V v d D s s J n F 1 b 3 Q 7 c H J v Z H V j d H M u U H J p Y 2 U g c G V y I D E w M G c m c X V v d D s s J n F 1 b 3 Q 7 c H J v Z H V j d H M u U H J v Z m l 0 J n F 1 b 3 Q 7 X S I g L z 4 8 R W 5 0 c n k g V H l w Z T 0 i R m l s b E N v b H V t b l R 5 c G V z I i B W Y W x 1 Z T 0 i c 0 J n a 0 d C Z 0 1 H Q m d Z R 0 J n W U F C Z 1 l H Q l F V R k J R P T 0 i I C 8 + P E V u d H J 5 I F R 5 c G U 9 I k Z p b G x M Y X N 0 V X B k Y X R l Z C I g V m F s d W U 9 I m Q y M D I 0 L T A 0 L T E 2 V D E y O j U 5 O j M 4 L j M y O T E w N z N 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I z Y T d m Y W M 1 L T R i Z j M t N G I z O S 0 4 Y z g 1 L W R j M j E x Z T h m M G J m 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Q t M D Q t M T Z U M T I 6 N T A 6 M D U u M j g 1 M D k 4 N V 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Y 3 V z d G 9 t Z X J z 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N Z X J n Z W Q l M j B R d W V y a W V z M T w v S X R l b V B h d G g + P C 9 J d G V t T G 9 j Y X R p b 2 4 + P F N 0 Y W J s Z U V u d H J p Z X M g L z 4 8 L 0 l 0 Z W 0 + P E l 0 Z W 0 + P E l 0 Z W 1 M b 2 N h d G l v b j 4 8 S X R l b V R 5 c G U + R m 9 y b X V s Y T w v S X R l b V R 5 c G U + P E l 0 Z W 1 Q Y X R o P l N l Y 3 R p b 2 4 x L 2 9 y Z G V y c y 9 F e H B h b m R l Z C U y M H B y b 2 R 1 Y 3 R z P C 9 J d G V t U G F 0 a D 4 8 L 0 l 0 Z W 1 M b 2 N h d G l v b j 4 8 U 3 R h Y m x l R W 5 0 c m l l c y A v P j w v S X R l b T 4 8 L 0 l 0 Z W 1 z P j w v T G 9 j Y W x Q Y W N r Y W d l T W V 0 Y W R h d G F G a W x l P h Y A A A B Q S w U G A A A A A A A A A A A A A A A A A A A A A A A A J g E A A A E A A A D Q j J 3 f A R X R E Y x 6 A M B P w p f r A Q A A A O P h T 4 / z 2 b Z N h D 9 t n E d N a R 0 A A A A A A g A A A A A A E G Y A A A A B A A A g A A A A u q V G 6 P B 5 t 4 4 U 6 o Q n L P y c 6 P Q V l u G O M g w v F H 1 u b h v g L E w A A A A A D o A A A A A C A A A g A A A A Z 8 i G S G O q 2 a 1 H / D x X e S 5 Q + H O w m p + U 2 I F M L t b 1 Y 2 t w g K N Q A A A A Q a J 8 h A s o v 5 0 z f J g s X E M 3 i n q S I W 9 O a r h I O k a P Z R q 1 p e 7 G f a G X 1 Z P r J 2 J 8 v E F l / 2 1 + a W N R P c E L y S d U z F 6 A 5 g 3 V s D q i e X g D n R c 3 g U 3 n s R q R M q V A A A A A e 1 F P 4 m / f + O k r w O J R s G n i w 4 / h U Q r N I h n k M j x u g f 2 z x f x a B i 7 g Z d J R 0 J W s 6 5 E F 9 S g R q D v N h r T A V F D e t g K I c x e k n w = = < / D a t a M a s h u p > 
</file>

<file path=customXml/item6.xml>��< ? x m l   v e r s i o n = " 1 . 0 "   e n c o d i n g = " U T F - 1 6 " ? > < G e m i n i   x m l n s = " h t t p : / / g e m i n i / p i v o t c u s t o m i z a t i o n / C l i e n t W i n d o w X M L " > < C u s t o m C o n t e n t > < ! [ C D A T A [ o r d e r s ] ] > < / C u s t o m C o n t e n t > < / G e m i n i > 
</file>

<file path=customXml/item7.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 c u s t o m e r s . C u s t o m e r   N a m e < / s t r i n g > < / k e y > < v a l u e > < i n t > 2 0 4 < / i n t > < / v a l u e > < / i t e m > < i t e m > < k e y > < s t r i n g > c u s t o m e r s . P h o n e   N u m b e r < / s t r i n g > < / k e y > < v a l u e > < i n t > 1 9 8 < / i n t > < / v a l u e > < / i t e m > < i t e m > < k e y > < s t r i n g > c u s t o m e r s . A d d r e s s   L i n e   1 < / s t r i n g > < / k e y > < v a l u e > < i n t > 1 9 3 < / i n t > < / v a l u e > < / i t e m > < i t e m > < k e y > < s t r i n g > c u s t o m e r s . C i t y < / s t r i n g > < / k e y > < v a l u e > < i n t > 1 2 8 < / i n t > < / v a l u e > < / i t e m > < i t e m > < k e y > < s t r i n g > c u s t o m e r s . C o u n t r y < / s t r i n g > < / k e y > < v a l u e > < i n t > 1 5 3 < / i n t > < / v a l u e > < / i t e m > < i t e m > < k e y > < s t r i n g > c u s t o m e r s . P o s t c o d e < / s t r i n g > < / k e y > < v a l u e > < i n t > 1 6 1 < / i n t > < / v a l u e > < / i t e m > < i t e m > < k e y > < s t r i n g > c u s t o m e r s . L o y a l t y   C a r d < / s t r i n g > < / k e y > < v a l u e > < i n t > 1 7 9 < / i n t > < / v a l u e > < / i t e m > < i t e m > < k e y > < s t r i n g > p r o d u c t s . S i z e < / s t r i n g > < / k e y > < v a l u e > < i n t > 1 1 9 < / i n t > < / v a l u e > < / i t e m > < i t e m > < k e y > < s t r i n g > p r o d u c t s . U n i t   P r i c e < / s t r i n g > < / k e y > < v a l u e > < i n t > 1 5 4 < / i n t > < / v a l u e > < / i t e m > < i t e m > < k e y > < s t r i n g > p r o d u c t s . P r i c e   p e r   1 0 0 g < / s t r i n g > < / k e y > < v a l u e > < i n t > 1 8 0 < / i n t > < / v a l u e > < / i t e m > < i t e m > < k e y > < s t r i n g > p r o d u c t s . P r o f i t < / s t r i n g > < / k e y > < v a l u e > < i n t > 1 2 8 < / i n t > < / v a l u e > < / i t e m > < i t e m > < k e y > < s t r i n g > C o f f e   T y p e < / s t r i n g > < / k e y > < v a l u e > < i n t > 1 0 1 < / i n t > < / v a l u e > < / i t e m > < i t e m > < k e y > < s t r i n g > R o a s t   T y p e < / s t r i n g > < / k e y > < v a l u e > < i n t > 1 0 2 < / i n t > < / v a l u e > < / i t e m > < i t e m > < k e y > < s t r i n g > E m a i l < / s t r i n g > < / k e y > < v a l u e > < i n t > 7 0 < / i n t > < / v a l u e > < / i t e m > < i t e m > < k e y > < s t r i n g > C o f f e   T y p e   F a l l < / s t r i n g > < / k e y > < v a l u e > < i n t > 1 2 6 < / i n t > < / v a l u e > < / i t e m > < i t e m > < k e y > < s t r i n g > C o n t i n e n t < / s t r i n g > < / k e y > < v a l u e > < i n t > 9 7 < / i n t > < / v a l u e > < / i t e m > < i t e m > < k e y > < s t r i n g > S e a s o n < / s t r i n g > < / k e y > < v a l u e > < i n t > 8 0 < / i n t > < / v a l u e > < / i t e m > < i t e m > < k e y > < s t r i n g > R o a s t   T y p e   N a m e < / s t r i n g > < / k e y > < v a l u e > < i n t > 1 4 2 < / i n t > < / v a l u e > < / i t e m > < i t e m > < k e y > < s t r i n g > O r d e r   D a t e   ( Y e a r ) < / s t r i n g > < / k e y > < v a l u e > < i n t > 1 4 3 < / i n t > < / v a l u e > < / i t e m > < i t e m > < k e y > < s t r i n g > O r d e r   D a t e   ( Q u a r t e r ) < / s t r i n g > < / k e y > < v a l u e > < i n t > 1 6 5 < / i n t > < / v a l u e > < / i t e m > < i t e m > < k e y > < s t r i n g > O r d e r   D a t e   ( M o n t h   I n d e x ) < / s t r i n g > < / k e y > < v a l u e > < i n t > 1 9 6 < / i n t > < / v a l u e > < / i t e m > < i t e m > < k e y > < s t r i n g > O r d e r   D a t e   ( M o n t h ) < / s t r i n g > < / k e y > < v a l u e > < i n t > 1 5 8 < / i n t > < / v a l u e > < / i t e m > < i t e m > < k e y > < s t r i n g > S a l e s < / s t r i n g > < / k e y > < v a l u e > < i n t > 6 8 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 c u s t o m e r s . C u s t o m e r   N a m e < / s t r i n g > < / k e y > < v a l u e > < i n t > 5 < / i n t > < / v a l u e > < / i t e m > < i t e m > < k e y > < s t r i n g > c u s t o m e r s . P h o n e   N u m b e r < / s t r i n g > < / k e y > < v a l u e > < i n t > 6 < / i n t > < / v a l u e > < / i t e m > < i t e m > < k e y > < s t r i n g > c u s t o m e r s . A d d r e s s   L i n e   1 < / s t r i n g > < / k e y > < v a l u e > < i n t > 7 < / i n t > < / v a l u e > < / i t e m > < i t e m > < k e y > < s t r i n g > c u s t o m e r s . C i t y < / s t r i n g > < / k e y > < v a l u e > < i n t > 8 < / i n t > < / v a l u e > < / i t e m > < i t e m > < k e y > < s t r i n g > c u s t o m e r s . C o u n t r y < / s t r i n g > < / k e y > < v a l u e > < i n t > 9 < / i n t > < / v a l u e > < / i t e m > < i t e m > < k e y > < s t r i n g > c u s t o m e r s . P o s t c o d e < / s t r i n g > < / k e y > < v a l u e > < i n t > 1 0 < / i n t > < / v a l u e > < / i t e m > < i t e m > < k e y > < s t r i n g > c u s t o m e r s . L o y a l t y   C a r d < / s t r i n g > < / k e y > < v a l u e > < i n t > 1 1 < / i n t > < / v a l u e > < / i t e m > < i t e m > < k e y > < s t r i n g > p r o d u c t s . S i z e < / s t r i n g > < / k e y > < v a l u e > < i n t > 1 2 < / i n t > < / v a l u e > < / i t e m > < i t e m > < k e y > < s t r i n g > p r o d u c t s . U n i t   P r i c e < / s t r i n g > < / k e y > < v a l u e > < i n t > 1 3 < / i n t > < / v a l u e > < / i t e m > < i t e m > < k e y > < s t r i n g > p r o d u c t s . P r i c e   p e r   1 0 0 g < / s t r i n g > < / k e y > < v a l u e > < i n t > 1 4 < / i n t > < / v a l u e > < / i t e m > < i t e m > < k e y > < s t r i n g > p r o d u c t s . P r o f i t < / s t r i n g > < / k e y > < v a l u e > < i n t > 1 5 < / i n t > < / v a l u e > < / i t e m > < i t e m > < k e y > < s t r i n g > C o f f e   T y p e < / s t r i n g > < / k e y > < v a l u e > < i n t > 1 6 < / i n t > < / v a l u e > < / i t e m > < i t e m > < k e y > < s t r i n g > R o a s t   T y p e < / s t r i n g > < / k e y > < v a l u e > < i n t > 1 7 < / i n t > < / v a l u e > < / i t e m > < i t e m > < k e y > < s t r i n g > E m a i l < / s t r i n g > < / k e y > < v a l u e > < i n t > 1 8 < / i n t > < / v a l u e > < / i t e m > < i t e m > < k e y > < s t r i n g > C o f f e   T y p e   F a l l < / s t r i n g > < / k e y > < v a l u e > < i n t > 1 9 < / i n t > < / v a l u e > < / i t e m > < i t e m > < k e y > < s t r i n g > C o n t i n e n t < / s t r i n g > < / k e y > < v a l u e > < i n t > 2 0 < / i n t > < / v a l u e > < / i t e m > < i t e m > < k e y > < s t r i n g > S e a s o n < / s t r i n g > < / k e y > < v a l u e > < i n t > 2 1 < / i n t > < / v a l u e > < / i t e m > < i t e m > < k e y > < s t r i n g > R o a s t   T y p e   N a m e < / s t r i n g > < / k e y > < v a l u e > < i n t > 2 2 < / i n t > < / v a l u e > < / i t e m > < i t e m > < k e y > < s t r i n g > O r d e r   D a t e   ( Y e a r ) < / s t r i n g > < / k e y > < v a l u e > < i n t > 2 3 < / i n t > < / v a l u e > < / i t e m > < i t e m > < k e y > < s t r i n g > O r d e r   D a t e   ( Q u a r t e r ) < / s t r i n g > < / k e y > < v a l u e > < i n t > 2 4 < / i n t > < / v a l u e > < / i t e m > < i t e m > < k e y > < s t r i n g > O r d e r   D a t e   ( M o n t h   I n d e x ) < / s t r i n g > < / k e y > < v a l u e > < i n t > 2 5 < / i n t > < / v a l u e > < / i t e m > < i t e m > < k e y > < s t r i n g > O r d e r   D a t e   ( M o n t h ) < / s t r i n g > < / k e y > < v a l u e > < i n t > 2 6 < / i n t > < / v a l u e > < / i t e m > < i t e m > < k e y > < s t r i n g > S a l e s < / s t r i n g > < / k e y > < v a l u e > < i n t > 2 7 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 2 0 2 4 - 0 4 - 1 6 T 2 2 : 5 3 : 2 2 . 5 2 1 7 1 7 7 + 0 1 : 0 0 < / L a s t P r o c e s s e d T i m e > < / D a t a M o d e l i n g S a n d b o x . S e r i a l i z e d S a n d b o x E r r o r C a c h e > ] ] > < / C u s t o m C o n t e n t > < / G e m i n i > 
</file>

<file path=customXml/itemProps1.xml><?xml version="1.0" encoding="utf-8"?>
<ds:datastoreItem xmlns:ds="http://schemas.openxmlformats.org/officeDocument/2006/customXml" ds:itemID="{637A9281-57D0-4F59-8BE9-496CA2B8EB1A}">
  <ds:schemaRefs/>
</ds:datastoreItem>
</file>

<file path=customXml/itemProps10.xml><?xml version="1.0" encoding="utf-8"?>
<ds:datastoreItem xmlns:ds="http://schemas.openxmlformats.org/officeDocument/2006/customXml" ds:itemID="{ABC307C6-90FC-4877-BA41-76ADB59EB92E}">
  <ds:schemaRefs/>
</ds:datastoreItem>
</file>

<file path=customXml/itemProps11.xml><?xml version="1.0" encoding="utf-8"?>
<ds:datastoreItem xmlns:ds="http://schemas.openxmlformats.org/officeDocument/2006/customXml" ds:itemID="{0C9469C5-A18F-46E7-9455-8563FCBD9D16}">
  <ds:schemaRefs/>
</ds:datastoreItem>
</file>

<file path=customXml/itemProps12.xml><?xml version="1.0" encoding="utf-8"?>
<ds:datastoreItem xmlns:ds="http://schemas.openxmlformats.org/officeDocument/2006/customXml" ds:itemID="{ABEA2353-FDF7-4265-AFD4-6029E30B0301}">
  <ds:schemaRefs/>
</ds:datastoreItem>
</file>

<file path=customXml/itemProps13.xml><?xml version="1.0" encoding="utf-8"?>
<ds:datastoreItem xmlns:ds="http://schemas.openxmlformats.org/officeDocument/2006/customXml" ds:itemID="{3BAB8CFE-4487-4411-92C1-D5F27D36F3E1}">
  <ds:schemaRefs/>
</ds:datastoreItem>
</file>

<file path=customXml/itemProps14.xml><?xml version="1.0" encoding="utf-8"?>
<ds:datastoreItem xmlns:ds="http://schemas.openxmlformats.org/officeDocument/2006/customXml" ds:itemID="{91215F53-344B-4EC4-A62F-D0AFAC6F7C6D}">
  <ds:schemaRefs/>
</ds:datastoreItem>
</file>

<file path=customXml/itemProps15.xml><?xml version="1.0" encoding="utf-8"?>
<ds:datastoreItem xmlns:ds="http://schemas.openxmlformats.org/officeDocument/2006/customXml" ds:itemID="{8E38AC3C-203B-47A3-A542-E052F3AC9F02}">
  <ds:schemaRefs/>
</ds:datastoreItem>
</file>

<file path=customXml/itemProps16.xml><?xml version="1.0" encoding="utf-8"?>
<ds:datastoreItem xmlns:ds="http://schemas.openxmlformats.org/officeDocument/2006/customXml" ds:itemID="{F944F6BB-CC53-4E08-9B5B-D1EBE897A9FF}">
  <ds:schemaRefs/>
</ds:datastoreItem>
</file>

<file path=customXml/itemProps17.xml><?xml version="1.0" encoding="utf-8"?>
<ds:datastoreItem xmlns:ds="http://schemas.openxmlformats.org/officeDocument/2006/customXml" ds:itemID="{96CB6034-2502-4371-A187-1A61470F400D}">
  <ds:schemaRefs/>
</ds:datastoreItem>
</file>

<file path=customXml/itemProps18.xml><?xml version="1.0" encoding="utf-8"?>
<ds:datastoreItem xmlns:ds="http://schemas.openxmlformats.org/officeDocument/2006/customXml" ds:itemID="{5BD92D0B-A788-4C68-A0E3-C49B591A2053}">
  <ds:schemaRefs/>
</ds:datastoreItem>
</file>

<file path=customXml/itemProps19.xml><?xml version="1.0" encoding="utf-8"?>
<ds:datastoreItem xmlns:ds="http://schemas.openxmlformats.org/officeDocument/2006/customXml" ds:itemID="{6A39ACD4-850B-4C08-AF4C-A1B5F48F7F75}">
  <ds:schemaRefs/>
</ds:datastoreItem>
</file>

<file path=customXml/itemProps2.xml><?xml version="1.0" encoding="utf-8"?>
<ds:datastoreItem xmlns:ds="http://schemas.openxmlformats.org/officeDocument/2006/customXml" ds:itemID="{6A15F3F9-A13C-4454-B4ED-900ED399F259}">
  <ds:schemaRefs/>
</ds:datastoreItem>
</file>

<file path=customXml/itemProps3.xml><?xml version="1.0" encoding="utf-8"?>
<ds:datastoreItem xmlns:ds="http://schemas.openxmlformats.org/officeDocument/2006/customXml" ds:itemID="{5F85456C-2347-4A59-BD19-5B108CD8F5A8}">
  <ds:schemaRefs/>
</ds:datastoreItem>
</file>

<file path=customXml/itemProps4.xml><?xml version="1.0" encoding="utf-8"?>
<ds:datastoreItem xmlns:ds="http://schemas.openxmlformats.org/officeDocument/2006/customXml" ds:itemID="{33495760-D1EB-4851-863F-15B30D775F92}">
  <ds:schemaRefs/>
</ds:datastoreItem>
</file>

<file path=customXml/itemProps5.xml><?xml version="1.0" encoding="utf-8"?>
<ds:datastoreItem xmlns:ds="http://schemas.openxmlformats.org/officeDocument/2006/customXml" ds:itemID="{6E8E5A51-4EA3-42F0-9C6A-A9BF377B2C0D}">
  <ds:schemaRefs>
    <ds:schemaRef ds:uri="http://schemas.microsoft.com/DataMashup"/>
  </ds:schemaRefs>
</ds:datastoreItem>
</file>

<file path=customXml/itemProps6.xml><?xml version="1.0" encoding="utf-8"?>
<ds:datastoreItem xmlns:ds="http://schemas.openxmlformats.org/officeDocument/2006/customXml" ds:itemID="{91609494-AA86-4F13-B730-59560F159BB8}">
  <ds:schemaRefs/>
</ds:datastoreItem>
</file>

<file path=customXml/itemProps7.xml><?xml version="1.0" encoding="utf-8"?>
<ds:datastoreItem xmlns:ds="http://schemas.openxmlformats.org/officeDocument/2006/customXml" ds:itemID="{000B356C-CBAA-4D8B-9C81-CBADAC03D13F}">
  <ds:schemaRefs/>
</ds:datastoreItem>
</file>

<file path=customXml/itemProps8.xml><?xml version="1.0" encoding="utf-8"?>
<ds:datastoreItem xmlns:ds="http://schemas.openxmlformats.org/officeDocument/2006/customXml" ds:itemID="{F694669F-EEC5-4C29-B97E-3CE80FF9E647}">
  <ds:schemaRefs/>
</ds:datastoreItem>
</file>

<file path=customXml/itemProps9.xml><?xml version="1.0" encoding="utf-8"?>
<ds:datastoreItem xmlns:ds="http://schemas.openxmlformats.org/officeDocument/2006/customXml" ds:itemID="{58166711-2E68-4DF5-86DA-6441F9DE44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 (2)</vt:lpstr>
      <vt:lpstr>Sheet2</vt:lpstr>
      <vt:lpstr>Total Sales per month</vt:lpstr>
      <vt:lpstr>orders (2)</vt:lpstr>
      <vt:lpstr>top costumers</vt:lpstr>
      <vt:lpstr>customers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KING</dc:creator>
  <cp:keywords/>
  <dc:description/>
  <cp:lastModifiedBy>imane.lkn9@outlook.fr</cp:lastModifiedBy>
  <cp:revision/>
  <dcterms:created xsi:type="dcterms:W3CDTF">2022-11-26T09:51:45Z</dcterms:created>
  <dcterms:modified xsi:type="dcterms:W3CDTF">2024-04-18T17:02:38Z</dcterms:modified>
  <cp:category/>
  <cp:contentStatus/>
</cp:coreProperties>
</file>