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ECE64D32-F5E5-491C-B7C6-C94B30210A01}" xr6:coauthVersionLast="47" xr6:coauthVersionMax="47" xr10:uidLastSave="{00000000-0000-0000-0000-000000000000}"/>
  <bookViews>
    <workbookView xWindow="-120" yWindow="-120" windowWidth="29040" windowHeight="15720" firstSheet="1" activeTab="11" xr2:uid="{00000000-000D-0000-FFFF-FFFF00000000}"/>
  </bookViews>
  <sheets>
    <sheet name="4.3.1 Placa-Contrapiso" sheetId="1" r:id="rId1"/>
    <sheet name="4.3.3 PLACA CUBIERTA" sheetId="2" r:id="rId2"/>
    <sheet name="8.1 PISOS ACABADOS" sheetId="3" r:id="rId3"/>
    <sheet name="2.1.1" sheetId="4" r:id="rId4"/>
    <sheet name="2.1.2" sheetId="5" r:id="rId5"/>
    <sheet name="2.1.3" sheetId="6" r:id="rId6"/>
    <sheet name="2.1.4" sheetId="7" r:id="rId7"/>
    <sheet name="2.1.6" sheetId="8" r:id="rId8"/>
    <sheet name="2.2.1" sheetId="9" r:id="rId9"/>
    <sheet name="2.2.2" sheetId="10" r:id="rId10"/>
    <sheet name="4.1.1" sheetId="11" r:id="rId11"/>
    <sheet name="4.2.1" sheetId="12" r:id="rId12"/>
    <sheet name="5.1.1" sheetId="13" r:id="rId13"/>
    <sheet name="5.1.2" sheetId="14" r:id="rId14"/>
    <sheet name="5.1.4" sheetId="15" r:id="rId15"/>
    <sheet name="2.3.1" sheetId="16" r:id="rId16"/>
    <sheet name="4.7.1" sheetId="17" r:id="rId17"/>
    <sheet name="4.8.1" sheetId="18" r:id="rId18"/>
    <sheet name="5.2.1" sheetId="19" r:id="rId19"/>
    <sheet name="2.2.3 ZAPATAS" sheetId="20" r:id="rId20"/>
    <sheet name="2.3.2 ACERO ZAPATA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9" l="1"/>
  <c r="R19" i="19"/>
  <c r="R20" i="18"/>
  <c r="R19" i="18"/>
  <c r="R20" i="17"/>
  <c r="R37" i="17" s="1"/>
  <c r="R19" i="17"/>
  <c r="R20" i="16"/>
  <c r="R19" i="16"/>
  <c r="R20" i="21"/>
  <c r="R37" i="21" s="1"/>
  <c r="R19" i="21"/>
  <c r="R37" i="20"/>
  <c r="R18" i="20"/>
  <c r="R17" i="20"/>
  <c r="R37" i="19"/>
  <c r="R37" i="18"/>
  <c r="R37" i="16"/>
  <c r="R17" i="15"/>
  <c r="R37" i="15" s="1"/>
  <c r="R37" i="14"/>
  <c r="R17" i="14"/>
  <c r="R18" i="13"/>
  <c r="R17" i="13"/>
  <c r="R37" i="13" s="1"/>
  <c r="R18" i="12"/>
  <c r="R17" i="12"/>
  <c r="R37" i="12" s="1"/>
  <c r="R18" i="11"/>
  <c r="R17" i="11"/>
  <c r="R37" i="11" s="1"/>
  <c r="R37" i="10"/>
  <c r="R20" i="10"/>
  <c r="R19" i="10"/>
  <c r="R18" i="10"/>
  <c r="R17" i="10"/>
  <c r="R18" i="9"/>
  <c r="R17" i="9"/>
  <c r="R37" i="9" s="1"/>
  <c r="R17" i="8"/>
  <c r="R37" i="8" s="1"/>
  <c r="R17" i="7"/>
  <c r="R37" i="7" s="1"/>
  <c r="R20" i="6"/>
  <c r="R19" i="6"/>
  <c r="R18" i="6"/>
  <c r="R17" i="6"/>
  <c r="R37" i="6" s="1"/>
  <c r="R17" i="5"/>
  <c r="R37" i="5" s="1"/>
  <c r="R17" i="4"/>
  <c r="R37" i="4" s="1"/>
  <c r="R25" i="3"/>
  <c r="R24" i="3"/>
  <c r="R23" i="3"/>
  <c r="R37" i="3" s="1"/>
  <c r="R22" i="3"/>
  <c r="R21" i="3"/>
  <c r="R20" i="3"/>
  <c r="R19" i="3"/>
  <c r="R18" i="3"/>
  <c r="R17" i="3"/>
  <c r="R18" i="2"/>
  <c r="P18" i="2"/>
  <c r="R17" i="2"/>
  <c r="R37" i="2" s="1"/>
  <c r="P17" i="2"/>
  <c r="R37" i="1"/>
  <c r="R17" i="1"/>
</calcChain>
</file>

<file path=xl/sharedStrings.xml><?xml version="1.0" encoding="utf-8"?>
<sst xmlns="http://schemas.openxmlformats.org/spreadsheetml/2006/main" count="731" uniqueCount="138">
  <si>
    <t>MEMORIA DE CÁLCULO</t>
  </si>
  <si>
    <t>CONTRATO No.</t>
  </si>
  <si>
    <t xml:space="preserve">CORTE No. </t>
  </si>
  <si>
    <t>DD</t>
  </si>
  <si>
    <t>MMM</t>
  </si>
  <si>
    <t>AAAA</t>
  </si>
  <si>
    <t>PROYECTO: MÓDULO 1 COLEGIO</t>
  </si>
  <si>
    <t>SEP</t>
  </si>
  <si>
    <t>PÁGINA</t>
  </si>
  <si>
    <t>CONTRATISTA</t>
  </si>
  <si>
    <t xml:space="preserve">NIT No. </t>
  </si>
  <si>
    <t>CAPÍTULO</t>
  </si>
  <si>
    <t>ESTRUCTURAS EN CONCRETO Y METALICAS</t>
  </si>
  <si>
    <t>ITEM</t>
  </si>
  <si>
    <t>Placa de concretocontrapiso</t>
  </si>
  <si>
    <t>U/MED</t>
  </si>
  <si>
    <t>M3</t>
  </si>
  <si>
    <t>IMAGEN/REFERENCIA</t>
  </si>
  <si>
    <t>Descripción</t>
  </si>
  <si>
    <t>Dimensiones</t>
  </si>
  <si>
    <t>Cantidad</t>
  </si>
  <si>
    <t>TOTAL</t>
  </si>
  <si>
    <t>Ancho (m)</t>
  </si>
  <si>
    <t>Alto (m)</t>
  </si>
  <si>
    <t>Largo (m)</t>
  </si>
  <si>
    <t>Placa de concreto contrapiso</t>
  </si>
  <si>
    <t>OBSERVACIONES</t>
  </si>
  <si>
    <t>Elaboró</t>
  </si>
  <si>
    <t>Revisó</t>
  </si>
  <si>
    <t>Aprobó</t>
  </si>
  <si>
    <t>4.3.3.1</t>
  </si>
  <si>
    <t xml:space="preserve">Placas de Cubierta en Concreto </t>
  </si>
  <si>
    <t>M2</t>
  </si>
  <si>
    <t>Placa aligerada e=0.08 (area en planta)</t>
  </si>
  <si>
    <t>Viguetas 0.20x0.40 (incluidas en la placa aligerada - no suma area)</t>
  </si>
  <si>
    <t>NOV</t>
  </si>
  <si>
    <t>PISOS</t>
  </si>
  <si>
    <t>8,1,1</t>
  </si>
  <si>
    <t>ADOQUIN EN CONCRETO 0.20*0.10*0.06 M SUMINISTRO E INSTALACION</t>
  </si>
  <si>
    <t>Area (m2)</t>
  </si>
  <si>
    <t>Area 1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</si>
  <si>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</si>
  <si>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</si>
  <si>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</si>
  <si>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</si>
  <si>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</si>
  <si>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</si>
  <si>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</si>
  <si>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</si>
  <si>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2</t>
  </si>
  <si>
    <t>CIMENTACION</t>
  </si>
  <si>
    <t>2.1.1</t>
  </si>
  <si>
    <t>Excavacion a maquina conglomerado 0-2m (incl. retiro)</t>
  </si>
  <si>
    <t>Excavacion masiva plataforma (reemplazo bajo placa)</t>
  </si>
  <si>
    <t>2.1.2</t>
  </si>
  <si>
    <t>Relleno granular subbase B-400</t>
  </si>
  <si>
    <t>Capa sub-base bajo placa e=0.30</t>
  </si>
  <si>
    <t>2.1.3</t>
  </si>
  <si>
    <t>Excavacion manual material comun 0-2m</t>
  </si>
  <si>
    <t>Zanjas vigas transv. (0.40x0.45)</t>
  </si>
  <si>
    <t>Fosos zapatas Z-2 (2.15x2.15) prof 0.90</t>
  </si>
  <si>
    <t>2.1.4</t>
  </si>
  <si>
    <t>Relleno material comun (recebo)</t>
  </si>
  <si>
    <t>Relleno nivelacion bajo placa e=0.20</t>
  </si>
  <si>
    <t>2.1.6</t>
  </si>
  <si>
    <t>Geotextil NT 1600</t>
  </si>
  <si>
    <t>Geotextil bajo placa</t>
  </si>
  <si>
    <t>2.2.1</t>
  </si>
  <si>
    <t>Vigas de cimentacion concreto 3000psi</t>
  </si>
  <si>
    <t>Vigas long. VC-A,VC-B (40x45)</t>
  </si>
  <si>
    <t>Vigas transv. VC-1..4 (luz libre)</t>
  </si>
  <si>
    <t>2.2.2</t>
  </si>
  <si>
    <t>Concreto 1500psi solado e=0.05</t>
  </si>
  <si>
    <t>Solado bajo vigas long.</t>
  </si>
  <si>
    <t>Solado bajo vigas transv.</t>
  </si>
  <si>
    <t>Solado bajo zapatas Z-1 (2.30x2.30)</t>
  </si>
  <si>
    <t>Solado bajo zapatas Z-2 (2.15x2.15)</t>
  </si>
  <si>
    <t>4</t>
  </si>
  <si>
    <t>ESTRUCTURA EN CONCRETO</t>
  </si>
  <si>
    <t>4.1.1</t>
  </si>
  <si>
    <t>Columnas concreto 3000psi</t>
  </si>
  <si>
    <t>Columnas tipo 1 (0.40x0.40) h=4.70 - ejes 1A,1B,3'B,4A</t>
  </si>
  <si>
    <t>Columnas tipo 2 (0.50x0.50) h=4.90 - ejes 2A,2B,3A,3B</t>
  </si>
  <si>
    <t>4.2.1</t>
  </si>
  <si>
    <t>Concreto 3000psi viga cubierta/cinta</t>
  </si>
  <si>
    <t>Vigas long. (40x50)</t>
  </si>
  <si>
    <t>Vigas transv. (luz libre)</t>
  </si>
  <si>
    <t>5</t>
  </si>
  <si>
    <t>MAMPOSTERIA</t>
  </si>
  <si>
    <t>5.1.1</t>
  </si>
  <si>
    <t>Muros bloque hueco No.4</t>
  </si>
  <si>
    <t>Area bruta muros (L=173.60 x H=2.90)</t>
  </si>
  <si>
    <t>Descuento vanos 20%</t>
  </si>
  <si>
    <t>5.1.2</t>
  </si>
  <si>
    <t>Columneta de confinamiento No.5</t>
  </si>
  <si>
    <t>ML</t>
  </si>
  <si>
    <t>Columnetas c/3m (58 und x H=2.90)</t>
  </si>
  <si>
    <t>5.1.4</t>
  </si>
  <si>
    <t>Panete liso impermeabilizado 1:4</t>
  </si>
  <si>
    <t>REFUERZOS / ACERO</t>
  </si>
  <si>
    <t>2.3.1</t>
  </si>
  <si>
    <t>Acero figurado vigas de cimentacion</t>
  </si>
  <si>
    <t>KG</t>
  </si>
  <si>
    <t>Long. 3#6+3#5 (kg)</t>
  </si>
  <si>
    <t>Estribos #3 c/0.20 (kg)</t>
  </si>
  <si>
    <t>Subtotal (kg)</t>
  </si>
  <si>
    <t>Con 10% desperd/traslapo (kg)</t>
  </si>
  <si>
    <t>4.7.1</t>
  </si>
  <si>
    <t>Acero figurado columnas</t>
  </si>
  <si>
    <t>Long. Tipo1 (4col x 6#6 L=5.85) + Tipo2 (4col x 4#6+4#7 L=5.95)</t>
  </si>
  <si>
    <t>Estribos #2 c/0.20 (kg)</t>
  </si>
  <si>
    <t>Con 10% (kg)</t>
  </si>
  <si>
    <t>4.8.1</t>
  </si>
  <si>
    <t>Acero figurado vigas de cubierta</t>
  </si>
  <si>
    <t>Long. 2#6+2#7+2#6 (kg)</t>
  </si>
  <si>
    <t>Estribos #3 c/0.15 (kg)</t>
  </si>
  <si>
    <t>5.2.1</t>
  </si>
  <si>
    <t>Acero mamposteria confinada</t>
  </si>
  <si>
    <t>Long. 4#3 (kg)</t>
  </si>
  <si>
    <t>2.2.3</t>
  </si>
  <si>
    <t>Zapatas concreto 3000psi</t>
  </si>
  <si>
    <t>Zapatas Z-1 (2.30x2.30x0.40) - ejes 2A,3A,2B,3B</t>
  </si>
  <si>
    <t>Zapatas Z-2 (2.15x2.15x0.40) - ejes 1A,4A,1B,4B</t>
  </si>
  <si>
    <t>2.3.2</t>
  </si>
  <si>
    <t>Acero figurado zapatas</t>
  </si>
  <si>
    <t>Z-1: 4 zap, #5@0.20 dos sentidos (est.)</t>
  </si>
  <si>
    <t>Z-2: 4 zap, #5@0.20 dos sentidos (est.)</t>
  </si>
  <si>
    <t>AGREGADO (ESTIMACION): #5 @0.20 en ambos sentidos, ambas zapatas. El peso exacto debe salir de la cartilla de hierros (DLNET). Falta linea en el presupuesto.</t>
  </si>
  <si>
    <t>prof. 0.60 m = + sub-base 0.30 + placa 0.10</t>
  </si>
  <si>
    <t>e=0.30 m. El detalle de losa de contrapiso dice 'SUB-BASE DE 30 cm'</t>
  </si>
  <si>
    <t>excavacion manual por debajo del nivel masivo (-0.6): zanjas de vigas 0.45 m de prof (altura de la viga) + fosos de zapatas 0.90 m hasta el desplante (-1.5).</t>
  </si>
  <si>
    <t>solado de limpieza e=0.05 tambien bajo las 8 zapatas (el detalle de zapata lo muestra). Medido por m2.</t>
  </si>
  <si>
    <t>el despiece de columnas muestra 8 columnas en 2 tipos (4 de 0.40x0.40 y 4 de 0.50x0.50)</t>
  </si>
  <si>
    <t>Fosos zapatas Z-1 (2.30x2.30) prof 0.90 (de -0.6 a -1.5)</t>
  </si>
  <si>
    <t>Zanjas vigas long. A,B (0.40x0.45, de -0.6 a -1.10)</t>
  </si>
  <si>
    <t>Pañete 65% del area de muro</t>
  </si>
  <si>
    <t>Estribos #2 c/0.30 (kg)</t>
  </si>
  <si>
    <t xml:space="preserve"> 8 zapatas (4 Z-1 + 4 Z-2), H=0.40. Falta la linea correspondiente en el presupuesto (2.2.3). Concreto 3000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</si>
</sst>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enorite"/>
    </font>
    <font>
      <b/>
      <sz val="12"/>
      <color theme="1"/>
      <name val="Tenorite"/>
    </font>
    <font>
      <sz val="16"/>
      <color theme="1"/>
      <name val="Tenorite"/>
    </font>
    <font>
      <b/>
      <sz val="22"/>
      <color theme="1"/>
      <name val="Tenorite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1" fillId="3" borderId="0" xfId="0" applyFont="1" applyFill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4" fillId="0" borderId="1" xfId="0" applyFont="1" applyBorder="1" applyAlignment="1">
      <alignment horizontal="center" vertical="center"/>
    </xf>
    <xf numFmtId="0" fontId="5" fillId="3" borderId="0" xfId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2" xfId="0" applyBorder="1"/>
    <xf numFmtId="0" fontId="3" fillId="0" borderId="1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15</xdr:row>
      <xdr:rowOff>47625</xdr:rowOff>
    </xdr:from>
    <xdr:to>
      <xdr:col>8</xdr:col>
      <xdr:colOff>485775</xdr:colOff>
      <xdr:row>28</xdr:row>
      <xdr:rowOff>38100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AA7B18EC-A464-AD20-A303-22B5721EE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905125"/>
          <a:ext cx="3952875" cy="246697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27</xdr:row>
      <xdr:rowOff>171450</xdr:rowOff>
    </xdr:from>
    <xdr:to>
      <xdr:col>9</xdr:col>
      <xdr:colOff>276225</xdr:colOff>
      <xdr:row>36</xdr:row>
      <xdr:rowOff>104775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15CC0D1D-5B07-F9E5-3914-66F66CBCA2E9}"/>
            </a:ext>
            <a:ext uri="{147F2762-F138-4A5C-976F-8EAC2B608ADB}">
              <a16:predDERef xmlns:a16="http://schemas.microsoft.com/office/drawing/2014/main" pred="{AA7B18EC-A464-AD20-A303-22B5721EE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" y="5314950"/>
          <a:ext cx="4572000" cy="164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15</xdr:row>
      <xdr:rowOff>76200</xdr:rowOff>
    </xdr:from>
    <xdr:to>
      <xdr:col>8</xdr:col>
      <xdr:colOff>485775</xdr:colOff>
      <xdr:row>29</xdr:row>
      <xdr:rowOff>9525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CF00E300-AC74-C988-3E5A-A09405115B2B}"/>
            </a:ext>
            <a:ext uri="{147F2762-F138-4A5C-976F-8EAC2B608ADB}">
              <a16:predDERef xmlns:a16="http://schemas.microsoft.com/office/drawing/2014/main" pred="{BE22E36A-7E71-6FD3-FD8B-B9281E81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2933700"/>
          <a:ext cx="4229100" cy="275272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28</xdr:row>
      <xdr:rowOff>19050</xdr:rowOff>
    </xdr:from>
    <xdr:to>
      <xdr:col>7</xdr:col>
      <xdr:colOff>571500</xdr:colOff>
      <xdr:row>36</xdr:row>
      <xdr:rowOff>123825</xdr:rowOff>
    </xdr:to>
    <xdr:pic>
      <xdr:nvPicPr>
        <xdr:cNvPr id="14" name="Imagen 4">
          <a:extLst>
            <a:ext uri="{FF2B5EF4-FFF2-40B4-BE49-F238E27FC236}">
              <a16:creationId xmlns:a16="http://schemas.microsoft.com/office/drawing/2014/main" id="{1E9DA6AB-4A67-E7F3-C763-075EC2B9AE4F}"/>
            </a:ext>
            <a:ext uri="{147F2762-F138-4A5C-976F-8EAC2B608ADB}">
              <a16:predDERef xmlns:a16="http://schemas.microsoft.com/office/drawing/2014/main" pred="{CF00E300-AC74-C988-3E5A-A0940511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0" y="5353050"/>
          <a:ext cx="3228975" cy="1628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16</xdr:row>
      <xdr:rowOff>104775</xdr:rowOff>
    </xdr:from>
    <xdr:to>
      <xdr:col>9</xdr:col>
      <xdr:colOff>171450</xdr:colOff>
      <xdr:row>29</xdr:row>
      <xdr:rowOff>28575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DC3C0039-4C72-5126-8C81-549A1EF3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3152775"/>
          <a:ext cx="6210300" cy="240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20</xdr:row>
      <xdr:rowOff>76200</xdr:rowOff>
    </xdr:from>
    <xdr:to>
      <xdr:col>9</xdr:col>
      <xdr:colOff>444975</xdr:colOff>
      <xdr:row>31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82FE0B-4E32-4E8F-3CAC-0D155B7B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886200"/>
          <a:ext cx="5140800" cy="2057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23</xdr:row>
      <xdr:rowOff>19050</xdr:rowOff>
    </xdr:from>
    <xdr:to>
      <xdr:col>9</xdr:col>
      <xdr:colOff>565542</xdr:colOff>
      <xdr:row>29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985C57-63D6-A0EE-175C-080F36E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6" y="4400550"/>
          <a:ext cx="5223266" cy="1152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19</xdr:row>
      <xdr:rowOff>0</xdr:rowOff>
    </xdr:from>
    <xdr:to>
      <xdr:col>8</xdr:col>
      <xdr:colOff>561975</xdr:colOff>
      <xdr:row>30</xdr:row>
      <xdr:rowOff>26442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B4A0E4-08EB-B304-C30F-FA65308F9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619500"/>
          <a:ext cx="4181475" cy="21219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20</xdr:row>
      <xdr:rowOff>133350</xdr:rowOff>
    </xdr:from>
    <xdr:to>
      <xdr:col>9</xdr:col>
      <xdr:colOff>492600</xdr:colOff>
      <xdr:row>31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A22C4C-C3FE-4AA6-8B80-CAB4F0AC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943350"/>
          <a:ext cx="5140800" cy="2057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20</xdr:row>
      <xdr:rowOff>114300</xdr:rowOff>
    </xdr:from>
    <xdr:to>
      <xdr:col>9</xdr:col>
      <xdr:colOff>483075</xdr:colOff>
      <xdr:row>31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A0AFC-02B7-4201-88DF-9951D257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924300"/>
          <a:ext cx="5140800" cy="2057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530225</xdr:colOff>
      <xdr:row>17</xdr:row>
      <xdr:rowOff>133350</xdr:rowOff>
    </xdr:from>
    <xdr:to>
      <xdr:col>8</xdr:col>
      <xdr:colOff>485774</xdr:colOff>
      <xdr:row>33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3AB584-F270-C047-02B3-68C9659F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75" y="3371850"/>
          <a:ext cx="4089399" cy="3067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19</xdr:row>
      <xdr:rowOff>104775</xdr:rowOff>
    </xdr:from>
    <xdr:to>
      <xdr:col>9</xdr:col>
      <xdr:colOff>76200</xdr:colOff>
      <xdr:row>30</xdr:row>
      <xdr:rowOff>131217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8CE107-F099-45F7-B301-E13E995B6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3724275"/>
          <a:ext cx="4181475" cy="21219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17</xdr:row>
      <xdr:rowOff>133350</xdr:rowOff>
    </xdr:from>
    <xdr:to>
      <xdr:col>8</xdr:col>
      <xdr:colOff>96728</xdr:colOff>
      <xdr:row>33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604077-3068-4321-93B4-7E6DC14D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3371850"/>
          <a:ext cx="3373328" cy="291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15</xdr:row>
      <xdr:rowOff>100717</xdr:rowOff>
    </xdr:from>
    <xdr:to>
      <xdr:col>8</xdr:col>
      <xdr:colOff>161925</xdr:colOff>
      <xdr:row>28</xdr:row>
      <xdr:rowOff>70556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84244C-3223-1E6B-5285-AE4F8FD77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750"/>
        <a:stretch>
          <a:fillRect/>
        </a:stretch>
      </xdr:blipFill>
      <xdr:spPr bwMode="auto">
        <a:xfrm>
          <a:off x="1447800" y="2958217"/>
          <a:ext cx="3438525" cy="2446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29</xdr:row>
      <xdr:rowOff>53092</xdr:rowOff>
    </xdr:from>
    <xdr:to>
      <xdr:col>9</xdr:col>
      <xdr:colOff>266699</xdr:colOff>
      <xdr:row>35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12D75-0BFB-48E9-9F6E-DDBADDC738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26" b="56362"/>
        <a:stretch>
          <a:fillRect/>
        </a:stretch>
      </xdr:blipFill>
      <xdr:spPr bwMode="auto">
        <a:xfrm>
          <a:off x="809625" y="5577592"/>
          <a:ext cx="4772024" cy="119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457200</xdr:colOff>
      <xdr:row>36</xdr:row>
      <xdr:rowOff>133350</xdr:rowOff>
    </xdr:from>
    <xdr:to>
      <xdr:col>34</xdr:col>
      <xdr:colOff>455246</xdr:colOff>
      <xdr:row>60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AFF800-372F-5AA7-DD09-A403F7685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582775" y="6991350"/>
          <a:ext cx="6494096" cy="459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104100</xdr:colOff>
      <xdr:row>17</xdr:row>
      <xdr:rowOff>28576</xdr:rowOff>
    </xdr:from>
    <xdr:to>
      <xdr:col>9</xdr:col>
      <xdr:colOff>104776</xdr:colOff>
      <xdr:row>33</xdr:row>
      <xdr:rowOff>184178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972344-0335-6674-46E1-031D24B26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200" y="3267076"/>
          <a:ext cx="4134526" cy="32036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19</xdr:row>
      <xdr:rowOff>142875</xdr:rowOff>
    </xdr:from>
    <xdr:to>
      <xdr:col>9</xdr:col>
      <xdr:colOff>276225</xdr:colOff>
      <xdr:row>31</xdr:row>
      <xdr:rowOff>95250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30414E4D-44F8-99F4-B08C-AA8E0F2A2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3762375"/>
          <a:ext cx="4572000" cy="22383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504824</xdr:colOff>
      <xdr:row>17</xdr:row>
      <xdr:rowOff>47625</xdr:rowOff>
    </xdr:from>
    <xdr:to>
      <xdr:col>9</xdr:col>
      <xdr:colOff>114299</xdr:colOff>
      <xdr:row>34</xdr:row>
      <xdr:rowOff>167191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5ED7A2-CDB8-4337-BCCD-D6EB7C9FF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4" y="3286125"/>
          <a:ext cx="4333875" cy="33580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17</xdr:row>
      <xdr:rowOff>133350</xdr:rowOff>
    </xdr:from>
    <xdr:to>
      <xdr:col>8</xdr:col>
      <xdr:colOff>565149</xdr:colOff>
      <xdr:row>33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97CED4-EA66-4B4B-8087-83341EF59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71850"/>
          <a:ext cx="4089399" cy="3067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18</xdr:row>
      <xdr:rowOff>114301</xdr:rowOff>
    </xdr:from>
    <xdr:to>
      <xdr:col>9</xdr:col>
      <xdr:colOff>480515</xdr:colOff>
      <xdr:row>30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134591-7B2F-4B30-FD6C-522C179FF6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24" t="19307"/>
        <a:stretch>
          <a:fillRect/>
        </a:stretch>
      </xdr:blipFill>
      <xdr:spPr bwMode="auto">
        <a:xfrm>
          <a:off x="3228975" y="3543301"/>
          <a:ext cx="256649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66674</xdr:colOff>
      <xdr:row>18</xdr:row>
      <xdr:rowOff>127722</xdr:rowOff>
    </xdr:from>
    <xdr:to>
      <xdr:col>5</xdr:col>
      <xdr:colOff>143891</xdr:colOff>
      <xdr:row>30</xdr:row>
      <xdr:rowOff>96190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F7947-3034-69B4-CDF8-431FBC14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4" y="3556722"/>
          <a:ext cx="2439417" cy="225446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16</xdr:row>
      <xdr:rowOff>9525</xdr:rowOff>
    </xdr:from>
    <xdr:to>
      <xdr:col>8</xdr:col>
      <xdr:colOff>19050</xdr:colOff>
      <xdr:row>28</xdr:row>
      <xdr:rowOff>169864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835F6F-BFAB-45D2-821D-02F039847E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750"/>
        <a:stretch>
          <a:fillRect/>
        </a:stretch>
      </xdr:blipFill>
      <xdr:spPr bwMode="auto">
        <a:xfrm>
          <a:off x="1304925" y="3057525"/>
          <a:ext cx="3438525" cy="2446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29</xdr:row>
      <xdr:rowOff>152400</xdr:rowOff>
    </xdr:from>
    <xdr:to>
      <xdr:col>9</xdr:col>
      <xdr:colOff>123824</xdr:colOff>
      <xdr:row>36</xdr:row>
      <xdr:rowOff>13583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05524F-D2FB-4EEB-92CD-91DD199AEA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26" b="56362"/>
        <a:stretch>
          <a:fillRect/>
        </a:stretch>
      </xdr:blipFill>
      <xdr:spPr bwMode="auto">
        <a:xfrm>
          <a:off x="666750" y="5676900"/>
          <a:ext cx="4772024" cy="119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31</xdr:row>
      <xdr:rowOff>57150</xdr:rowOff>
    </xdr:from>
    <xdr:to>
      <xdr:col>6</xdr:col>
      <xdr:colOff>295275</xdr:colOff>
      <xdr:row>36</xdr:row>
      <xdr:rowOff>1428750</xdr:rowOff>
    </xdr:to>
    <xdr:pic>
      <xdr:nvPicPr>
        <xdr:cNvPr id="26" name="Imagen 2">
          <a:extLst>
            <a:ext uri="{FF2B5EF4-FFF2-40B4-BE49-F238E27FC236}">
              <a16:creationId xmlns:a16="http://schemas.microsoft.com/office/drawing/2014/main" id="{7CD8CB06-9979-B571-AC08-E95AAB6D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4575" y="5962650"/>
          <a:ext cx="1524000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</xdr:row>
      <xdr:rowOff>180975</xdr:rowOff>
    </xdr:from>
    <xdr:to>
      <xdr:col>9</xdr:col>
      <xdr:colOff>361950</xdr:colOff>
      <xdr:row>30</xdr:row>
      <xdr:rowOff>66675</xdr:rowOff>
    </xdr:to>
    <xdr:pic>
      <xdr:nvPicPr>
        <xdr:cNvPr id="27" name="Imagen 3">
          <a:extLst>
            <a:ext uri="{FF2B5EF4-FFF2-40B4-BE49-F238E27FC236}">
              <a16:creationId xmlns:a16="http://schemas.microsoft.com/office/drawing/2014/main" id="{3C208097-8238-EEC9-4F2B-A47EF53FAD7E}"/>
            </a:ext>
            <a:ext uri="{147F2762-F138-4A5C-976F-8EAC2B608ADB}">
              <a16:predDERef xmlns:a16="http://schemas.microsoft.com/office/drawing/2014/main" pred="{7CD8CB06-9979-B571-AC08-E95AAB6D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3038475"/>
          <a:ext cx="5076825" cy="2743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19</xdr:row>
      <xdr:rowOff>28575</xdr:rowOff>
    </xdr:from>
    <xdr:to>
      <xdr:col>9</xdr:col>
      <xdr:colOff>152400</xdr:colOff>
      <xdr:row>33</xdr:row>
      <xdr:rowOff>180975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FBFD35CF-1CD3-1D9A-B605-FD4A56C2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3648075"/>
          <a:ext cx="4562475" cy="2819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26</xdr:row>
      <xdr:rowOff>123825</xdr:rowOff>
    </xdr:from>
    <xdr:to>
      <xdr:col>8</xdr:col>
      <xdr:colOff>47625</xdr:colOff>
      <xdr:row>35</xdr:row>
      <xdr:rowOff>142875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B93C1DBA-7AD2-C232-309B-2326EAF7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5076825"/>
          <a:ext cx="2809875" cy="173355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16</xdr:row>
      <xdr:rowOff>180975</xdr:rowOff>
    </xdr:from>
    <xdr:to>
      <xdr:col>9</xdr:col>
      <xdr:colOff>304800</xdr:colOff>
      <xdr:row>25</xdr:row>
      <xdr:rowOff>28575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C4FFCA72-3D2D-7E59-0F97-3C9C3322C8BA}"/>
            </a:ext>
            <a:ext uri="{147F2762-F138-4A5C-976F-8EAC2B608ADB}">
              <a16:predDERef xmlns:a16="http://schemas.microsoft.com/office/drawing/2014/main" pred="{B93C1DBA-7AD2-C232-309B-2326EAF7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3228975"/>
          <a:ext cx="457200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opLeftCell="A7" workbookViewId="0">
      <selection activeCell="B45" sqref="B45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>
        <v>4</v>
      </c>
      <c r="D13" s="20" t="s">
        <v>12</v>
      </c>
      <c r="E13" s="30"/>
      <c r="F13" s="30"/>
      <c r="G13" s="30"/>
      <c r="H13" s="31"/>
      <c r="I13" s="1" t="s">
        <v>13</v>
      </c>
      <c r="J13" s="2">
        <v>4</v>
      </c>
      <c r="K13" s="20" t="s">
        <v>14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25</v>
      </c>
      <c r="L17" s="30"/>
      <c r="M17" s="31"/>
      <c r="N17" s="18">
        <v>9.85</v>
      </c>
      <c r="O17" s="18">
        <v>0.1</v>
      </c>
      <c r="P17" s="18">
        <v>21.95</v>
      </c>
      <c r="Q17" s="18">
        <v>1</v>
      </c>
      <c r="R17" s="18">
        <f>N17*O17*P17*Q17</f>
        <v>21.620749999999997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21.620749999999997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opLeftCell="A18" workbookViewId="0">
      <selection activeCell="B45" sqref="B45"/>
    </sheetView>
  </sheetViews>
  <sheetFormatPr baseColWidth="10" defaultColWidth="8.85546875" defaultRowHeight="15" x14ac:dyDescent="0.25"/>
  <cols>
    <col min="1" max="1" width="9.140625" customWidth="1"/>
    <col min="2" max="2" width="11" customWidth="1"/>
    <col min="11" max="11" width="10.28515625" customWidth="1"/>
    <col min="12" max="12" width="16.7109375" customWidth="1"/>
    <col min="13" max="13" width="33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>
        <v>4</v>
      </c>
      <c r="D13" s="20" t="s">
        <v>12</v>
      </c>
      <c r="E13" s="30"/>
      <c r="F13" s="30"/>
      <c r="G13" s="30"/>
      <c r="H13" s="31"/>
      <c r="I13" s="1" t="s">
        <v>13</v>
      </c>
      <c r="J13" s="2" t="s">
        <v>30</v>
      </c>
      <c r="K13" s="20" t="s">
        <v>31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33</v>
      </c>
      <c r="L17" s="30"/>
      <c r="M17" s="31"/>
      <c r="N17" s="18">
        <v>7.3</v>
      </c>
      <c r="O17" s="18">
        <v>1</v>
      </c>
      <c r="P17" s="18">
        <f>5.55+6.1+6.87</f>
        <v>18.52</v>
      </c>
      <c r="Q17" s="18">
        <v>1</v>
      </c>
      <c r="R17" s="18">
        <f>N17*O17*P17*Q17</f>
        <v>135.196</v>
      </c>
      <c r="S17" s="9"/>
    </row>
    <row r="18" spans="1:19" ht="27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34</v>
      </c>
      <c r="L18" s="30"/>
      <c r="M18" s="31"/>
      <c r="N18" s="18">
        <v>0.2</v>
      </c>
      <c r="O18" s="18">
        <v>0.4</v>
      </c>
      <c r="P18" s="18">
        <f>5.55+6.1+6.87</f>
        <v>18.52</v>
      </c>
      <c r="Q18" s="18">
        <v>0</v>
      </c>
      <c r="R18" s="18">
        <f>N18*O18*P18*Q18</f>
        <v>0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135.196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B51" s="37"/>
      <c r="C51" s="21"/>
      <c r="D51" s="21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B52" s="29"/>
      <c r="C52" s="24"/>
      <c r="D52" s="24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B53" s="33"/>
      <c r="C53" s="24"/>
      <c r="D53" s="24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4">
    <mergeCell ref="P6:R6"/>
    <mergeCell ref="P9:Q10"/>
    <mergeCell ref="K36:M36"/>
    <mergeCell ref="K20:M20"/>
    <mergeCell ref="K21:M21"/>
    <mergeCell ref="B52:D52"/>
    <mergeCell ref="K35:M35"/>
    <mergeCell ref="K26:M26"/>
    <mergeCell ref="K29:M29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P53:R53"/>
    <mergeCell ref="B11:R11"/>
    <mergeCell ref="K17:M17"/>
    <mergeCell ref="P12:R12"/>
    <mergeCell ref="Q15:Q16"/>
    <mergeCell ref="K25:M25"/>
    <mergeCell ref="K33:M33"/>
    <mergeCell ref="K24:M24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B40:R44"/>
    <mergeCell ref="P52:R52"/>
    <mergeCell ref="K32:M32"/>
    <mergeCell ref="D12:M12"/>
    <mergeCell ref="K22:M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topLeftCell="A7" workbookViewId="0">
      <selection activeCell="B45" sqref="B45"/>
    </sheetView>
  </sheetViews>
  <sheetFormatPr baseColWidth="10" defaultRowHeight="15" x14ac:dyDescent="0.25"/>
  <cols>
    <col min="14" max="14" width="14.42578125" customWidth="1"/>
    <col min="15" max="15" width="9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35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>
        <v>8.1</v>
      </c>
      <c r="D13" s="20" t="s">
        <v>36</v>
      </c>
      <c r="E13" s="30"/>
      <c r="F13" s="30"/>
      <c r="G13" s="30"/>
      <c r="H13" s="31"/>
      <c r="I13" s="1" t="s">
        <v>13</v>
      </c>
      <c r="J13" s="2" t="s">
        <v>37</v>
      </c>
      <c r="K13" s="20" t="s">
        <v>38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39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40</v>
      </c>
      <c r="L17" s="30"/>
      <c r="M17" s="31"/>
      <c r="N17" s="18">
        <v>18.62</v>
      </c>
      <c r="O17" s="18"/>
      <c r="P17" s="18"/>
      <c r="Q17" s="18">
        <v>1</v>
      </c>
      <c r="R17" s="18">
        <f t="shared" ref="R17:R25" si="0">+N17*Q17</f>
        <v>18.62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41</v>
      </c>
      <c r="L18" s="30"/>
      <c r="M18" s="31"/>
      <c r="N18" s="18">
        <v>17.489999999999998</v>
      </c>
      <c r="O18" s="18"/>
      <c r="P18" s="18"/>
      <c r="Q18" s="18">
        <v>1</v>
      </c>
      <c r="R18" s="18">
        <f t="shared" si="0"/>
        <v>17.489999999999998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42</v>
      </c>
      <c r="L19" s="30"/>
      <c r="M19" s="31"/>
      <c r="N19" s="18">
        <v>22.25</v>
      </c>
      <c r="O19" s="18"/>
      <c r="P19" s="18"/>
      <c r="Q19" s="18">
        <v>1</v>
      </c>
      <c r="R19" s="18">
        <f t="shared" si="0"/>
        <v>22.25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43</v>
      </c>
      <c r="L20" s="30"/>
      <c r="M20" s="31"/>
      <c r="N20" s="18">
        <v>7.76</v>
      </c>
      <c r="O20" s="18"/>
      <c r="P20" s="18"/>
      <c r="Q20" s="18">
        <v>1</v>
      </c>
      <c r="R20" s="18">
        <f t="shared" si="0"/>
        <v>7.76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 t="s">
        <v>44</v>
      </c>
      <c r="L21" s="30"/>
      <c r="M21" s="31"/>
      <c r="N21" s="18">
        <v>14.6</v>
      </c>
      <c r="O21" s="18"/>
      <c r="P21" s="18"/>
      <c r="Q21" s="18">
        <v>1</v>
      </c>
      <c r="R21" s="18">
        <f t="shared" si="0"/>
        <v>14.6</v>
      </c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 t="s">
        <v>45</v>
      </c>
      <c r="L22" s="30"/>
      <c r="M22" s="31"/>
      <c r="N22" s="18">
        <v>15</v>
      </c>
      <c r="O22" s="18"/>
      <c r="P22" s="18"/>
      <c r="Q22" s="18">
        <v>1</v>
      </c>
      <c r="R22" s="18">
        <f t="shared" si="0"/>
        <v>15</v>
      </c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 t="s">
        <v>46</v>
      </c>
      <c r="L23" s="30"/>
      <c r="M23" s="31"/>
      <c r="N23" s="18">
        <v>1.91</v>
      </c>
      <c r="O23" s="18"/>
      <c r="P23" s="18"/>
      <c r="Q23" s="18">
        <v>1</v>
      </c>
      <c r="R23" s="18">
        <f t="shared" si="0"/>
        <v>1.91</v>
      </c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 t="s">
        <v>47</v>
      </c>
      <c r="L24" s="30"/>
      <c r="M24" s="31"/>
      <c r="N24" s="18">
        <v>1.91</v>
      </c>
      <c r="O24" s="18"/>
      <c r="P24" s="18"/>
      <c r="Q24" s="18">
        <v>1</v>
      </c>
      <c r="R24" s="18">
        <f t="shared" si="0"/>
        <v>1.91</v>
      </c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 t="s">
        <v>48</v>
      </c>
      <c r="L25" s="30"/>
      <c r="M25" s="31"/>
      <c r="N25" s="18">
        <v>15.76</v>
      </c>
      <c r="O25" s="18"/>
      <c r="P25" s="18"/>
      <c r="Q25" s="18">
        <v>1</v>
      </c>
      <c r="R25" s="18">
        <f t="shared" si="0"/>
        <v>15.76</v>
      </c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115.3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B51" s="37"/>
      <c r="C51" s="21"/>
      <c r="D51" s="21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B52" s="29"/>
      <c r="C52" s="24"/>
      <c r="D52" s="24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B53" s="33"/>
      <c r="C53" s="24"/>
      <c r="D53" s="24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4">
    <mergeCell ref="P6:R6"/>
    <mergeCell ref="P9:Q10"/>
    <mergeCell ref="K36:M36"/>
    <mergeCell ref="K20:M20"/>
    <mergeCell ref="K21:M21"/>
    <mergeCell ref="B52:D52"/>
    <mergeCell ref="K35:M35"/>
    <mergeCell ref="K26:M26"/>
    <mergeCell ref="K29:M29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P53:R53"/>
    <mergeCell ref="B11:R11"/>
    <mergeCell ref="K17:M17"/>
    <mergeCell ref="P12:R12"/>
    <mergeCell ref="Q15:Q16"/>
    <mergeCell ref="K25:M25"/>
    <mergeCell ref="K33:M33"/>
    <mergeCell ref="K24:M24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B40:R44"/>
    <mergeCell ref="P52:R52"/>
    <mergeCell ref="K32:M32"/>
    <mergeCell ref="D12:M12"/>
    <mergeCell ref="K22:M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5"/>
  <sheetViews>
    <sheetView topLeftCell="A13" workbookViewId="0">
      <selection activeCell="B40" sqref="B40:R44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51</v>
      </c>
      <c r="K13" s="20" t="s">
        <v>52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53</v>
      </c>
      <c r="L17" s="30"/>
      <c r="M17" s="31"/>
      <c r="N17" s="18">
        <v>9.85</v>
      </c>
      <c r="O17" s="18">
        <v>0.4</v>
      </c>
      <c r="P17" s="18">
        <v>21.95</v>
      </c>
      <c r="Q17" s="18">
        <v>1</v>
      </c>
      <c r="R17" s="18">
        <f>N17*O17*P17*Q17</f>
        <v>86.48299999999999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86.48299999999999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128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5"/>
  <sheetViews>
    <sheetView topLeftCell="A4" workbookViewId="0">
      <selection activeCell="B45" sqref="B45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54</v>
      </c>
      <c r="K13" s="20" t="s">
        <v>55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56</v>
      </c>
      <c r="L17" s="30"/>
      <c r="M17" s="31"/>
      <c r="N17" s="18">
        <v>9.85</v>
      </c>
      <c r="O17" s="18">
        <v>0.3</v>
      </c>
      <c r="P17" s="18">
        <v>21.95</v>
      </c>
      <c r="Q17" s="18">
        <v>1</v>
      </c>
      <c r="R17" s="18">
        <f>N17*O17*P17*Q17</f>
        <v>64.862249999999989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64.862249999999989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129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5"/>
  <sheetViews>
    <sheetView topLeftCell="A13" workbookViewId="0">
      <selection activeCell="B40" sqref="B40:R44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57</v>
      </c>
      <c r="K13" s="20" t="s">
        <v>58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134</v>
      </c>
      <c r="L17" s="30"/>
      <c r="M17" s="31"/>
      <c r="N17" s="18">
        <v>0.4</v>
      </c>
      <c r="O17" s="18">
        <v>0.5</v>
      </c>
      <c r="P17" s="18">
        <v>19.8</v>
      </c>
      <c r="Q17" s="18">
        <v>2</v>
      </c>
      <c r="R17" s="18">
        <f>N17*O17*P17*Q17</f>
        <v>7.9200000000000008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59</v>
      </c>
      <c r="L18" s="30"/>
      <c r="M18" s="31"/>
      <c r="N18" s="18">
        <v>0.4</v>
      </c>
      <c r="O18" s="18">
        <v>0.5</v>
      </c>
      <c r="P18" s="18">
        <v>7.3</v>
      </c>
      <c r="Q18" s="18">
        <v>5</v>
      </c>
      <c r="R18" s="18">
        <f>N18*O18*P18*Q18</f>
        <v>7.3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133</v>
      </c>
      <c r="L19" s="30"/>
      <c r="M19" s="31"/>
      <c r="N19" s="18">
        <v>2.2999999999999998</v>
      </c>
      <c r="O19" s="18">
        <v>0.9</v>
      </c>
      <c r="P19" s="18">
        <v>2.2999999999999998</v>
      </c>
      <c r="Q19" s="18">
        <v>4</v>
      </c>
      <c r="R19" s="18">
        <f>N19*O19*P19*Q19</f>
        <v>19.043999999999997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60</v>
      </c>
      <c r="L20" s="30"/>
      <c r="M20" s="31"/>
      <c r="N20" s="18">
        <v>2.15</v>
      </c>
      <c r="O20" s="18">
        <v>0.9</v>
      </c>
      <c r="P20" s="18">
        <v>2.15</v>
      </c>
      <c r="Q20" s="18">
        <v>4</v>
      </c>
      <c r="R20" s="18">
        <f>N20*O20*P20*Q20</f>
        <v>16.640999999999998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50.904999999999994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130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5"/>
  <sheetViews>
    <sheetView topLeftCell="A11" workbookViewId="0">
      <selection activeCell="B16" sqref="B16:J37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61</v>
      </c>
      <c r="K13" s="20" t="s">
        <v>62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63</v>
      </c>
      <c r="L17" s="30"/>
      <c r="M17" s="31"/>
      <c r="N17" s="18">
        <v>9.85</v>
      </c>
      <c r="O17" s="18">
        <v>0.2</v>
      </c>
      <c r="P17" s="18">
        <v>21.95</v>
      </c>
      <c r="Q17" s="18">
        <v>1</v>
      </c>
      <c r="R17" s="18">
        <f>N17*O17*P17*Q17</f>
        <v>43.241499999999995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43.241499999999995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5"/>
  <sheetViews>
    <sheetView topLeftCell="A7" workbookViewId="0">
      <selection activeCell="U24" sqref="U24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64</v>
      </c>
      <c r="K13" s="20" t="s">
        <v>65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66</v>
      </c>
      <c r="L17" s="30"/>
      <c r="M17" s="31"/>
      <c r="N17" s="18">
        <v>9.85</v>
      </c>
      <c r="O17" s="18">
        <v>1</v>
      </c>
      <c r="P17" s="18">
        <v>21.95</v>
      </c>
      <c r="Q17" s="18">
        <v>1</v>
      </c>
      <c r="R17" s="18">
        <f>N17*O17*P17*Q17</f>
        <v>216.20749999999998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216.20749999999998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5"/>
  <sheetViews>
    <sheetView topLeftCell="A7" workbookViewId="0">
      <selection activeCell="U22" sqref="U22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67</v>
      </c>
      <c r="K13" s="20" t="s">
        <v>68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69</v>
      </c>
      <c r="L17" s="30"/>
      <c r="M17" s="31"/>
      <c r="N17" s="18">
        <v>0.4</v>
      </c>
      <c r="O17" s="18">
        <v>0.45</v>
      </c>
      <c r="P17" s="18">
        <v>19.8</v>
      </c>
      <c r="Q17" s="18">
        <v>2</v>
      </c>
      <c r="R17" s="18">
        <f>N17*O17*P17*Q17</f>
        <v>7.128000000000001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70</v>
      </c>
      <c r="L18" s="30"/>
      <c r="M18" s="31"/>
      <c r="N18" s="18">
        <v>0.4</v>
      </c>
      <c r="O18" s="18">
        <v>0.45</v>
      </c>
      <c r="P18" s="18">
        <v>7.3</v>
      </c>
      <c r="Q18" s="18">
        <v>5</v>
      </c>
      <c r="R18" s="18">
        <f>N18*O18*P18*Q18</f>
        <v>6.57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13.698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5"/>
  <sheetViews>
    <sheetView topLeftCell="A22" workbookViewId="0">
      <selection activeCell="V26" sqref="V26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71</v>
      </c>
      <c r="K13" s="20" t="s">
        <v>72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73</v>
      </c>
      <c r="L17" s="30"/>
      <c r="M17" s="31"/>
      <c r="N17" s="18">
        <v>0.5</v>
      </c>
      <c r="O17" s="18">
        <v>1</v>
      </c>
      <c r="P17" s="18">
        <v>19.8</v>
      </c>
      <c r="Q17" s="18">
        <v>2</v>
      </c>
      <c r="R17" s="18">
        <f>N17*O17*P17*Q17</f>
        <v>19.8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74</v>
      </c>
      <c r="L18" s="30"/>
      <c r="M18" s="31"/>
      <c r="N18" s="18">
        <v>0.5</v>
      </c>
      <c r="O18" s="18">
        <v>1</v>
      </c>
      <c r="P18" s="18">
        <v>7.3</v>
      </c>
      <c r="Q18" s="18">
        <v>5</v>
      </c>
      <c r="R18" s="18">
        <f>N18*O18*P18*Q18</f>
        <v>18.25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75</v>
      </c>
      <c r="L19" s="30"/>
      <c r="M19" s="31"/>
      <c r="N19" s="18">
        <v>2.2999999999999998</v>
      </c>
      <c r="O19" s="18">
        <v>1</v>
      </c>
      <c r="P19" s="18">
        <v>2.2999999999999998</v>
      </c>
      <c r="Q19" s="18">
        <v>4</v>
      </c>
      <c r="R19" s="18">
        <f>N19*O19*P19*Q19</f>
        <v>21.159999999999997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76</v>
      </c>
      <c r="L20" s="30"/>
      <c r="M20" s="31"/>
      <c r="N20" s="18">
        <v>2.15</v>
      </c>
      <c r="O20" s="18">
        <v>1</v>
      </c>
      <c r="P20" s="18">
        <v>2.15</v>
      </c>
      <c r="Q20" s="18">
        <v>4</v>
      </c>
      <c r="R20" s="18">
        <f>N20*O20*P20*Q20</f>
        <v>18.489999999999998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77.699999999999989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131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5"/>
  <sheetViews>
    <sheetView topLeftCell="A7" workbookViewId="0">
      <selection activeCell="K29" sqref="K29:M29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77</v>
      </c>
      <c r="D13" s="20" t="s">
        <v>78</v>
      </c>
      <c r="E13" s="30"/>
      <c r="F13" s="30"/>
      <c r="G13" s="30"/>
      <c r="H13" s="31"/>
      <c r="I13" s="1" t="s">
        <v>13</v>
      </c>
      <c r="J13" s="2" t="s">
        <v>79</v>
      </c>
      <c r="K13" s="20" t="s">
        <v>80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81</v>
      </c>
      <c r="L17" s="30"/>
      <c r="M17" s="31"/>
      <c r="N17" s="18">
        <v>0.4</v>
      </c>
      <c r="O17" s="18">
        <v>0.4</v>
      </c>
      <c r="P17" s="18">
        <v>4.7</v>
      </c>
      <c r="Q17" s="18">
        <v>4</v>
      </c>
      <c r="R17" s="18">
        <f>N17*O17*P17*Q17</f>
        <v>3.0080000000000009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82</v>
      </c>
      <c r="L18" s="30"/>
      <c r="M18" s="31"/>
      <c r="N18" s="18">
        <v>0.5</v>
      </c>
      <c r="O18" s="18">
        <v>0.5</v>
      </c>
      <c r="P18" s="18">
        <v>4.9000000000000004</v>
      </c>
      <c r="Q18" s="18">
        <v>4</v>
      </c>
      <c r="R18" s="18">
        <f>N18*O18*P18*Q18</f>
        <v>4.9000000000000004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7.9080000000000013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132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5"/>
  <sheetViews>
    <sheetView tabSelected="1" topLeftCell="A7" workbookViewId="0">
      <selection activeCell="V26" sqref="V26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77</v>
      </c>
      <c r="D13" s="20" t="s">
        <v>78</v>
      </c>
      <c r="E13" s="30"/>
      <c r="F13" s="30"/>
      <c r="G13" s="30"/>
      <c r="H13" s="31"/>
      <c r="I13" s="1" t="s">
        <v>13</v>
      </c>
      <c r="J13" s="2" t="s">
        <v>83</v>
      </c>
      <c r="K13" s="20" t="s">
        <v>84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85</v>
      </c>
      <c r="L17" s="30"/>
      <c r="M17" s="31"/>
      <c r="N17" s="18">
        <v>0.4</v>
      </c>
      <c r="O17" s="18">
        <v>0.5</v>
      </c>
      <c r="P17" s="18">
        <v>19.8</v>
      </c>
      <c r="Q17" s="18">
        <v>2</v>
      </c>
      <c r="R17" s="18">
        <f>N17*O17*P17*Q17</f>
        <v>7.9200000000000008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86</v>
      </c>
      <c r="L18" s="30"/>
      <c r="M18" s="31"/>
      <c r="N18" s="18">
        <v>0.4</v>
      </c>
      <c r="O18" s="18">
        <v>0.5</v>
      </c>
      <c r="P18" s="18">
        <v>7.3</v>
      </c>
      <c r="Q18" s="18">
        <v>5</v>
      </c>
      <c r="R18" s="18">
        <f>N18*O18*P18*Q18</f>
        <v>7.3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15.22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5"/>
  <sheetViews>
    <sheetView topLeftCell="A10" workbookViewId="0">
      <selection activeCell="B40" sqref="B40:R44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87</v>
      </c>
      <c r="D13" s="20" t="s">
        <v>88</v>
      </c>
      <c r="E13" s="30"/>
      <c r="F13" s="30"/>
      <c r="G13" s="30"/>
      <c r="H13" s="31"/>
      <c r="I13" s="1" t="s">
        <v>13</v>
      </c>
      <c r="J13" s="2" t="s">
        <v>89</v>
      </c>
      <c r="K13" s="20" t="s">
        <v>90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91</v>
      </c>
      <c r="L17" s="30"/>
      <c r="M17" s="31"/>
      <c r="N17" s="18">
        <v>173.6</v>
      </c>
      <c r="O17" s="18">
        <v>1</v>
      </c>
      <c r="P17" s="18">
        <v>2.9</v>
      </c>
      <c r="Q17" s="18">
        <v>1</v>
      </c>
      <c r="R17" s="18">
        <f>N17*O17*P17*Q17</f>
        <v>503.43999999999994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92</v>
      </c>
      <c r="L18" s="30"/>
      <c r="M18" s="31"/>
      <c r="N18" s="18">
        <v>173.6</v>
      </c>
      <c r="O18" s="18">
        <v>1</v>
      </c>
      <c r="P18" s="18">
        <v>2.9</v>
      </c>
      <c r="Q18" s="18">
        <v>-0.2</v>
      </c>
      <c r="R18" s="18">
        <f>N18*O18*P18*Q18</f>
        <v>-100.68799999999999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402.75199999999995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55"/>
  <sheetViews>
    <sheetView topLeftCell="A10" workbookViewId="0">
      <selection activeCell="B45" sqref="B45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87</v>
      </c>
      <c r="D13" s="20" t="s">
        <v>88</v>
      </c>
      <c r="E13" s="30"/>
      <c r="F13" s="30"/>
      <c r="G13" s="30"/>
      <c r="H13" s="31"/>
      <c r="I13" s="1" t="s">
        <v>13</v>
      </c>
      <c r="J13" s="2" t="s">
        <v>93</v>
      </c>
      <c r="K13" s="20" t="s">
        <v>94</v>
      </c>
      <c r="L13" s="30"/>
      <c r="M13" s="30"/>
      <c r="N13" s="30"/>
      <c r="O13" s="30"/>
      <c r="P13" s="31"/>
      <c r="Q13" s="1" t="s">
        <v>15</v>
      </c>
      <c r="R13" s="2" t="s">
        <v>95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96</v>
      </c>
      <c r="L17" s="30"/>
      <c r="M17" s="31"/>
      <c r="N17" s="18">
        <v>1</v>
      </c>
      <c r="O17" s="18">
        <v>1</v>
      </c>
      <c r="P17" s="18">
        <v>2.9</v>
      </c>
      <c r="Q17" s="18">
        <v>58</v>
      </c>
      <c r="R17" s="18">
        <f>N17*O17*P17*Q17</f>
        <v>168.2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168.2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5"/>
  <sheetViews>
    <sheetView topLeftCell="A10" workbookViewId="0">
      <selection activeCell="X29" sqref="X29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87</v>
      </c>
      <c r="D13" s="20" t="s">
        <v>88</v>
      </c>
      <c r="E13" s="30"/>
      <c r="F13" s="30"/>
      <c r="G13" s="30"/>
      <c r="H13" s="31"/>
      <c r="I13" s="1" t="s">
        <v>13</v>
      </c>
      <c r="J13" s="2" t="s">
        <v>97</v>
      </c>
      <c r="K13" s="20" t="s">
        <v>98</v>
      </c>
      <c r="L13" s="30"/>
      <c r="M13" s="30"/>
      <c r="N13" s="30"/>
      <c r="O13" s="30"/>
      <c r="P13" s="31"/>
      <c r="Q13" s="1" t="s">
        <v>15</v>
      </c>
      <c r="R13" s="2" t="s">
        <v>32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135</v>
      </c>
      <c r="L17" s="30"/>
      <c r="M17" s="31"/>
      <c r="N17" s="18">
        <v>402.75</v>
      </c>
      <c r="O17" s="18">
        <v>1</v>
      </c>
      <c r="P17" s="18">
        <v>0.65</v>
      </c>
      <c r="Q17" s="18">
        <v>1</v>
      </c>
      <c r="R17" s="18">
        <f>N17*O17*P17*Q17</f>
        <v>261.78750000000002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/>
      <c r="L18" s="30"/>
      <c r="M18" s="31"/>
      <c r="N18" s="18"/>
      <c r="O18" s="18"/>
      <c r="P18" s="18"/>
      <c r="Q18" s="18"/>
      <c r="R18" s="18"/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261.78750000000002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5"/>
  <sheetViews>
    <sheetView topLeftCell="A10" workbookViewId="0">
      <selection activeCell="Q18" sqref="Q18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99</v>
      </c>
      <c r="E13" s="30"/>
      <c r="F13" s="30"/>
      <c r="G13" s="30"/>
      <c r="H13" s="31"/>
      <c r="I13" s="1" t="s">
        <v>13</v>
      </c>
      <c r="J13" s="2" t="s">
        <v>100</v>
      </c>
      <c r="K13" s="20" t="s">
        <v>101</v>
      </c>
      <c r="L13" s="30"/>
      <c r="M13" s="30"/>
      <c r="N13" s="30"/>
      <c r="O13" s="30"/>
      <c r="P13" s="31"/>
      <c r="Q13" s="1" t="s">
        <v>15</v>
      </c>
      <c r="R13" s="2" t="s">
        <v>102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103</v>
      </c>
      <c r="L17" s="30"/>
      <c r="M17" s="31"/>
      <c r="N17" s="18"/>
      <c r="O17" s="18"/>
      <c r="P17" s="18"/>
      <c r="Q17" s="18"/>
      <c r="R17" s="18">
        <v>864.6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104</v>
      </c>
      <c r="L18" s="30"/>
      <c r="M18" s="31"/>
      <c r="N18" s="18"/>
      <c r="O18" s="18"/>
      <c r="P18" s="18"/>
      <c r="Q18" s="18"/>
      <c r="R18" s="18">
        <v>319.60000000000002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105</v>
      </c>
      <c r="L19" s="30"/>
      <c r="M19" s="31"/>
      <c r="N19" s="18"/>
      <c r="O19" s="18"/>
      <c r="P19" s="18"/>
      <c r="Q19" s="18"/>
      <c r="R19" s="18">
        <f>SUM(R17:R18)</f>
        <v>1184.2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106</v>
      </c>
      <c r="L20" s="30"/>
      <c r="M20" s="31"/>
      <c r="N20" s="18"/>
      <c r="O20" s="18"/>
      <c r="P20" s="18"/>
      <c r="Q20" s="18"/>
      <c r="R20" s="18">
        <f>R19*1.1</f>
        <v>1302.6200000000001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R20</f>
        <v>1302.6200000000001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5"/>
  <sheetViews>
    <sheetView topLeftCell="A16" workbookViewId="0">
      <selection activeCell="B40" sqref="B40:R44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77</v>
      </c>
      <c r="D13" s="20" t="s">
        <v>99</v>
      </c>
      <c r="E13" s="30"/>
      <c r="F13" s="30"/>
      <c r="G13" s="30"/>
      <c r="H13" s="31"/>
      <c r="I13" s="1" t="s">
        <v>13</v>
      </c>
      <c r="J13" s="2" t="s">
        <v>107</v>
      </c>
      <c r="K13" s="20" t="s">
        <v>108</v>
      </c>
      <c r="L13" s="30"/>
      <c r="M13" s="30"/>
      <c r="N13" s="30"/>
      <c r="O13" s="30"/>
      <c r="P13" s="31"/>
      <c r="Q13" s="1" t="s">
        <v>15</v>
      </c>
      <c r="R13" s="2" t="s">
        <v>102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109</v>
      </c>
      <c r="L17" s="30"/>
      <c r="M17" s="31"/>
      <c r="N17" s="18"/>
      <c r="O17" s="18"/>
      <c r="P17" s="18"/>
      <c r="Q17" s="18"/>
      <c r="R17" s="18">
        <v>628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110</v>
      </c>
      <c r="L18" s="30"/>
      <c r="M18" s="31"/>
      <c r="N18" s="18"/>
      <c r="O18" s="18"/>
      <c r="P18" s="18"/>
      <c r="Q18" s="18"/>
      <c r="R18" s="18">
        <v>91.9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105</v>
      </c>
      <c r="L19" s="30"/>
      <c r="M19" s="31"/>
      <c r="N19" s="18"/>
      <c r="O19" s="18"/>
      <c r="P19" s="18"/>
      <c r="Q19" s="18"/>
      <c r="R19" s="18">
        <f>SUM(R17:R18)</f>
        <v>719.9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111</v>
      </c>
      <c r="L20" s="30"/>
      <c r="M20" s="31"/>
      <c r="N20" s="18"/>
      <c r="O20" s="18"/>
      <c r="P20" s="18"/>
      <c r="Q20" s="18"/>
      <c r="R20" s="18">
        <f>R19*1.1</f>
        <v>791.89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R20</f>
        <v>791.89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5"/>
  <sheetViews>
    <sheetView topLeftCell="A10" workbookViewId="0">
      <selection activeCell="O28" sqref="O28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77</v>
      </c>
      <c r="D13" s="20" t="s">
        <v>99</v>
      </c>
      <c r="E13" s="30"/>
      <c r="F13" s="30"/>
      <c r="G13" s="30"/>
      <c r="H13" s="31"/>
      <c r="I13" s="1" t="s">
        <v>13</v>
      </c>
      <c r="J13" s="2" t="s">
        <v>112</v>
      </c>
      <c r="K13" s="20" t="s">
        <v>113</v>
      </c>
      <c r="L13" s="30"/>
      <c r="M13" s="30"/>
      <c r="N13" s="30"/>
      <c r="O13" s="30"/>
      <c r="P13" s="31"/>
      <c r="Q13" s="1" t="s">
        <v>15</v>
      </c>
      <c r="R13" s="2" t="s">
        <v>102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114</v>
      </c>
      <c r="L17" s="30"/>
      <c r="M17" s="31"/>
      <c r="N17" s="18"/>
      <c r="O17" s="18"/>
      <c r="P17" s="18"/>
      <c r="Q17" s="18"/>
      <c r="R17" s="18">
        <v>1143.3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115</v>
      </c>
      <c r="L18" s="30"/>
      <c r="M18" s="31"/>
      <c r="N18" s="18"/>
      <c r="O18" s="18"/>
      <c r="P18" s="18"/>
      <c r="Q18" s="18"/>
      <c r="R18" s="18">
        <v>454.6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105</v>
      </c>
      <c r="L19" s="30"/>
      <c r="M19" s="31"/>
      <c r="N19" s="18"/>
      <c r="O19" s="18"/>
      <c r="P19" s="18"/>
      <c r="Q19" s="18"/>
      <c r="R19" s="18">
        <f>SUM(R17:R18)</f>
        <v>1597.9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111</v>
      </c>
      <c r="L20" s="30"/>
      <c r="M20" s="31"/>
      <c r="N20" s="18"/>
      <c r="O20" s="18"/>
      <c r="P20" s="18"/>
      <c r="Q20" s="18"/>
      <c r="R20" s="18">
        <f>R19*1.1</f>
        <v>1757.6900000000003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R20</f>
        <v>1757.6900000000003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55"/>
  <sheetViews>
    <sheetView workbookViewId="0">
      <selection activeCell="K19" sqref="K19:M19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87</v>
      </c>
      <c r="D13" s="20" t="s">
        <v>99</v>
      </c>
      <c r="E13" s="30"/>
      <c r="F13" s="30"/>
      <c r="G13" s="30"/>
      <c r="H13" s="31"/>
      <c r="I13" s="1" t="s">
        <v>13</v>
      </c>
      <c r="J13" s="2" t="s">
        <v>116</v>
      </c>
      <c r="K13" s="20" t="s">
        <v>117</v>
      </c>
      <c r="L13" s="30"/>
      <c r="M13" s="30"/>
      <c r="N13" s="30"/>
      <c r="O13" s="30"/>
      <c r="P13" s="31"/>
      <c r="Q13" s="1" t="s">
        <v>15</v>
      </c>
      <c r="R13" s="2" t="s">
        <v>102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118</v>
      </c>
      <c r="L17" s="30"/>
      <c r="M17" s="31"/>
      <c r="N17" s="18">
        <v>9.85</v>
      </c>
      <c r="O17" s="18">
        <v>0.1</v>
      </c>
      <c r="P17" s="18">
        <v>21.95</v>
      </c>
      <c r="Q17" s="18">
        <v>1</v>
      </c>
      <c r="R17" s="18">
        <v>376.8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136</v>
      </c>
      <c r="L18" s="30"/>
      <c r="M18" s="31"/>
      <c r="N18" s="18"/>
      <c r="O18" s="18"/>
      <c r="P18" s="18"/>
      <c r="Q18" s="18"/>
      <c r="R18" s="18">
        <v>105.1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105</v>
      </c>
      <c r="L19" s="30"/>
      <c r="M19" s="31"/>
      <c r="N19" s="18"/>
      <c r="O19" s="18"/>
      <c r="P19" s="18"/>
      <c r="Q19" s="18"/>
      <c r="R19" s="18">
        <f>SUM(R17:R18)</f>
        <v>481.9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111</v>
      </c>
      <c r="L20" s="30"/>
      <c r="M20" s="31"/>
      <c r="N20" s="18"/>
      <c r="O20" s="18"/>
      <c r="P20" s="18"/>
      <c r="Q20" s="18"/>
      <c r="R20" s="18">
        <f>R19*1.1</f>
        <v>530.09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32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R20</f>
        <v>530.09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5"/>
  <sheetViews>
    <sheetView topLeftCell="A13" workbookViewId="0">
      <selection activeCell="B45" sqref="B45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50</v>
      </c>
      <c r="E13" s="30"/>
      <c r="F13" s="30"/>
      <c r="G13" s="30"/>
      <c r="H13" s="31"/>
      <c r="I13" s="1" t="s">
        <v>13</v>
      </c>
      <c r="J13" s="2" t="s">
        <v>119</v>
      </c>
      <c r="K13" s="20" t="s">
        <v>120</v>
      </c>
      <c r="L13" s="30"/>
      <c r="M13" s="30"/>
      <c r="N13" s="30"/>
      <c r="O13" s="30"/>
      <c r="P13" s="31"/>
      <c r="Q13" s="1" t="s">
        <v>15</v>
      </c>
      <c r="R13" s="2" t="s">
        <v>16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121</v>
      </c>
      <c r="L17" s="30"/>
      <c r="M17" s="31"/>
      <c r="N17" s="18">
        <v>2.2999999999999998</v>
      </c>
      <c r="O17" s="18">
        <v>0.4</v>
      </c>
      <c r="P17" s="18">
        <v>2.2999999999999998</v>
      </c>
      <c r="Q17" s="18">
        <v>4</v>
      </c>
      <c r="R17" s="18">
        <f>N17*O17*P17*Q17</f>
        <v>8.4639999999999986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122</v>
      </c>
      <c r="L18" s="30"/>
      <c r="M18" s="31"/>
      <c r="N18" s="18">
        <v>2.15</v>
      </c>
      <c r="O18" s="18">
        <v>0.4</v>
      </c>
      <c r="P18" s="18">
        <v>2.15</v>
      </c>
      <c r="Q18" s="18">
        <v>4</v>
      </c>
      <c r="R18" s="18">
        <f>N18*O18*P18*Q18</f>
        <v>7.3959999999999999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/>
      <c r="L19" s="30"/>
      <c r="M19" s="31"/>
      <c r="N19" s="18"/>
      <c r="O19" s="18"/>
      <c r="P19" s="18"/>
      <c r="Q19" s="18"/>
      <c r="R19" s="18"/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/>
      <c r="L20" s="30"/>
      <c r="M20" s="31"/>
      <c r="N20" s="18"/>
      <c r="O20" s="18"/>
      <c r="P20" s="18"/>
      <c r="Q20" s="18"/>
      <c r="R20" s="18"/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SUM(R17:R36)</f>
        <v>15.86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137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55"/>
  <sheetViews>
    <sheetView topLeftCell="A7" workbookViewId="0">
      <selection activeCell="K35" sqref="K35:M35"/>
    </sheetView>
  </sheetViews>
  <sheetFormatPr baseColWidth="10" defaultColWidth="8.85546875" defaultRowHeight="15" x14ac:dyDescent="0.25"/>
  <cols>
    <col min="13" max="13" width="11.42578125" customWidth="1"/>
    <col min="14" max="14" width="11.5703125" bestFit="1" customWidth="1"/>
    <col min="15" max="15" width="9.42578125" bestFit="1" customWidth="1"/>
    <col min="16" max="16" width="11.140625" bestFit="1" customWidth="1"/>
  </cols>
  <sheetData>
    <row r="1" spans="1:19" ht="15.6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 customHeight="1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 customHeight="1" x14ac:dyDescent="0.25">
      <c r="A3" s="8"/>
      <c r="B3" s="20"/>
      <c r="C3" s="21"/>
      <c r="D3" s="22"/>
      <c r="E3" s="32" t="s">
        <v>0</v>
      </c>
      <c r="F3" s="21"/>
      <c r="G3" s="21"/>
      <c r="H3" s="21"/>
      <c r="I3" s="21"/>
      <c r="J3" s="21"/>
      <c r="K3" s="21"/>
      <c r="L3" s="21"/>
      <c r="M3" s="21"/>
      <c r="N3" s="21"/>
      <c r="O3" s="22"/>
      <c r="P3" s="34" t="s">
        <v>1</v>
      </c>
      <c r="Q3" s="30"/>
      <c r="R3" s="31"/>
      <c r="S3" s="9"/>
    </row>
    <row r="4" spans="1:19" ht="15.6" customHeight="1" x14ac:dyDescent="0.25">
      <c r="A4" s="8"/>
      <c r="B4" s="23"/>
      <c r="C4" s="24"/>
      <c r="D4" s="25"/>
      <c r="E4" s="23"/>
      <c r="F4" s="24"/>
      <c r="G4" s="24"/>
      <c r="H4" s="24"/>
      <c r="I4" s="24"/>
      <c r="J4" s="24"/>
      <c r="K4" s="24"/>
      <c r="L4" s="24"/>
      <c r="M4" s="24"/>
      <c r="N4" s="24"/>
      <c r="O4" s="25"/>
      <c r="P4" s="38"/>
      <c r="Q4" s="30"/>
      <c r="R4" s="31"/>
      <c r="S4" s="9"/>
    </row>
    <row r="5" spans="1:19" ht="15.6" customHeight="1" x14ac:dyDescent="0.25">
      <c r="A5" s="8"/>
      <c r="B5" s="23"/>
      <c r="C5" s="24"/>
      <c r="D5" s="2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  <c r="P5" s="34" t="s">
        <v>2</v>
      </c>
      <c r="Q5" s="30"/>
      <c r="R5" s="31"/>
      <c r="S5" s="9"/>
    </row>
    <row r="6" spans="1:19" ht="15.6" customHeight="1" x14ac:dyDescent="0.25">
      <c r="A6" s="8"/>
      <c r="B6" s="23"/>
      <c r="C6" s="24"/>
      <c r="D6" s="2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  <c r="P6" s="38"/>
      <c r="Q6" s="30"/>
      <c r="R6" s="31"/>
      <c r="S6" s="9"/>
    </row>
    <row r="7" spans="1:19" ht="15.6" customHeight="1" x14ac:dyDescent="0.25">
      <c r="A7" s="8"/>
      <c r="B7" s="23"/>
      <c r="C7" s="24"/>
      <c r="D7" s="2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  <c r="P7" s="1" t="s">
        <v>3</v>
      </c>
      <c r="Q7" s="1" t="s">
        <v>4</v>
      </c>
      <c r="R7" s="1" t="s">
        <v>5</v>
      </c>
      <c r="S7" s="9"/>
    </row>
    <row r="8" spans="1:19" ht="15.6" customHeight="1" x14ac:dyDescent="0.25">
      <c r="A8" s="8"/>
      <c r="B8" s="23"/>
      <c r="C8" s="24"/>
      <c r="D8" s="25"/>
      <c r="E8" s="36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2"/>
      <c r="P8" s="2">
        <v>30</v>
      </c>
      <c r="Q8" s="2" t="s">
        <v>7</v>
      </c>
      <c r="R8" s="2">
        <v>2025</v>
      </c>
      <c r="S8" s="9"/>
    </row>
    <row r="9" spans="1:19" ht="15.6" customHeight="1" x14ac:dyDescent="0.25">
      <c r="A9" s="8"/>
      <c r="B9" s="23"/>
      <c r="C9" s="24"/>
      <c r="D9" s="25"/>
      <c r="E9" s="23"/>
      <c r="F9" s="24"/>
      <c r="G9" s="24"/>
      <c r="H9" s="24"/>
      <c r="I9" s="24"/>
      <c r="J9" s="24"/>
      <c r="K9" s="24"/>
      <c r="L9" s="24"/>
      <c r="M9" s="24"/>
      <c r="N9" s="24"/>
      <c r="O9" s="25"/>
      <c r="P9" s="34" t="s">
        <v>8</v>
      </c>
      <c r="Q9" s="22"/>
      <c r="R9" s="3">
        <v>1</v>
      </c>
      <c r="S9" s="9"/>
    </row>
    <row r="10" spans="1:19" ht="15.6" customHeight="1" x14ac:dyDescent="0.25">
      <c r="A10" s="8"/>
      <c r="B10" s="26"/>
      <c r="C10" s="27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6"/>
      <c r="Q10" s="28"/>
      <c r="R10" s="3">
        <v>1</v>
      </c>
      <c r="S10" s="9"/>
    </row>
    <row r="11" spans="1:19" ht="15.6" customHeight="1" x14ac:dyDescent="0.25">
      <c r="A11" s="8"/>
      <c r="B11" s="2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9"/>
    </row>
    <row r="12" spans="1:19" ht="15.6" customHeight="1" x14ac:dyDescent="0.25">
      <c r="A12" s="8"/>
      <c r="B12" s="34" t="s">
        <v>9</v>
      </c>
      <c r="C12" s="31"/>
      <c r="D12" s="20"/>
      <c r="E12" s="30"/>
      <c r="F12" s="30"/>
      <c r="G12" s="30"/>
      <c r="H12" s="30"/>
      <c r="I12" s="30"/>
      <c r="J12" s="30"/>
      <c r="K12" s="30"/>
      <c r="L12" s="30"/>
      <c r="M12" s="31"/>
      <c r="N12" s="34" t="s">
        <v>10</v>
      </c>
      <c r="O12" s="31"/>
      <c r="P12" s="20"/>
      <c r="Q12" s="30"/>
      <c r="R12" s="31"/>
      <c r="S12" s="9"/>
    </row>
    <row r="13" spans="1:19" ht="15.6" customHeight="1" x14ac:dyDescent="0.25">
      <c r="A13" s="8"/>
      <c r="B13" s="1" t="s">
        <v>11</v>
      </c>
      <c r="C13" s="2" t="s">
        <v>49</v>
      </c>
      <c r="D13" s="20" t="s">
        <v>99</v>
      </c>
      <c r="E13" s="30"/>
      <c r="F13" s="30"/>
      <c r="G13" s="30"/>
      <c r="H13" s="31"/>
      <c r="I13" s="1" t="s">
        <v>13</v>
      </c>
      <c r="J13" s="2" t="s">
        <v>123</v>
      </c>
      <c r="K13" s="20" t="s">
        <v>124</v>
      </c>
      <c r="L13" s="30"/>
      <c r="M13" s="30"/>
      <c r="N13" s="30"/>
      <c r="O13" s="30"/>
      <c r="P13" s="31"/>
      <c r="Q13" s="1" t="s">
        <v>15</v>
      </c>
      <c r="R13" s="2" t="s">
        <v>102</v>
      </c>
      <c r="S13" s="9"/>
    </row>
    <row r="14" spans="1:19" ht="15.6" customHeight="1" x14ac:dyDescent="0.25">
      <c r="A14" s="8"/>
      <c r="B14" s="2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9"/>
    </row>
    <row r="15" spans="1:19" ht="15.6" customHeight="1" x14ac:dyDescent="0.25">
      <c r="A15" s="8"/>
      <c r="B15" s="34" t="s">
        <v>17</v>
      </c>
      <c r="C15" s="30"/>
      <c r="D15" s="30"/>
      <c r="E15" s="30"/>
      <c r="F15" s="30"/>
      <c r="G15" s="30"/>
      <c r="H15" s="30"/>
      <c r="I15" s="30"/>
      <c r="J15" s="31"/>
      <c r="K15" s="34" t="s">
        <v>18</v>
      </c>
      <c r="L15" s="21"/>
      <c r="M15" s="22"/>
      <c r="N15" s="34" t="s">
        <v>19</v>
      </c>
      <c r="O15" s="30"/>
      <c r="P15" s="31"/>
      <c r="Q15" s="34" t="s">
        <v>20</v>
      </c>
      <c r="R15" s="34" t="s">
        <v>21</v>
      </c>
      <c r="S15" s="9"/>
    </row>
    <row r="16" spans="1:19" ht="15.6" customHeight="1" x14ac:dyDescent="0.25">
      <c r="A16" s="8"/>
      <c r="B16" s="20"/>
      <c r="C16" s="21"/>
      <c r="D16" s="21"/>
      <c r="E16" s="21"/>
      <c r="F16" s="21"/>
      <c r="G16" s="21"/>
      <c r="H16" s="21"/>
      <c r="I16" s="21"/>
      <c r="J16" s="22"/>
      <c r="K16" s="26"/>
      <c r="L16" s="27"/>
      <c r="M16" s="28"/>
      <c r="N16" s="1" t="s">
        <v>22</v>
      </c>
      <c r="O16" s="1" t="s">
        <v>23</v>
      </c>
      <c r="P16" s="1" t="s">
        <v>24</v>
      </c>
      <c r="Q16" s="35"/>
      <c r="R16" s="35"/>
      <c r="S16" s="9"/>
    </row>
    <row r="17" spans="1:19" ht="15.6" customHeight="1" x14ac:dyDescent="0.25">
      <c r="A17" s="8"/>
      <c r="B17" s="23"/>
      <c r="C17" s="24"/>
      <c r="D17" s="24"/>
      <c r="E17" s="24"/>
      <c r="F17" s="24"/>
      <c r="G17" s="24"/>
      <c r="H17" s="24"/>
      <c r="I17" s="24"/>
      <c r="J17" s="25"/>
      <c r="K17" s="20" t="s">
        <v>125</v>
      </c>
      <c r="L17" s="30"/>
      <c r="M17" s="31"/>
      <c r="N17" s="18"/>
      <c r="O17" s="18"/>
      <c r="P17" s="18"/>
      <c r="Q17" s="18"/>
      <c r="R17" s="18">
        <v>327.8</v>
      </c>
      <c r="S17" s="9"/>
    </row>
    <row r="18" spans="1:19" ht="15.6" customHeight="1" x14ac:dyDescent="0.25">
      <c r="A18" s="8"/>
      <c r="B18" s="23"/>
      <c r="C18" s="24"/>
      <c r="D18" s="24"/>
      <c r="E18" s="24"/>
      <c r="F18" s="24"/>
      <c r="G18" s="24"/>
      <c r="H18" s="24"/>
      <c r="I18" s="24"/>
      <c r="J18" s="25"/>
      <c r="K18" s="20" t="s">
        <v>126</v>
      </c>
      <c r="L18" s="30"/>
      <c r="M18" s="31"/>
      <c r="N18" s="18"/>
      <c r="O18" s="18"/>
      <c r="P18" s="18"/>
      <c r="Q18" s="18"/>
      <c r="R18" s="18">
        <v>280</v>
      </c>
      <c r="S18" s="9"/>
    </row>
    <row r="19" spans="1:19" ht="15.6" customHeight="1" x14ac:dyDescent="0.25">
      <c r="A19" s="8"/>
      <c r="B19" s="23"/>
      <c r="C19" s="24"/>
      <c r="D19" s="24"/>
      <c r="E19" s="24"/>
      <c r="F19" s="24"/>
      <c r="G19" s="24"/>
      <c r="H19" s="24"/>
      <c r="I19" s="24"/>
      <c r="J19" s="25"/>
      <c r="K19" s="20" t="s">
        <v>105</v>
      </c>
      <c r="L19" s="30"/>
      <c r="M19" s="31"/>
      <c r="N19" s="18"/>
      <c r="O19" s="18"/>
      <c r="P19" s="18"/>
      <c r="Q19" s="18"/>
      <c r="R19" s="18">
        <f>SUM(R17:R18)</f>
        <v>607.79999999999995</v>
      </c>
      <c r="S19" s="9"/>
    </row>
    <row r="20" spans="1:19" ht="15.6" customHeight="1" x14ac:dyDescent="0.25">
      <c r="A20" s="8"/>
      <c r="B20" s="23"/>
      <c r="C20" s="24"/>
      <c r="D20" s="24"/>
      <c r="E20" s="24"/>
      <c r="F20" s="24"/>
      <c r="G20" s="24"/>
      <c r="H20" s="24"/>
      <c r="I20" s="24"/>
      <c r="J20" s="25"/>
      <c r="K20" s="20" t="s">
        <v>106</v>
      </c>
      <c r="L20" s="30"/>
      <c r="M20" s="31"/>
      <c r="N20" s="18"/>
      <c r="O20" s="18"/>
      <c r="P20" s="18"/>
      <c r="Q20" s="18"/>
      <c r="R20" s="18">
        <f>R19*1.1</f>
        <v>668.58</v>
      </c>
      <c r="S20" s="9"/>
    </row>
    <row r="21" spans="1:19" ht="15.6" customHeight="1" x14ac:dyDescent="0.25">
      <c r="A21" s="8"/>
      <c r="B21" s="23"/>
      <c r="C21" s="24"/>
      <c r="D21" s="24"/>
      <c r="E21" s="24"/>
      <c r="F21" s="24"/>
      <c r="G21" s="24"/>
      <c r="H21" s="24"/>
      <c r="I21" s="24"/>
      <c r="J21" s="25"/>
      <c r="K21" s="20"/>
      <c r="L21" s="30"/>
      <c r="M21" s="31"/>
      <c r="N21" s="18"/>
      <c r="O21" s="18"/>
      <c r="P21" s="18"/>
      <c r="Q21" s="18"/>
      <c r="R21" s="18"/>
      <c r="S21" s="9"/>
    </row>
    <row r="22" spans="1:19" ht="15.6" customHeight="1" x14ac:dyDescent="0.25">
      <c r="A22" s="8"/>
      <c r="B22" s="23"/>
      <c r="C22" s="24"/>
      <c r="D22" s="24"/>
      <c r="E22" s="24"/>
      <c r="F22" s="24"/>
      <c r="G22" s="24"/>
      <c r="H22" s="24"/>
      <c r="I22" s="24"/>
      <c r="J22" s="25"/>
      <c r="K22" s="20"/>
      <c r="L22" s="30"/>
      <c r="M22" s="31"/>
      <c r="N22" s="18"/>
      <c r="O22" s="18"/>
      <c r="P22" s="18"/>
      <c r="Q22" s="18"/>
      <c r="R22" s="18"/>
      <c r="S22" s="9"/>
    </row>
    <row r="23" spans="1:19" ht="15.6" customHeight="1" x14ac:dyDescent="0.25">
      <c r="A23" s="8"/>
      <c r="B23" s="23"/>
      <c r="C23" s="24"/>
      <c r="D23" s="24"/>
      <c r="E23" s="24"/>
      <c r="F23" s="24"/>
      <c r="G23" s="24"/>
      <c r="H23" s="24"/>
      <c r="I23" s="24"/>
      <c r="J23" s="25"/>
      <c r="K23" s="20"/>
      <c r="L23" s="30"/>
      <c r="M23" s="31"/>
      <c r="N23" s="18"/>
      <c r="O23" s="18"/>
      <c r="P23" s="18"/>
      <c r="Q23" s="18"/>
      <c r="R23" s="18"/>
      <c r="S23" s="9"/>
    </row>
    <row r="24" spans="1:19" ht="15.6" customHeight="1" x14ac:dyDescent="0.25">
      <c r="A24" s="8"/>
      <c r="B24" s="23"/>
      <c r="C24" s="24"/>
      <c r="D24" s="24"/>
      <c r="E24" s="24"/>
      <c r="F24" s="24"/>
      <c r="G24" s="24"/>
      <c r="H24" s="24"/>
      <c r="I24" s="24"/>
      <c r="J24" s="25"/>
      <c r="K24" s="20"/>
      <c r="L24" s="30"/>
      <c r="M24" s="31"/>
      <c r="N24" s="18"/>
      <c r="O24" s="18"/>
      <c r="P24" s="18"/>
      <c r="Q24" s="18"/>
      <c r="R24" s="18"/>
      <c r="S24" s="9"/>
    </row>
    <row r="25" spans="1:19" ht="15.6" customHeight="1" x14ac:dyDescent="0.25">
      <c r="A25" s="8"/>
      <c r="B25" s="23"/>
      <c r="C25" s="24"/>
      <c r="D25" s="24"/>
      <c r="E25" s="24"/>
      <c r="F25" s="24"/>
      <c r="G25" s="24"/>
      <c r="H25" s="24"/>
      <c r="I25" s="24"/>
      <c r="J25" s="25"/>
      <c r="K25" s="20"/>
      <c r="L25" s="30"/>
      <c r="M25" s="31"/>
      <c r="N25" s="18"/>
      <c r="O25" s="18"/>
      <c r="P25" s="18"/>
      <c r="Q25" s="18"/>
      <c r="R25" s="18"/>
      <c r="S25" s="9"/>
    </row>
    <row r="26" spans="1:19" ht="15.6" customHeight="1" x14ac:dyDescent="0.25">
      <c r="A26" s="8"/>
      <c r="B26" s="23"/>
      <c r="C26" s="24"/>
      <c r="D26" s="24"/>
      <c r="E26" s="24"/>
      <c r="F26" s="24"/>
      <c r="G26" s="24"/>
      <c r="H26" s="24"/>
      <c r="I26" s="24"/>
      <c r="J26" s="25"/>
      <c r="K26" s="20"/>
      <c r="L26" s="30"/>
      <c r="M26" s="31"/>
      <c r="N26" s="18"/>
      <c r="O26" s="18"/>
      <c r="P26" s="18"/>
      <c r="Q26" s="18"/>
      <c r="R26" s="18"/>
      <c r="S26" s="9"/>
    </row>
    <row r="27" spans="1:19" ht="15.6" customHeight="1" x14ac:dyDescent="0.25">
      <c r="A27" s="8"/>
      <c r="B27" s="23"/>
      <c r="C27" s="24"/>
      <c r="D27" s="24"/>
      <c r="E27" s="24"/>
      <c r="F27" s="24"/>
      <c r="G27" s="24"/>
      <c r="H27" s="24"/>
      <c r="I27" s="24"/>
      <c r="J27" s="25"/>
      <c r="K27" s="20"/>
      <c r="L27" s="30"/>
      <c r="M27" s="31"/>
      <c r="N27" s="18"/>
      <c r="O27" s="18"/>
      <c r="P27" s="18"/>
      <c r="Q27" s="18"/>
      <c r="R27" s="18"/>
      <c r="S27" s="9"/>
    </row>
    <row r="28" spans="1:19" ht="15.6" customHeight="1" x14ac:dyDescent="0.25">
      <c r="A28" s="8"/>
      <c r="B28" s="23"/>
      <c r="C28" s="24"/>
      <c r="D28" s="24"/>
      <c r="E28" s="24"/>
      <c r="F28" s="24"/>
      <c r="G28" s="24"/>
      <c r="H28" s="24"/>
      <c r="I28" s="24"/>
      <c r="J28" s="25"/>
      <c r="K28" s="20"/>
      <c r="L28" s="30"/>
      <c r="M28" s="31"/>
      <c r="N28" s="18"/>
      <c r="O28" s="18"/>
      <c r="P28" s="18"/>
      <c r="Q28" s="18"/>
      <c r="R28" s="18"/>
      <c r="S28" s="9"/>
    </row>
    <row r="29" spans="1:19" ht="15.6" customHeight="1" x14ac:dyDescent="0.25">
      <c r="A29" s="8"/>
      <c r="B29" s="23"/>
      <c r="C29" s="24"/>
      <c r="D29" s="24"/>
      <c r="E29" s="24"/>
      <c r="F29" s="24"/>
      <c r="G29" s="24"/>
      <c r="H29" s="24"/>
      <c r="I29" s="24"/>
      <c r="J29" s="25"/>
      <c r="K29" s="20"/>
      <c r="L29" s="30"/>
      <c r="M29" s="31"/>
      <c r="N29" s="18"/>
      <c r="O29" s="18"/>
      <c r="P29" s="18"/>
      <c r="Q29" s="18"/>
      <c r="R29" s="18"/>
      <c r="S29" s="9"/>
    </row>
    <row r="30" spans="1:19" ht="15.6" customHeight="1" x14ac:dyDescent="0.25">
      <c r="A30" s="8"/>
      <c r="B30" s="23"/>
      <c r="C30" s="24"/>
      <c r="D30" s="24"/>
      <c r="E30" s="24"/>
      <c r="F30" s="24"/>
      <c r="G30" s="24"/>
      <c r="H30" s="24"/>
      <c r="I30" s="24"/>
      <c r="J30" s="25"/>
      <c r="K30" s="20"/>
      <c r="L30" s="30"/>
      <c r="M30" s="31"/>
      <c r="N30" s="18"/>
      <c r="O30" s="18"/>
      <c r="P30" s="18"/>
      <c r="Q30" s="18"/>
      <c r="R30" s="18"/>
      <c r="S30" s="9"/>
    </row>
    <row r="31" spans="1:19" ht="15.6" customHeight="1" x14ac:dyDescent="0.25">
      <c r="A31" s="8"/>
      <c r="B31" s="23"/>
      <c r="C31" s="24"/>
      <c r="D31" s="24"/>
      <c r="E31" s="24"/>
      <c r="F31" s="24"/>
      <c r="G31" s="24"/>
      <c r="H31" s="24"/>
      <c r="I31" s="24"/>
      <c r="J31" s="25"/>
      <c r="K31" s="20"/>
      <c r="L31" s="30"/>
      <c r="M31" s="31"/>
      <c r="N31" s="18"/>
      <c r="O31" s="18"/>
      <c r="P31" s="18"/>
      <c r="Q31" s="18"/>
      <c r="R31" s="18"/>
      <c r="S31" s="9"/>
    </row>
    <row r="32" spans="1:19" ht="15.6" customHeight="1" x14ac:dyDescent="0.25">
      <c r="A32" s="8"/>
      <c r="B32" s="23"/>
      <c r="C32" s="24"/>
      <c r="D32" s="24"/>
      <c r="E32" s="24"/>
      <c r="F32" s="24"/>
      <c r="G32" s="24"/>
      <c r="H32" s="24"/>
      <c r="I32" s="24"/>
      <c r="J32" s="25"/>
      <c r="K32" s="20"/>
      <c r="L32" s="30"/>
      <c r="M32" s="31"/>
      <c r="N32" s="18"/>
      <c r="O32" s="18"/>
      <c r="P32" s="18"/>
      <c r="Q32" s="18"/>
      <c r="R32" s="18"/>
      <c r="S32" s="9"/>
    </row>
    <row r="33" spans="1:19" ht="15.6" customHeight="1" x14ac:dyDescent="0.25">
      <c r="A33" s="8"/>
      <c r="B33" s="23"/>
      <c r="C33" s="24"/>
      <c r="D33" s="24"/>
      <c r="E33" s="24"/>
      <c r="F33" s="24"/>
      <c r="G33" s="24"/>
      <c r="H33" s="24"/>
      <c r="I33" s="24"/>
      <c r="J33" s="25"/>
      <c r="K33" s="20"/>
      <c r="L33" s="30"/>
      <c r="M33" s="31"/>
      <c r="N33" s="18"/>
      <c r="O33" s="18"/>
      <c r="P33" s="18"/>
      <c r="Q33" s="18"/>
      <c r="R33" s="18"/>
      <c r="S33" s="9"/>
    </row>
    <row r="34" spans="1:19" ht="15.6" customHeight="1" x14ac:dyDescent="0.25">
      <c r="A34" s="8"/>
      <c r="B34" s="23"/>
      <c r="C34" s="24"/>
      <c r="D34" s="24"/>
      <c r="E34" s="24"/>
      <c r="F34" s="24"/>
      <c r="G34" s="24"/>
      <c r="H34" s="24"/>
      <c r="I34" s="24"/>
      <c r="J34" s="25"/>
      <c r="K34" s="20"/>
      <c r="L34" s="30"/>
      <c r="M34" s="31"/>
      <c r="N34" s="18"/>
      <c r="O34" s="18"/>
      <c r="P34" s="18"/>
      <c r="Q34" s="18"/>
      <c r="R34" s="18"/>
      <c r="S34" s="9"/>
    </row>
    <row r="35" spans="1:19" ht="15.6" customHeight="1" x14ac:dyDescent="0.25">
      <c r="A35" s="8"/>
      <c r="B35" s="23"/>
      <c r="C35" s="24"/>
      <c r="D35" s="24"/>
      <c r="E35" s="24"/>
      <c r="F35" s="24"/>
      <c r="G35" s="24"/>
      <c r="H35" s="24"/>
      <c r="I35" s="24"/>
      <c r="J35" s="25"/>
      <c r="K35" s="20"/>
      <c r="L35" s="30"/>
      <c r="M35" s="31"/>
      <c r="N35" s="18"/>
      <c r="O35" s="18"/>
      <c r="P35" s="18"/>
      <c r="Q35" s="18"/>
      <c r="R35" s="18"/>
      <c r="S35" s="9"/>
    </row>
    <row r="36" spans="1:19" ht="15.6" customHeight="1" x14ac:dyDescent="0.25">
      <c r="A36" s="8"/>
      <c r="B36" s="23"/>
      <c r="C36" s="24"/>
      <c r="D36" s="24"/>
      <c r="E36" s="24"/>
      <c r="F36" s="24"/>
      <c r="G36" s="24"/>
      <c r="H36" s="24"/>
      <c r="I36" s="24"/>
      <c r="J36" s="25"/>
      <c r="K36" s="20"/>
      <c r="L36" s="30"/>
      <c r="M36" s="31"/>
      <c r="N36" s="18"/>
      <c r="O36" s="18"/>
      <c r="P36" s="18"/>
      <c r="Q36" s="18"/>
      <c r="R36" s="18"/>
      <c r="S36" s="9"/>
    </row>
    <row r="37" spans="1:19" ht="15.6" customHeight="1" x14ac:dyDescent="0.25">
      <c r="A37" s="8"/>
      <c r="B37" s="26"/>
      <c r="C37" s="27"/>
      <c r="D37" s="27"/>
      <c r="E37" s="27"/>
      <c r="F37" s="27"/>
      <c r="G37" s="27"/>
      <c r="H37" s="27"/>
      <c r="I37" s="27"/>
      <c r="J37" s="28"/>
      <c r="K37" s="34" t="s">
        <v>21</v>
      </c>
      <c r="L37" s="30"/>
      <c r="M37" s="30"/>
      <c r="N37" s="30"/>
      <c r="O37" s="30"/>
      <c r="P37" s="30"/>
      <c r="Q37" s="31"/>
      <c r="R37" s="19">
        <f>R20</f>
        <v>668.58</v>
      </c>
      <c r="S37" s="9"/>
    </row>
    <row r="38" spans="1:19" ht="15.6" customHeight="1" x14ac:dyDescent="0.25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 customHeight="1" x14ac:dyDescent="0.25">
      <c r="A39" s="8"/>
      <c r="B39" s="34" t="s">
        <v>26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9"/>
    </row>
    <row r="40" spans="1:19" ht="15.6" customHeight="1" x14ac:dyDescent="0.25">
      <c r="A40" s="8"/>
      <c r="B40" s="20" t="s">
        <v>127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S40" s="9"/>
    </row>
    <row r="41" spans="1:19" ht="15.6" customHeight="1" x14ac:dyDescent="0.25">
      <c r="A41" s="8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9"/>
    </row>
    <row r="42" spans="1:19" ht="15.6" customHeight="1" x14ac:dyDescent="0.25">
      <c r="A42" s="8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9"/>
    </row>
    <row r="43" spans="1:19" ht="15.6" customHeight="1" x14ac:dyDescent="0.25">
      <c r="A43" s="8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9"/>
    </row>
    <row r="44" spans="1:19" ht="15.6" customHeight="1" x14ac:dyDescent="0.25">
      <c r="A44" s="8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9"/>
    </row>
    <row r="45" spans="1:19" ht="15.6" customHeight="1" x14ac:dyDescent="0.25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 customHeight="1" x14ac:dyDescent="0.25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 customHeight="1" x14ac:dyDescent="0.25">
      <c r="A47" s="14"/>
      <c r="B47" s="15" t="s">
        <v>27</v>
      </c>
      <c r="C47" s="16"/>
      <c r="D47" s="16"/>
      <c r="E47" s="16"/>
      <c r="F47" s="16"/>
      <c r="G47" s="16"/>
      <c r="H47" s="16"/>
      <c r="I47" s="15" t="s">
        <v>28</v>
      </c>
      <c r="J47" s="16"/>
      <c r="K47" s="16"/>
      <c r="L47" s="16"/>
      <c r="M47" s="16"/>
      <c r="N47" s="16"/>
      <c r="O47" s="16"/>
      <c r="P47" s="15" t="s">
        <v>29</v>
      </c>
      <c r="Q47" s="16"/>
      <c r="R47" s="16"/>
      <c r="S47" s="17"/>
    </row>
    <row r="48" spans="1:19" ht="15.6" customHeight="1" x14ac:dyDescent="0.2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 customHeight="1" x14ac:dyDescent="0.2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 customHeight="1" x14ac:dyDescent="0.25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 customHeight="1" x14ac:dyDescent="0.25">
      <c r="A51" s="8"/>
      <c r="E51" s="4"/>
      <c r="F51" s="4"/>
      <c r="G51" s="4"/>
      <c r="H51" s="4"/>
      <c r="I51" s="37"/>
      <c r="J51" s="21"/>
      <c r="K51" s="21"/>
      <c r="L51" s="4"/>
      <c r="M51" s="4"/>
      <c r="N51" s="4"/>
      <c r="O51" s="4"/>
      <c r="P51" s="37"/>
      <c r="Q51" s="21"/>
      <c r="R51" s="21"/>
      <c r="S51" s="9"/>
    </row>
    <row r="52" spans="1:19" ht="15.6" customHeight="1" x14ac:dyDescent="0.25">
      <c r="A52" s="8"/>
      <c r="E52" s="4"/>
      <c r="F52" s="4"/>
      <c r="G52" s="4"/>
      <c r="H52" s="4"/>
      <c r="I52" s="29"/>
      <c r="J52" s="24"/>
      <c r="K52" s="24"/>
      <c r="L52" s="4"/>
      <c r="M52" s="4"/>
      <c r="N52" s="4"/>
      <c r="O52" s="4"/>
      <c r="P52" s="29"/>
      <c r="Q52" s="24"/>
      <c r="R52" s="24"/>
      <c r="S52" s="9"/>
    </row>
    <row r="53" spans="1:19" ht="15.6" customHeight="1" x14ac:dyDescent="0.25">
      <c r="A53" s="8"/>
      <c r="E53" s="4"/>
      <c r="F53" s="4"/>
      <c r="G53" s="4"/>
      <c r="H53" s="4"/>
      <c r="I53" s="33"/>
      <c r="J53" s="24"/>
      <c r="K53" s="24"/>
      <c r="L53" s="4"/>
      <c r="M53" s="4"/>
      <c r="N53" s="4"/>
      <c r="O53" s="4"/>
      <c r="P53" s="33"/>
      <c r="Q53" s="24"/>
      <c r="R53" s="24"/>
      <c r="S53" s="9"/>
    </row>
    <row r="54" spans="1:19" ht="15.6" customHeight="1" x14ac:dyDescent="0.25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K20:M20"/>
    <mergeCell ref="K21:M21"/>
    <mergeCell ref="K35:M35"/>
    <mergeCell ref="K26:M26"/>
    <mergeCell ref="K29:M29"/>
    <mergeCell ref="B11:R11"/>
    <mergeCell ref="K17:M17"/>
    <mergeCell ref="P12:R12"/>
    <mergeCell ref="Q15:Q16"/>
    <mergeCell ref="P3:R3"/>
    <mergeCell ref="B14:R14"/>
    <mergeCell ref="B15:J15"/>
    <mergeCell ref="N15:P15"/>
    <mergeCell ref="B3:D10"/>
    <mergeCell ref="P5:R5"/>
    <mergeCell ref="K13:P13"/>
    <mergeCell ref="P4:R4"/>
    <mergeCell ref="P9:Q10"/>
    <mergeCell ref="P6:R6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40:R44"/>
    <mergeCell ref="P52:R52"/>
    <mergeCell ref="K32:M32"/>
    <mergeCell ref="D12:M12"/>
    <mergeCell ref="K22:M22"/>
    <mergeCell ref="I51:K51"/>
    <mergeCell ref="K19:M19"/>
    <mergeCell ref="K28:M28"/>
    <mergeCell ref="K18:M18"/>
    <mergeCell ref="K34:M34"/>
    <mergeCell ref="P51:R51"/>
    <mergeCell ref="K30:M30"/>
    <mergeCell ref="K25:M25"/>
    <mergeCell ref="K33:M33"/>
    <mergeCell ref="K24:M24"/>
    <mergeCell ref="K36:M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F96FF611D84E4E9999ED5C7C9C09F7" ma:contentTypeVersion="14" ma:contentTypeDescription="Crear nuevo documento." ma:contentTypeScope="" ma:versionID="461f1e182736bf1ad4e3d4043b635123">
  <xsd:schema xmlns:xsd="http://www.w3.org/2001/XMLSchema" xmlns:xs="http://www.w3.org/2001/XMLSchema" xmlns:p="http://schemas.microsoft.com/office/2006/metadata/properties" xmlns:ns3="7757c39d-2cd1-4bbc-adb5-99c106770ece" xmlns:ns4="b2cc5507-542f-4d51-baf8-bd02d55fa173" targetNamespace="http://schemas.microsoft.com/office/2006/metadata/properties" ma:root="true" ma:fieldsID="fe1f8bf924254255356ed07c43f06df2" ns3:_="" ns4:_="">
    <xsd:import namespace="7757c39d-2cd1-4bbc-adb5-99c106770ece"/>
    <xsd:import namespace="b2cc5507-542f-4d51-baf8-bd02d55fa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7c39d-2cd1-4bbc-adb5-99c106770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5507-542f-4d51-baf8-bd02d55fa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7c39d-2cd1-4bbc-adb5-99c106770ece" xsi:nil="true"/>
  </documentManagement>
</p:properties>
</file>

<file path=customXml/itemProps1.xml><?xml version="1.0" encoding="utf-8"?>
<ds:datastoreItem xmlns:ds="http://schemas.openxmlformats.org/officeDocument/2006/customXml" ds:itemID="{BF576174-C2A9-41B0-B68E-3BB561DFB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57c39d-2cd1-4bbc-adb5-99c106770ece"/>
    <ds:schemaRef ds:uri="b2cc5507-542f-4d51-baf8-bd02d55fa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ADB587-B5E9-4B16-ABB8-501ED37F1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263A7-ACED-4D80-9C8C-334A7630F3A0}">
  <ds:schemaRefs>
    <ds:schemaRef ds:uri="7757c39d-2cd1-4bbc-adb5-99c106770ece"/>
    <ds:schemaRef ds:uri="http://purl.org/dc/terms/"/>
    <ds:schemaRef ds:uri="http://purl.org/dc/dcmitype/"/>
    <ds:schemaRef ds:uri="b2cc5507-542f-4d51-baf8-bd02d55fa17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4.3.1 Placa-Contrapiso</vt:lpstr>
      <vt:lpstr>4.3.3 PLACA CUBIERTA</vt:lpstr>
      <vt:lpstr>8.1 PISOS ACABADOS</vt:lpstr>
      <vt:lpstr>2.1.1</vt:lpstr>
      <vt:lpstr>2.1.2</vt:lpstr>
      <vt:lpstr>2.1.3</vt:lpstr>
      <vt:lpstr>2.1.4</vt:lpstr>
      <vt:lpstr>2.1.6</vt:lpstr>
      <vt:lpstr>2.2.1</vt:lpstr>
      <vt:lpstr>2.2.2</vt:lpstr>
      <vt:lpstr>4.1.1</vt:lpstr>
      <vt:lpstr>4.2.1</vt:lpstr>
      <vt:lpstr>5.1.1</vt:lpstr>
      <vt:lpstr>5.1.2</vt:lpstr>
      <vt:lpstr>5.1.4</vt:lpstr>
      <vt:lpstr>2.3.1</vt:lpstr>
      <vt:lpstr>4.7.1</vt:lpstr>
      <vt:lpstr>4.8.1</vt:lpstr>
      <vt:lpstr>5.2.1</vt:lpstr>
      <vt:lpstr>2.2.3 ZAPATAS</vt:lpstr>
      <vt:lpstr>2.3.2 ACERO ZAPATAS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 Sánchez Cortés</dc:creator>
  <cp:lastModifiedBy>Santiago Ospina Porras</cp:lastModifiedBy>
  <dcterms:created xsi:type="dcterms:W3CDTF">2025-10-01T01:21:45Z</dcterms:created>
  <dcterms:modified xsi:type="dcterms:W3CDTF">2026-07-07T05:00:31Z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0x01010052F96FF611D84E4E9999ED5C7C9C09F7</vt:lpwstr>
  </property>
</Properties>
</file>