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40" windowWidth="29040" windowHeight="15840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4" i="5" l="1"/>
  <c r="D123" i="5"/>
  <c r="D122" i="5"/>
  <c r="D121" i="5"/>
  <c r="D119" i="5"/>
  <c r="D118" i="5"/>
  <c r="D117" i="5"/>
  <c r="D116" i="5"/>
  <c r="J111" i="5"/>
  <c r="J112" i="5" s="1"/>
  <c r="J113" i="5" s="1"/>
  <c r="J114" i="5" s="1"/>
  <c r="G111" i="5"/>
  <c r="G112" i="5" s="1"/>
  <c r="G113" i="5" s="1"/>
  <c r="G114" i="5" s="1"/>
  <c r="D114" i="5"/>
  <c r="D113" i="5"/>
  <c r="D112" i="5"/>
  <c r="D111" i="5"/>
  <c r="M106" i="5"/>
  <c r="M107" i="5" s="1"/>
  <c r="M108" i="5" s="1"/>
  <c r="M109" i="5" s="1"/>
  <c r="J106" i="5"/>
  <c r="J107" i="5" s="1"/>
  <c r="J108" i="5" s="1"/>
  <c r="J109" i="5" s="1"/>
  <c r="G106" i="5"/>
  <c r="G107" i="5" s="1"/>
  <c r="G108" i="5" s="1"/>
  <c r="G109" i="5" s="1"/>
  <c r="D109" i="5"/>
  <c r="D108" i="5"/>
  <c r="D107" i="5"/>
  <c r="D106" i="5"/>
  <c r="P101" i="5"/>
  <c r="P102" i="5" s="1"/>
  <c r="P103" i="5" s="1"/>
  <c r="P104" i="5" s="1"/>
  <c r="M101" i="5"/>
  <c r="M102" i="5" s="1"/>
  <c r="M103" i="5" s="1"/>
  <c r="M104" i="5" s="1"/>
  <c r="J101" i="5"/>
  <c r="J102" i="5" s="1"/>
  <c r="J103" i="5" s="1"/>
  <c r="J104" i="5" s="1"/>
  <c r="G101" i="5"/>
  <c r="G102" i="5" s="1"/>
  <c r="G103" i="5" s="1"/>
  <c r="G104" i="5" s="1"/>
  <c r="D104" i="5"/>
  <c r="D103" i="5"/>
  <c r="D102" i="5"/>
  <c r="D101" i="5"/>
  <c r="D96" i="5"/>
  <c r="D97" i="5" s="1"/>
  <c r="D98" i="5" s="1"/>
  <c r="D99" i="5" s="1"/>
  <c r="V91" i="5"/>
  <c r="V92" i="5" s="1"/>
  <c r="V93" i="5" s="1"/>
  <c r="V94" i="5" s="1"/>
  <c r="S91" i="5"/>
  <c r="S92" i="5" s="1"/>
  <c r="S93" i="5" s="1"/>
  <c r="S94" i="5" s="1"/>
  <c r="P91" i="5"/>
  <c r="P92" i="5" s="1"/>
  <c r="P93" i="5" s="1"/>
  <c r="P94" i="5" s="1"/>
  <c r="M91" i="5"/>
  <c r="M92" i="5" s="1"/>
  <c r="M93" i="5" s="1"/>
  <c r="M94" i="5" s="1"/>
  <c r="J91" i="5"/>
  <c r="J92" i="5" s="1"/>
  <c r="J93" i="5" s="1"/>
  <c r="J94" i="5" s="1"/>
  <c r="G91" i="5"/>
  <c r="G92" i="5" s="1"/>
  <c r="G93" i="5" s="1"/>
  <c r="G94" i="5" s="1"/>
  <c r="D94" i="5"/>
  <c r="D93" i="5"/>
  <c r="D92" i="5"/>
  <c r="D91" i="5"/>
  <c r="Y86" i="5"/>
  <c r="Y87" i="5" s="1"/>
  <c r="Y88" i="5" s="1"/>
  <c r="Y89" i="5" s="1"/>
  <c r="V86" i="5"/>
  <c r="V87" i="5" s="1"/>
  <c r="V88" i="5" s="1"/>
  <c r="V89" i="5" s="1"/>
  <c r="S86" i="5"/>
  <c r="S87" i="5" s="1"/>
  <c r="S88" i="5" s="1"/>
  <c r="S89" i="5" s="1"/>
  <c r="P86" i="5"/>
  <c r="P87" i="5" s="1"/>
  <c r="P88" i="5" s="1"/>
  <c r="P89" i="5" s="1"/>
  <c r="M86" i="5"/>
  <c r="M87" i="5" s="1"/>
  <c r="M88" i="5" s="1"/>
  <c r="M89" i="5" s="1"/>
  <c r="J86" i="5"/>
  <c r="J87" i="5" s="1"/>
  <c r="J88" i="5" s="1"/>
  <c r="J89" i="5" s="1"/>
  <c r="G86" i="5"/>
  <c r="G87" i="5" s="1"/>
  <c r="G88" i="5" s="1"/>
  <c r="G89" i="5" s="1"/>
  <c r="D89" i="5"/>
  <c r="D88" i="5"/>
  <c r="D87" i="5"/>
  <c r="D86" i="5"/>
  <c r="AB81" i="5"/>
  <c r="AB82" i="5" s="1"/>
  <c r="AB83" i="5" s="1"/>
  <c r="AB84" i="5" s="1"/>
  <c r="Y81" i="5"/>
  <c r="Y82" i="5" s="1"/>
  <c r="Y83" i="5" s="1"/>
  <c r="Y84" i="5" s="1"/>
  <c r="V81" i="5"/>
  <c r="V82" i="5" s="1"/>
  <c r="V83" i="5" s="1"/>
  <c r="V84" i="5" s="1"/>
  <c r="S81" i="5"/>
  <c r="S82" i="5" s="1"/>
  <c r="S83" i="5" s="1"/>
  <c r="S84" i="5" s="1"/>
  <c r="P81" i="5"/>
  <c r="P82" i="5" s="1"/>
  <c r="P83" i="5" s="1"/>
  <c r="P84" i="5" s="1"/>
  <c r="M81" i="5"/>
  <c r="M82" i="5" s="1"/>
  <c r="M83" i="5" s="1"/>
  <c r="M84" i="5" s="1"/>
  <c r="J81" i="5"/>
  <c r="J82" i="5" s="1"/>
  <c r="J83" i="5" s="1"/>
  <c r="J84" i="5" s="1"/>
  <c r="G81" i="5"/>
  <c r="G82" i="5" s="1"/>
  <c r="G83" i="5" s="1"/>
  <c r="G84" i="5" s="1"/>
  <c r="D84" i="5"/>
  <c r="D83" i="5"/>
  <c r="D82" i="5"/>
  <c r="D81" i="5"/>
  <c r="AE76" i="5"/>
  <c r="AE77" i="5" s="1"/>
  <c r="AE78" i="5" s="1"/>
  <c r="AE79" i="5" s="1"/>
  <c r="AB76" i="5"/>
  <c r="AB77" i="5" s="1"/>
  <c r="AB78" i="5" s="1"/>
  <c r="AB79" i="5" s="1"/>
  <c r="Y76" i="5"/>
  <c r="Y77" i="5" s="1"/>
  <c r="Y78" i="5" s="1"/>
  <c r="Y79" i="5" s="1"/>
  <c r="V76" i="5"/>
  <c r="V77" i="5" s="1"/>
  <c r="V78" i="5" s="1"/>
  <c r="V79" i="5" s="1"/>
  <c r="S76" i="5"/>
  <c r="S77" i="5" s="1"/>
  <c r="S78" i="5" s="1"/>
  <c r="S79" i="5" s="1"/>
  <c r="P76" i="5"/>
  <c r="P77" i="5" s="1"/>
  <c r="P78" i="5" s="1"/>
  <c r="P79" i="5" s="1"/>
  <c r="M76" i="5"/>
  <c r="M77" i="5" s="1"/>
  <c r="M78" i="5" s="1"/>
  <c r="M79" i="5" s="1"/>
  <c r="J76" i="5"/>
  <c r="J77" i="5" s="1"/>
  <c r="J78" i="5" s="1"/>
  <c r="J79" i="5" s="1"/>
  <c r="D79" i="5"/>
  <c r="D78" i="5"/>
  <c r="D77" i="5"/>
  <c r="D76" i="5"/>
  <c r="AH71" i="5"/>
  <c r="AH72" i="5" s="1"/>
  <c r="AH73" i="5" s="1"/>
  <c r="AH74" i="5" s="1"/>
  <c r="AE71" i="5"/>
  <c r="AE72" i="5" s="1"/>
  <c r="AE73" i="5" s="1"/>
  <c r="AE74" i="5" s="1"/>
  <c r="AB71" i="5"/>
  <c r="AB72" i="5" s="1"/>
  <c r="AB73" i="5" s="1"/>
  <c r="AB74" i="5" s="1"/>
  <c r="Y71" i="5"/>
  <c r="Y72" i="5" s="1"/>
  <c r="Y73" i="5" s="1"/>
  <c r="Y74" i="5" s="1"/>
  <c r="V71" i="5"/>
  <c r="V72" i="5" s="1"/>
  <c r="V73" i="5" s="1"/>
  <c r="V74" i="5" s="1"/>
  <c r="S71" i="5"/>
  <c r="S72" i="5" s="1"/>
  <c r="S73" i="5" s="1"/>
  <c r="S74" i="5" s="1"/>
  <c r="P71" i="5"/>
  <c r="P72" i="5" s="1"/>
  <c r="P73" i="5" s="1"/>
  <c r="P74" i="5" s="1"/>
  <c r="M71" i="5"/>
  <c r="M72" i="5" s="1"/>
  <c r="M73" i="5" s="1"/>
  <c r="M74" i="5" s="1"/>
  <c r="J71" i="5"/>
  <c r="J72" i="5" s="1"/>
  <c r="J73" i="5" s="1"/>
  <c r="J74" i="5" s="1"/>
  <c r="G71" i="5"/>
  <c r="G72" i="5" s="1"/>
  <c r="G73" i="5" s="1"/>
  <c r="G74" i="5" s="1"/>
  <c r="D74" i="5"/>
  <c r="D73" i="5"/>
  <c r="D72" i="5"/>
  <c r="D71" i="5"/>
  <c r="AK66" i="5"/>
  <c r="AK67" i="5" s="1"/>
  <c r="AK68" i="5" s="1"/>
  <c r="AK69" i="5" s="1"/>
  <c r="AH66" i="5"/>
  <c r="AH67" i="5" s="1"/>
  <c r="AH68" i="5" s="1"/>
  <c r="AH69" i="5" s="1"/>
  <c r="AE66" i="5"/>
  <c r="AE67" i="5" s="1"/>
  <c r="AE68" i="5" s="1"/>
  <c r="AE69" i="5" s="1"/>
  <c r="AB66" i="5"/>
  <c r="AB67" i="5" s="1"/>
  <c r="AB68" i="5" s="1"/>
  <c r="AB69" i="5" s="1"/>
  <c r="Y66" i="5"/>
  <c r="Y67" i="5" s="1"/>
  <c r="Y68" i="5" s="1"/>
  <c r="Y69" i="5" s="1"/>
  <c r="V66" i="5"/>
  <c r="V67" i="5" s="1"/>
  <c r="V68" i="5" s="1"/>
  <c r="V69" i="5" s="1"/>
  <c r="S66" i="5"/>
  <c r="S67" i="5" s="1"/>
  <c r="S68" i="5" s="1"/>
  <c r="S69" i="5" s="1"/>
  <c r="P66" i="5"/>
  <c r="P67" i="5" s="1"/>
  <c r="P68" i="5" s="1"/>
  <c r="P69" i="5" s="1"/>
  <c r="M66" i="5"/>
  <c r="M67" i="5" s="1"/>
  <c r="M68" i="5" s="1"/>
  <c r="M69" i="5" s="1"/>
  <c r="J66" i="5"/>
  <c r="J67" i="5" s="1"/>
  <c r="J68" i="5" s="1"/>
  <c r="J69" i="5" s="1"/>
  <c r="G66" i="5"/>
  <c r="G67" i="5" s="1"/>
  <c r="G68" i="5" s="1"/>
  <c r="G69" i="5" s="1"/>
  <c r="D69" i="5"/>
  <c r="D68" i="5"/>
  <c r="D67" i="5"/>
  <c r="D66" i="5"/>
  <c r="D64" i="5"/>
  <c r="D63" i="5"/>
  <c r="D62" i="5"/>
  <c r="D61" i="5"/>
  <c r="AQ56" i="5"/>
  <c r="AQ57" i="5" s="1"/>
  <c r="AQ58" i="5" s="1"/>
  <c r="AQ59" i="5" s="1"/>
  <c r="AN56" i="5"/>
  <c r="AN57" i="5" s="1"/>
  <c r="AN58" i="5" s="1"/>
  <c r="AN59" i="5" s="1"/>
  <c r="AK56" i="5"/>
  <c r="AK57" i="5" s="1"/>
  <c r="AK58" i="5" s="1"/>
  <c r="AK59" i="5" s="1"/>
  <c r="AH56" i="5"/>
  <c r="AH57" i="5" s="1"/>
  <c r="AH58" i="5" s="1"/>
  <c r="AH59" i="5" s="1"/>
  <c r="AE56" i="5"/>
  <c r="AE57" i="5" s="1"/>
  <c r="AE58" i="5" s="1"/>
  <c r="AE59" i="5" s="1"/>
  <c r="AB56" i="5"/>
  <c r="AB57" i="5" s="1"/>
  <c r="AB58" i="5" s="1"/>
  <c r="AB59" i="5" s="1"/>
  <c r="Y56" i="5"/>
  <c r="Y57" i="5" s="1"/>
  <c r="Y58" i="5" s="1"/>
  <c r="Y59" i="5" s="1"/>
  <c r="V56" i="5"/>
  <c r="V57" i="5" s="1"/>
  <c r="V58" i="5" s="1"/>
  <c r="V59" i="5" s="1"/>
  <c r="S56" i="5"/>
  <c r="S57" i="5" s="1"/>
  <c r="S58" i="5" s="1"/>
  <c r="S59" i="5" s="1"/>
  <c r="P56" i="5"/>
  <c r="P57" i="5" s="1"/>
  <c r="P58" i="5" s="1"/>
  <c r="P59" i="5" s="1"/>
  <c r="M56" i="5"/>
  <c r="M57" i="5" s="1"/>
  <c r="M58" i="5" s="1"/>
  <c r="M59" i="5" s="1"/>
  <c r="J56" i="5"/>
  <c r="J57" i="5" s="1"/>
  <c r="J58" i="5" s="1"/>
  <c r="J59" i="5" s="1"/>
  <c r="G56" i="5"/>
  <c r="G57" i="5" s="1"/>
  <c r="G58" i="5" s="1"/>
  <c r="G59" i="5" s="1"/>
  <c r="D59" i="5"/>
  <c r="D58" i="5"/>
  <c r="D57" i="5"/>
  <c r="D56" i="5"/>
  <c r="AT51" i="5"/>
  <c r="AT52" i="5" s="1"/>
  <c r="AT53" i="5" s="1"/>
  <c r="AT54" i="5" s="1"/>
  <c r="AQ51" i="5"/>
  <c r="AQ52" i="5" s="1"/>
  <c r="AQ53" i="5" s="1"/>
  <c r="AQ54" i="5" s="1"/>
  <c r="AN51" i="5"/>
  <c r="AN52" i="5" s="1"/>
  <c r="AN53" i="5" s="1"/>
  <c r="AN54" i="5" s="1"/>
  <c r="AK51" i="5"/>
  <c r="AK52" i="5" s="1"/>
  <c r="AK53" i="5" s="1"/>
  <c r="AK54" i="5" s="1"/>
  <c r="AH51" i="5"/>
  <c r="AH52" i="5" s="1"/>
  <c r="AH53" i="5" s="1"/>
  <c r="AH54" i="5" s="1"/>
  <c r="AE51" i="5"/>
  <c r="AE52" i="5" s="1"/>
  <c r="AE53" i="5" s="1"/>
  <c r="AE54" i="5" s="1"/>
  <c r="AB51" i="5"/>
  <c r="AB52" i="5" s="1"/>
  <c r="AB53" i="5" s="1"/>
  <c r="AB54" i="5" s="1"/>
  <c r="Y51" i="5"/>
  <c r="Y52" i="5" s="1"/>
  <c r="Y53" i="5" s="1"/>
  <c r="Y54" i="5" s="1"/>
  <c r="V51" i="5"/>
  <c r="V52" i="5" s="1"/>
  <c r="V53" i="5" s="1"/>
  <c r="V54" i="5" s="1"/>
  <c r="S51" i="5"/>
  <c r="S52" i="5" s="1"/>
  <c r="S53" i="5" s="1"/>
  <c r="S54" i="5" s="1"/>
  <c r="P51" i="5"/>
  <c r="P52" i="5" s="1"/>
  <c r="P53" i="5" s="1"/>
  <c r="P54" i="5" s="1"/>
  <c r="M51" i="5"/>
  <c r="M52" i="5" s="1"/>
  <c r="M53" i="5" s="1"/>
  <c r="M54" i="5" s="1"/>
  <c r="J51" i="5"/>
  <c r="J52" i="5" s="1"/>
  <c r="J53" i="5" s="1"/>
  <c r="J54" i="5" s="1"/>
  <c r="G51" i="5"/>
  <c r="G52" i="5" s="1"/>
  <c r="G53" i="5" s="1"/>
  <c r="G54" i="5" s="1"/>
  <c r="D54" i="5"/>
  <c r="D53" i="5"/>
  <c r="D52" i="5"/>
  <c r="D51" i="5"/>
  <c r="AW46" i="5"/>
  <c r="AW47" i="5" s="1"/>
  <c r="AW48" i="5" s="1"/>
  <c r="AW49" i="5" s="1"/>
  <c r="AT46" i="5"/>
  <c r="AT47" i="5" s="1"/>
  <c r="AT48" i="5" s="1"/>
  <c r="AT49" i="5" s="1"/>
  <c r="AQ46" i="5"/>
  <c r="AQ47" i="5" s="1"/>
  <c r="AQ48" i="5" s="1"/>
  <c r="AQ49" i="5" s="1"/>
  <c r="AN46" i="5"/>
  <c r="AN47" i="5" s="1"/>
  <c r="AN48" i="5" s="1"/>
  <c r="AN49" i="5" s="1"/>
  <c r="AK46" i="5"/>
  <c r="AK47" i="5" s="1"/>
  <c r="AK48" i="5" s="1"/>
  <c r="AK49" i="5" s="1"/>
  <c r="AH46" i="5"/>
  <c r="AH47" i="5" s="1"/>
  <c r="AH48" i="5" s="1"/>
  <c r="AH49" i="5" s="1"/>
  <c r="AE46" i="5"/>
  <c r="AE47" i="5" s="1"/>
  <c r="AE48" i="5" s="1"/>
  <c r="AE49" i="5" s="1"/>
  <c r="AB46" i="5"/>
  <c r="AB47" i="5" s="1"/>
  <c r="AB48" i="5" s="1"/>
  <c r="AB49" i="5" s="1"/>
  <c r="Y46" i="5"/>
  <c r="Y47" i="5" s="1"/>
  <c r="Y48" i="5" s="1"/>
  <c r="Y49" i="5" s="1"/>
  <c r="V46" i="5"/>
  <c r="V47" i="5" s="1"/>
  <c r="V48" i="5" s="1"/>
  <c r="V49" i="5" s="1"/>
  <c r="S46" i="5"/>
  <c r="S47" i="5" s="1"/>
  <c r="S48" i="5" s="1"/>
  <c r="S49" i="5" s="1"/>
  <c r="P46" i="5"/>
  <c r="P47" i="5" s="1"/>
  <c r="P48" i="5" s="1"/>
  <c r="P49" i="5" s="1"/>
  <c r="M46" i="5"/>
  <c r="M47" i="5" s="1"/>
  <c r="M48" i="5" s="1"/>
  <c r="M49" i="5" s="1"/>
  <c r="J47" i="5"/>
  <c r="J48" i="5" s="1"/>
  <c r="J49" i="5" s="1"/>
  <c r="J46" i="5"/>
  <c r="G46" i="5"/>
  <c r="G47" i="5" s="1"/>
  <c r="G48" i="5" s="1"/>
  <c r="G49" i="5" s="1"/>
  <c r="D49" i="5"/>
  <c r="D48" i="5"/>
  <c r="D47" i="5"/>
  <c r="D46" i="5"/>
  <c r="AZ41" i="5"/>
  <c r="AZ42" i="5" s="1"/>
  <c r="AZ43" i="5" s="1"/>
  <c r="AZ44" i="5" s="1"/>
  <c r="AW41" i="5"/>
  <c r="AW42" i="5" s="1"/>
  <c r="AW43" i="5" s="1"/>
  <c r="AW44" i="5" s="1"/>
  <c r="AT41" i="5"/>
  <c r="AT42" i="5" s="1"/>
  <c r="AT43" i="5" s="1"/>
  <c r="AT44" i="5" s="1"/>
  <c r="AQ41" i="5"/>
  <c r="AQ42" i="5" s="1"/>
  <c r="AQ43" i="5" s="1"/>
  <c r="AQ44" i="5" s="1"/>
  <c r="AN41" i="5"/>
  <c r="AN42" i="5" s="1"/>
  <c r="AN43" i="5" s="1"/>
  <c r="AN44" i="5" s="1"/>
  <c r="AK41" i="5"/>
  <c r="AK42" i="5" s="1"/>
  <c r="AK43" i="5" s="1"/>
  <c r="AK44" i="5" s="1"/>
  <c r="AH41" i="5"/>
  <c r="AH42" i="5" s="1"/>
  <c r="AH43" i="5" s="1"/>
  <c r="AH44" i="5" s="1"/>
  <c r="AE42" i="5"/>
  <c r="AE43" i="5" s="1"/>
  <c r="AE44" i="5" s="1"/>
  <c r="AE41" i="5"/>
  <c r="AB41" i="5"/>
  <c r="AB42" i="5" s="1"/>
  <c r="AB43" i="5" s="1"/>
  <c r="AB44" i="5" s="1"/>
  <c r="Y41" i="5"/>
  <c r="Y42" i="5" s="1"/>
  <c r="Y43" i="5" s="1"/>
  <c r="Y44" i="5" s="1"/>
  <c r="V41" i="5"/>
  <c r="V42" i="5" s="1"/>
  <c r="V43" i="5" s="1"/>
  <c r="V44" i="5" s="1"/>
  <c r="S41" i="5"/>
  <c r="S42" i="5" s="1"/>
  <c r="S43" i="5" s="1"/>
  <c r="S44" i="5" s="1"/>
  <c r="P41" i="5"/>
  <c r="P42" i="5" s="1"/>
  <c r="P43" i="5" s="1"/>
  <c r="P44" i="5" s="1"/>
  <c r="M41" i="5"/>
  <c r="M42" i="5" s="1"/>
  <c r="M43" i="5" s="1"/>
  <c r="M44" i="5" s="1"/>
  <c r="J41" i="5"/>
  <c r="J42" i="5" s="1"/>
  <c r="J43" i="5" s="1"/>
  <c r="J44" i="5" s="1"/>
  <c r="G41" i="5"/>
  <c r="G42" i="5" s="1"/>
  <c r="G43" i="5" s="1"/>
  <c r="G44" i="5" s="1"/>
  <c r="D44" i="5"/>
  <c r="D43" i="5"/>
  <c r="D42" i="5"/>
  <c r="D41" i="5"/>
  <c r="E40" i="5"/>
  <c r="BC36" i="5"/>
  <c r="BC37" i="5" s="1"/>
  <c r="BC38" i="5" s="1"/>
  <c r="BC39" i="5" s="1"/>
  <c r="AZ36" i="5"/>
  <c r="AZ37" i="5" s="1"/>
  <c r="AZ38" i="5" s="1"/>
  <c r="AZ39" i="5" s="1"/>
  <c r="AW36" i="5"/>
  <c r="AW37" i="5" s="1"/>
  <c r="AW38" i="5" s="1"/>
  <c r="AW39" i="5" s="1"/>
  <c r="AT36" i="5"/>
  <c r="AT37" i="5" s="1"/>
  <c r="AT38" i="5" s="1"/>
  <c r="AT39" i="5" s="1"/>
  <c r="AQ36" i="5"/>
  <c r="AQ37" i="5" s="1"/>
  <c r="AQ38" i="5" s="1"/>
  <c r="AQ39" i="5" s="1"/>
  <c r="AK36" i="5"/>
  <c r="AK37" i="5" s="1"/>
  <c r="AK38" i="5" s="1"/>
  <c r="AK39" i="5" s="1"/>
  <c r="AH36" i="5"/>
  <c r="AH37" i="5" s="1"/>
  <c r="AH38" i="5" s="1"/>
  <c r="AH39" i="5" s="1"/>
  <c r="AE36" i="5"/>
  <c r="AE37" i="5" s="1"/>
  <c r="AE38" i="5" s="1"/>
  <c r="AE39" i="5" s="1"/>
  <c r="AB36" i="5"/>
  <c r="AB37" i="5" s="1"/>
  <c r="AB38" i="5" s="1"/>
  <c r="AB39" i="5" s="1"/>
  <c r="Y36" i="5"/>
  <c r="Y37" i="5" s="1"/>
  <c r="Y38" i="5" s="1"/>
  <c r="Y39" i="5" s="1"/>
  <c r="V36" i="5"/>
  <c r="V37" i="5" s="1"/>
  <c r="V38" i="5" s="1"/>
  <c r="V39" i="5" s="1"/>
  <c r="S36" i="5"/>
  <c r="S37" i="5" s="1"/>
  <c r="S38" i="5" s="1"/>
  <c r="S39" i="5" s="1"/>
  <c r="P36" i="5"/>
  <c r="P37" i="5" s="1"/>
  <c r="P38" i="5" s="1"/>
  <c r="P39" i="5" s="1"/>
  <c r="M36" i="5"/>
  <c r="M37" i="5" s="1"/>
  <c r="M38" i="5" s="1"/>
  <c r="M39" i="5" s="1"/>
  <c r="J36" i="5"/>
  <c r="J37" i="5" s="1"/>
  <c r="J38" i="5" s="1"/>
  <c r="J39" i="5" s="1"/>
  <c r="G36" i="5"/>
  <c r="G37" i="5" s="1"/>
  <c r="G38" i="5" s="1"/>
  <c r="G39" i="5" s="1"/>
  <c r="D36" i="5"/>
  <c r="D37" i="5" s="1"/>
  <c r="D38" i="5" s="1"/>
  <c r="D39" i="5" s="1"/>
  <c r="G31" i="5"/>
  <c r="G32" i="5"/>
  <c r="G33" i="5" s="1"/>
  <c r="G34" i="5" s="1"/>
  <c r="G61" i="5"/>
  <c r="G62" i="5" s="1"/>
  <c r="G63" i="5" s="1"/>
  <c r="G64" i="5" s="1"/>
  <c r="G76" i="5"/>
  <c r="G77" i="5" s="1"/>
  <c r="G78" i="5" s="1"/>
  <c r="G79" i="5" s="1"/>
  <c r="G96" i="5"/>
  <c r="G97" i="5"/>
  <c r="G98" i="5" s="1"/>
  <c r="G99" i="5" s="1"/>
  <c r="G116" i="5"/>
  <c r="G117" i="5" s="1"/>
  <c r="G118" i="5" s="1"/>
  <c r="G119" i="5" s="1"/>
  <c r="BF31" i="5"/>
  <c r="BF32" i="5" s="1"/>
  <c r="BF33" i="5" s="1"/>
  <c r="BF34" i="5" s="1"/>
  <c r="BC31" i="5"/>
  <c r="BC32" i="5" s="1"/>
  <c r="BC33" i="5" s="1"/>
  <c r="BC34" i="5" s="1"/>
  <c r="AZ31" i="5"/>
  <c r="AZ32" i="5" s="1"/>
  <c r="AZ33" i="5" s="1"/>
  <c r="AZ34" i="5" s="1"/>
  <c r="AW31" i="5"/>
  <c r="AW32" i="5" s="1"/>
  <c r="AW33" i="5" s="1"/>
  <c r="AW34" i="5" s="1"/>
  <c r="AT31" i="5"/>
  <c r="AT32" i="5" s="1"/>
  <c r="AT33" i="5" s="1"/>
  <c r="AT34" i="5" s="1"/>
  <c r="AQ31" i="5"/>
  <c r="AQ32" i="5"/>
  <c r="AQ33" i="5" s="1"/>
  <c r="AQ34" i="5" s="1"/>
  <c r="AN31" i="5"/>
  <c r="AN32" i="5"/>
  <c r="AN33" i="5" s="1"/>
  <c r="AN34" i="5" s="1"/>
  <c r="AN36" i="5"/>
  <c r="AN37" i="5" s="1"/>
  <c r="AN38" i="5" s="1"/>
  <c r="AN39" i="5" s="1"/>
  <c r="AN61" i="5"/>
  <c r="AN62" i="5"/>
  <c r="AN63" i="5" s="1"/>
  <c r="AN64" i="5" s="1"/>
  <c r="AK31" i="5"/>
  <c r="AK32" i="5" s="1"/>
  <c r="AK33" i="5" s="1"/>
  <c r="AK34" i="5" s="1"/>
  <c r="AK61" i="5"/>
  <c r="AK62" i="5" s="1"/>
  <c r="AK63" i="5" s="1"/>
  <c r="AK64" i="5" s="1"/>
  <c r="AH31" i="5"/>
  <c r="AH32" i="5" s="1"/>
  <c r="AH33" i="5" s="1"/>
  <c r="AH34" i="5" s="1"/>
  <c r="AH61" i="5"/>
  <c r="AH62" i="5"/>
  <c r="AH63" i="5" s="1"/>
  <c r="AH64" i="5" s="1"/>
  <c r="AE31" i="5"/>
  <c r="AE32" i="5" s="1"/>
  <c r="AE33" i="5" s="1"/>
  <c r="AE34" i="5" s="1"/>
  <c r="AE61" i="5"/>
  <c r="AE62" i="5" s="1"/>
  <c r="AE63" i="5" s="1"/>
  <c r="AE64" i="5" s="1"/>
  <c r="AB31" i="5"/>
  <c r="AB32" i="5" s="1"/>
  <c r="AB33" i="5" s="1"/>
  <c r="AB34" i="5" s="1"/>
  <c r="AB61" i="5"/>
  <c r="AB62" i="5" s="1"/>
  <c r="AB63" i="5" s="1"/>
  <c r="AB64" i="5" s="1"/>
  <c r="Y31" i="5"/>
  <c r="Y32" i="5" s="1"/>
  <c r="Y33" i="5" s="1"/>
  <c r="Y34" i="5" s="1"/>
  <c r="Y61" i="5"/>
  <c r="Y62" i="5" s="1"/>
  <c r="Y63" i="5" s="1"/>
  <c r="Y64" i="5" s="1"/>
  <c r="V31" i="5"/>
  <c r="V32" i="5" s="1"/>
  <c r="V33" i="5" s="1"/>
  <c r="V34" i="5" s="1"/>
  <c r="V61" i="5"/>
  <c r="V62" i="5" s="1"/>
  <c r="V63" i="5" s="1"/>
  <c r="V64" i="5" s="1"/>
  <c r="S31" i="5"/>
  <c r="S32" i="5" s="1"/>
  <c r="S33" i="5" s="1"/>
  <c r="S34" i="5" s="1"/>
  <c r="S61" i="5"/>
  <c r="S62" i="5"/>
  <c r="S63" i="5"/>
  <c r="S64" i="5" s="1"/>
  <c r="S96" i="5"/>
  <c r="S97" i="5" s="1"/>
  <c r="S98" i="5" s="1"/>
  <c r="S99" i="5" s="1"/>
  <c r="P31" i="5"/>
  <c r="P32" i="5"/>
  <c r="P33" i="5"/>
  <c r="P34" i="5" s="1"/>
  <c r="P61" i="5"/>
  <c r="P62" i="5"/>
  <c r="P63" i="5" s="1"/>
  <c r="P64" i="5" s="1"/>
  <c r="P96" i="5"/>
  <c r="P97" i="5" s="1"/>
  <c r="P98" i="5" s="1"/>
  <c r="P99" i="5" s="1"/>
  <c r="M31" i="5"/>
  <c r="M32" i="5" s="1"/>
  <c r="M33" i="5" s="1"/>
  <c r="M34" i="5" s="1"/>
  <c r="M61" i="5"/>
  <c r="M62" i="5" s="1"/>
  <c r="M63" i="5" s="1"/>
  <c r="M64" i="5" s="1"/>
  <c r="M96" i="5"/>
  <c r="M97" i="5"/>
  <c r="M98" i="5" s="1"/>
  <c r="M99" i="5" s="1"/>
  <c r="J31" i="5"/>
  <c r="J32" i="5" s="1"/>
  <c r="J33" i="5" s="1"/>
  <c r="J34" i="5" s="1"/>
  <c r="J61" i="5"/>
  <c r="J62" i="5" s="1"/>
  <c r="J63" i="5" s="1"/>
  <c r="J64" i="5" s="1"/>
  <c r="J96" i="5"/>
  <c r="J97" i="5" s="1"/>
  <c r="J98" i="5" s="1"/>
  <c r="J99" i="5" s="1"/>
  <c r="BI26" i="5"/>
  <c r="BI27" i="5" s="1"/>
  <c r="BI28" i="5" s="1"/>
  <c r="BI29" i="5" s="1"/>
  <c r="BF26" i="5"/>
  <c r="BF27" i="5" s="1"/>
  <c r="BF28" i="5" s="1"/>
  <c r="BF29" i="5" s="1"/>
  <c r="BC26" i="5"/>
  <c r="BC27" i="5" s="1"/>
  <c r="BC28" i="5" s="1"/>
  <c r="BC29" i="5" s="1"/>
  <c r="AZ26" i="5"/>
  <c r="AZ27" i="5" s="1"/>
  <c r="AZ28" i="5" s="1"/>
  <c r="AZ29" i="5" s="1"/>
  <c r="AW26" i="5"/>
  <c r="AW27" i="5" s="1"/>
  <c r="AW28" i="5" s="1"/>
  <c r="AW29" i="5" s="1"/>
  <c r="AT26" i="5"/>
  <c r="AT27" i="5" s="1"/>
  <c r="AT28" i="5" s="1"/>
  <c r="AT29" i="5" s="1"/>
  <c r="AQ26" i="5"/>
  <c r="AQ27" i="5" s="1"/>
  <c r="AQ28" i="5" s="1"/>
  <c r="AQ29" i="5" s="1"/>
  <c r="AN26" i="5"/>
  <c r="AN27" i="5" s="1"/>
  <c r="AN28" i="5" s="1"/>
  <c r="AN29" i="5" s="1"/>
  <c r="AK26" i="5"/>
  <c r="AK27" i="5" s="1"/>
  <c r="AK28" i="5" s="1"/>
  <c r="AK29" i="5" s="1"/>
  <c r="AH26" i="5"/>
  <c r="AH27" i="5" s="1"/>
  <c r="AH28" i="5" s="1"/>
  <c r="AH29" i="5" s="1"/>
  <c r="AE26" i="5"/>
  <c r="AE27" i="5" s="1"/>
  <c r="AE28" i="5" s="1"/>
  <c r="AE29" i="5" s="1"/>
  <c r="AB26" i="5"/>
  <c r="AB27" i="5" s="1"/>
  <c r="AB28" i="5" s="1"/>
  <c r="AB29" i="5" s="1"/>
  <c r="Y26" i="5"/>
  <c r="Y27" i="5" s="1"/>
  <c r="Y28" i="5" s="1"/>
  <c r="Y29" i="5" s="1"/>
  <c r="V26" i="5"/>
  <c r="V27" i="5" s="1"/>
  <c r="V28" i="5" s="1"/>
  <c r="V29" i="5" s="1"/>
  <c r="S26" i="5"/>
  <c r="S27" i="5" s="1"/>
  <c r="S28" i="5" s="1"/>
  <c r="S29" i="5" s="1"/>
  <c r="P26" i="5"/>
  <c r="P27" i="5" s="1"/>
  <c r="P28" i="5" s="1"/>
  <c r="P29" i="5" s="1"/>
  <c r="M26" i="5"/>
  <c r="M27" i="5" s="1"/>
  <c r="M28" i="5" s="1"/>
  <c r="M29" i="5" s="1"/>
  <c r="J26" i="5"/>
  <c r="J27" i="5" s="1"/>
  <c r="J28" i="5" s="1"/>
  <c r="J29" i="5" s="1"/>
  <c r="G26" i="5"/>
  <c r="G27" i="5" s="1"/>
  <c r="H25" i="5"/>
  <c r="H26" i="5"/>
  <c r="D31" i="5"/>
  <c r="D32" i="5" s="1"/>
  <c r="D33" i="5" s="1"/>
  <c r="D34" i="5" s="1"/>
  <c r="D26" i="5"/>
  <c r="D27" i="5"/>
  <c r="D28" i="5" s="1"/>
  <c r="D29" i="5" s="1"/>
  <c r="BL21" i="5"/>
  <c r="BL22" i="5" s="1"/>
  <c r="BL23" i="5" s="1"/>
  <c r="BL24" i="5" s="1"/>
  <c r="BI21" i="5"/>
  <c r="BI22" i="5" s="1"/>
  <c r="BI23" i="5" s="1"/>
  <c r="BI24" i="5" s="1"/>
  <c r="BF21" i="5"/>
  <c r="BF22" i="5" s="1"/>
  <c r="BF23" i="5" s="1"/>
  <c r="BF24" i="5" s="1"/>
  <c r="BC21" i="5"/>
  <c r="BC22" i="5" s="1"/>
  <c r="BC23" i="5" s="1"/>
  <c r="BC24" i="5" s="1"/>
  <c r="AZ21" i="5"/>
  <c r="AZ22" i="5" s="1"/>
  <c r="AZ23" i="5" s="1"/>
  <c r="AZ24" i="5" s="1"/>
  <c r="AW21" i="5"/>
  <c r="AW22" i="5" s="1"/>
  <c r="AW23" i="5" s="1"/>
  <c r="AW24" i="5" s="1"/>
  <c r="AT21" i="5"/>
  <c r="AT22" i="5" s="1"/>
  <c r="AT23" i="5" s="1"/>
  <c r="AT24" i="5" s="1"/>
  <c r="AQ21" i="5"/>
  <c r="AQ22" i="5" s="1"/>
  <c r="AQ23" i="5" s="1"/>
  <c r="AQ24" i="5" s="1"/>
  <c r="AN21" i="5"/>
  <c r="AN22" i="5" s="1"/>
  <c r="AN23" i="5" s="1"/>
  <c r="AN24" i="5" s="1"/>
  <c r="AK21" i="5"/>
  <c r="AK22" i="5" s="1"/>
  <c r="AK23" i="5" s="1"/>
  <c r="AK24" i="5" s="1"/>
  <c r="AH21" i="5"/>
  <c r="AH22" i="5" s="1"/>
  <c r="AH23" i="5" s="1"/>
  <c r="AH24" i="5" s="1"/>
  <c r="AE21" i="5"/>
  <c r="AE22" i="5" s="1"/>
  <c r="AE23" i="5" s="1"/>
  <c r="AE24" i="5" s="1"/>
  <c r="AB21" i="5"/>
  <c r="AB22" i="5" s="1"/>
  <c r="AB23" i="5" s="1"/>
  <c r="AB24" i="5" s="1"/>
  <c r="Y21" i="5"/>
  <c r="Y22" i="5" s="1"/>
  <c r="Y23" i="5" s="1"/>
  <c r="Y24" i="5" s="1"/>
  <c r="V21" i="5"/>
  <c r="V22" i="5" s="1"/>
  <c r="V23" i="5" s="1"/>
  <c r="V24" i="5" s="1"/>
  <c r="S21" i="5"/>
  <c r="S22" i="5" s="1"/>
  <c r="S23" i="5" s="1"/>
  <c r="S24" i="5" s="1"/>
  <c r="P21" i="5"/>
  <c r="P22" i="5" s="1"/>
  <c r="P23" i="5" s="1"/>
  <c r="P24" i="5" s="1"/>
  <c r="M21" i="5"/>
  <c r="M22" i="5" s="1"/>
  <c r="M23" i="5" s="1"/>
  <c r="M24" i="5" s="1"/>
  <c r="J21" i="5"/>
  <c r="J22" i="5" s="1"/>
  <c r="J23" i="5" s="1"/>
  <c r="J24" i="5" s="1"/>
  <c r="G21" i="5"/>
  <c r="G22" i="5" s="1"/>
  <c r="G23" i="5" s="1"/>
  <c r="G24" i="5" s="1"/>
  <c r="D21" i="5"/>
  <c r="D22" i="5" s="1"/>
  <c r="D23" i="5" s="1"/>
  <c r="D24" i="5" s="1"/>
  <c r="D16" i="5"/>
  <c r="G28" i="5" l="1"/>
  <c r="H27" i="5"/>
  <c r="BO16" i="5"/>
  <c r="BO17" i="5" s="1"/>
  <c r="BO18" i="5" s="1"/>
  <c r="BO19" i="5" s="1"/>
  <c r="BL16" i="5"/>
  <c r="BL17" i="5" s="1"/>
  <c r="BL18" i="5" s="1"/>
  <c r="BL19" i="5" s="1"/>
  <c r="BI16" i="5"/>
  <c r="BI17" i="5" s="1"/>
  <c r="BI18" i="5" s="1"/>
  <c r="BI19" i="5" s="1"/>
  <c r="BF16" i="5"/>
  <c r="BF17" i="5" s="1"/>
  <c r="BF18" i="5" s="1"/>
  <c r="BF19" i="5" s="1"/>
  <c r="BC16" i="5"/>
  <c r="BC17" i="5" s="1"/>
  <c r="BC18" i="5" s="1"/>
  <c r="BC19" i="5" s="1"/>
  <c r="AZ16" i="5"/>
  <c r="AZ17" i="5" s="1"/>
  <c r="AZ18" i="5" s="1"/>
  <c r="AZ19" i="5" s="1"/>
  <c r="AW16" i="5"/>
  <c r="AW17" i="5" s="1"/>
  <c r="AW18" i="5" s="1"/>
  <c r="AW19" i="5" s="1"/>
  <c r="AT16" i="5"/>
  <c r="AT17" i="5" s="1"/>
  <c r="AT18" i="5" s="1"/>
  <c r="AT19" i="5" s="1"/>
  <c r="AQ16" i="5"/>
  <c r="AQ17" i="5" s="1"/>
  <c r="AQ18" i="5" s="1"/>
  <c r="AQ19" i="5" s="1"/>
  <c r="AN16" i="5"/>
  <c r="AN17" i="5" s="1"/>
  <c r="AN18" i="5" s="1"/>
  <c r="AN19" i="5" s="1"/>
  <c r="AK16" i="5"/>
  <c r="AK17" i="5" s="1"/>
  <c r="AK18" i="5" s="1"/>
  <c r="AK19" i="5" s="1"/>
  <c r="AH16" i="5"/>
  <c r="AH17" i="5" s="1"/>
  <c r="AH18" i="5" s="1"/>
  <c r="AH19" i="5" s="1"/>
  <c r="AE16" i="5"/>
  <c r="AE17" i="5" s="1"/>
  <c r="AE18" i="5" s="1"/>
  <c r="AE19" i="5" s="1"/>
  <c r="AB16" i="5"/>
  <c r="AB17" i="5" s="1"/>
  <c r="AB18" i="5" s="1"/>
  <c r="AB19" i="5" s="1"/>
  <c r="Y16" i="5"/>
  <c r="Y17" i="5" s="1"/>
  <c r="Y18" i="5" s="1"/>
  <c r="Y19" i="5" s="1"/>
  <c r="V16" i="5"/>
  <c r="V17" i="5" s="1"/>
  <c r="V18" i="5" s="1"/>
  <c r="V19" i="5" s="1"/>
  <c r="S16" i="5"/>
  <c r="S17" i="5" s="1"/>
  <c r="S18" i="5" s="1"/>
  <c r="S19" i="5" s="1"/>
  <c r="P16" i="5"/>
  <c r="P17" i="5" s="1"/>
  <c r="P18" i="5" s="1"/>
  <c r="P19" i="5" s="1"/>
  <c r="M16" i="5"/>
  <c r="M17" i="5" s="1"/>
  <c r="M18" i="5" s="1"/>
  <c r="M19" i="5" s="1"/>
  <c r="J16" i="5"/>
  <c r="J17" i="5" s="1"/>
  <c r="J18" i="5" s="1"/>
  <c r="J19" i="5" s="1"/>
  <c r="G16" i="5"/>
  <c r="G17" i="5" s="1"/>
  <c r="G18" i="5" s="1"/>
  <c r="G19" i="5" s="1"/>
  <c r="D19" i="5"/>
  <c r="D18" i="5"/>
  <c r="D17" i="5"/>
  <c r="BR11" i="5"/>
  <c r="BR12" i="5" s="1"/>
  <c r="BR13" i="5" s="1"/>
  <c r="BR14" i="5" s="1"/>
  <c r="BO11" i="5"/>
  <c r="BO12" i="5" s="1"/>
  <c r="BO13" i="5" s="1"/>
  <c r="BO14" i="5" s="1"/>
  <c r="BL11" i="5"/>
  <c r="BL12" i="5" s="1"/>
  <c r="BL13" i="5" s="1"/>
  <c r="BL14" i="5" s="1"/>
  <c r="BI11" i="5"/>
  <c r="BI12" i="5" s="1"/>
  <c r="BI13" i="5" s="1"/>
  <c r="BI14" i="5" s="1"/>
  <c r="BF11" i="5"/>
  <c r="BF12" i="5" s="1"/>
  <c r="BF13" i="5" s="1"/>
  <c r="BF14" i="5" s="1"/>
  <c r="BC11" i="5"/>
  <c r="BC12" i="5" s="1"/>
  <c r="BC13" i="5" s="1"/>
  <c r="BC14" i="5" s="1"/>
  <c r="AZ11" i="5"/>
  <c r="AZ12" i="5" s="1"/>
  <c r="AZ13" i="5" s="1"/>
  <c r="AZ14" i="5" s="1"/>
  <c r="AW11" i="5"/>
  <c r="AW12" i="5" s="1"/>
  <c r="AW13" i="5" s="1"/>
  <c r="AW14" i="5" s="1"/>
  <c r="AT11" i="5"/>
  <c r="AT12" i="5" s="1"/>
  <c r="AT13" i="5" s="1"/>
  <c r="AT14" i="5" s="1"/>
  <c r="AQ11" i="5"/>
  <c r="AQ12" i="5" s="1"/>
  <c r="AQ13" i="5" s="1"/>
  <c r="AQ14" i="5" s="1"/>
  <c r="AN11" i="5"/>
  <c r="AN12" i="5" s="1"/>
  <c r="AN13" i="5" s="1"/>
  <c r="AN14" i="5" s="1"/>
  <c r="AK11" i="5"/>
  <c r="AK12" i="5" s="1"/>
  <c r="AK13" i="5" s="1"/>
  <c r="AK14" i="5" s="1"/>
  <c r="AH11" i="5"/>
  <c r="AH12" i="5" s="1"/>
  <c r="AH13" i="5" s="1"/>
  <c r="AH14" i="5" s="1"/>
  <c r="AE11" i="5"/>
  <c r="AE12" i="5" s="1"/>
  <c r="AE13" i="5" s="1"/>
  <c r="AE14" i="5" s="1"/>
  <c r="AB11" i="5"/>
  <c r="AB12" i="5" s="1"/>
  <c r="AB13" i="5" s="1"/>
  <c r="AB14" i="5" s="1"/>
  <c r="Y11" i="5"/>
  <c r="Y12" i="5" s="1"/>
  <c r="Y13" i="5" s="1"/>
  <c r="Y14" i="5" s="1"/>
  <c r="V11" i="5"/>
  <c r="V12" i="5" s="1"/>
  <c r="V13" i="5" s="1"/>
  <c r="V14" i="5" s="1"/>
  <c r="S11" i="5"/>
  <c r="S12" i="5" s="1"/>
  <c r="S13" i="5" s="1"/>
  <c r="S14" i="5" s="1"/>
  <c r="P11" i="5"/>
  <c r="P12" i="5" s="1"/>
  <c r="P13" i="5" s="1"/>
  <c r="P14" i="5" s="1"/>
  <c r="M11" i="5"/>
  <c r="M12" i="5" s="1"/>
  <c r="M13" i="5" s="1"/>
  <c r="M14" i="5" s="1"/>
  <c r="J11" i="5"/>
  <c r="J12" i="5" s="1"/>
  <c r="J13" i="5" s="1"/>
  <c r="J14" i="5" s="1"/>
  <c r="G11" i="5"/>
  <c r="G12" i="5" s="1"/>
  <c r="G13" i="5" s="1"/>
  <c r="G14" i="5" s="1"/>
  <c r="D13" i="5"/>
  <c r="D14" i="5"/>
  <c r="D12" i="5"/>
  <c r="D11" i="5"/>
  <c r="BU6" i="5"/>
  <c r="BU7" i="5" s="1"/>
  <c r="BU8" i="5" s="1"/>
  <c r="BU9" i="5" s="1"/>
  <c r="BR6" i="5"/>
  <c r="BR7" i="5" s="1"/>
  <c r="BR8" i="5" s="1"/>
  <c r="BR9" i="5" s="1"/>
  <c r="BO6" i="5"/>
  <c r="BO7" i="5" s="1"/>
  <c r="BO8" i="5" s="1"/>
  <c r="BO9" i="5" s="1"/>
  <c r="BL6" i="5"/>
  <c r="BL7" i="5" s="1"/>
  <c r="BL8" i="5" s="1"/>
  <c r="BL9" i="5" s="1"/>
  <c r="BI6" i="5"/>
  <c r="BI7" i="5" s="1"/>
  <c r="BI8" i="5" s="1"/>
  <c r="BI9" i="5" s="1"/>
  <c r="BF6" i="5"/>
  <c r="BF7" i="5" s="1"/>
  <c r="BF8" i="5" s="1"/>
  <c r="BF9" i="5" s="1"/>
  <c r="BC6" i="5"/>
  <c r="BC7" i="5" s="1"/>
  <c r="BC8" i="5" s="1"/>
  <c r="BC9" i="5" s="1"/>
  <c r="AZ6" i="5"/>
  <c r="AZ7" i="5" s="1"/>
  <c r="AZ8" i="5" s="1"/>
  <c r="AZ9" i="5" s="1"/>
  <c r="AW6" i="5"/>
  <c r="AW7" i="5" s="1"/>
  <c r="AW8" i="5" s="1"/>
  <c r="AW9" i="5" s="1"/>
  <c r="AT6" i="5"/>
  <c r="AT7" i="5" s="1"/>
  <c r="AT8" i="5" s="1"/>
  <c r="AT9" i="5" s="1"/>
  <c r="AQ6" i="5"/>
  <c r="AQ7" i="5" s="1"/>
  <c r="AQ8" i="5" s="1"/>
  <c r="AQ9" i="5" s="1"/>
  <c r="AN6" i="5"/>
  <c r="AN7" i="5" s="1"/>
  <c r="AN8" i="5" s="1"/>
  <c r="AN9" i="5" s="1"/>
  <c r="AK6" i="5"/>
  <c r="AK7" i="5" s="1"/>
  <c r="AK8" i="5" s="1"/>
  <c r="AK9" i="5" s="1"/>
  <c r="AH6" i="5"/>
  <c r="AH7" i="5" s="1"/>
  <c r="AH8" i="5" s="1"/>
  <c r="AH9" i="5" s="1"/>
  <c r="AE6" i="5"/>
  <c r="AE7" i="5" s="1"/>
  <c r="AE8" i="5" s="1"/>
  <c r="AE9" i="5" s="1"/>
  <c r="AB6" i="5"/>
  <c r="AB7" i="5" s="1"/>
  <c r="AB8" i="5" s="1"/>
  <c r="AB9" i="5" s="1"/>
  <c r="Y6" i="5"/>
  <c r="Y7" i="5" s="1"/>
  <c r="Y8" i="5" s="1"/>
  <c r="Y9" i="5" s="1"/>
  <c r="V6" i="5"/>
  <c r="V7" i="5" s="1"/>
  <c r="V8" i="5" s="1"/>
  <c r="V9" i="5" s="1"/>
  <c r="S6" i="5"/>
  <c r="S7" i="5" s="1"/>
  <c r="S8" i="5" s="1"/>
  <c r="S9" i="5" s="1"/>
  <c r="P6" i="5"/>
  <c r="P7" i="5" s="1"/>
  <c r="P8" i="5" s="1"/>
  <c r="P9" i="5" s="1"/>
  <c r="M6" i="5"/>
  <c r="M7" i="5" s="1"/>
  <c r="M8" i="5" s="1"/>
  <c r="M9" i="5" s="1"/>
  <c r="J6" i="5"/>
  <c r="J7" i="5" s="1"/>
  <c r="J8" i="5" s="1"/>
  <c r="J9" i="5" s="1"/>
  <c r="D6" i="5"/>
  <c r="D7" i="5" s="1"/>
  <c r="G6" i="5"/>
  <c r="G7" i="5" s="1"/>
  <c r="G8" i="5" s="1"/>
  <c r="G9" i="5" s="1"/>
  <c r="E6" i="5"/>
  <c r="G29" i="5" l="1"/>
  <c r="H29" i="5" s="1"/>
  <c r="H28" i="5"/>
  <c r="E7" i="5"/>
  <c r="D8" i="5"/>
  <c r="K5" i="11"/>
  <c r="D9" i="5" l="1"/>
  <c r="E9" i="5" s="1"/>
  <c r="E8" i="5"/>
  <c r="AZ6" i="1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6" i="11"/>
  <c r="AK37" i="11" s="1"/>
  <c r="AK38" i="11" s="1"/>
  <c r="AK39" i="11" s="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6" i="11"/>
  <c r="D107" i="11" s="1"/>
  <c r="D108" i="11" s="1"/>
  <c r="D109" i="11" s="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Q96" i="11" l="1"/>
  <c r="AI56" i="1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 s="1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6" i="2"/>
  <c r="S7" i="2" s="1"/>
  <c r="S8" i="2" s="1"/>
  <c r="S9" i="2" s="1"/>
  <c r="U11" i="2"/>
  <c r="U10" i="2"/>
  <c r="S107" i="2" l="1"/>
  <c r="S108" i="2" s="1"/>
  <c r="S109" i="2" s="1"/>
  <c r="U109" i="2" s="1"/>
  <c r="S47" i="2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V86" i="2" s="1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V107" i="2" s="1"/>
  <c r="U103" i="2"/>
  <c r="V103" i="2" s="1"/>
  <c r="U101" i="2"/>
  <c r="U102" i="2"/>
  <c r="U93" i="2"/>
  <c r="U92" i="2"/>
  <c r="V92" i="2" s="1"/>
  <c r="U91" i="2"/>
  <c r="U88" i="2"/>
  <c r="U81" i="2"/>
  <c r="U78" i="2"/>
  <c r="U77" i="2"/>
  <c r="U76" i="2"/>
  <c r="V76" i="2" s="1"/>
  <c r="U72" i="2"/>
  <c r="V72" i="2" s="1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V47" i="2" s="1"/>
  <c r="U43" i="2"/>
  <c r="U42" i="2"/>
  <c r="U41" i="2"/>
  <c r="U38" i="2"/>
  <c r="V38" i="2" s="1"/>
  <c r="U37" i="2"/>
  <c r="U36" i="2"/>
  <c r="U32" i="2"/>
  <c r="U31" i="2"/>
  <c r="U26" i="2"/>
  <c r="U28" i="2"/>
  <c r="U27" i="2"/>
  <c r="V27" i="2" s="1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U6" i="2" s="1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U18" i="2" s="1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U29" i="2" s="1"/>
  <c r="AT30" i="2"/>
  <c r="AU30" i="2" s="1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U42" i="2" s="1"/>
  <c r="AT43" i="2"/>
  <c r="AT44" i="2"/>
  <c r="AU44" i="2" s="1"/>
  <c r="AT45" i="2"/>
  <c r="AU45" i="2" s="1"/>
  <c r="AT46" i="2"/>
  <c r="AT47" i="2"/>
  <c r="AU47" i="2" s="1"/>
  <c r="AT48" i="2"/>
  <c r="AT49" i="2"/>
  <c r="AU49" i="2" s="1"/>
  <c r="AT50" i="2"/>
  <c r="AT51" i="2"/>
  <c r="AU51" i="2" s="1"/>
  <c r="AT52" i="2"/>
  <c r="AU52" i="2" s="1"/>
  <c r="AT53" i="2"/>
  <c r="AU53" i="2" s="1"/>
  <c r="AT54" i="2"/>
  <c r="AU54" i="2" s="1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U65" i="2" s="1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Z16" i="2" s="1"/>
  <c r="AY17" i="2"/>
  <c r="AZ17" i="2" s="1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Z27" i="2" s="1"/>
  <c r="AY28" i="2"/>
  <c r="AZ28" i="2" s="1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Z51" i="2" s="1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Z64" i="2" s="1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Z75" i="2" s="1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E26" i="2" s="1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E38" i="2" s="1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J26" i="2" s="1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J41" i="2" s="1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J52" i="2" s="1"/>
  <c r="BI53" i="2"/>
  <c r="BJ53" i="2" s="1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J63" i="2" s="1"/>
  <c r="BI64" i="2"/>
  <c r="BJ64" i="2" s="1"/>
  <c r="BI65" i="2"/>
  <c r="BJ65" i="2" s="1"/>
  <c r="BI66" i="2"/>
  <c r="BJ66" i="2" s="1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O12" i="2" s="1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O25" i="2" s="1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O35" i="2" s="1"/>
  <c r="BN36" i="2"/>
  <c r="BO36" i="2" s="1"/>
  <c r="BN37" i="2"/>
  <c r="BN38" i="2"/>
  <c r="BO38" i="2" s="1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O47" i="2" s="1"/>
  <c r="BN48" i="2"/>
  <c r="BO48" i="2" s="1"/>
  <c r="BN49" i="2"/>
  <c r="BO49" i="2" s="1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T13" i="2" s="1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T25" i="2" s="1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T36" i="2" s="1"/>
  <c r="BS37" i="2"/>
  <c r="BS38" i="2"/>
  <c r="BT38" i="2" s="1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T49" i="2" s="1"/>
  <c r="BS50" i="2"/>
  <c r="BT50" i="2" s="1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Y19" i="2" s="1"/>
  <c r="BX20" i="2"/>
  <c r="BY20" i="2" s="1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Y31" i="2" s="1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D19" i="2" s="1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D31" i="2" s="1"/>
  <c r="CC32" i="2"/>
  <c r="CD32" i="2" s="1"/>
  <c r="CC33" i="2"/>
  <c r="CD33" i="2" s="1"/>
  <c r="CC34" i="2"/>
  <c r="CC35" i="2"/>
  <c r="CD35" i="2" s="1"/>
  <c r="CC36" i="2"/>
  <c r="CD36" i="2" s="1"/>
  <c r="CC37" i="2"/>
  <c r="CD37" i="2" s="1"/>
  <c r="CC38" i="2"/>
  <c r="CC39" i="2"/>
  <c r="CC40" i="2"/>
  <c r="CC41" i="2"/>
  <c r="CD41" i="2" s="1"/>
  <c r="CC42" i="2"/>
  <c r="CD42" i="2" s="1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I35" i="2" s="1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N8" i="2" s="1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N19" i="2" s="1"/>
  <c r="CM20" i="2"/>
  <c r="CM21" i="2"/>
  <c r="CN21" i="2" s="1"/>
  <c r="CM22" i="2"/>
  <c r="CM23" i="2"/>
  <c r="CM24" i="2"/>
  <c r="CN24" i="2" s="1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N32" i="2" s="1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S10" i="2" s="1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S21" i="2" s="1"/>
  <c r="CR22" i="2"/>
  <c r="CR23" i="2"/>
  <c r="CS23" i="2" s="1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X15" i="2" s="1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C16" i="2" s="1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H10" i="2" s="1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M7" i="2" s="1"/>
  <c r="DL8" i="2"/>
  <c r="DM8" i="2" s="1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M5" i="2" s="1"/>
  <c r="DG5" i="2"/>
  <c r="DB5" i="2"/>
  <c r="DC5" i="2" s="1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8" i="2"/>
  <c r="AU10" i="2"/>
  <c r="AU14" i="2"/>
  <c r="AU15" i="2"/>
  <c r="AU19" i="2"/>
  <c r="AU21" i="2"/>
  <c r="AU22" i="2"/>
  <c r="AU25" i="2"/>
  <c r="AU26" i="2"/>
  <c r="AU27" i="2"/>
  <c r="AU32" i="2"/>
  <c r="AU35" i="2"/>
  <c r="AU37" i="2"/>
  <c r="AU38" i="2"/>
  <c r="AU40" i="2"/>
  <c r="AU43" i="2"/>
  <c r="AU46" i="2"/>
  <c r="AU48" i="2"/>
  <c r="AU50" i="2"/>
  <c r="AU56" i="2"/>
  <c r="AU61" i="2"/>
  <c r="AU62" i="2"/>
  <c r="AU64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9" i="2"/>
  <c r="AZ20" i="2"/>
  <c r="AZ24" i="2"/>
  <c r="AZ25" i="2"/>
  <c r="AZ26" i="2"/>
  <c r="AZ29" i="2"/>
  <c r="AZ30" i="2"/>
  <c r="AZ35" i="2"/>
  <c r="AZ36" i="2"/>
  <c r="AZ38" i="2"/>
  <c r="AZ40" i="2"/>
  <c r="AZ41" i="2"/>
  <c r="AZ43" i="2"/>
  <c r="AZ46" i="2"/>
  <c r="AZ48" i="2"/>
  <c r="AZ49" i="2"/>
  <c r="AZ52" i="2"/>
  <c r="AZ54" i="2"/>
  <c r="AZ58" i="2"/>
  <c r="AZ59" i="2"/>
  <c r="AZ60" i="2"/>
  <c r="AZ62" i="2"/>
  <c r="AZ65" i="2"/>
  <c r="AZ68" i="2"/>
  <c r="AZ70" i="2"/>
  <c r="AZ72" i="2"/>
  <c r="AZ73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8" i="2"/>
  <c r="BE33" i="2"/>
  <c r="BE34" i="2"/>
  <c r="BE36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8" i="2"/>
  <c r="BJ29" i="2"/>
  <c r="BJ31" i="2"/>
  <c r="BJ36" i="2"/>
  <c r="BJ37" i="2"/>
  <c r="BJ39" i="2"/>
  <c r="BJ42" i="2"/>
  <c r="BJ44" i="2"/>
  <c r="BJ47" i="2"/>
  <c r="BJ48" i="2"/>
  <c r="BJ49" i="2"/>
  <c r="BJ50" i="2"/>
  <c r="BJ51" i="2"/>
  <c r="BJ55" i="2"/>
  <c r="BJ57" i="2"/>
  <c r="BJ60" i="2"/>
  <c r="BJ61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3" i="2"/>
  <c r="BO15" i="2"/>
  <c r="BO17" i="2"/>
  <c r="BO18" i="2"/>
  <c r="BO19" i="2"/>
  <c r="BO21" i="2"/>
  <c r="BO23" i="2"/>
  <c r="BO24" i="2"/>
  <c r="BO26" i="2"/>
  <c r="BO29" i="2"/>
  <c r="BO31" i="2"/>
  <c r="BO32" i="2"/>
  <c r="BO33" i="2"/>
  <c r="BO34" i="2"/>
  <c r="BO37" i="2"/>
  <c r="BO39" i="2"/>
  <c r="BO42" i="2"/>
  <c r="BO43" i="2"/>
  <c r="BO44" i="2"/>
  <c r="BO45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4" i="2"/>
  <c r="BT15" i="2"/>
  <c r="BT16" i="2"/>
  <c r="BT20" i="2"/>
  <c r="BT22" i="2"/>
  <c r="BT23" i="2"/>
  <c r="BT26" i="2"/>
  <c r="BT28" i="2"/>
  <c r="BT30" i="2"/>
  <c r="BT33" i="2"/>
  <c r="BT34" i="2"/>
  <c r="BT37" i="2"/>
  <c r="BT39" i="2"/>
  <c r="BT44" i="2"/>
  <c r="BT46" i="2"/>
  <c r="BT47" i="2"/>
  <c r="BT48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22" i="2"/>
  <c r="BY23" i="2"/>
  <c r="BY24" i="2"/>
  <c r="BY25" i="2"/>
  <c r="BY26" i="2"/>
  <c r="BY27" i="2"/>
  <c r="BY28" i="2"/>
  <c r="BY30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21" i="2"/>
  <c r="CD22" i="2"/>
  <c r="CD23" i="2"/>
  <c r="CD24" i="2"/>
  <c r="CD26" i="2"/>
  <c r="CD28" i="2"/>
  <c r="CD30" i="2"/>
  <c r="CD34" i="2"/>
  <c r="CD38" i="2"/>
  <c r="CD39" i="2"/>
  <c r="CD40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10" i="2"/>
  <c r="CN11" i="2"/>
  <c r="CN12" i="2"/>
  <c r="CN13" i="2"/>
  <c r="CN15" i="2"/>
  <c r="CN18" i="2"/>
  <c r="CN20" i="2"/>
  <c r="CN22" i="2"/>
  <c r="CN23" i="2"/>
  <c r="CN27" i="2"/>
  <c r="CN29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3" i="2"/>
  <c r="CS17" i="2"/>
  <c r="CS18" i="2"/>
  <c r="CS20" i="2"/>
  <c r="CS22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10" i="2"/>
  <c r="DM11" i="2"/>
  <c r="DM13" i="2"/>
  <c r="DR6" i="2"/>
  <c r="DR7" i="2"/>
  <c r="DR9" i="2"/>
  <c r="DP6" i="2"/>
  <c r="DP7" i="2"/>
  <c r="DP8" i="2"/>
  <c r="DP9" i="2"/>
  <c r="DR5" i="2"/>
  <c r="DP5" i="2"/>
  <c r="DK5" i="2"/>
  <c r="DH5" i="2"/>
  <c r="DF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3" i="2"/>
  <c r="V74" i="2"/>
  <c r="V75" i="2"/>
  <c r="V77" i="2"/>
  <c r="V78" i="2"/>
  <c r="V79" i="2"/>
  <c r="V80" i="2"/>
  <c r="V81" i="2"/>
  <c r="V83" i="2"/>
  <c r="V84" i="2"/>
  <c r="V85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4" i="2"/>
  <c r="V105" i="2"/>
  <c r="V106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E124" i="5"/>
  <c r="E123" i="5"/>
  <c r="E122" i="5"/>
  <c r="E121" i="5"/>
  <c r="E120" i="5"/>
  <c r="H119" i="5"/>
  <c r="E119" i="5"/>
  <c r="H118" i="5"/>
  <c r="E118" i="5"/>
  <c r="H117" i="5"/>
  <c r="E117" i="5"/>
  <c r="H116" i="5"/>
  <c r="E116" i="5"/>
  <c r="H115" i="5"/>
  <c r="E115" i="5"/>
  <c r="K114" i="5"/>
  <c r="H114" i="5"/>
  <c r="E114" i="5"/>
  <c r="K113" i="5"/>
  <c r="H113" i="5"/>
  <c r="E113" i="5"/>
  <c r="K112" i="5"/>
  <c r="H112" i="5"/>
  <c r="E112" i="5"/>
  <c r="K111" i="5"/>
  <c r="H111" i="5"/>
  <c r="E111" i="5"/>
  <c r="K110" i="5"/>
  <c r="H110" i="5"/>
  <c r="E110" i="5"/>
  <c r="N109" i="5"/>
  <c r="K109" i="5"/>
  <c r="H109" i="5"/>
  <c r="E109" i="5"/>
  <c r="N108" i="5"/>
  <c r="K108" i="5"/>
  <c r="H108" i="5"/>
  <c r="E108" i="5"/>
  <c r="N107" i="5"/>
  <c r="K107" i="5"/>
  <c r="H107" i="5"/>
  <c r="E107" i="5"/>
  <c r="N106" i="5"/>
  <c r="K106" i="5"/>
  <c r="H106" i="5"/>
  <c r="E106" i="5"/>
  <c r="N105" i="5"/>
  <c r="K105" i="5"/>
  <c r="H105" i="5"/>
  <c r="E105" i="5"/>
  <c r="Q104" i="5"/>
  <c r="N104" i="5"/>
  <c r="K104" i="5"/>
  <c r="H104" i="5"/>
  <c r="E104" i="5"/>
  <c r="Q103" i="5"/>
  <c r="N103" i="5"/>
  <c r="K103" i="5"/>
  <c r="H103" i="5"/>
  <c r="E103" i="5"/>
  <c r="Q102" i="5"/>
  <c r="N102" i="5"/>
  <c r="K102" i="5"/>
  <c r="H102" i="5"/>
  <c r="E102" i="5"/>
  <c r="Q101" i="5"/>
  <c r="N101" i="5"/>
  <c r="K101" i="5"/>
  <c r="H101" i="5"/>
  <c r="E101" i="5"/>
  <c r="Q100" i="5"/>
  <c r="N100" i="5"/>
  <c r="K100" i="5"/>
  <c r="H100" i="5"/>
  <c r="E100" i="5"/>
  <c r="T99" i="5"/>
  <c r="Q99" i="5"/>
  <c r="N99" i="5"/>
  <c r="K99" i="5"/>
  <c r="H99" i="5"/>
  <c r="E99" i="5"/>
  <c r="T98" i="5"/>
  <c r="Q98" i="5"/>
  <c r="N98" i="5"/>
  <c r="K98" i="5"/>
  <c r="H98" i="5"/>
  <c r="E98" i="5"/>
  <c r="T97" i="5"/>
  <c r="Q97" i="5"/>
  <c r="N97" i="5"/>
  <c r="K97" i="5"/>
  <c r="H97" i="5"/>
  <c r="E97" i="5"/>
  <c r="T96" i="5"/>
  <c r="Q96" i="5"/>
  <c r="N96" i="5"/>
  <c r="K96" i="5"/>
  <c r="H96" i="5"/>
  <c r="E96" i="5"/>
  <c r="T95" i="5"/>
  <c r="Q95" i="5"/>
  <c r="N95" i="5"/>
  <c r="K95" i="5"/>
  <c r="H95" i="5"/>
  <c r="E95" i="5"/>
  <c r="W94" i="5"/>
  <c r="T94" i="5"/>
  <c r="Q94" i="5"/>
  <c r="N94" i="5"/>
  <c r="K94" i="5"/>
  <c r="H94" i="5"/>
  <c r="E94" i="5"/>
  <c r="W93" i="5"/>
  <c r="T93" i="5"/>
  <c r="Q93" i="5"/>
  <c r="N93" i="5"/>
  <c r="K93" i="5"/>
  <c r="H93" i="5"/>
  <c r="E93" i="5"/>
  <c r="W92" i="5"/>
  <c r="T92" i="5"/>
  <c r="Q92" i="5"/>
  <c r="N92" i="5"/>
  <c r="K92" i="5"/>
  <c r="H92" i="5"/>
  <c r="E92" i="5"/>
  <c r="W91" i="5"/>
  <c r="T91" i="5"/>
  <c r="Q91" i="5"/>
  <c r="N91" i="5"/>
  <c r="K91" i="5"/>
  <c r="H91" i="5"/>
  <c r="E91" i="5"/>
  <c r="W90" i="5"/>
  <c r="T90" i="5"/>
  <c r="Q90" i="5"/>
  <c r="N90" i="5"/>
  <c r="K90" i="5"/>
  <c r="H90" i="5"/>
  <c r="E90" i="5"/>
  <c r="Z89" i="5"/>
  <c r="W89" i="5"/>
  <c r="T89" i="5"/>
  <c r="Q89" i="5"/>
  <c r="N89" i="5"/>
  <c r="K89" i="5"/>
  <c r="H89" i="5"/>
  <c r="E89" i="5"/>
  <c r="Z88" i="5"/>
  <c r="W88" i="5"/>
  <c r="T88" i="5"/>
  <c r="Q88" i="5"/>
  <c r="N88" i="5"/>
  <c r="K88" i="5"/>
  <c r="H88" i="5"/>
  <c r="E88" i="5"/>
  <c r="Z87" i="5"/>
  <c r="W87" i="5"/>
  <c r="T87" i="5"/>
  <c r="Q87" i="5"/>
  <c r="N87" i="5"/>
  <c r="K87" i="5"/>
  <c r="H87" i="5"/>
  <c r="E87" i="5"/>
  <c r="Z86" i="5"/>
  <c r="W86" i="5"/>
  <c r="T86" i="5"/>
  <c r="Q86" i="5"/>
  <c r="N86" i="5"/>
  <c r="K86" i="5"/>
  <c r="H86" i="5"/>
  <c r="E86" i="5"/>
  <c r="Z85" i="5"/>
  <c r="W85" i="5"/>
  <c r="T85" i="5"/>
  <c r="Q85" i="5"/>
  <c r="N85" i="5"/>
  <c r="K85" i="5"/>
  <c r="H85" i="5"/>
  <c r="E85" i="5"/>
  <c r="AC84" i="5"/>
  <c r="Z84" i="5"/>
  <c r="W84" i="5"/>
  <c r="T84" i="5"/>
  <c r="Q84" i="5"/>
  <c r="N84" i="5"/>
  <c r="K84" i="5"/>
  <c r="H84" i="5"/>
  <c r="E84" i="5"/>
  <c r="AC83" i="5"/>
  <c r="Z83" i="5"/>
  <c r="W83" i="5"/>
  <c r="T83" i="5"/>
  <c r="Q83" i="5"/>
  <c r="N83" i="5"/>
  <c r="K83" i="5"/>
  <c r="H83" i="5"/>
  <c r="E83" i="5"/>
  <c r="AC82" i="5"/>
  <c r="Z82" i="5"/>
  <c r="W82" i="5"/>
  <c r="T82" i="5"/>
  <c r="Q82" i="5"/>
  <c r="N82" i="5"/>
  <c r="K82" i="5"/>
  <c r="H82" i="5"/>
  <c r="E82" i="5"/>
  <c r="AC81" i="5"/>
  <c r="Z81" i="5"/>
  <c r="W81" i="5"/>
  <c r="T81" i="5"/>
  <c r="Q81" i="5"/>
  <c r="N81" i="5"/>
  <c r="K81" i="5"/>
  <c r="H81" i="5"/>
  <c r="E81" i="5"/>
  <c r="AC80" i="5"/>
  <c r="Z80" i="5"/>
  <c r="W80" i="5"/>
  <c r="T80" i="5"/>
  <c r="Q80" i="5"/>
  <c r="N80" i="5"/>
  <c r="K80" i="5"/>
  <c r="H80" i="5"/>
  <c r="E80" i="5"/>
  <c r="AF79" i="5"/>
  <c r="AC79" i="5"/>
  <c r="Z79" i="5"/>
  <c r="W79" i="5"/>
  <c r="T79" i="5"/>
  <c r="Q79" i="5"/>
  <c r="N79" i="5"/>
  <c r="K79" i="5"/>
  <c r="H79" i="5"/>
  <c r="E79" i="5"/>
  <c r="AF78" i="5"/>
  <c r="AC78" i="5"/>
  <c r="Z78" i="5"/>
  <c r="W78" i="5"/>
  <c r="T78" i="5"/>
  <c r="Q78" i="5"/>
  <c r="N78" i="5"/>
  <c r="K78" i="5"/>
  <c r="H78" i="5"/>
  <c r="E78" i="5"/>
  <c r="AF77" i="5"/>
  <c r="AC77" i="5"/>
  <c r="Z77" i="5"/>
  <c r="W77" i="5"/>
  <c r="T77" i="5"/>
  <c r="Q77" i="5"/>
  <c r="N77" i="5"/>
  <c r="K77" i="5"/>
  <c r="H77" i="5"/>
  <c r="E77" i="5"/>
  <c r="AF76" i="5"/>
  <c r="AC76" i="5"/>
  <c r="Z76" i="5"/>
  <c r="W76" i="5"/>
  <c r="T76" i="5"/>
  <c r="Q76" i="5"/>
  <c r="N76" i="5"/>
  <c r="K76" i="5"/>
  <c r="H76" i="5"/>
  <c r="E76" i="5"/>
  <c r="AF75" i="5"/>
  <c r="AC75" i="5"/>
  <c r="Z75" i="5"/>
  <c r="W75" i="5"/>
  <c r="T75" i="5"/>
  <c r="Q75" i="5"/>
  <c r="N75" i="5"/>
  <c r="K75" i="5"/>
  <c r="H75" i="5"/>
  <c r="E75" i="5"/>
  <c r="AI74" i="5"/>
  <c r="AF74" i="5"/>
  <c r="AC74" i="5"/>
  <c r="Z74" i="5"/>
  <c r="W74" i="5"/>
  <c r="T74" i="5"/>
  <c r="Q74" i="5"/>
  <c r="N74" i="5"/>
  <c r="K74" i="5"/>
  <c r="H74" i="5"/>
  <c r="E74" i="5"/>
  <c r="AI73" i="5"/>
  <c r="AF73" i="5"/>
  <c r="AC73" i="5"/>
  <c r="Z73" i="5"/>
  <c r="W73" i="5"/>
  <c r="T73" i="5"/>
  <c r="Q73" i="5"/>
  <c r="N73" i="5"/>
  <c r="K73" i="5"/>
  <c r="H73" i="5"/>
  <c r="E73" i="5"/>
  <c r="AI72" i="5"/>
  <c r="AF72" i="5"/>
  <c r="AC72" i="5"/>
  <c r="Z72" i="5"/>
  <c r="W72" i="5"/>
  <c r="T72" i="5"/>
  <c r="Q72" i="5"/>
  <c r="N72" i="5"/>
  <c r="K72" i="5"/>
  <c r="H72" i="5"/>
  <c r="E72" i="5"/>
  <c r="AI71" i="5"/>
  <c r="AF71" i="5"/>
  <c r="AC71" i="5"/>
  <c r="Z71" i="5"/>
  <c r="W71" i="5"/>
  <c r="T71" i="5"/>
  <c r="Q71" i="5"/>
  <c r="N71" i="5"/>
  <c r="K71" i="5"/>
  <c r="H71" i="5"/>
  <c r="E71" i="5"/>
  <c r="AI70" i="5"/>
  <c r="AF70" i="5"/>
  <c r="AC70" i="5"/>
  <c r="Z70" i="5"/>
  <c r="W70" i="5"/>
  <c r="T70" i="5"/>
  <c r="Q70" i="5"/>
  <c r="N70" i="5"/>
  <c r="K70" i="5"/>
  <c r="H70" i="5"/>
  <c r="E70" i="5"/>
  <c r="AL69" i="5"/>
  <c r="AI69" i="5"/>
  <c r="AF69" i="5"/>
  <c r="AC69" i="5"/>
  <c r="Z69" i="5"/>
  <c r="W69" i="5"/>
  <c r="T69" i="5"/>
  <c r="Q69" i="5"/>
  <c r="N69" i="5"/>
  <c r="K69" i="5"/>
  <c r="H69" i="5"/>
  <c r="E69" i="5"/>
  <c r="AL68" i="5"/>
  <c r="AI68" i="5"/>
  <c r="AF68" i="5"/>
  <c r="AC68" i="5"/>
  <c r="Z68" i="5"/>
  <c r="W68" i="5"/>
  <c r="T68" i="5"/>
  <c r="Q68" i="5"/>
  <c r="N68" i="5"/>
  <c r="K68" i="5"/>
  <c r="H68" i="5"/>
  <c r="E68" i="5"/>
  <c r="AL67" i="5"/>
  <c r="AI67" i="5"/>
  <c r="AF67" i="5"/>
  <c r="AC67" i="5"/>
  <c r="Z67" i="5"/>
  <c r="W67" i="5"/>
  <c r="T67" i="5"/>
  <c r="Q67" i="5"/>
  <c r="N67" i="5"/>
  <c r="K67" i="5"/>
  <c r="H67" i="5"/>
  <c r="E67" i="5"/>
  <c r="AL66" i="5"/>
  <c r="AI66" i="5"/>
  <c r="AF66" i="5"/>
  <c r="AC66" i="5"/>
  <c r="Z66" i="5"/>
  <c r="W66" i="5"/>
  <c r="T66" i="5"/>
  <c r="Q66" i="5"/>
  <c r="N66" i="5"/>
  <c r="K66" i="5"/>
  <c r="H66" i="5"/>
  <c r="E66" i="5"/>
  <c r="AL65" i="5"/>
  <c r="AI65" i="5"/>
  <c r="AF65" i="5"/>
  <c r="AC65" i="5"/>
  <c r="Z65" i="5"/>
  <c r="W65" i="5"/>
  <c r="T65" i="5"/>
  <c r="Q65" i="5"/>
  <c r="N65" i="5"/>
  <c r="K65" i="5"/>
  <c r="H65" i="5"/>
  <c r="E65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E29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E28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E27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E26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E25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10" i="2"/>
  <c r="G10" i="2" s="1"/>
  <c r="F6" i="2" l="1"/>
  <c r="G6" i="2" s="1"/>
  <c r="E20" i="2"/>
  <c r="D23" i="11"/>
  <c r="E22" i="11"/>
  <c r="E37" i="11"/>
  <c r="E29" i="11"/>
  <c r="E41" i="11"/>
  <c r="E19" i="11"/>
  <c r="E45" i="11"/>
  <c r="E33" i="11"/>
  <c r="D11" i="2"/>
  <c r="D7" i="2"/>
  <c r="E10" i="2"/>
  <c r="D26" i="2" l="1"/>
  <c r="D21" i="2"/>
  <c r="F21" i="2" s="1"/>
  <c r="G21" i="2" s="1"/>
  <c r="F20" i="2"/>
  <c r="G20" i="2" s="1"/>
  <c r="D24" i="1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 l="1"/>
  <c r="E22" i="2" s="1"/>
  <c r="E21" i="2"/>
  <c r="E25" i="2"/>
  <c r="F25" i="2"/>
  <c r="G25" i="2" s="1"/>
  <c r="E43" i="1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D31" i="2"/>
  <c r="F30" i="2"/>
  <c r="G30" i="2" s="1"/>
  <c r="E30" i="2"/>
  <c r="F26" i="2"/>
  <c r="G26" i="2" s="1"/>
  <c r="D27" i="2"/>
  <c r="E26" i="2"/>
  <c r="D23" i="2" l="1"/>
  <c r="E52" i="1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<sst xmlns="http://schemas.openxmlformats.org/spreadsheetml/2006/main" count="5755" uniqueCount="156">
  <si>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</si>
  <si>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</si>
  <si>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</si>
  <si>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</si>
  <si>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</si>
  <si>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</si>
  <si>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</si>
  <si>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</si>
  <si>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</si>
  <si>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</si>
  <si>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</si>
  <si>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</si>
  <si>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</si>
  <si>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</si>
  <si>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</si>
  <si>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</si>
  <si>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</si>
  <si>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</si>
  <si>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</si>
  <si>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</si>
  <si>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</si>
  <si>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</si>
  <si>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</si>
  <si>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</si>
  <si>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</si>
  <si>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</si>
  <si>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</si>
  <si>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</si>
  <si>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</si>
  <si>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</si>
  <si>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</si>
  <si>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</si>
  <si>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</si>
  <si>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</si>
  <si>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</si>
  <si>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</si>
  <si>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</si>
  <si>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</si>
  <si>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</si>
  <si>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</si>
  <si>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</si>
  <si>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</si>
  <si>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</si>
  <si>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</si>
  <si>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</si>
  <si>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</si>
  <si>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</si>
  <si>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</si>
  <si>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</si>
  <si>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</si>
  <si>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</si>
  <si>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</si>
  <si>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</si>
  <si>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</si>
  <si>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</si>
  <si>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</si>
  <si>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</si>
  <si>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</si>
  <si>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</si>
  <si>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</si>
  <si>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</si>
  <si>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</si>
  <si>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</si>
  <si>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</si>
  <si>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</si>
  <si>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</si>
  <si>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</si>
  <si>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</si>
  <si>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</si>
  <si>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</si>
  <si>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</si>
  <si>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</si>
  <si>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</si>
  <si>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</si>
  <si>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</si>
  <si>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>Grandmaster</t>
  </si>
  <si>
    <t>Challenger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</si>
  <si>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</si>
  <si>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</si>
  <si>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</si>
  <si>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</si>
  <si>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</si>
  <si>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</si>
  <si>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</si>
  <si>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</si>
  <si>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</si>
  <si>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</si>
  <si>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</si>
  <si>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</si>
  <si>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</si>
  <si>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</si>
  <si>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</si>
  <si>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</si>
  <si>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</si>
  <si>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</si>
  <si>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</si>
  <si>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</si>
  <si>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</si>
  <si>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</si>
  <si>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</si>
  <si>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</si>
  <si>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</si>
  <si>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</si>
  <si>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</si>
  <si>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</si>
  <si>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</si>
  <si>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</si>
  <si>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</si>
  <si>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</si>
  <si>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</si>
  <si>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</si>
  <si>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</si>
  <si>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</si>
  <si>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</si>
  <si>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</si>
  <si>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</si>
  <si>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</si>
  <si>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</si>
  <si>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</si>
  <si>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</si>
  <si>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</si>
  <si>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</si>
  <si>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</si>
  <si>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</si>
  <si>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</si>
  <si>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</si>
  <si>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</si>
  <si>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</si>
  <si>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</si>
  <si>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</si>
  <si>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</si>
  <si>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Unranked (Duo) (Regular)</t>
  </si>
  <si>
    <t>Unranked (Duo) (Premium)</t>
  </si>
  <si>
    <t>Iron (Duo) (Regular)</t>
  </si>
  <si>
    <t>Iron (Duo) (Premium)</t>
  </si>
  <si>
    <t>Bronze (Duo) (Regular)</t>
  </si>
  <si>
    <t>Bronze (Duo) (Premium)</t>
  </si>
  <si>
    <t>Silver (Duo) (Regular)</t>
  </si>
  <si>
    <t>Silver (Duo) (Premium)</t>
  </si>
  <si>
    <t>Gold (Duo) (Regular)</t>
  </si>
  <si>
    <t>Gold (Duo) (Premium)</t>
  </si>
  <si>
    <t>Platinum (Duo) (Regular)</t>
  </si>
  <si>
    <t>Platinum (Duo) (Premium)</t>
  </si>
  <si>
    <t>Diamond (Duo) (Regular)</t>
  </si>
  <si>
    <t>Diamond (Duo) (Premium)</t>
  </si>
  <si>
    <t>Challenger (Duo) (Premium)</t>
  </si>
  <si>
    <t>Challenger (Duo) (Regular)</t>
  </si>
  <si>
    <t>Challenger (Solo)</t>
  </si>
  <si>
    <t>Grandmaster (Duo) (Premium)</t>
  </si>
  <si>
    <t>Grandmaster (Duo) (Regular)</t>
  </si>
  <si>
    <t>Grandmaster (Solo)</t>
  </si>
  <si>
    <t>Master (Duo) (Premium)</t>
  </si>
  <si>
    <t>Master (Duo) (Regular)</t>
  </si>
  <si>
    <t>Master (Solo)</t>
  </si>
  <si>
    <t>Diamond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</si>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</sst>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66"/>
  <sheetViews>
    <sheetView tabSelected="1" zoomScaleNormal="100" workbookViewId="0">
      <selection activeCell="F9" sqref="F9"/>
    </sheetView>
  </sheetViews>
  <sheetFormatPr defaultRowHeight="20.149999999999999" customHeight="1" x14ac:dyDescent="0.35"/>
  <cols>
    <col min="1" max="1" width="17.1796875" style="2" customWidth="1"/>
    <col min="2" max="2" width="13.54296875" style="2" customWidth="1"/>
    <col min="3" max="3" width="18.81640625" style="2" customWidth="1"/>
    <col min="4" max="4" width="16.7265625" style="1" bestFit="1" customWidth="1"/>
    <col min="5" max="5" width="16.7265625" style="1" customWidth="1"/>
    <col min="6" max="6" width="16.453125" style="2" customWidth="1"/>
    <col min="7" max="7" width="19.453125" style="1" bestFit="1" customWidth="1"/>
    <col min="8" max="8" width="16.7265625" style="1" customWidth="1"/>
    <col min="9" max="9" width="17.1796875" customWidth="1"/>
    <col min="10" max="10" width="19.453125" bestFit="1" customWidth="1"/>
    <col min="11" max="11" width="16.7265625" style="1" customWidth="1"/>
    <col min="12" max="12" width="17" customWidth="1"/>
    <col min="13" max="13" width="19.453125" bestFit="1" customWidth="1"/>
    <col min="14" max="14" width="16.7265625" style="1" customWidth="1"/>
    <col min="15" max="15" width="16.453125" customWidth="1"/>
    <col min="16" max="16" width="19.453125" bestFit="1" customWidth="1"/>
    <col min="17" max="17" width="16.7265625" style="1" customWidth="1"/>
    <col min="18" max="18" width="16.90625" customWidth="1"/>
    <col min="19" max="19" width="19.453125" bestFit="1" customWidth="1"/>
    <col min="20" max="20" width="16.7265625" style="1" customWidth="1"/>
    <col min="21" max="21" width="16.453125" customWidth="1"/>
    <col min="22" max="22" width="19.453125" bestFit="1" customWidth="1"/>
    <col min="23" max="23" width="16.7265625" style="1" customWidth="1"/>
    <col min="24" max="24" width="17.453125" customWidth="1"/>
    <col min="25" max="25" width="19.453125" bestFit="1" customWidth="1"/>
    <col min="26" max="26" width="16.7265625" style="1" customWidth="1"/>
    <col min="27" max="27" width="18.1796875" customWidth="1"/>
    <col min="28" max="28" width="20.453125" bestFit="1" customWidth="1"/>
    <col min="29" max="29" width="16.7265625" style="1" customWidth="1"/>
    <col min="30" max="30" width="17.90625" customWidth="1"/>
    <col min="31" max="31" width="20.453125" bestFit="1" customWidth="1"/>
    <col min="32" max="32" width="16.7265625" style="1" customWidth="1"/>
    <col min="33" max="33" width="16.81640625" customWidth="1"/>
    <col min="34" max="34" width="20.453125" bestFit="1" customWidth="1"/>
    <col min="35" max="35" width="16.7265625" style="1" customWidth="1"/>
    <col min="36" max="37" width="16.6328125" customWidth="1"/>
    <col min="38" max="38" width="16.7265625" style="1" customWidth="1"/>
    <col min="39" max="39" width="16.6328125" customWidth="1"/>
    <col min="40" max="40" width="16.7265625" customWidth="1"/>
    <col min="41" max="41" width="16.7265625" style="1" customWidth="1"/>
    <col min="42" max="42" width="16.90625" customWidth="1"/>
    <col min="43" max="43" width="17.08984375" customWidth="1"/>
    <col min="44" max="44" width="16.7265625" style="1" customWidth="1"/>
    <col min="45" max="45" width="17.453125" customWidth="1"/>
    <col min="46" max="46" width="16.7265625" customWidth="1"/>
    <col min="47" max="47" width="16.7265625" style="1" customWidth="1"/>
    <col min="48" max="48" width="16.6328125" customWidth="1"/>
    <col min="49" max="49" width="20.453125" bestFit="1" customWidth="1"/>
    <col min="50" max="50" width="16.7265625" style="1" customWidth="1"/>
    <col min="51" max="51" width="17.1796875" customWidth="1"/>
    <col min="52" max="52" width="20.453125" bestFit="1" customWidth="1"/>
    <col min="53" max="53" width="16.7265625" style="1" customWidth="1"/>
    <col min="54" max="54" width="17.08984375" customWidth="1"/>
    <col min="55" max="55" width="16.90625" customWidth="1"/>
    <col min="56" max="56" width="16.7265625" style="1" customWidth="1"/>
    <col min="57" max="57" width="16.453125" customWidth="1"/>
    <col min="58" max="58" width="20.453125" bestFit="1" customWidth="1"/>
    <col min="59" max="59" width="16.7265625" style="1" customWidth="1"/>
    <col min="60" max="60" width="16.81640625" customWidth="1"/>
    <col min="61" max="61" width="17.1796875" customWidth="1"/>
    <col min="62" max="62" width="16.7265625" style="1" customWidth="1"/>
    <col min="63" max="63" width="33" bestFit="1" customWidth="1"/>
    <col min="64" max="64" width="20.453125" bestFit="1" customWidth="1"/>
    <col min="65" max="65" width="16.7265625" style="1" customWidth="1"/>
    <col min="66" max="66" width="33" bestFit="1" customWidth="1"/>
    <col min="67" max="67" width="20.453125" bestFit="1" customWidth="1"/>
    <col min="68" max="68" width="16.7265625" style="1" customWidth="1"/>
    <col min="69" max="69" width="33" bestFit="1" customWidth="1"/>
    <col min="70" max="70" width="20.453125" bestFit="1" customWidth="1"/>
    <col min="71" max="71" width="16.7265625" style="1" customWidth="1"/>
    <col min="72" max="72" width="33" bestFit="1" customWidth="1"/>
    <col min="73" max="73" width="21.54296875" bestFit="1" customWidth="1"/>
    <col min="74" max="74" width="16.7265625" style="1" customWidth="1"/>
  </cols>
  <sheetData>
    <row r="1" spans="1:74" ht="20.149999999999999" customHeight="1" thickBot="1" x14ac:dyDescent="0.3"/>
    <row r="2" spans="1:74" s="10" customFormat="1" ht="20.149999999999999" customHeight="1" thickBot="1" x14ac:dyDescent="0.3">
      <c r="A2" s="50" t="s">
        <v>9</v>
      </c>
      <c r="B2" s="51"/>
      <c r="C2" s="52"/>
      <c r="D2" s="9">
        <v>0.05</v>
      </c>
    </row>
    <row r="3" spans="1:74" s="8" customFormat="1" ht="20.149999999999999" customHeight="1" x14ac:dyDescent="0.25">
      <c r="A3" s="6"/>
      <c r="B3" s="6"/>
      <c r="C3" s="6"/>
      <c r="D3" s="7"/>
    </row>
    <row r="4" spans="1:74" s="5" customFormat="1" ht="20.149999999999999" customHeight="1" x14ac:dyDescent="0.25">
      <c r="A4" s="3" t="s">
        <v>81</v>
      </c>
      <c r="B4" s="3" t="s">
        <v>80</v>
      </c>
      <c r="C4" s="3" t="s">
        <v>79</v>
      </c>
      <c r="D4" s="4" t="s">
        <v>78</v>
      </c>
      <c r="E4" s="4" t="s">
        <v>10</v>
      </c>
      <c r="F4" s="3" t="s">
        <v>79</v>
      </c>
      <c r="G4" s="4" t="s">
        <v>78</v>
      </c>
      <c r="H4" s="4" t="s">
        <v>10</v>
      </c>
      <c r="I4" s="3" t="s">
        <v>79</v>
      </c>
      <c r="J4" s="4" t="s">
        <v>78</v>
      </c>
      <c r="K4" s="4" t="s">
        <v>10</v>
      </c>
      <c r="L4" s="3" t="s">
        <v>79</v>
      </c>
      <c r="M4" s="4" t="s">
        <v>78</v>
      </c>
      <c r="N4" s="4" t="s">
        <v>10</v>
      </c>
      <c r="O4" s="3" t="s">
        <v>79</v>
      </c>
      <c r="P4" s="4" t="s">
        <v>78</v>
      </c>
      <c r="Q4" s="4" t="s">
        <v>10</v>
      </c>
      <c r="R4" s="3" t="s">
        <v>79</v>
      </c>
      <c r="S4" s="4" t="s">
        <v>78</v>
      </c>
      <c r="T4" s="4" t="s">
        <v>10</v>
      </c>
      <c r="U4" s="3" t="s">
        <v>79</v>
      </c>
      <c r="V4" s="4" t="s">
        <v>78</v>
      </c>
      <c r="W4" s="4" t="s">
        <v>10</v>
      </c>
      <c r="X4" s="3" t="s">
        <v>79</v>
      </c>
      <c r="Y4" s="4" t="s">
        <v>78</v>
      </c>
      <c r="Z4" s="4" t="s">
        <v>10</v>
      </c>
      <c r="AA4" s="3" t="s">
        <v>79</v>
      </c>
      <c r="AB4" s="4" t="s">
        <v>78</v>
      </c>
      <c r="AC4" s="4" t="s">
        <v>10</v>
      </c>
      <c r="AD4" s="3" t="s">
        <v>79</v>
      </c>
      <c r="AE4" s="4" t="s">
        <v>78</v>
      </c>
      <c r="AF4" s="4" t="s">
        <v>10</v>
      </c>
      <c r="AG4" s="3" t="s">
        <v>79</v>
      </c>
      <c r="AH4" s="4" t="s">
        <v>78</v>
      </c>
      <c r="AI4" s="4" t="s">
        <v>10</v>
      </c>
      <c r="AJ4" s="3" t="s">
        <v>79</v>
      </c>
      <c r="AK4" s="4" t="s">
        <v>78</v>
      </c>
      <c r="AL4" s="4" t="s">
        <v>10</v>
      </c>
      <c r="AM4" s="3" t="s">
        <v>79</v>
      </c>
      <c r="AN4" s="4" t="s">
        <v>78</v>
      </c>
      <c r="AO4" s="4" t="s">
        <v>10</v>
      </c>
      <c r="AP4" s="3" t="s">
        <v>79</v>
      </c>
      <c r="AQ4" s="4" t="s">
        <v>78</v>
      </c>
      <c r="AR4" s="4" t="s">
        <v>10</v>
      </c>
      <c r="AS4" s="3" t="s">
        <v>79</v>
      </c>
      <c r="AT4" s="4" t="s">
        <v>78</v>
      </c>
      <c r="AU4" s="4" t="s">
        <v>10</v>
      </c>
      <c r="AV4" s="3" t="s">
        <v>79</v>
      </c>
      <c r="AW4" s="4" t="s">
        <v>78</v>
      </c>
      <c r="AX4" s="4" t="s">
        <v>10</v>
      </c>
      <c r="AY4" s="3" t="s">
        <v>79</v>
      </c>
      <c r="AZ4" s="4" t="s">
        <v>78</v>
      </c>
      <c r="BA4" s="4" t="s">
        <v>10</v>
      </c>
      <c r="BB4" s="3" t="s">
        <v>79</v>
      </c>
      <c r="BC4" s="4" t="s">
        <v>78</v>
      </c>
      <c r="BD4" s="4" t="s">
        <v>10</v>
      </c>
      <c r="BE4" s="3" t="s">
        <v>79</v>
      </c>
      <c r="BF4" s="4" t="s">
        <v>78</v>
      </c>
      <c r="BG4" s="4" t="s">
        <v>10</v>
      </c>
      <c r="BH4" s="3" t="s">
        <v>79</v>
      </c>
      <c r="BI4" s="4" t="s">
        <v>78</v>
      </c>
      <c r="BJ4" s="4" t="s">
        <v>10</v>
      </c>
      <c r="BK4" s="3" t="s">
        <v>79</v>
      </c>
      <c r="BL4" s="4" t="s">
        <v>78</v>
      </c>
      <c r="BM4" s="4" t="s">
        <v>10</v>
      </c>
      <c r="BN4" s="3" t="s">
        <v>79</v>
      </c>
      <c r="BO4" s="4" t="s">
        <v>78</v>
      </c>
      <c r="BP4" s="4" t="s">
        <v>10</v>
      </c>
      <c r="BQ4" s="3" t="s">
        <v>79</v>
      </c>
      <c r="BR4" s="4" t="s">
        <v>78</v>
      </c>
      <c r="BS4" s="4" t="s">
        <v>10</v>
      </c>
      <c r="BT4" s="3" t="s">
        <v>79</v>
      </c>
      <c r="BU4" s="4" t="s">
        <v>78</v>
      </c>
      <c r="BV4" s="4" t="s">
        <v>10</v>
      </c>
    </row>
    <row r="5" spans="1:74" s="19" customFormat="1" ht="20.149999999999999" customHeight="1" x14ac:dyDescent="0.35">
      <c r="A5" s="17" t="s">
        <v>0</v>
      </c>
      <c r="B5" s="17" t="s">
        <v>1</v>
      </c>
      <c r="C5" s="17" t="s">
        <v>2</v>
      </c>
      <c r="D5" s="18">
        <v>4</v>
      </c>
      <c r="E5" s="18">
        <f t="shared" ref="E5:E124" si="0">D5*(1-$D$2)</f>
        <v>3.8</v>
      </c>
      <c r="F5" s="17" t="s">
        <v>7</v>
      </c>
      <c r="G5" s="18">
        <v>8.5</v>
      </c>
      <c r="H5" s="18">
        <f>G5*(1-$D$2)</f>
        <v>8.0749999999999993</v>
      </c>
      <c r="I5" s="17" t="s">
        <v>8</v>
      </c>
      <c r="J5" s="18">
        <v>13.5</v>
      </c>
      <c r="K5" s="18">
        <f t="shared" ref="K5:K68" si="1">J5*(1-$D$2)</f>
        <v>12.824999999999999</v>
      </c>
      <c r="L5" s="17" t="s">
        <v>13</v>
      </c>
      <c r="M5" s="18">
        <v>19.5</v>
      </c>
      <c r="N5" s="18">
        <f t="shared" ref="N5:N68" si="2">M5*(1-$D$2)</f>
        <v>18.524999999999999</v>
      </c>
      <c r="O5" s="17" t="s">
        <v>14</v>
      </c>
      <c r="P5" s="18">
        <v>26</v>
      </c>
      <c r="Q5" s="18">
        <f t="shared" ref="Q5:Q68" si="3">P5*(1-$D$2)</f>
        <v>24.7</v>
      </c>
      <c r="R5" s="17" t="s">
        <v>15</v>
      </c>
      <c r="S5" s="18">
        <v>33</v>
      </c>
      <c r="T5" s="18">
        <f t="shared" ref="T5:T68" si="4">S5*(1-$D$2)</f>
        <v>31.349999999999998</v>
      </c>
      <c r="U5" s="17" t="s">
        <v>16</v>
      </c>
      <c r="V5" s="18">
        <v>47.69</v>
      </c>
      <c r="W5" s="18">
        <f t="shared" ref="W5:W68" si="5">V5*(1-$D$2)</f>
        <v>45.305499999999995</v>
      </c>
      <c r="X5" s="17" t="s">
        <v>17</v>
      </c>
      <c r="Y5" s="18">
        <v>57.19</v>
      </c>
      <c r="Z5" s="18">
        <f t="shared" ref="Z5:Z68" si="6">Y5*(1-$D$2)</f>
        <v>54.330499999999994</v>
      </c>
      <c r="AA5" s="17" t="s">
        <v>18</v>
      </c>
      <c r="AB5" s="18">
        <v>67.69</v>
      </c>
      <c r="AC5" s="18">
        <f t="shared" ref="AC5:AC68" si="7">AB5*(1-$D$2)</f>
        <v>64.305499999999995</v>
      </c>
      <c r="AD5" s="17" t="s">
        <v>19</v>
      </c>
      <c r="AE5" s="18">
        <v>78.69</v>
      </c>
      <c r="AF5" s="18">
        <f t="shared" ref="AF5:AF68" si="8">AE5*(1-$D$2)</f>
        <v>74.755499999999998</v>
      </c>
      <c r="AG5" s="17" t="s">
        <v>20</v>
      </c>
      <c r="AH5" s="18">
        <v>91.19</v>
      </c>
      <c r="AI5" s="18">
        <f t="shared" ref="AI5:AI68" si="9">AH5*(1-$D$2)</f>
        <v>86.630499999999998</v>
      </c>
      <c r="AJ5" s="17" t="s">
        <v>21</v>
      </c>
      <c r="AK5" s="18">
        <v>105.19</v>
      </c>
      <c r="AL5" s="18">
        <f t="shared" ref="AL5:AL68" si="10">AK5*(1-$D$2)</f>
        <v>99.930499999999995</v>
      </c>
      <c r="AM5" s="17" t="s">
        <v>22</v>
      </c>
      <c r="AN5" s="18">
        <v>120.79</v>
      </c>
      <c r="AO5" s="18">
        <f t="shared" ref="AO5:AO64" si="11">AN5*(1-$D$2)</f>
        <v>114.7505</v>
      </c>
      <c r="AP5" s="17" t="s">
        <v>23</v>
      </c>
      <c r="AQ5" s="18">
        <v>136.99</v>
      </c>
      <c r="AR5" s="18">
        <f t="shared" ref="AR5:AR59" si="12">AQ5*(1-$D$2)</f>
        <v>130.1405</v>
      </c>
      <c r="AS5" s="17" t="s">
        <v>24</v>
      </c>
      <c r="AT5" s="18">
        <v>153.99</v>
      </c>
      <c r="AU5" s="18">
        <f t="shared" ref="AU5:AU54" si="13">AT5*(1-$D$2)</f>
        <v>146.29050000000001</v>
      </c>
      <c r="AV5" s="17" t="s">
        <v>25</v>
      </c>
      <c r="AW5" s="18">
        <v>172.99</v>
      </c>
      <c r="AX5" s="18">
        <f t="shared" ref="AX5:AX49" si="14">AW5*(1-$D$2)</f>
        <v>164.34049999999999</v>
      </c>
      <c r="AY5" s="17" t="s">
        <v>26</v>
      </c>
      <c r="AZ5" s="18">
        <v>196.99</v>
      </c>
      <c r="BA5" s="18">
        <f t="shared" ref="BA5:BA44" si="15">AZ5*(1-$D$2)</f>
        <v>187.1405</v>
      </c>
      <c r="BB5" s="17" t="s">
        <v>27</v>
      </c>
      <c r="BC5" s="18">
        <v>223.39</v>
      </c>
      <c r="BD5" s="18">
        <f t="shared" ref="BD5:BD39" si="16">BC5*(1-$D$2)</f>
        <v>212.22049999999999</v>
      </c>
      <c r="BE5" s="17" t="s">
        <v>28</v>
      </c>
      <c r="BF5" s="18">
        <v>252.19</v>
      </c>
      <c r="BG5" s="18">
        <f t="shared" ref="BG5:BG34" si="17">BF5*(1-$D$2)</f>
        <v>239.5805</v>
      </c>
      <c r="BH5" s="17" t="s">
        <v>29</v>
      </c>
      <c r="BI5" s="18">
        <v>287.19</v>
      </c>
      <c r="BJ5" s="18">
        <f t="shared" ref="BJ5:BJ29" si="18">BI5*(1-$D$2)</f>
        <v>272.83049999999997</v>
      </c>
      <c r="BK5" s="17" t="s">
        <v>30</v>
      </c>
      <c r="BL5" s="18">
        <v>357.19</v>
      </c>
      <c r="BM5" s="18">
        <f t="shared" ref="BM5:BM24" si="19">BL5*(1-$D$2)</f>
        <v>339.33049999999997</v>
      </c>
      <c r="BN5" s="17" t="s">
        <v>31</v>
      </c>
      <c r="BO5" s="18">
        <v>437.19</v>
      </c>
      <c r="BP5" s="18">
        <f t="shared" ref="BP5:BP19" si="20">BO5*(1-$D$2)</f>
        <v>415.33049999999997</v>
      </c>
      <c r="BQ5" s="17" t="s">
        <v>32</v>
      </c>
      <c r="BR5" s="18">
        <v>557.19000000000005</v>
      </c>
      <c r="BS5" s="18">
        <f t="shared" ref="BS5:BS14" si="21">BR5*(1-$D$2)</f>
        <v>529.33050000000003</v>
      </c>
      <c r="BT5" s="17" t="s">
        <v>33</v>
      </c>
      <c r="BU5" s="18">
        <v>727.19</v>
      </c>
      <c r="BV5" s="18">
        <f t="shared" ref="BV5:BV9" si="22">BU5*(1-$D$2)</f>
        <v>690.83050000000003</v>
      </c>
    </row>
    <row r="6" spans="1:74" s="19" customFormat="1" ht="20.149999999999999" customHeight="1" x14ac:dyDescent="0.35">
      <c r="A6" s="17" t="s">
        <v>0</v>
      </c>
      <c r="B6" s="17" t="s">
        <v>3</v>
      </c>
      <c r="C6" s="17" t="s">
        <v>2</v>
      </c>
      <c r="D6" s="18">
        <f>D5-0.8</f>
        <v>3.2</v>
      </c>
      <c r="E6" s="18">
        <f t="shared" si="0"/>
        <v>3.04</v>
      </c>
      <c r="F6" s="17" t="s">
        <v>7</v>
      </c>
      <c r="G6" s="18">
        <f>G5-0.8</f>
        <v>7.7</v>
      </c>
      <c r="H6" s="18">
        <f>G6*(1-$D$2)</f>
        <v>7.3149999999999995</v>
      </c>
      <c r="I6" s="17" t="s">
        <v>8</v>
      </c>
      <c r="J6" s="18">
        <f>J5-0.8</f>
        <v>12.7</v>
      </c>
      <c r="K6" s="18">
        <f t="shared" si="1"/>
        <v>12.065</v>
      </c>
      <c r="L6" s="17" t="s">
        <v>13</v>
      </c>
      <c r="M6" s="18">
        <f>M5-0.8</f>
        <v>18.7</v>
      </c>
      <c r="N6" s="18">
        <f t="shared" si="2"/>
        <v>17.764999999999997</v>
      </c>
      <c r="O6" s="17" t="s">
        <v>14</v>
      </c>
      <c r="P6" s="18">
        <f>P5-0.8</f>
        <v>25.2</v>
      </c>
      <c r="Q6" s="18">
        <f t="shared" si="3"/>
        <v>23.939999999999998</v>
      </c>
      <c r="R6" s="17" t="s">
        <v>15</v>
      </c>
      <c r="S6" s="18">
        <f>S5-0.8</f>
        <v>32.200000000000003</v>
      </c>
      <c r="T6" s="18">
        <f t="shared" si="4"/>
        <v>30.59</v>
      </c>
      <c r="U6" s="17" t="s">
        <v>16</v>
      </c>
      <c r="V6" s="18">
        <f>V5-0.8</f>
        <v>46.89</v>
      </c>
      <c r="W6" s="18">
        <f t="shared" si="5"/>
        <v>44.545499999999997</v>
      </c>
      <c r="X6" s="17" t="s">
        <v>17</v>
      </c>
      <c r="Y6" s="18">
        <f>Y5-0.8</f>
        <v>56.39</v>
      </c>
      <c r="Z6" s="18">
        <f t="shared" si="6"/>
        <v>53.570499999999996</v>
      </c>
      <c r="AA6" s="17" t="s">
        <v>18</v>
      </c>
      <c r="AB6" s="18">
        <f>AB5-0.8</f>
        <v>66.89</v>
      </c>
      <c r="AC6" s="18">
        <f t="shared" si="7"/>
        <v>63.545499999999997</v>
      </c>
      <c r="AD6" s="17" t="s">
        <v>19</v>
      </c>
      <c r="AE6" s="18">
        <f>AE5-0.8</f>
        <v>77.89</v>
      </c>
      <c r="AF6" s="18">
        <f t="shared" si="8"/>
        <v>73.995499999999993</v>
      </c>
      <c r="AG6" s="17" t="s">
        <v>20</v>
      </c>
      <c r="AH6" s="18">
        <f>AH5-0.8</f>
        <v>90.39</v>
      </c>
      <c r="AI6" s="18">
        <f t="shared" si="9"/>
        <v>85.870499999999993</v>
      </c>
      <c r="AJ6" s="17" t="s">
        <v>21</v>
      </c>
      <c r="AK6" s="18">
        <f>AK5-0.8</f>
        <v>104.39</v>
      </c>
      <c r="AL6" s="18">
        <f t="shared" si="10"/>
        <v>99.17049999999999</v>
      </c>
      <c r="AM6" s="17" t="s">
        <v>22</v>
      </c>
      <c r="AN6" s="18">
        <f>AN5-0.8</f>
        <v>119.99000000000001</v>
      </c>
      <c r="AO6" s="18">
        <f t="shared" si="11"/>
        <v>113.9905</v>
      </c>
      <c r="AP6" s="17" t="s">
        <v>23</v>
      </c>
      <c r="AQ6" s="18">
        <f>AQ5-0.8</f>
        <v>136.19</v>
      </c>
      <c r="AR6" s="18">
        <f t="shared" si="12"/>
        <v>129.38049999999998</v>
      </c>
      <c r="AS6" s="17" t="s">
        <v>24</v>
      </c>
      <c r="AT6" s="18">
        <f>AT5-0.8</f>
        <v>153.19</v>
      </c>
      <c r="AU6" s="18">
        <f t="shared" si="13"/>
        <v>145.53049999999999</v>
      </c>
      <c r="AV6" s="17" t="s">
        <v>25</v>
      </c>
      <c r="AW6" s="18">
        <f>AW5-0.8</f>
        <v>172.19</v>
      </c>
      <c r="AX6" s="18">
        <f t="shared" si="14"/>
        <v>163.5805</v>
      </c>
      <c r="AY6" s="17" t="s">
        <v>26</v>
      </c>
      <c r="AZ6" s="18">
        <f>AZ5-0.8</f>
        <v>196.19</v>
      </c>
      <c r="BA6" s="18">
        <f t="shared" si="15"/>
        <v>186.38049999999998</v>
      </c>
      <c r="BB6" s="17" t="s">
        <v>27</v>
      </c>
      <c r="BC6" s="18">
        <f>BC5-0.8</f>
        <v>222.58999999999997</v>
      </c>
      <c r="BD6" s="18">
        <f t="shared" si="16"/>
        <v>211.46049999999997</v>
      </c>
      <c r="BE6" s="17" t="s">
        <v>28</v>
      </c>
      <c r="BF6" s="18">
        <f>BF5-0.8</f>
        <v>251.39</v>
      </c>
      <c r="BG6" s="18">
        <f t="shared" si="17"/>
        <v>238.82049999999998</v>
      </c>
      <c r="BH6" s="17" t="s">
        <v>29</v>
      </c>
      <c r="BI6" s="18">
        <f>BI5-0.8</f>
        <v>286.39</v>
      </c>
      <c r="BJ6" s="18">
        <f t="shared" si="18"/>
        <v>272.07049999999998</v>
      </c>
      <c r="BK6" s="17" t="s">
        <v>30</v>
      </c>
      <c r="BL6" s="18">
        <f>BL5-0.8</f>
        <v>356.39</v>
      </c>
      <c r="BM6" s="18">
        <f t="shared" si="19"/>
        <v>338.57049999999998</v>
      </c>
      <c r="BN6" s="17" t="s">
        <v>31</v>
      </c>
      <c r="BO6" s="18">
        <f>BO5-0.8</f>
        <v>436.39</v>
      </c>
      <c r="BP6" s="18">
        <f t="shared" si="20"/>
        <v>414.57049999999998</v>
      </c>
      <c r="BQ6" s="17" t="s">
        <v>32</v>
      </c>
      <c r="BR6" s="18">
        <f>BR5-0.8</f>
        <v>556.3900000000001</v>
      </c>
      <c r="BS6" s="18">
        <f t="shared" si="21"/>
        <v>528.57050000000004</v>
      </c>
      <c r="BT6" s="17" t="s">
        <v>33</v>
      </c>
      <c r="BU6" s="18">
        <f>BU5-0.8</f>
        <v>726.3900000000001</v>
      </c>
      <c r="BV6" s="18">
        <f t="shared" si="22"/>
        <v>690.07050000000004</v>
      </c>
    </row>
    <row r="7" spans="1:74" s="19" customFormat="1" ht="20.149999999999999" customHeight="1" x14ac:dyDescent="0.35">
      <c r="A7" s="17" t="s">
        <v>0</v>
      </c>
      <c r="B7" s="17" t="s">
        <v>4</v>
      </c>
      <c r="C7" s="17" t="s">
        <v>2</v>
      </c>
      <c r="D7" s="18">
        <f>D6-0.4</f>
        <v>2.8000000000000003</v>
      </c>
      <c r="E7" s="18">
        <f t="shared" si="0"/>
        <v>2.66</v>
      </c>
      <c r="F7" s="17" t="s">
        <v>7</v>
      </c>
      <c r="G7" s="18">
        <f>G6-0.4</f>
        <v>7.3</v>
      </c>
      <c r="H7" s="18">
        <f>G7*(1-$D$2)</f>
        <v>6.9349999999999996</v>
      </c>
      <c r="I7" s="17" t="s">
        <v>8</v>
      </c>
      <c r="J7" s="18">
        <f>J6-0.4</f>
        <v>12.299999999999999</v>
      </c>
      <c r="K7" s="18">
        <f t="shared" si="1"/>
        <v>11.684999999999999</v>
      </c>
      <c r="L7" s="17" t="s">
        <v>13</v>
      </c>
      <c r="M7" s="18">
        <f>M6-0.4</f>
        <v>18.3</v>
      </c>
      <c r="N7" s="18">
        <f t="shared" si="2"/>
        <v>17.385000000000002</v>
      </c>
      <c r="O7" s="17" t="s">
        <v>14</v>
      </c>
      <c r="P7" s="18">
        <f>P6-0.4</f>
        <v>24.8</v>
      </c>
      <c r="Q7" s="18">
        <f t="shared" si="3"/>
        <v>23.56</v>
      </c>
      <c r="R7" s="17" t="s">
        <v>15</v>
      </c>
      <c r="S7" s="18">
        <f>S6-0.4</f>
        <v>31.800000000000004</v>
      </c>
      <c r="T7" s="18">
        <f t="shared" si="4"/>
        <v>30.210000000000004</v>
      </c>
      <c r="U7" s="17" t="s">
        <v>16</v>
      </c>
      <c r="V7" s="18">
        <f>V6-0.4</f>
        <v>46.49</v>
      </c>
      <c r="W7" s="18">
        <f t="shared" si="5"/>
        <v>44.165500000000002</v>
      </c>
      <c r="X7" s="17" t="s">
        <v>17</v>
      </c>
      <c r="Y7" s="18">
        <f>Y6-0.4</f>
        <v>55.99</v>
      </c>
      <c r="Z7" s="18">
        <f t="shared" si="6"/>
        <v>53.1905</v>
      </c>
      <c r="AA7" s="17" t="s">
        <v>18</v>
      </c>
      <c r="AB7" s="18">
        <f>AB6-0.4</f>
        <v>66.489999999999995</v>
      </c>
      <c r="AC7" s="18">
        <f t="shared" si="7"/>
        <v>63.165499999999994</v>
      </c>
      <c r="AD7" s="17" t="s">
        <v>19</v>
      </c>
      <c r="AE7" s="18">
        <f>AE6-0.4</f>
        <v>77.489999999999995</v>
      </c>
      <c r="AF7" s="18">
        <f t="shared" si="8"/>
        <v>73.615499999999997</v>
      </c>
      <c r="AG7" s="17" t="s">
        <v>20</v>
      </c>
      <c r="AH7" s="18">
        <f>AH6-0.4</f>
        <v>89.99</v>
      </c>
      <c r="AI7" s="18">
        <f t="shared" si="9"/>
        <v>85.490499999999997</v>
      </c>
      <c r="AJ7" s="17" t="s">
        <v>21</v>
      </c>
      <c r="AK7" s="18">
        <f>AK6-0.4</f>
        <v>103.99</v>
      </c>
      <c r="AL7" s="18">
        <f t="shared" si="10"/>
        <v>98.790499999999994</v>
      </c>
      <c r="AM7" s="17" t="s">
        <v>22</v>
      </c>
      <c r="AN7" s="18">
        <f>AN6-0.4</f>
        <v>119.59</v>
      </c>
      <c r="AO7" s="18">
        <f t="shared" si="11"/>
        <v>113.6105</v>
      </c>
      <c r="AP7" s="17" t="s">
        <v>23</v>
      </c>
      <c r="AQ7" s="18">
        <f>AQ6-0.4</f>
        <v>135.79</v>
      </c>
      <c r="AR7" s="18">
        <f t="shared" si="12"/>
        <v>129.00049999999999</v>
      </c>
      <c r="AS7" s="17" t="s">
        <v>24</v>
      </c>
      <c r="AT7" s="18">
        <f>AT6-0.4</f>
        <v>152.79</v>
      </c>
      <c r="AU7" s="18">
        <f t="shared" si="13"/>
        <v>145.15049999999999</v>
      </c>
      <c r="AV7" s="17" t="s">
        <v>25</v>
      </c>
      <c r="AW7" s="18">
        <f>AW6-0.4</f>
        <v>171.79</v>
      </c>
      <c r="AX7" s="18">
        <f t="shared" si="14"/>
        <v>163.20049999999998</v>
      </c>
      <c r="AY7" s="17" t="s">
        <v>26</v>
      </c>
      <c r="AZ7" s="18">
        <f>AZ6-0.4</f>
        <v>195.79</v>
      </c>
      <c r="BA7" s="18">
        <f t="shared" si="15"/>
        <v>186.00049999999999</v>
      </c>
      <c r="BB7" s="17" t="s">
        <v>27</v>
      </c>
      <c r="BC7" s="18">
        <f>BC6-0.4</f>
        <v>222.18999999999997</v>
      </c>
      <c r="BD7" s="18">
        <f t="shared" si="16"/>
        <v>211.08049999999997</v>
      </c>
      <c r="BE7" s="17" t="s">
        <v>28</v>
      </c>
      <c r="BF7" s="18">
        <f>BF6-0.4</f>
        <v>250.98999999999998</v>
      </c>
      <c r="BG7" s="18">
        <f t="shared" si="17"/>
        <v>238.44049999999996</v>
      </c>
      <c r="BH7" s="17" t="s">
        <v>29</v>
      </c>
      <c r="BI7" s="18">
        <f>BI6-0.4</f>
        <v>285.99</v>
      </c>
      <c r="BJ7" s="18">
        <f t="shared" si="18"/>
        <v>271.69049999999999</v>
      </c>
      <c r="BK7" s="17" t="s">
        <v>30</v>
      </c>
      <c r="BL7" s="18">
        <f>BL6-0.4</f>
        <v>355.99</v>
      </c>
      <c r="BM7" s="18">
        <f t="shared" si="19"/>
        <v>338.19049999999999</v>
      </c>
      <c r="BN7" s="17" t="s">
        <v>31</v>
      </c>
      <c r="BO7" s="18">
        <f>BO6-0.4</f>
        <v>435.99</v>
      </c>
      <c r="BP7" s="18">
        <f t="shared" si="20"/>
        <v>414.19049999999999</v>
      </c>
      <c r="BQ7" s="17" t="s">
        <v>32</v>
      </c>
      <c r="BR7" s="18">
        <f>BR6-0.4</f>
        <v>555.99000000000012</v>
      </c>
      <c r="BS7" s="18">
        <f t="shared" si="21"/>
        <v>528.19050000000004</v>
      </c>
      <c r="BT7" s="17" t="s">
        <v>33</v>
      </c>
      <c r="BU7" s="18">
        <f>BU6-0.4</f>
        <v>725.99000000000012</v>
      </c>
      <c r="BV7" s="18">
        <f t="shared" si="22"/>
        <v>689.69050000000004</v>
      </c>
    </row>
    <row r="8" spans="1:74" s="19" customFormat="1" ht="20.149999999999999" customHeight="1" x14ac:dyDescent="0.35">
      <c r="A8" s="17" t="s">
        <v>0</v>
      </c>
      <c r="B8" s="17" t="s">
        <v>5</v>
      </c>
      <c r="C8" s="17" t="s">
        <v>2</v>
      </c>
      <c r="D8" s="18">
        <f t="shared" ref="D8:D9" si="23">D7-0.4</f>
        <v>2.4000000000000004</v>
      </c>
      <c r="E8" s="18">
        <f t="shared" si="0"/>
        <v>2.2800000000000002</v>
      </c>
      <c r="F8" s="17" t="s">
        <v>7</v>
      </c>
      <c r="G8" s="18">
        <f t="shared" ref="G8:G9" si="24">G7-0.4</f>
        <v>6.8999999999999995</v>
      </c>
      <c r="H8" s="18">
        <f>G8*(1-$D$2)</f>
        <v>6.5549999999999988</v>
      </c>
      <c r="I8" s="17" t="s">
        <v>8</v>
      </c>
      <c r="J8" s="18">
        <f t="shared" ref="J8:J9" si="25">J7-0.4</f>
        <v>11.899999999999999</v>
      </c>
      <c r="K8" s="18">
        <f t="shared" si="1"/>
        <v>11.304999999999998</v>
      </c>
      <c r="L8" s="17" t="s">
        <v>13</v>
      </c>
      <c r="M8" s="18">
        <f t="shared" ref="M8:M9" si="26">M7-0.4</f>
        <v>17.900000000000002</v>
      </c>
      <c r="N8" s="18">
        <f t="shared" si="2"/>
        <v>17.005000000000003</v>
      </c>
      <c r="O8" s="17" t="s">
        <v>14</v>
      </c>
      <c r="P8" s="18">
        <f t="shared" ref="P8:P9" si="27">P7-0.4</f>
        <v>24.400000000000002</v>
      </c>
      <c r="Q8" s="18">
        <f t="shared" si="3"/>
        <v>23.18</v>
      </c>
      <c r="R8" s="17" t="s">
        <v>15</v>
      </c>
      <c r="S8" s="18">
        <f t="shared" ref="S8:S9" si="28">S7-0.4</f>
        <v>31.400000000000006</v>
      </c>
      <c r="T8" s="18">
        <f t="shared" si="4"/>
        <v>29.830000000000005</v>
      </c>
      <c r="U8" s="17" t="s">
        <v>16</v>
      </c>
      <c r="V8" s="18">
        <f t="shared" ref="V8:V9" si="29">V7-0.4</f>
        <v>46.09</v>
      </c>
      <c r="W8" s="18">
        <f t="shared" si="5"/>
        <v>43.785499999999999</v>
      </c>
      <c r="X8" s="17" t="s">
        <v>17</v>
      </c>
      <c r="Y8" s="18">
        <f t="shared" ref="Y8:Y9" si="30">Y7-0.4</f>
        <v>55.59</v>
      </c>
      <c r="Z8" s="18">
        <f t="shared" si="6"/>
        <v>52.810499999999998</v>
      </c>
      <c r="AA8" s="17" t="s">
        <v>18</v>
      </c>
      <c r="AB8" s="18">
        <f t="shared" ref="AB8:AB9" si="31">AB7-0.4</f>
        <v>66.089999999999989</v>
      </c>
      <c r="AC8" s="18">
        <f t="shared" si="7"/>
        <v>62.785499999999985</v>
      </c>
      <c r="AD8" s="17" t="s">
        <v>19</v>
      </c>
      <c r="AE8" s="18">
        <f t="shared" ref="AE8:AE9" si="32">AE7-0.4</f>
        <v>77.089999999999989</v>
      </c>
      <c r="AF8" s="18">
        <f t="shared" si="8"/>
        <v>73.235499999999988</v>
      </c>
      <c r="AG8" s="17" t="s">
        <v>20</v>
      </c>
      <c r="AH8" s="18">
        <f t="shared" ref="AH8:AH9" si="33">AH7-0.4</f>
        <v>89.589999999999989</v>
      </c>
      <c r="AI8" s="18">
        <f t="shared" si="9"/>
        <v>85.110499999999988</v>
      </c>
      <c r="AJ8" s="17" t="s">
        <v>21</v>
      </c>
      <c r="AK8" s="18">
        <f t="shared" ref="AK8:AK9" si="34">AK7-0.4</f>
        <v>103.58999999999999</v>
      </c>
      <c r="AL8" s="18">
        <f t="shared" si="10"/>
        <v>98.410499999999985</v>
      </c>
      <c r="AM8" s="17" t="s">
        <v>22</v>
      </c>
      <c r="AN8" s="18">
        <f t="shared" ref="AN8:AN9" si="35">AN7-0.4</f>
        <v>119.19</v>
      </c>
      <c r="AO8" s="18">
        <f t="shared" si="11"/>
        <v>113.23049999999999</v>
      </c>
      <c r="AP8" s="17" t="s">
        <v>23</v>
      </c>
      <c r="AQ8" s="18">
        <f t="shared" ref="AQ8:AQ9" si="36">AQ7-0.4</f>
        <v>135.38999999999999</v>
      </c>
      <c r="AR8" s="18">
        <f t="shared" si="12"/>
        <v>128.62049999999999</v>
      </c>
      <c r="AS8" s="17" t="s">
        <v>24</v>
      </c>
      <c r="AT8" s="18">
        <f t="shared" ref="AT8:AT9" si="37">AT7-0.4</f>
        <v>152.38999999999999</v>
      </c>
      <c r="AU8" s="18">
        <f t="shared" si="13"/>
        <v>144.77049999999997</v>
      </c>
      <c r="AV8" s="17" t="s">
        <v>25</v>
      </c>
      <c r="AW8" s="18">
        <f t="shared" ref="AW8:AW9" si="38">AW7-0.4</f>
        <v>171.39</v>
      </c>
      <c r="AX8" s="18">
        <f t="shared" si="14"/>
        <v>162.82049999999998</v>
      </c>
      <c r="AY8" s="17" t="s">
        <v>26</v>
      </c>
      <c r="AZ8" s="18">
        <f t="shared" ref="AZ8:AZ9" si="39">AZ7-0.4</f>
        <v>195.39</v>
      </c>
      <c r="BA8" s="18">
        <f t="shared" si="15"/>
        <v>185.62049999999996</v>
      </c>
      <c r="BB8" s="17" t="s">
        <v>27</v>
      </c>
      <c r="BC8" s="18">
        <f t="shared" ref="BC8:BC9" si="40">BC7-0.4</f>
        <v>221.78999999999996</v>
      </c>
      <c r="BD8" s="18">
        <f t="shared" si="16"/>
        <v>210.70049999999995</v>
      </c>
      <c r="BE8" s="17" t="s">
        <v>28</v>
      </c>
      <c r="BF8" s="18">
        <f t="shared" ref="BF8:BF9" si="41">BF7-0.4</f>
        <v>250.58999999999997</v>
      </c>
      <c r="BG8" s="18">
        <f t="shared" si="17"/>
        <v>238.06049999999996</v>
      </c>
      <c r="BH8" s="17" t="s">
        <v>29</v>
      </c>
      <c r="BI8" s="18">
        <f t="shared" ref="BI8:BI9" si="42">BI7-0.4</f>
        <v>285.59000000000003</v>
      </c>
      <c r="BJ8" s="18">
        <f t="shared" si="18"/>
        <v>271.31049999999999</v>
      </c>
      <c r="BK8" s="17" t="s">
        <v>30</v>
      </c>
      <c r="BL8" s="18">
        <f t="shared" ref="BL8:BL9" si="43">BL7-0.4</f>
        <v>355.59000000000003</v>
      </c>
      <c r="BM8" s="18">
        <f t="shared" si="19"/>
        <v>337.81049999999999</v>
      </c>
      <c r="BN8" s="17" t="s">
        <v>31</v>
      </c>
      <c r="BO8" s="18">
        <f t="shared" ref="BO8:BO9" si="44">BO7-0.4</f>
        <v>435.59000000000003</v>
      </c>
      <c r="BP8" s="18">
        <f t="shared" si="20"/>
        <v>413.81049999999999</v>
      </c>
      <c r="BQ8" s="17" t="s">
        <v>32</v>
      </c>
      <c r="BR8" s="18">
        <f t="shared" ref="BR8:BR9" si="45">BR7-0.4</f>
        <v>555.59000000000015</v>
      </c>
      <c r="BS8" s="18">
        <f t="shared" si="21"/>
        <v>527.81050000000016</v>
      </c>
      <c r="BT8" s="17" t="s">
        <v>33</v>
      </c>
      <c r="BU8" s="18">
        <f t="shared" ref="BU8:BU9" si="46">BU7-0.4</f>
        <v>725.59000000000015</v>
      </c>
      <c r="BV8" s="18">
        <f t="shared" si="22"/>
        <v>689.31050000000016</v>
      </c>
    </row>
    <row r="9" spans="1:74" s="19" customFormat="1" ht="20.149999999999999" customHeight="1" x14ac:dyDescent="0.35">
      <c r="A9" s="17" t="s">
        <v>0</v>
      </c>
      <c r="B9" s="17" t="s">
        <v>6</v>
      </c>
      <c r="C9" s="17" t="s">
        <v>2</v>
      </c>
      <c r="D9" s="18">
        <f t="shared" si="23"/>
        <v>2.0000000000000004</v>
      </c>
      <c r="E9" s="18">
        <f t="shared" si="0"/>
        <v>1.9000000000000004</v>
      </c>
      <c r="F9" s="17" t="s">
        <v>7</v>
      </c>
      <c r="G9" s="18">
        <f t="shared" si="24"/>
        <v>6.4999999999999991</v>
      </c>
      <c r="H9" s="18">
        <f>G9*(1-$D$2)</f>
        <v>6.1749999999999989</v>
      </c>
      <c r="I9" s="17" t="s">
        <v>8</v>
      </c>
      <c r="J9" s="18">
        <f t="shared" si="25"/>
        <v>11.499999999999998</v>
      </c>
      <c r="K9" s="18">
        <f t="shared" si="1"/>
        <v>10.924999999999997</v>
      </c>
      <c r="L9" s="17" t="s">
        <v>13</v>
      </c>
      <c r="M9" s="18">
        <f t="shared" si="26"/>
        <v>17.500000000000004</v>
      </c>
      <c r="N9" s="18">
        <f t="shared" si="2"/>
        <v>16.625000000000004</v>
      </c>
      <c r="O9" s="17" t="s">
        <v>14</v>
      </c>
      <c r="P9" s="18">
        <f t="shared" si="27"/>
        <v>24.000000000000004</v>
      </c>
      <c r="Q9" s="18">
        <f t="shared" si="3"/>
        <v>22.8</v>
      </c>
      <c r="R9" s="17" t="s">
        <v>15</v>
      </c>
      <c r="S9" s="18">
        <f t="shared" si="28"/>
        <v>31.000000000000007</v>
      </c>
      <c r="T9" s="18">
        <f t="shared" si="4"/>
        <v>29.450000000000006</v>
      </c>
      <c r="U9" s="17" t="s">
        <v>16</v>
      </c>
      <c r="V9" s="18">
        <f t="shared" si="29"/>
        <v>45.690000000000005</v>
      </c>
      <c r="W9" s="18">
        <f t="shared" si="5"/>
        <v>43.405500000000004</v>
      </c>
      <c r="X9" s="17" t="s">
        <v>17</v>
      </c>
      <c r="Y9" s="18">
        <f t="shared" si="30"/>
        <v>55.190000000000005</v>
      </c>
      <c r="Z9" s="18">
        <f t="shared" si="6"/>
        <v>52.430500000000002</v>
      </c>
      <c r="AA9" s="17" t="s">
        <v>18</v>
      </c>
      <c r="AB9" s="18">
        <f t="shared" si="31"/>
        <v>65.689999999999984</v>
      </c>
      <c r="AC9" s="18">
        <f t="shared" si="7"/>
        <v>62.405499999999982</v>
      </c>
      <c r="AD9" s="17" t="s">
        <v>19</v>
      </c>
      <c r="AE9" s="18">
        <f t="shared" si="32"/>
        <v>76.689999999999984</v>
      </c>
      <c r="AF9" s="18">
        <f t="shared" si="8"/>
        <v>72.855499999999978</v>
      </c>
      <c r="AG9" s="17" t="s">
        <v>20</v>
      </c>
      <c r="AH9" s="18">
        <f t="shared" si="33"/>
        <v>89.189999999999984</v>
      </c>
      <c r="AI9" s="18">
        <f t="shared" si="9"/>
        <v>84.730499999999978</v>
      </c>
      <c r="AJ9" s="17" t="s">
        <v>21</v>
      </c>
      <c r="AK9" s="18">
        <f t="shared" si="34"/>
        <v>103.18999999999998</v>
      </c>
      <c r="AL9" s="18">
        <f t="shared" si="10"/>
        <v>98.030499999999975</v>
      </c>
      <c r="AM9" s="17" t="s">
        <v>22</v>
      </c>
      <c r="AN9" s="18">
        <f t="shared" si="35"/>
        <v>118.78999999999999</v>
      </c>
      <c r="AO9" s="18">
        <f t="shared" si="11"/>
        <v>112.85049999999998</v>
      </c>
      <c r="AP9" s="17" t="s">
        <v>23</v>
      </c>
      <c r="AQ9" s="18">
        <f t="shared" si="36"/>
        <v>134.98999999999998</v>
      </c>
      <c r="AR9" s="18">
        <f t="shared" si="12"/>
        <v>128.24049999999997</v>
      </c>
      <c r="AS9" s="17" t="s">
        <v>24</v>
      </c>
      <c r="AT9" s="18">
        <f t="shared" si="37"/>
        <v>151.98999999999998</v>
      </c>
      <c r="AU9" s="18">
        <f t="shared" si="13"/>
        <v>144.39049999999997</v>
      </c>
      <c r="AV9" s="17" t="s">
        <v>25</v>
      </c>
      <c r="AW9" s="18">
        <f t="shared" si="38"/>
        <v>170.98999999999998</v>
      </c>
      <c r="AX9" s="18">
        <f t="shared" si="14"/>
        <v>162.44049999999999</v>
      </c>
      <c r="AY9" s="17" t="s">
        <v>26</v>
      </c>
      <c r="AZ9" s="18">
        <f t="shared" si="39"/>
        <v>194.98999999999998</v>
      </c>
      <c r="BA9" s="18">
        <f t="shared" si="15"/>
        <v>185.24049999999997</v>
      </c>
      <c r="BB9" s="17" t="s">
        <v>27</v>
      </c>
      <c r="BC9" s="18">
        <f t="shared" si="40"/>
        <v>221.38999999999996</v>
      </c>
      <c r="BD9" s="18">
        <f t="shared" si="16"/>
        <v>210.32049999999995</v>
      </c>
      <c r="BE9" s="17" t="s">
        <v>28</v>
      </c>
      <c r="BF9" s="18">
        <f t="shared" si="41"/>
        <v>250.18999999999997</v>
      </c>
      <c r="BG9" s="18">
        <f t="shared" si="17"/>
        <v>237.68049999999997</v>
      </c>
      <c r="BH9" s="17" t="s">
        <v>29</v>
      </c>
      <c r="BI9" s="18">
        <f t="shared" si="42"/>
        <v>285.19000000000005</v>
      </c>
      <c r="BJ9" s="18">
        <f t="shared" si="18"/>
        <v>270.93050000000005</v>
      </c>
      <c r="BK9" s="17" t="s">
        <v>30</v>
      </c>
      <c r="BL9" s="18">
        <f t="shared" si="43"/>
        <v>355.19000000000005</v>
      </c>
      <c r="BM9" s="18">
        <f t="shared" si="19"/>
        <v>337.43050000000005</v>
      </c>
      <c r="BN9" s="17" t="s">
        <v>31</v>
      </c>
      <c r="BO9" s="18">
        <f t="shared" si="44"/>
        <v>435.19000000000005</v>
      </c>
      <c r="BP9" s="18">
        <f t="shared" si="20"/>
        <v>413.43050000000005</v>
      </c>
      <c r="BQ9" s="17" t="s">
        <v>32</v>
      </c>
      <c r="BR9" s="18">
        <f t="shared" si="45"/>
        <v>555.19000000000017</v>
      </c>
      <c r="BS9" s="18">
        <f t="shared" si="21"/>
        <v>527.43050000000017</v>
      </c>
      <c r="BT9" s="17" t="s">
        <v>33</v>
      </c>
      <c r="BU9" s="18">
        <f t="shared" si="46"/>
        <v>725.19000000000017</v>
      </c>
      <c r="BV9" s="18">
        <f t="shared" si="22"/>
        <v>688.93050000000017</v>
      </c>
    </row>
    <row r="10" spans="1:74" s="14" customFormat="1" ht="20.149999999999999" customHeight="1" x14ac:dyDescent="0.35">
      <c r="A10" s="12" t="s">
        <v>2</v>
      </c>
      <c r="B10" s="12" t="s">
        <v>1</v>
      </c>
      <c r="C10" s="12" t="s">
        <v>7</v>
      </c>
      <c r="D10" s="13">
        <v>4.5</v>
      </c>
      <c r="E10" s="13">
        <f t="shared" si="0"/>
        <v>4.2749999999999995</v>
      </c>
      <c r="F10" s="12" t="s">
        <v>8</v>
      </c>
      <c r="G10" s="13">
        <v>9.5</v>
      </c>
      <c r="H10" s="13">
        <f t="shared" ref="H10:H73" si="47">G10*(1-$D$2)</f>
        <v>9.0250000000000004</v>
      </c>
      <c r="I10" s="12" t="s">
        <v>13</v>
      </c>
      <c r="J10" s="13">
        <v>15.5</v>
      </c>
      <c r="K10" s="13">
        <f t="shared" si="1"/>
        <v>14.725</v>
      </c>
      <c r="L10" s="12" t="s">
        <v>14</v>
      </c>
      <c r="M10" s="13">
        <v>22</v>
      </c>
      <c r="N10" s="13">
        <f t="shared" si="2"/>
        <v>20.9</v>
      </c>
      <c r="O10" s="12" t="s">
        <v>15</v>
      </c>
      <c r="P10" s="13">
        <v>29</v>
      </c>
      <c r="Q10" s="13">
        <f t="shared" si="3"/>
        <v>27.549999999999997</v>
      </c>
      <c r="R10" s="12" t="s">
        <v>16</v>
      </c>
      <c r="S10" s="13">
        <v>36.5</v>
      </c>
      <c r="T10" s="13">
        <f t="shared" si="4"/>
        <v>34.674999999999997</v>
      </c>
      <c r="U10" s="12" t="s">
        <v>17</v>
      </c>
      <c r="V10" s="13">
        <v>44.5</v>
      </c>
      <c r="W10" s="13">
        <f t="shared" si="5"/>
        <v>42.274999999999999</v>
      </c>
      <c r="X10" s="12" t="s">
        <v>18</v>
      </c>
      <c r="Y10" s="13">
        <v>53.5</v>
      </c>
      <c r="Z10" s="13">
        <f t="shared" si="6"/>
        <v>50.824999999999996</v>
      </c>
      <c r="AA10" s="12" t="s">
        <v>19</v>
      </c>
      <c r="AB10" s="13">
        <v>63.5</v>
      </c>
      <c r="AC10" s="13">
        <f t="shared" si="7"/>
        <v>60.324999999999996</v>
      </c>
      <c r="AD10" s="12" t="s">
        <v>20</v>
      </c>
      <c r="AE10" s="13">
        <v>74.5</v>
      </c>
      <c r="AF10" s="13">
        <f t="shared" si="8"/>
        <v>70.774999999999991</v>
      </c>
      <c r="AG10" s="12" t="s">
        <v>21</v>
      </c>
      <c r="AH10" s="13">
        <v>86.5</v>
      </c>
      <c r="AI10" s="13">
        <f t="shared" si="9"/>
        <v>82.174999999999997</v>
      </c>
      <c r="AJ10" s="12" t="s">
        <v>22</v>
      </c>
      <c r="AK10" s="13">
        <v>101.5</v>
      </c>
      <c r="AL10" s="13">
        <f t="shared" si="10"/>
        <v>96.424999999999997</v>
      </c>
      <c r="AM10" s="12" t="s">
        <v>23</v>
      </c>
      <c r="AN10" s="13">
        <v>117.5</v>
      </c>
      <c r="AO10" s="13">
        <f t="shared" si="11"/>
        <v>111.625</v>
      </c>
      <c r="AP10" s="12" t="s">
        <v>24</v>
      </c>
      <c r="AQ10" s="13">
        <v>134.5</v>
      </c>
      <c r="AR10" s="13">
        <f t="shared" si="12"/>
        <v>127.77499999999999</v>
      </c>
      <c r="AS10" s="12" t="s">
        <v>25</v>
      </c>
      <c r="AT10" s="13">
        <v>152.5</v>
      </c>
      <c r="AU10" s="13">
        <f t="shared" si="13"/>
        <v>144.875</v>
      </c>
      <c r="AV10" s="12" t="s">
        <v>26</v>
      </c>
      <c r="AW10" s="13">
        <v>174.5</v>
      </c>
      <c r="AX10" s="13">
        <f t="shared" si="14"/>
        <v>165.77500000000001</v>
      </c>
      <c r="AY10" s="12" t="s">
        <v>27</v>
      </c>
      <c r="AZ10" s="13">
        <v>198.5</v>
      </c>
      <c r="BA10" s="13">
        <f t="shared" si="15"/>
        <v>188.57499999999999</v>
      </c>
      <c r="BB10" s="12" t="s">
        <v>28</v>
      </c>
      <c r="BC10" s="13">
        <v>224.5</v>
      </c>
      <c r="BD10" s="13">
        <f t="shared" si="16"/>
        <v>213.27499999999998</v>
      </c>
      <c r="BE10" s="12" t="s">
        <v>29</v>
      </c>
      <c r="BF10" s="13">
        <v>259.5</v>
      </c>
      <c r="BG10" s="13">
        <f t="shared" si="17"/>
        <v>246.52499999999998</v>
      </c>
      <c r="BH10" s="12" t="s">
        <v>30</v>
      </c>
      <c r="BI10" s="13">
        <v>329.5</v>
      </c>
      <c r="BJ10" s="13">
        <f t="shared" si="18"/>
        <v>313.02499999999998</v>
      </c>
      <c r="BK10" s="12" t="s">
        <v>31</v>
      </c>
      <c r="BL10" s="40">
        <v>409.5</v>
      </c>
      <c r="BM10" s="13">
        <f t="shared" si="19"/>
        <v>389.02499999999998</v>
      </c>
      <c r="BN10" s="12" t="s">
        <v>32</v>
      </c>
      <c r="BO10" s="13">
        <v>529.5</v>
      </c>
      <c r="BP10" s="13">
        <f t="shared" si="20"/>
        <v>503.02499999999998</v>
      </c>
      <c r="BQ10" s="12" t="s">
        <v>33</v>
      </c>
      <c r="BR10" s="13">
        <v>699.5</v>
      </c>
      <c r="BS10" s="13">
        <f t="shared" si="21"/>
        <v>664.52499999999998</v>
      </c>
      <c r="BT10" s="12"/>
      <c r="BU10" s="13"/>
      <c r="BV10" s="13"/>
    </row>
    <row r="11" spans="1:74" s="14" customFormat="1" ht="20.149999999999999" customHeight="1" x14ac:dyDescent="0.35">
      <c r="A11" s="12" t="s">
        <v>2</v>
      </c>
      <c r="B11" s="12" t="s">
        <v>3</v>
      </c>
      <c r="C11" s="12" t="s">
        <v>7</v>
      </c>
      <c r="D11" s="13">
        <f>D10-1.2</f>
        <v>3.3</v>
      </c>
      <c r="E11" s="13">
        <f t="shared" si="0"/>
        <v>3.1349999999999998</v>
      </c>
      <c r="F11" s="12" t="s">
        <v>8</v>
      </c>
      <c r="G11" s="13">
        <f>G10-1.2</f>
        <v>8.3000000000000007</v>
      </c>
      <c r="H11" s="13">
        <f t="shared" si="47"/>
        <v>7.8850000000000007</v>
      </c>
      <c r="I11" s="12" t="s">
        <v>13</v>
      </c>
      <c r="J11" s="13">
        <f>J10-1.2</f>
        <v>14.3</v>
      </c>
      <c r="K11" s="13">
        <f t="shared" si="1"/>
        <v>13.585000000000001</v>
      </c>
      <c r="L11" s="12" t="s">
        <v>14</v>
      </c>
      <c r="M11" s="13">
        <f>M10-1.2</f>
        <v>20.8</v>
      </c>
      <c r="N11" s="13">
        <f t="shared" si="2"/>
        <v>19.759999999999998</v>
      </c>
      <c r="O11" s="12" t="s">
        <v>15</v>
      </c>
      <c r="P11" s="13">
        <f>P10-1.2</f>
        <v>27.8</v>
      </c>
      <c r="Q11" s="13">
        <f t="shared" si="3"/>
        <v>26.41</v>
      </c>
      <c r="R11" s="12" t="s">
        <v>16</v>
      </c>
      <c r="S11" s="13">
        <f>S10-1.2</f>
        <v>35.299999999999997</v>
      </c>
      <c r="T11" s="13">
        <f t="shared" si="4"/>
        <v>33.534999999999997</v>
      </c>
      <c r="U11" s="12" t="s">
        <v>17</v>
      </c>
      <c r="V11" s="13">
        <f>V10-1.2</f>
        <v>43.3</v>
      </c>
      <c r="W11" s="13">
        <f t="shared" si="5"/>
        <v>41.134999999999998</v>
      </c>
      <c r="X11" s="12" t="s">
        <v>18</v>
      </c>
      <c r="Y11" s="13">
        <f>Y10-1.2</f>
        <v>52.3</v>
      </c>
      <c r="Z11" s="13">
        <f t="shared" si="6"/>
        <v>49.684999999999995</v>
      </c>
      <c r="AA11" s="12" t="s">
        <v>19</v>
      </c>
      <c r="AB11" s="13">
        <f>AB10-1.2</f>
        <v>62.3</v>
      </c>
      <c r="AC11" s="13">
        <f t="shared" si="7"/>
        <v>59.184999999999995</v>
      </c>
      <c r="AD11" s="12" t="s">
        <v>20</v>
      </c>
      <c r="AE11" s="13">
        <f>AE10-1.2</f>
        <v>73.3</v>
      </c>
      <c r="AF11" s="13">
        <f t="shared" si="8"/>
        <v>69.634999999999991</v>
      </c>
      <c r="AG11" s="12" t="s">
        <v>21</v>
      </c>
      <c r="AH11" s="13">
        <f>AH10-1.2</f>
        <v>85.3</v>
      </c>
      <c r="AI11" s="13">
        <f t="shared" si="9"/>
        <v>81.034999999999997</v>
      </c>
      <c r="AJ11" s="12" t="s">
        <v>22</v>
      </c>
      <c r="AK11" s="13">
        <f>AK10-1.2</f>
        <v>100.3</v>
      </c>
      <c r="AL11" s="13">
        <f t="shared" si="10"/>
        <v>95.284999999999997</v>
      </c>
      <c r="AM11" s="12" t="s">
        <v>23</v>
      </c>
      <c r="AN11" s="13">
        <f>AN10-1.2</f>
        <v>116.3</v>
      </c>
      <c r="AO11" s="13">
        <f t="shared" si="11"/>
        <v>110.48499999999999</v>
      </c>
      <c r="AP11" s="12" t="s">
        <v>24</v>
      </c>
      <c r="AQ11" s="13">
        <f>AQ10-1.2</f>
        <v>133.30000000000001</v>
      </c>
      <c r="AR11" s="13">
        <f t="shared" si="12"/>
        <v>126.63500000000001</v>
      </c>
      <c r="AS11" s="12" t="s">
        <v>25</v>
      </c>
      <c r="AT11" s="13">
        <f>AT10-1.2</f>
        <v>151.30000000000001</v>
      </c>
      <c r="AU11" s="13">
        <f t="shared" si="13"/>
        <v>143.73500000000001</v>
      </c>
      <c r="AV11" s="12" t="s">
        <v>26</v>
      </c>
      <c r="AW11" s="13">
        <f>AW10-1.2</f>
        <v>173.3</v>
      </c>
      <c r="AX11" s="13">
        <f t="shared" si="14"/>
        <v>164.63499999999999</v>
      </c>
      <c r="AY11" s="12" t="s">
        <v>27</v>
      </c>
      <c r="AZ11" s="13">
        <f>AZ10-1.2</f>
        <v>197.3</v>
      </c>
      <c r="BA11" s="13">
        <f t="shared" si="15"/>
        <v>187.435</v>
      </c>
      <c r="BB11" s="12" t="s">
        <v>28</v>
      </c>
      <c r="BC11" s="13">
        <f>BC10-1.2</f>
        <v>223.3</v>
      </c>
      <c r="BD11" s="13">
        <f t="shared" si="16"/>
        <v>212.13499999999999</v>
      </c>
      <c r="BE11" s="12" t="s">
        <v>29</v>
      </c>
      <c r="BF11" s="13">
        <f>BF10-1.2</f>
        <v>258.3</v>
      </c>
      <c r="BG11" s="13">
        <f t="shared" si="17"/>
        <v>245.38499999999999</v>
      </c>
      <c r="BH11" s="12" t="s">
        <v>30</v>
      </c>
      <c r="BI11" s="13">
        <f>BI10-1.2</f>
        <v>328.3</v>
      </c>
      <c r="BJ11" s="13">
        <f t="shared" si="18"/>
        <v>311.88499999999999</v>
      </c>
      <c r="BK11" s="12" t="s">
        <v>31</v>
      </c>
      <c r="BL11" s="13">
        <f>BL10-1.2</f>
        <v>408.3</v>
      </c>
      <c r="BM11" s="13">
        <f t="shared" si="19"/>
        <v>387.88499999999999</v>
      </c>
      <c r="BN11" s="12" t="s">
        <v>32</v>
      </c>
      <c r="BO11" s="13">
        <f>BO10-1.2</f>
        <v>528.29999999999995</v>
      </c>
      <c r="BP11" s="13">
        <f t="shared" si="20"/>
        <v>501.88499999999993</v>
      </c>
      <c r="BQ11" s="12" t="s">
        <v>33</v>
      </c>
      <c r="BR11" s="13">
        <f>BR10-1.2</f>
        <v>698.3</v>
      </c>
      <c r="BS11" s="13">
        <f t="shared" si="21"/>
        <v>663.38499999999988</v>
      </c>
      <c r="BT11" s="12"/>
      <c r="BU11" s="13"/>
      <c r="BV11" s="13"/>
    </row>
    <row r="12" spans="1:74" s="14" customFormat="1" ht="20.149999999999999" customHeight="1" x14ac:dyDescent="0.35">
      <c r="A12" s="12" t="s">
        <v>2</v>
      </c>
      <c r="B12" s="12" t="s">
        <v>4</v>
      </c>
      <c r="C12" s="12" t="s">
        <v>7</v>
      </c>
      <c r="D12" s="13">
        <f>D11-0.4</f>
        <v>2.9</v>
      </c>
      <c r="E12" s="13">
        <f t="shared" si="0"/>
        <v>2.7549999999999999</v>
      </c>
      <c r="F12" s="12" t="s">
        <v>8</v>
      </c>
      <c r="G12" s="13">
        <f>G11-0.4</f>
        <v>7.9</v>
      </c>
      <c r="H12" s="13">
        <f t="shared" si="47"/>
        <v>7.5049999999999999</v>
      </c>
      <c r="I12" s="12" t="s">
        <v>13</v>
      </c>
      <c r="J12" s="13">
        <f>J11-0.4</f>
        <v>13.9</v>
      </c>
      <c r="K12" s="13">
        <f t="shared" si="1"/>
        <v>13.205</v>
      </c>
      <c r="L12" s="12" t="s">
        <v>14</v>
      </c>
      <c r="M12" s="13">
        <f>M11-0.4</f>
        <v>20.400000000000002</v>
      </c>
      <c r="N12" s="13">
        <f t="shared" si="2"/>
        <v>19.380000000000003</v>
      </c>
      <c r="O12" s="12" t="s">
        <v>15</v>
      </c>
      <c r="P12" s="13">
        <f>P11-0.4</f>
        <v>27.400000000000002</v>
      </c>
      <c r="Q12" s="13">
        <f t="shared" si="3"/>
        <v>26.03</v>
      </c>
      <c r="R12" s="12" t="s">
        <v>16</v>
      </c>
      <c r="S12" s="13">
        <f>S11-0.4</f>
        <v>34.9</v>
      </c>
      <c r="T12" s="13">
        <f t="shared" si="4"/>
        <v>33.154999999999994</v>
      </c>
      <c r="U12" s="12" t="s">
        <v>17</v>
      </c>
      <c r="V12" s="13">
        <f>V11-0.4</f>
        <v>42.9</v>
      </c>
      <c r="W12" s="13">
        <f t="shared" si="5"/>
        <v>40.754999999999995</v>
      </c>
      <c r="X12" s="12" t="s">
        <v>18</v>
      </c>
      <c r="Y12" s="13">
        <f>Y11-0.4</f>
        <v>51.9</v>
      </c>
      <c r="Z12" s="13">
        <f t="shared" si="6"/>
        <v>49.305</v>
      </c>
      <c r="AA12" s="12" t="s">
        <v>19</v>
      </c>
      <c r="AB12" s="13">
        <f>AB11-0.4</f>
        <v>61.9</v>
      </c>
      <c r="AC12" s="13">
        <f t="shared" si="7"/>
        <v>58.804999999999993</v>
      </c>
      <c r="AD12" s="12" t="s">
        <v>20</v>
      </c>
      <c r="AE12" s="13">
        <f>AE11-0.4</f>
        <v>72.899999999999991</v>
      </c>
      <c r="AF12" s="13">
        <f t="shared" si="8"/>
        <v>69.254999999999995</v>
      </c>
      <c r="AG12" s="12" t="s">
        <v>21</v>
      </c>
      <c r="AH12" s="13">
        <f>AH11-0.4</f>
        <v>84.899999999999991</v>
      </c>
      <c r="AI12" s="13">
        <f t="shared" si="9"/>
        <v>80.654999999999987</v>
      </c>
      <c r="AJ12" s="12" t="s">
        <v>22</v>
      </c>
      <c r="AK12" s="13">
        <f>AK11-0.4</f>
        <v>99.899999999999991</v>
      </c>
      <c r="AL12" s="13">
        <f t="shared" si="10"/>
        <v>94.904999999999987</v>
      </c>
      <c r="AM12" s="12" t="s">
        <v>23</v>
      </c>
      <c r="AN12" s="13">
        <f>AN11-0.4</f>
        <v>115.89999999999999</v>
      </c>
      <c r="AO12" s="13">
        <f t="shared" si="11"/>
        <v>110.10499999999999</v>
      </c>
      <c r="AP12" s="12" t="s">
        <v>24</v>
      </c>
      <c r="AQ12" s="13">
        <f>AQ11-0.4</f>
        <v>132.9</v>
      </c>
      <c r="AR12" s="13">
        <f t="shared" si="12"/>
        <v>126.255</v>
      </c>
      <c r="AS12" s="12" t="s">
        <v>25</v>
      </c>
      <c r="AT12" s="13">
        <f>AT11-0.4</f>
        <v>150.9</v>
      </c>
      <c r="AU12" s="13">
        <f t="shared" si="13"/>
        <v>143.35499999999999</v>
      </c>
      <c r="AV12" s="12" t="s">
        <v>26</v>
      </c>
      <c r="AW12" s="13">
        <f>AW11-0.4</f>
        <v>172.9</v>
      </c>
      <c r="AX12" s="13">
        <f t="shared" si="14"/>
        <v>164.255</v>
      </c>
      <c r="AY12" s="12" t="s">
        <v>27</v>
      </c>
      <c r="AZ12" s="13">
        <f>AZ11-0.4</f>
        <v>196.9</v>
      </c>
      <c r="BA12" s="13">
        <f t="shared" si="15"/>
        <v>187.05500000000001</v>
      </c>
      <c r="BB12" s="12" t="s">
        <v>28</v>
      </c>
      <c r="BC12" s="13">
        <f>BC11-0.4</f>
        <v>222.9</v>
      </c>
      <c r="BD12" s="13">
        <f t="shared" si="16"/>
        <v>211.755</v>
      </c>
      <c r="BE12" s="12" t="s">
        <v>29</v>
      </c>
      <c r="BF12" s="13">
        <f>BF11-0.4</f>
        <v>257.90000000000003</v>
      </c>
      <c r="BG12" s="13">
        <f t="shared" si="17"/>
        <v>245.00500000000002</v>
      </c>
      <c r="BH12" s="12" t="s">
        <v>30</v>
      </c>
      <c r="BI12" s="13">
        <f>BI11-0.4</f>
        <v>327.90000000000003</v>
      </c>
      <c r="BJ12" s="13">
        <f t="shared" si="18"/>
        <v>311.505</v>
      </c>
      <c r="BK12" s="12" t="s">
        <v>31</v>
      </c>
      <c r="BL12" s="13">
        <f>BL11-0.4</f>
        <v>407.90000000000003</v>
      </c>
      <c r="BM12" s="13">
        <f t="shared" si="19"/>
        <v>387.505</v>
      </c>
      <c r="BN12" s="12" t="s">
        <v>32</v>
      </c>
      <c r="BO12" s="13">
        <f>BO11-0.4</f>
        <v>527.9</v>
      </c>
      <c r="BP12" s="13">
        <f t="shared" si="20"/>
        <v>501.50499999999994</v>
      </c>
      <c r="BQ12" s="12" t="s">
        <v>33</v>
      </c>
      <c r="BR12" s="13">
        <f>BR11-0.4</f>
        <v>697.9</v>
      </c>
      <c r="BS12" s="13">
        <f t="shared" si="21"/>
        <v>663.005</v>
      </c>
      <c r="BT12" s="12"/>
      <c r="BU12" s="13"/>
      <c r="BV12" s="13"/>
    </row>
    <row r="13" spans="1:74" s="14" customFormat="1" ht="20.149999999999999" customHeight="1" x14ac:dyDescent="0.35">
      <c r="A13" s="12" t="s">
        <v>2</v>
      </c>
      <c r="B13" s="12" t="s">
        <v>5</v>
      </c>
      <c r="C13" s="12" t="s">
        <v>7</v>
      </c>
      <c r="D13" s="13">
        <f t="shared" ref="D13:D14" si="48">D12-0.4</f>
        <v>2.5</v>
      </c>
      <c r="E13" s="13">
        <f t="shared" si="0"/>
        <v>2.375</v>
      </c>
      <c r="F13" s="12" t="s">
        <v>8</v>
      </c>
      <c r="G13" s="13">
        <f t="shared" ref="G13:G14" si="49">G12-0.4</f>
        <v>7.5</v>
      </c>
      <c r="H13" s="13">
        <f t="shared" si="47"/>
        <v>7.125</v>
      </c>
      <c r="I13" s="12" t="s">
        <v>13</v>
      </c>
      <c r="J13" s="13">
        <f t="shared" ref="J13:J14" si="50">J12-0.4</f>
        <v>13.5</v>
      </c>
      <c r="K13" s="13">
        <f t="shared" si="1"/>
        <v>12.824999999999999</v>
      </c>
      <c r="L13" s="12" t="s">
        <v>14</v>
      </c>
      <c r="M13" s="13">
        <f t="shared" ref="M13:M14" si="51">M12-0.4</f>
        <v>20.000000000000004</v>
      </c>
      <c r="N13" s="13">
        <f t="shared" si="2"/>
        <v>19.000000000000004</v>
      </c>
      <c r="O13" s="12" t="s">
        <v>15</v>
      </c>
      <c r="P13" s="13">
        <f t="shared" ref="P13:P14" si="52">P12-0.4</f>
        <v>27.000000000000004</v>
      </c>
      <c r="Q13" s="13">
        <f t="shared" si="3"/>
        <v>25.650000000000002</v>
      </c>
      <c r="R13" s="12" t="s">
        <v>16</v>
      </c>
      <c r="S13" s="13">
        <f t="shared" ref="S13:S14" si="53">S12-0.4</f>
        <v>34.5</v>
      </c>
      <c r="T13" s="13">
        <f t="shared" si="4"/>
        <v>32.774999999999999</v>
      </c>
      <c r="U13" s="12" t="s">
        <v>17</v>
      </c>
      <c r="V13" s="13">
        <f t="shared" ref="V13:V14" si="54">V12-0.4</f>
        <v>42.5</v>
      </c>
      <c r="W13" s="13">
        <f t="shared" si="5"/>
        <v>40.375</v>
      </c>
      <c r="X13" s="12" t="s">
        <v>18</v>
      </c>
      <c r="Y13" s="13">
        <f t="shared" ref="Y13:Y14" si="55">Y12-0.4</f>
        <v>51.5</v>
      </c>
      <c r="Z13" s="13">
        <f t="shared" si="6"/>
        <v>48.924999999999997</v>
      </c>
      <c r="AA13" s="12" t="s">
        <v>19</v>
      </c>
      <c r="AB13" s="13">
        <f t="shared" ref="AB13:AB14" si="56">AB12-0.4</f>
        <v>61.5</v>
      </c>
      <c r="AC13" s="13">
        <f t="shared" si="7"/>
        <v>58.424999999999997</v>
      </c>
      <c r="AD13" s="12" t="s">
        <v>20</v>
      </c>
      <c r="AE13" s="13">
        <f t="shared" ref="AE13:AE14" si="57">AE12-0.4</f>
        <v>72.499999999999986</v>
      </c>
      <c r="AF13" s="13">
        <f t="shared" si="8"/>
        <v>68.874999999999986</v>
      </c>
      <c r="AG13" s="12" t="s">
        <v>21</v>
      </c>
      <c r="AH13" s="13">
        <f t="shared" ref="AH13:AH14" si="58">AH12-0.4</f>
        <v>84.499999999999986</v>
      </c>
      <c r="AI13" s="13">
        <f t="shared" si="9"/>
        <v>80.274999999999977</v>
      </c>
      <c r="AJ13" s="12" t="s">
        <v>22</v>
      </c>
      <c r="AK13" s="13">
        <f t="shared" ref="AK13:AK14" si="59">AK12-0.4</f>
        <v>99.499999999999986</v>
      </c>
      <c r="AL13" s="13">
        <f t="shared" si="10"/>
        <v>94.524999999999977</v>
      </c>
      <c r="AM13" s="12" t="s">
        <v>23</v>
      </c>
      <c r="AN13" s="13">
        <f t="shared" ref="AN13:AN14" si="60">AN12-0.4</f>
        <v>115.49999999999999</v>
      </c>
      <c r="AO13" s="13">
        <f t="shared" si="11"/>
        <v>109.72499999999998</v>
      </c>
      <c r="AP13" s="12" t="s">
        <v>24</v>
      </c>
      <c r="AQ13" s="13">
        <f t="shared" ref="AQ13:AQ14" si="61">AQ12-0.4</f>
        <v>132.5</v>
      </c>
      <c r="AR13" s="13">
        <f t="shared" si="12"/>
        <v>125.875</v>
      </c>
      <c r="AS13" s="12" t="s">
        <v>25</v>
      </c>
      <c r="AT13" s="13">
        <f t="shared" ref="AT13:AT14" si="62">AT12-0.4</f>
        <v>150.5</v>
      </c>
      <c r="AU13" s="13">
        <f t="shared" si="13"/>
        <v>142.97499999999999</v>
      </c>
      <c r="AV13" s="12" t="s">
        <v>26</v>
      </c>
      <c r="AW13" s="13">
        <f t="shared" ref="AW13:AW14" si="63">AW12-0.4</f>
        <v>172.5</v>
      </c>
      <c r="AX13" s="13">
        <f t="shared" si="14"/>
        <v>163.875</v>
      </c>
      <c r="AY13" s="12" t="s">
        <v>27</v>
      </c>
      <c r="AZ13" s="13">
        <f t="shared" ref="AZ13:AZ14" si="64">AZ12-0.4</f>
        <v>196.5</v>
      </c>
      <c r="BA13" s="13">
        <f t="shared" si="15"/>
        <v>186.67499999999998</v>
      </c>
      <c r="BB13" s="12" t="s">
        <v>28</v>
      </c>
      <c r="BC13" s="13">
        <f t="shared" ref="BC13:BC14" si="65">BC12-0.4</f>
        <v>222.5</v>
      </c>
      <c r="BD13" s="13">
        <f t="shared" si="16"/>
        <v>211.375</v>
      </c>
      <c r="BE13" s="12" t="s">
        <v>29</v>
      </c>
      <c r="BF13" s="13">
        <f t="shared" ref="BF13:BF14" si="66">BF12-0.4</f>
        <v>257.50000000000006</v>
      </c>
      <c r="BG13" s="13">
        <f t="shared" si="17"/>
        <v>244.62500000000003</v>
      </c>
      <c r="BH13" s="12" t="s">
        <v>30</v>
      </c>
      <c r="BI13" s="13">
        <f t="shared" ref="BI13:BI14" si="67">BI12-0.4</f>
        <v>327.50000000000006</v>
      </c>
      <c r="BJ13" s="13">
        <f t="shared" si="18"/>
        <v>311.12500000000006</v>
      </c>
      <c r="BK13" s="12" t="s">
        <v>31</v>
      </c>
      <c r="BL13" s="13">
        <f t="shared" ref="BL13:BL14" si="68">BL12-0.4</f>
        <v>407.50000000000006</v>
      </c>
      <c r="BM13" s="13">
        <f t="shared" si="19"/>
        <v>387.12500000000006</v>
      </c>
      <c r="BN13" s="12" t="s">
        <v>32</v>
      </c>
      <c r="BO13" s="13">
        <f t="shared" ref="BO13:BO14" si="69">BO12-0.4</f>
        <v>527.5</v>
      </c>
      <c r="BP13" s="13">
        <f t="shared" si="20"/>
        <v>501.125</v>
      </c>
      <c r="BQ13" s="12" t="s">
        <v>33</v>
      </c>
      <c r="BR13" s="13">
        <f t="shared" ref="BR13:BR14" si="70">BR12-0.4</f>
        <v>697.5</v>
      </c>
      <c r="BS13" s="13">
        <f t="shared" si="21"/>
        <v>662.625</v>
      </c>
      <c r="BT13" s="12"/>
      <c r="BU13" s="13"/>
      <c r="BV13" s="13"/>
    </row>
    <row r="14" spans="1:74" s="14" customFormat="1" ht="20.149999999999999" customHeight="1" x14ac:dyDescent="0.35">
      <c r="A14" s="12" t="s">
        <v>2</v>
      </c>
      <c r="B14" s="12" t="s">
        <v>6</v>
      </c>
      <c r="C14" s="12" t="s">
        <v>7</v>
      </c>
      <c r="D14" s="13">
        <f t="shared" si="48"/>
        <v>2.1</v>
      </c>
      <c r="E14" s="13">
        <f t="shared" si="0"/>
        <v>1.9949999999999999</v>
      </c>
      <c r="F14" s="12" t="s">
        <v>8</v>
      </c>
      <c r="G14" s="13">
        <f t="shared" si="49"/>
        <v>7.1</v>
      </c>
      <c r="H14" s="13">
        <f t="shared" si="47"/>
        <v>6.7449999999999992</v>
      </c>
      <c r="I14" s="12" t="s">
        <v>13</v>
      </c>
      <c r="J14" s="13">
        <f t="shared" si="50"/>
        <v>13.1</v>
      </c>
      <c r="K14" s="13">
        <f t="shared" si="1"/>
        <v>12.444999999999999</v>
      </c>
      <c r="L14" s="12" t="s">
        <v>14</v>
      </c>
      <c r="M14" s="13">
        <f t="shared" si="51"/>
        <v>19.600000000000005</v>
      </c>
      <c r="N14" s="13">
        <f t="shared" si="2"/>
        <v>18.620000000000005</v>
      </c>
      <c r="O14" s="12" t="s">
        <v>15</v>
      </c>
      <c r="P14" s="13">
        <f t="shared" si="52"/>
        <v>26.600000000000005</v>
      </c>
      <c r="Q14" s="13">
        <f t="shared" si="3"/>
        <v>25.270000000000003</v>
      </c>
      <c r="R14" s="12" t="s">
        <v>16</v>
      </c>
      <c r="S14" s="13">
        <f t="shared" si="53"/>
        <v>34.1</v>
      </c>
      <c r="T14" s="13">
        <f t="shared" si="4"/>
        <v>32.395000000000003</v>
      </c>
      <c r="U14" s="12" t="s">
        <v>17</v>
      </c>
      <c r="V14" s="13">
        <f t="shared" si="54"/>
        <v>42.1</v>
      </c>
      <c r="W14" s="13">
        <f t="shared" si="5"/>
        <v>39.994999999999997</v>
      </c>
      <c r="X14" s="12" t="s">
        <v>18</v>
      </c>
      <c r="Y14" s="13">
        <f t="shared" si="55"/>
        <v>51.1</v>
      </c>
      <c r="Z14" s="13">
        <f t="shared" si="6"/>
        <v>48.545000000000002</v>
      </c>
      <c r="AA14" s="12" t="s">
        <v>19</v>
      </c>
      <c r="AB14" s="13">
        <f t="shared" si="56"/>
        <v>61.1</v>
      </c>
      <c r="AC14" s="13">
        <f t="shared" si="7"/>
        <v>58.045000000000002</v>
      </c>
      <c r="AD14" s="12" t="s">
        <v>20</v>
      </c>
      <c r="AE14" s="13">
        <f t="shared" si="57"/>
        <v>72.09999999999998</v>
      </c>
      <c r="AF14" s="13">
        <f t="shared" si="8"/>
        <v>68.494999999999976</v>
      </c>
      <c r="AG14" s="12" t="s">
        <v>21</v>
      </c>
      <c r="AH14" s="13">
        <f t="shared" si="58"/>
        <v>84.09999999999998</v>
      </c>
      <c r="AI14" s="13">
        <f t="shared" si="9"/>
        <v>79.894999999999982</v>
      </c>
      <c r="AJ14" s="12" t="s">
        <v>22</v>
      </c>
      <c r="AK14" s="13">
        <f t="shared" si="59"/>
        <v>99.09999999999998</v>
      </c>
      <c r="AL14" s="13">
        <f t="shared" si="10"/>
        <v>94.144999999999982</v>
      </c>
      <c r="AM14" s="12" t="s">
        <v>23</v>
      </c>
      <c r="AN14" s="13">
        <f t="shared" si="60"/>
        <v>115.09999999999998</v>
      </c>
      <c r="AO14" s="13">
        <f t="shared" si="11"/>
        <v>109.34499999999997</v>
      </c>
      <c r="AP14" s="12" t="s">
        <v>24</v>
      </c>
      <c r="AQ14" s="13">
        <f t="shared" si="61"/>
        <v>132.1</v>
      </c>
      <c r="AR14" s="13">
        <f t="shared" si="12"/>
        <v>125.49499999999999</v>
      </c>
      <c r="AS14" s="12" t="s">
        <v>25</v>
      </c>
      <c r="AT14" s="13">
        <f t="shared" si="62"/>
        <v>150.1</v>
      </c>
      <c r="AU14" s="13">
        <f t="shared" si="13"/>
        <v>142.595</v>
      </c>
      <c r="AV14" s="12" t="s">
        <v>26</v>
      </c>
      <c r="AW14" s="13">
        <f t="shared" si="63"/>
        <v>172.1</v>
      </c>
      <c r="AX14" s="13">
        <f t="shared" si="14"/>
        <v>163.49499999999998</v>
      </c>
      <c r="AY14" s="12" t="s">
        <v>27</v>
      </c>
      <c r="AZ14" s="13">
        <f t="shared" si="64"/>
        <v>196.1</v>
      </c>
      <c r="BA14" s="13">
        <f t="shared" si="15"/>
        <v>186.29499999999999</v>
      </c>
      <c r="BB14" s="12" t="s">
        <v>28</v>
      </c>
      <c r="BC14" s="13">
        <f t="shared" si="65"/>
        <v>222.1</v>
      </c>
      <c r="BD14" s="13">
        <f t="shared" si="16"/>
        <v>210.99499999999998</v>
      </c>
      <c r="BE14" s="12" t="s">
        <v>29</v>
      </c>
      <c r="BF14" s="13">
        <f t="shared" si="66"/>
        <v>257.10000000000008</v>
      </c>
      <c r="BG14" s="13">
        <f t="shared" si="17"/>
        <v>244.24500000000006</v>
      </c>
      <c r="BH14" s="12" t="s">
        <v>30</v>
      </c>
      <c r="BI14" s="13">
        <f t="shared" si="67"/>
        <v>327.10000000000008</v>
      </c>
      <c r="BJ14" s="13">
        <f t="shared" si="18"/>
        <v>310.74500000000006</v>
      </c>
      <c r="BK14" s="12" t="s">
        <v>31</v>
      </c>
      <c r="BL14" s="13">
        <f t="shared" si="68"/>
        <v>407.10000000000008</v>
      </c>
      <c r="BM14" s="13">
        <f t="shared" si="19"/>
        <v>386.74500000000006</v>
      </c>
      <c r="BN14" s="12" t="s">
        <v>32</v>
      </c>
      <c r="BO14" s="13">
        <f t="shared" si="69"/>
        <v>527.1</v>
      </c>
      <c r="BP14" s="13">
        <f t="shared" si="20"/>
        <v>500.745</v>
      </c>
      <c r="BQ14" s="12" t="s">
        <v>33</v>
      </c>
      <c r="BR14" s="13">
        <f t="shared" si="70"/>
        <v>697.1</v>
      </c>
      <c r="BS14" s="13">
        <f t="shared" si="21"/>
        <v>662.245</v>
      </c>
      <c r="BT14" s="12"/>
      <c r="BU14" s="13"/>
      <c r="BV14" s="13"/>
    </row>
    <row r="15" spans="1:74" s="19" customFormat="1" ht="20.149999999999999" customHeight="1" x14ac:dyDescent="0.35">
      <c r="A15" s="17" t="s">
        <v>7</v>
      </c>
      <c r="B15" s="17" t="s">
        <v>1</v>
      </c>
      <c r="C15" s="17" t="s">
        <v>8</v>
      </c>
      <c r="D15" s="18">
        <v>5</v>
      </c>
      <c r="E15" s="18">
        <f t="shared" si="0"/>
        <v>4.75</v>
      </c>
      <c r="F15" s="17" t="s">
        <v>13</v>
      </c>
      <c r="G15" s="18">
        <v>11</v>
      </c>
      <c r="H15" s="18">
        <f t="shared" si="47"/>
        <v>10.45</v>
      </c>
      <c r="I15" s="17" t="s">
        <v>14</v>
      </c>
      <c r="J15" s="18">
        <v>17.5</v>
      </c>
      <c r="K15" s="18">
        <f t="shared" si="1"/>
        <v>16.625</v>
      </c>
      <c r="L15" s="17" t="s">
        <v>15</v>
      </c>
      <c r="M15" s="18">
        <v>24.5</v>
      </c>
      <c r="N15" s="18">
        <f t="shared" si="2"/>
        <v>23.274999999999999</v>
      </c>
      <c r="O15" s="17" t="s">
        <v>16</v>
      </c>
      <c r="P15" s="18">
        <v>32</v>
      </c>
      <c r="Q15" s="18">
        <f t="shared" si="3"/>
        <v>30.4</v>
      </c>
      <c r="R15" s="17" t="s">
        <v>17</v>
      </c>
      <c r="S15" s="18">
        <v>40</v>
      </c>
      <c r="T15" s="18">
        <f t="shared" si="4"/>
        <v>38</v>
      </c>
      <c r="U15" s="17" t="s">
        <v>18</v>
      </c>
      <c r="V15" s="18">
        <v>49</v>
      </c>
      <c r="W15" s="18">
        <f t="shared" si="5"/>
        <v>46.55</v>
      </c>
      <c r="X15" s="17" t="s">
        <v>19</v>
      </c>
      <c r="Y15" s="18">
        <v>59</v>
      </c>
      <c r="Z15" s="18">
        <f t="shared" si="6"/>
        <v>56.05</v>
      </c>
      <c r="AA15" s="17" t="s">
        <v>20</v>
      </c>
      <c r="AB15" s="18">
        <v>70</v>
      </c>
      <c r="AC15" s="18">
        <f t="shared" si="7"/>
        <v>66.5</v>
      </c>
      <c r="AD15" s="17" t="s">
        <v>21</v>
      </c>
      <c r="AE15" s="18">
        <v>82</v>
      </c>
      <c r="AF15" s="18">
        <f t="shared" si="8"/>
        <v>77.899999999999991</v>
      </c>
      <c r="AG15" s="17" t="s">
        <v>22</v>
      </c>
      <c r="AH15" s="18">
        <v>97</v>
      </c>
      <c r="AI15" s="18">
        <f t="shared" si="9"/>
        <v>92.149999999999991</v>
      </c>
      <c r="AJ15" s="17" t="s">
        <v>23</v>
      </c>
      <c r="AK15" s="18">
        <v>113</v>
      </c>
      <c r="AL15" s="18">
        <f t="shared" si="10"/>
        <v>107.35</v>
      </c>
      <c r="AM15" s="17" t="s">
        <v>24</v>
      </c>
      <c r="AN15" s="18">
        <v>130</v>
      </c>
      <c r="AO15" s="18">
        <f t="shared" si="11"/>
        <v>123.5</v>
      </c>
      <c r="AP15" s="17" t="s">
        <v>25</v>
      </c>
      <c r="AQ15" s="18">
        <v>148</v>
      </c>
      <c r="AR15" s="18">
        <f t="shared" si="12"/>
        <v>140.6</v>
      </c>
      <c r="AS15" s="17" t="s">
        <v>26</v>
      </c>
      <c r="AT15" s="18">
        <v>170</v>
      </c>
      <c r="AU15" s="18">
        <f t="shared" si="13"/>
        <v>161.5</v>
      </c>
      <c r="AV15" s="17" t="s">
        <v>27</v>
      </c>
      <c r="AW15" s="18">
        <v>194</v>
      </c>
      <c r="AX15" s="18">
        <f t="shared" si="14"/>
        <v>184.29999999999998</v>
      </c>
      <c r="AY15" s="17" t="s">
        <v>28</v>
      </c>
      <c r="AZ15" s="18">
        <v>220</v>
      </c>
      <c r="BA15" s="18">
        <f t="shared" si="15"/>
        <v>209</v>
      </c>
      <c r="BB15" s="17" t="s">
        <v>29</v>
      </c>
      <c r="BC15" s="18">
        <v>255</v>
      </c>
      <c r="BD15" s="18">
        <f t="shared" si="16"/>
        <v>242.25</v>
      </c>
      <c r="BE15" s="17" t="s">
        <v>30</v>
      </c>
      <c r="BF15" s="18">
        <v>325</v>
      </c>
      <c r="BG15" s="18">
        <f t="shared" si="17"/>
        <v>308.75</v>
      </c>
      <c r="BH15" s="17" t="s">
        <v>31</v>
      </c>
      <c r="BI15" s="18">
        <v>405</v>
      </c>
      <c r="BJ15" s="18">
        <f t="shared" si="18"/>
        <v>384.75</v>
      </c>
      <c r="BK15" s="17" t="s">
        <v>32</v>
      </c>
      <c r="BL15" s="18">
        <v>525</v>
      </c>
      <c r="BM15" s="18">
        <f t="shared" si="19"/>
        <v>498.75</v>
      </c>
      <c r="BN15" s="17" t="s">
        <v>33</v>
      </c>
      <c r="BO15" s="18">
        <v>695</v>
      </c>
      <c r="BP15" s="18">
        <f t="shared" si="20"/>
        <v>660.25</v>
      </c>
      <c r="BQ15" s="17"/>
      <c r="BR15" s="18"/>
      <c r="BS15" s="18"/>
      <c r="BT15" s="17"/>
      <c r="BU15" s="18"/>
      <c r="BV15" s="18"/>
    </row>
    <row r="16" spans="1:74" s="19" customFormat="1" ht="20.149999999999999" customHeight="1" x14ac:dyDescent="0.35">
      <c r="A16" s="17" t="s">
        <v>7</v>
      </c>
      <c r="B16" s="17" t="s">
        <v>3</v>
      </c>
      <c r="C16" s="17" t="s">
        <v>8</v>
      </c>
      <c r="D16" s="18">
        <f>D15-1.2</f>
        <v>3.8</v>
      </c>
      <c r="E16" s="18">
        <f t="shared" si="0"/>
        <v>3.61</v>
      </c>
      <c r="F16" s="17" t="s">
        <v>13</v>
      </c>
      <c r="G16" s="18">
        <f>G15-1.2</f>
        <v>9.8000000000000007</v>
      </c>
      <c r="H16" s="18">
        <f t="shared" si="47"/>
        <v>9.31</v>
      </c>
      <c r="I16" s="17" t="s">
        <v>14</v>
      </c>
      <c r="J16" s="18">
        <f>J15-1.2</f>
        <v>16.3</v>
      </c>
      <c r="K16" s="18">
        <f t="shared" si="1"/>
        <v>15.484999999999999</v>
      </c>
      <c r="L16" s="17" t="s">
        <v>15</v>
      </c>
      <c r="M16" s="18">
        <f>M15-1.2</f>
        <v>23.3</v>
      </c>
      <c r="N16" s="18">
        <f t="shared" si="2"/>
        <v>22.134999999999998</v>
      </c>
      <c r="O16" s="17" t="s">
        <v>16</v>
      </c>
      <c r="P16" s="18">
        <f>P15-1.2</f>
        <v>30.8</v>
      </c>
      <c r="Q16" s="18">
        <f t="shared" si="3"/>
        <v>29.259999999999998</v>
      </c>
      <c r="R16" s="17" t="s">
        <v>17</v>
      </c>
      <c r="S16" s="18">
        <f>S15-1.2</f>
        <v>38.799999999999997</v>
      </c>
      <c r="T16" s="18">
        <f t="shared" si="4"/>
        <v>36.859999999999992</v>
      </c>
      <c r="U16" s="17" t="s">
        <v>18</v>
      </c>
      <c r="V16" s="18">
        <f>V15-1.2</f>
        <v>47.8</v>
      </c>
      <c r="W16" s="18">
        <f t="shared" si="5"/>
        <v>45.41</v>
      </c>
      <c r="X16" s="17" t="s">
        <v>19</v>
      </c>
      <c r="Y16" s="18">
        <f>Y15-1.2</f>
        <v>57.8</v>
      </c>
      <c r="Z16" s="18">
        <f t="shared" si="6"/>
        <v>54.91</v>
      </c>
      <c r="AA16" s="17" t="s">
        <v>20</v>
      </c>
      <c r="AB16" s="18">
        <f>AB15-1.2</f>
        <v>68.8</v>
      </c>
      <c r="AC16" s="18">
        <f t="shared" si="7"/>
        <v>65.36</v>
      </c>
      <c r="AD16" s="17" t="s">
        <v>21</v>
      </c>
      <c r="AE16" s="18">
        <f>AE15-1.2</f>
        <v>80.8</v>
      </c>
      <c r="AF16" s="18">
        <f t="shared" si="8"/>
        <v>76.759999999999991</v>
      </c>
      <c r="AG16" s="17" t="s">
        <v>22</v>
      </c>
      <c r="AH16" s="18">
        <f>AH15-1.2</f>
        <v>95.8</v>
      </c>
      <c r="AI16" s="18">
        <f t="shared" si="9"/>
        <v>91.009999999999991</v>
      </c>
      <c r="AJ16" s="17" t="s">
        <v>23</v>
      </c>
      <c r="AK16" s="18">
        <f>AK15-1.2</f>
        <v>111.8</v>
      </c>
      <c r="AL16" s="18">
        <f t="shared" si="10"/>
        <v>106.21</v>
      </c>
      <c r="AM16" s="17" t="s">
        <v>24</v>
      </c>
      <c r="AN16" s="18">
        <f>AN15-1.2</f>
        <v>128.80000000000001</v>
      </c>
      <c r="AO16" s="18">
        <f t="shared" si="11"/>
        <v>122.36</v>
      </c>
      <c r="AP16" s="17" t="s">
        <v>25</v>
      </c>
      <c r="AQ16" s="18">
        <f>AQ15-1.2</f>
        <v>146.80000000000001</v>
      </c>
      <c r="AR16" s="18">
        <f t="shared" si="12"/>
        <v>139.46</v>
      </c>
      <c r="AS16" s="17" t="s">
        <v>26</v>
      </c>
      <c r="AT16" s="18">
        <f>AT15-1.2</f>
        <v>168.8</v>
      </c>
      <c r="AU16" s="18">
        <f t="shared" si="13"/>
        <v>160.36000000000001</v>
      </c>
      <c r="AV16" s="17" t="s">
        <v>27</v>
      </c>
      <c r="AW16" s="18">
        <f>AW15-1.2</f>
        <v>192.8</v>
      </c>
      <c r="AX16" s="18">
        <f t="shared" si="14"/>
        <v>183.16</v>
      </c>
      <c r="AY16" s="17" t="s">
        <v>28</v>
      </c>
      <c r="AZ16" s="18">
        <f>AZ15-1.2</f>
        <v>218.8</v>
      </c>
      <c r="BA16" s="18">
        <f t="shared" si="15"/>
        <v>207.86</v>
      </c>
      <c r="BB16" s="17" t="s">
        <v>29</v>
      </c>
      <c r="BC16" s="18">
        <f>BC15-1.2</f>
        <v>253.8</v>
      </c>
      <c r="BD16" s="18">
        <f t="shared" si="16"/>
        <v>241.11</v>
      </c>
      <c r="BE16" s="17" t="s">
        <v>30</v>
      </c>
      <c r="BF16" s="18">
        <f>BF15-1.2</f>
        <v>323.8</v>
      </c>
      <c r="BG16" s="18">
        <f t="shared" si="17"/>
        <v>307.61</v>
      </c>
      <c r="BH16" s="17" t="s">
        <v>31</v>
      </c>
      <c r="BI16" s="18">
        <f>BI15-1.2</f>
        <v>403.8</v>
      </c>
      <c r="BJ16" s="18">
        <f t="shared" si="18"/>
        <v>383.61</v>
      </c>
      <c r="BK16" s="17" t="s">
        <v>32</v>
      </c>
      <c r="BL16" s="18">
        <f>BL15-1.2</f>
        <v>523.79999999999995</v>
      </c>
      <c r="BM16" s="18">
        <f t="shared" si="19"/>
        <v>497.60999999999996</v>
      </c>
      <c r="BN16" s="17" t="s">
        <v>33</v>
      </c>
      <c r="BO16" s="18">
        <f>BO15-1.2</f>
        <v>693.8</v>
      </c>
      <c r="BP16" s="18">
        <f t="shared" si="20"/>
        <v>659.1099999999999</v>
      </c>
      <c r="BQ16" s="17"/>
      <c r="BR16" s="18"/>
      <c r="BS16" s="18"/>
      <c r="BT16" s="17"/>
      <c r="BU16" s="18"/>
      <c r="BV16" s="18"/>
    </row>
    <row r="17" spans="1:74" s="19" customFormat="1" ht="20.149999999999999" customHeight="1" x14ac:dyDescent="0.35">
      <c r="A17" s="17" t="s">
        <v>7</v>
      </c>
      <c r="B17" s="17" t="s">
        <v>4</v>
      </c>
      <c r="C17" s="17" t="s">
        <v>8</v>
      </c>
      <c r="D17" s="18">
        <f>D16-0.4</f>
        <v>3.4</v>
      </c>
      <c r="E17" s="18">
        <f t="shared" si="0"/>
        <v>3.23</v>
      </c>
      <c r="F17" s="17" t="s">
        <v>13</v>
      </c>
      <c r="G17" s="18">
        <f>G16-0.4</f>
        <v>9.4</v>
      </c>
      <c r="H17" s="18">
        <f t="shared" si="47"/>
        <v>8.93</v>
      </c>
      <c r="I17" s="17" t="s">
        <v>14</v>
      </c>
      <c r="J17" s="18">
        <f>J16-0.4</f>
        <v>15.9</v>
      </c>
      <c r="K17" s="18">
        <f t="shared" si="1"/>
        <v>15.105</v>
      </c>
      <c r="L17" s="17" t="s">
        <v>15</v>
      </c>
      <c r="M17" s="18">
        <f>M16-0.4</f>
        <v>22.900000000000002</v>
      </c>
      <c r="N17" s="18">
        <f t="shared" si="2"/>
        <v>21.755000000000003</v>
      </c>
      <c r="O17" s="17" t="s">
        <v>16</v>
      </c>
      <c r="P17" s="18">
        <f>P16-0.4</f>
        <v>30.400000000000002</v>
      </c>
      <c r="Q17" s="18">
        <f t="shared" si="3"/>
        <v>28.88</v>
      </c>
      <c r="R17" s="17" t="s">
        <v>17</v>
      </c>
      <c r="S17" s="18">
        <f>S16-0.4</f>
        <v>38.4</v>
      </c>
      <c r="T17" s="18">
        <f t="shared" si="4"/>
        <v>36.479999999999997</v>
      </c>
      <c r="U17" s="17" t="s">
        <v>18</v>
      </c>
      <c r="V17" s="18">
        <f>V16-0.4</f>
        <v>47.4</v>
      </c>
      <c r="W17" s="18">
        <f t="shared" si="5"/>
        <v>45.029999999999994</v>
      </c>
      <c r="X17" s="17" t="s">
        <v>19</v>
      </c>
      <c r="Y17" s="18">
        <f>Y16-0.4</f>
        <v>57.4</v>
      </c>
      <c r="Z17" s="18">
        <f t="shared" si="6"/>
        <v>54.529999999999994</v>
      </c>
      <c r="AA17" s="17" t="s">
        <v>20</v>
      </c>
      <c r="AB17" s="18">
        <f>AB16-0.4</f>
        <v>68.399999999999991</v>
      </c>
      <c r="AC17" s="18">
        <f t="shared" si="7"/>
        <v>64.97999999999999</v>
      </c>
      <c r="AD17" s="17" t="s">
        <v>21</v>
      </c>
      <c r="AE17" s="18">
        <f>AE16-0.4</f>
        <v>80.399999999999991</v>
      </c>
      <c r="AF17" s="18">
        <f t="shared" si="8"/>
        <v>76.379999999999981</v>
      </c>
      <c r="AG17" s="17" t="s">
        <v>22</v>
      </c>
      <c r="AH17" s="18">
        <f>AH16-0.4</f>
        <v>95.399999999999991</v>
      </c>
      <c r="AI17" s="18">
        <f t="shared" si="9"/>
        <v>90.629999999999981</v>
      </c>
      <c r="AJ17" s="17" t="s">
        <v>23</v>
      </c>
      <c r="AK17" s="18">
        <f>AK16-0.4</f>
        <v>111.39999999999999</v>
      </c>
      <c r="AL17" s="18">
        <f t="shared" si="10"/>
        <v>105.82999999999998</v>
      </c>
      <c r="AM17" s="17" t="s">
        <v>24</v>
      </c>
      <c r="AN17" s="18">
        <f>AN16-0.4</f>
        <v>128.4</v>
      </c>
      <c r="AO17" s="18">
        <f t="shared" si="11"/>
        <v>121.98</v>
      </c>
      <c r="AP17" s="17" t="s">
        <v>25</v>
      </c>
      <c r="AQ17" s="18">
        <f>AQ16-0.4</f>
        <v>146.4</v>
      </c>
      <c r="AR17" s="18">
        <f t="shared" si="12"/>
        <v>139.08000000000001</v>
      </c>
      <c r="AS17" s="17" t="s">
        <v>26</v>
      </c>
      <c r="AT17" s="18">
        <f>AT16-0.4</f>
        <v>168.4</v>
      </c>
      <c r="AU17" s="18">
        <f t="shared" si="13"/>
        <v>159.97999999999999</v>
      </c>
      <c r="AV17" s="17" t="s">
        <v>27</v>
      </c>
      <c r="AW17" s="18">
        <f>AW16-0.4</f>
        <v>192.4</v>
      </c>
      <c r="AX17" s="18">
        <f t="shared" si="14"/>
        <v>182.78</v>
      </c>
      <c r="AY17" s="17" t="s">
        <v>28</v>
      </c>
      <c r="AZ17" s="18">
        <f>AZ16-0.4</f>
        <v>218.4</v>
      </c>
      <c r="BA17" s="18">
        <f t="shared" si="15"/>
        <v>207.48</v>
      </c>
      <c r="BB17" s="17" t="s">
        <v>29</v>
      </c>
      <c r="BC17" s="18">
        <f>BC16-0.4</f>
        <v>253.4</v>
      </c>
      <c r="BD17" s="18">
        <f t="shared" si="16"/>
        <v>240.73</v>
      </c>
      <c r="BE17" s="17" t="s">
        <v>30</v>
      </c>
      <c r="BF17" s="18">
        <f>BF16-0.4</f>
        <v>323.40000000000003</v>
      </c>
      <c r="BG17" s="18">
        <f t="shared" si="17"/>
        <v>307.23</v>
      </c>
      <c r="BH17" s="17" t="s">
        <v>31</v>
      </c>
      <c r="BI17" s="18">
        <f>BI16-0.4</f>
        <v>403.40000000000003</v>
      </c>
      <c r="BJ17" s="18">
        <f t="shared" si="18"/>
        <v>383.23</v>
      </c>
      <c r="BK17" s="17" t="s">
        <v>32</v>
      </c>
      <c r="BL17" s="18">
        <f>BL16-0.4</f>
        <v>523.4</v>
      </c>
      <c r="BM17" s="18">
        <f t="shared" si="19"/>
        <v>497.22999999999996</v>
      </c>
      <c r="BN17" s="17" t="s">
        <v>33</v>
      </c>
      <c r="BO17" s="18">
        <f>BO16-0.4</f>
        <v>693.4</v>
      </c>
      <c r="BP17" s="18">
        <f t="shared" si="20"/>
        <v>658.7299999999999</v>
      </c>
      <c r="BQ17" s="17"/>
      <c r="BR17" s="18"/>
      <c r="BS17" s="18"/>
      <c r="BT17" s="17"/>
      <c r="BU17" s="18"/>
      <c r="BV17" s="18"/>
    </row>
    <row r="18" spans="1:74" s="19" customFormat="1" ht="20.149999999999999" customHeight="1" x14ac:dyDescent="0.35">
      <c r="A18" s="17" t="s">
        <v>7</v>
      </c>
      <c r="B18" s="17" t="s">
        <v>5</v>
      </c>
      <c r="C18" s="17" t="s">
        <v>8</v>
      </c>
      <c r="D18" s="18">
        <f>D17-0.2</f>
        <v>3.1999999999999997</v>
      </c>
      <c r="E18" s="18">
        <f t="shared" si="0"/>
        <v>3.0399999999999996</v>
      </c>
      <c r="F18" s="17" t="s">
        <v>13</v>
      </c>
      <c r="G18" s="18">
        <f>G17-0.2</f>
        <v>9.2000000000000011</v>
      </c>
      <c r="H18" s="18">
        <f t="shared" si="47"/>
        <v>8.74</v>
      </c>
      <c r="I18" s="17" t="s">
        <v>14</v>
      </c>
      <c r="J18" s="18">
        <f>J17-0.2</f>
        <v>15.700000000000001</v>
      </c>
      <c r="K18" s="18">
        <f t="shared" si="1"/>
        <v>14.915000000000001</v>
      </c>
      <c r="L18" s="17" t="s">
        <v>15</v>
      </c>
      <c r="M18" s="18">
        <f>M17-0.2</f>
        <v>22.700000000000003</v>
      </c>
      <c r="N18" s="18">
        <f t="shared" si="2"/>
        <v>21.565000000000001</v>
      </c>
      <c r="O18" s="17" t="s">
        <v>16</v>
      </c>
      <c r="P18" s="18">
        <f>P17-0.2</f>
        <v>30.200000000000003</v>
      </c>
      <c r="Q18" s="18">
        <f t="shared" si="3"/>
        <v>28.69</v>
      </c>
      <c r="R18" s="17" t="s">
        <v>17</v>
      </c>
      <c r="S18" s="18">
        <f>S17-0.2</f>
        <v>38.199999999999996</v>
      </c>
      <c r="T18" s="18">
        <f t="shared" si="4"/>
        <v>36.289999999999992</v>
      </c>
      <c r="U18" s="17" t="s">
        <v>18</v>
      </c>
      <c r="V18" s="18">
        <f>V17-0.2</f>
        <v>47.199999999999996</v>
      </c>
      <c r="W18" s="18">
        <f t="shared" si="5"/>
        <v>44.839999999999996</v>
      </c>
      <c r="X18" s="17" t="s">
        <v>19</v>
      </c>
      <c r="Y18" s="18">
        <f>Y17-0.2</f>
        <v>57.199999999999996</v>
      </c>
      <c r="Z18" s="18">
        <f t="shared" si="6"/>
        <v>54.339999999999996</v>
      </c>
      <c r="AA18" s="17" t="s">
        <v>20</v>
      </c>
      <c r="AB18" s="18">
        <f>AB17-0.2</f>
        <v>68.199999999999989</v>
      </c>
      <c r="AC18" s="18">
        <f t="shared" si="7"/>
        <v>64.789999999999992</v>
      </c>
      <c r="AD18" s="17" t="s">
        <v>21</v>
      </c>
      <c r="AE18" s="18">
        <f>AE17-0.2</f>
        <v>80.199999999999989</v>
      </c>
      <c r="AF18" s="18">
        <f t="shared" si="8"/>
        <v>76.189999999999984</v>
      </c>
      <c r="AG18" s="17" t="s">
        <v>22</v>
      </c>
      <c r="AH18" s="18">
        <f>AH17-0.2</f>
        <v>95.199999999999989</v>
      </c>
      <c r="AI18" s="18">
        <f t="shared" si="9"/>
        <v>90.439999999999984</v>
      </c>
      <c r="AJ18" s="17" t="s">
        <v>23</v>
      </c>
      <c r="AK18" s="18">
        <f>AK17-0.2</f>
        <v>111.19999999999999</v>
      </c>
      <c r="AL18" s="18">
        <f t="shared" si="10"/>
        <v>105.63999999999999</v>
      </c>
      <c r="AM18" s="17" t="s">
        <v>24</v>
      </c>
      <c r="AN18" s="18">
        <f>AN17-0.2</f>
        <v>128.20000000000002</v>
      </c>
      <c r="AO18" s="18">
        <f t="shared" si="11"/>
        <v>121.79</v>
      </c>
      <c r="AP18" s="17" t="s">
        <v>25</v>
      </c>
      <c r="AQ18" s="18">
        <f>AQ17-0.2</f>
        <v>146.20000000000002</v>
      </c>
      <c r="AR18" s="18">
        <f t="shared" si="12"/>
        <v>138.89000000000001</v>
      </c>
      <c r="AS18" s="17" t="s">
        <v>26</v>
      </c>
      <c r="AT18" s="18">
        <f>AT17-0.2</f>
        <v>168.20000000000002</v>
      </c>
      <c r="AU18" s="18">
        <f t="shared" si="13"/>
        <v>159.79000000000002</v>
      </c>
      <c r="AV18" s="17" t="s">
        <v>27</v>
      </c>
      <c r="AW18" s="18">
        <f>AW17-0.2</f>
        <v>192.20000000000002</v>
      </c>
      <c r="AX18" s="18">
        <f t="shared" si="14"/>
        <v>182.59</v>
      </c>
      <c r="AY18" s="17" t="s">
        <v>28</v>
      </c>
      <c r="AZ18" s="18">
        <f>AZ17-0.2</f>
        <v>218.20000000000002</v>
      </c>
      <c r="BA18" s="18">
        <f t="shared" si="15"/>
        <v>207.29000000000002</v>
      </c>
      <c r="BB18" s="17" t="s">
        <v>29</v>
      </c>
      <c r="BC18" s="18">
        <f>BC17-0.2</f>
        <v>253.20000000000002</v>
      </c>
      <c r="BD18" s="18">
        <f t="shared" si="16"/>
        <v>240.54</v>
      </c>
      <c r="BE18" s="17" t="s">
        <v>30</v>
      </c>
      <c r="BF18" s="18">
        <f>BF17-0.2</f>
        <v>323.20000000000005</v>
      </c>
      <c r="BG18" s="18">
        <f t="shared" si="17"/>
        <v>307.04000000000002</v>
      </c>
      <c r="BH18" s="17" t="s">
        <v>31</v>
      </c>
      <c r="BI18" s="18">
        <f>BI17-0.2</f>
        <v>403.20000000000005</v>
      </c>
      <c r="BJ18" s="18">
        <f t="shared" si="18"/>
        <v>383.04</v>
      </c>
      <c r="BK18" s="17" t="s">
        <v>32</v>
      </c>
      <c r="BL18" s="18">
        <f>BL17-0.2</f>
        <v>523.19999999999993</v>
      </c>
      <c r="BM18" s="18">
        <f t="shared" si="19"/>
        <v>497.03999999999991</v>
      </c>
      <c r="BN18" s="17" t="s">
        <v>33</v>
      </c>
      <c r="BO18" s="18">
        <f>BO17-0.2</f>
        <v>693.19999999999993</v>
      </c>
      <c r="BP18" s="18">
        <f t="shared" si="20"/>
        <v>658.53999999999985</v>
      </c>
      <c r="BQ18" s="17"/>
      <c r="BR18" s="18"/>
      <c r="BS18" s="18"/>
      <c r="BT18" s="17"/>
      <c r="BU18" s="18"/>
      <c r="BV18" s="18"/>
    </row>
    <row r="19" spans="1:74" s="19" customFormat="1" ht="20.149999999999999" customHeight="1" x14ac:dyDescent="0.35">
      <c r="A19" s="17" t="s">
        <v>7</v>
      </c>
      <c r="B19" s="17" t="s">
        <v>6</v>
      </c>
      <c r="C19" s="17" t="s">
        <v>8</v>
      </c>
      <c r="D19" s="18">
        <f>D18-0.2</f>
        <v>2.9999999999999996</v>
      </c>
      <c r="E19" s="18">
        <f t="shared" si="0"/>
        <v>2.8499999999999996</v>
      </c>
      <c r="F19" s="17" t="s">
        <v>13</v>
      </c>
      <c r="G19" s="18">
        <f>G18-0.2</f>
        <v>9.0000000000000018</v>
      </c>
      <c r="H19" s="18">
        <f t="shared" si="47"/>
        <v>8.5500000000000007</v>
      </c>
      <c r="I19" s="17" t="s">
        <v>14</v>
      </c>
      <c r="J19" s="18">
        <f>J18-0.2</f>
        <v>15.500000000000002</v>
      </c>
      <c r="K19" s="18">
        <f t="shared" si="1"/>
        <v>14.725000000000001</v>
      </c>
      <c r="L19" s="17" t="s">
        <v>15</v>
      </c>
      <c r="M19" s="18">
        <f>M18-0.2</f>
        <v>22.500000000000004</v>
      </c>
      <c r="N19" s="18">
        <f t="shared" si="2"/>
        <v>21.375000000000004</v>
      </c>
      <c r="O19" s="17" t="s">
        <v>16</v>
      </c>
      <c r="P19" s="18">
        <f>P18-0.2</f>
        <v>30.000000000000004</v>
      </c>
      <c r="Q19" s="18">
        <f t="shared" si="3"/>
        <v>28.500000000000004</v>
      </c>
      <c r="R19" s="17" t="s">
        <v>17</v>
      </c>
      <c r="S19" s="18">
        <f>S18-0.2</f>
        <v>37.999999999999993</v>
      </c>
      <c r="T19" s="18">
        <f t="shared" si="4"/>
        <v>36.099999999999994</v>
      </c>
      <c r="U19" s="17" t="s">
        <v>18</v>
      </c>
      <c r="V19" s="18">
        <f>V18-0.2</f>
        <v>46.999999999999993</v>
      </c>
      <c r="W19" s="18">
        <f t="shared" si="5"/>
        <v>44.649999999999991</v>
      </c>
      <c r="X19" s="17" t="s">
        <v>19</v>
      </c>
      <c r="Y19" s="18">
        <f>Y18-0.2</f>
        <v>56.999999999999993</v>
      </c>
      <c r="Z19" s="18">
        <f t="shared" si="6"/>
        <v>54.149999999999991</v>
      </c>
      <c r="AA19" s="17" t="s">
        <v>20</v>
      </c>
      <c r="AB19" s="18">
        <f>AB18-0.2</f>
        <v>67.999999999999986</v>
      </c>
      <c r="AC19" s="18">
        <f t="shared" si="7"/>
        <v>64.59999999999998</v>
      </c>
      <c r="AD19" s="17" t="s">
        <v>21</v>
      </c>
      <c r="AE19" s="18">
        <f>AE18-0.2</f>
        <v>79.999999999999986</v>
      </c>
      <c r="AF19" s="18">
        <f t="shared" si="8"/>
        <v>75.999999999999986</v>
      </c>
      <c r="AG19" s="17" t="s">
        <v>22</v>
      </c>
      <c r="AH19" s="18">
        <f>AH18-0.2</f>
        <v>94.999999999999986</v>
      </c>
      <c r="AI19" s="18">
        <f t="shared" si="9"/>
        <v>90.249999999999986</v>
      </c>
      <c r="AJ19" s="17" t="s">
        <v>23</v>
      </c>
      <c r="AK19" s="18">
        <f>AK18-0.2</f>
        <v>110.99999999999999</v>
      </c>
      <c r="AL19" s="18">
        <f t="shared" si="10"/>
        <v>105.44999999999999</v>
      </c>
      <c r="AM19" s="17" t="s">
        <v>24</v>
      </c>
      <c r="AN19" s="18">
        <f>AN18-0.2</f>
        <v>128.00000000000003</v>
      </c>
      <c r="AO19" s="18">
        <f t="shared" si="11"/>
        <v>121.60000000000002</v>
      </c>
      <c r="AP19" s="17" t="s">
        <v>25</v>
      </c>
      <c r="AQ19" s="18">
        <f>AQ18-0.2</f>
        <v>146.00000000000003</v>
      </c>
      <c r="AR19" s="18">
        <f t="shared" si="12"/>
        <v>138.70000000000002</v>
      </c>
      <c r="AS19" s="17" t="s">
        <v>26</v>
      </c>
      <c r="AT19" s="18">
        <f>AT18-0.2</f>
        <v>168.00000000000003</v>
      </c>
      <c r="AU19" s="18">
        <f t="shared" si="13"/>
        <v>159.60000000000002</v>
      </c>
      <c r="AV19" s="17" t="s">
        <v>27</v>
      </c>
      <c r="AW19" s="18">
        <f>AW18-0.2</f>
        <v>192.00000000000003</v>
      </c>
      <c r="AX19" s="18">
        <f t="shared" si="14"/>
        <v>182.4</v>
      </c>
      <c r="AY19" s="17" t="s">
        <v>28</v>
      </c>
      <c r="AZ19" s="18">
        <f>AZ18-0.2</f>
        <v>218.00000000000003</v>
      </c>
      <c r="BA19" s="18">
        <f t="shared" si="15"/>
        <v>207.10000000000002</v>
      </c>
      <c r="BB19" s="17" t="s">
        <v>29</v>
      </c>
      <c r="BC19" s="18">
        <f>BC18-0.2</f>
        <v>253.00000000000003</v>
      </c>
      <c r="BD19" s="18">
        <f t="shared" si="16"/>
        <v>240.35000000000002</v>
      </c>
      <c r="BE19" s="17" t="s">
        <v>30</v>
      </c>
      <c r="BF19" s="18">
        <f>BF18-0.2</f>
        <v>323.00000000000006</v>
      </c>
      <c r="BG19" s="18">
        <f t="shared" si="17"/>
        <v>306.85000000000002</v>
      </c>
      <c r="BH19" s="17" t="s">
        <v>31</v>
      </c>
      <c r="BI19" s="18">
        <f>BI18-0.2</f>
        <v>403.00000000000006</v>
      </c>
      <c r="BJ19" s="18">
        <f t="shared" si="18"/>
        <v>382.85</v>
      </c>
      <c r="BK19" s="17" t="s">
        <v>32</v>
      </c>
      <c r="BL19" s="18">
        <f>BL18-0.2</f>
        <v>522.99999999999989</v>
      </c>
      <c r="BM19" s="18">
        <f t="shared" si="19"/>
        <v>496.84999999999985</v>
      </c>
      <c r="BN19" s="17" t="s">
        <v>33</v>
      </c>
      <c r="BO19" s="18">
        <f>BO18-0.2</f>
        <v>692.99999999999989</v>
      </c>
      <c r="BP19" s="18">
        <f t="shared" si="20"/>
        <v>658.34999999999991</v>
      </c>
      <c r="BQ19" s="17"/>
      <c r="BR19" s="18"/>
      <c r="BS19" s="18"/>
      <c r="BT19" s="17"/>
      <c r="BU19" s="18"/>
      <c r="BV19" s="18"/>
    </row>
    <row r="20" spans="1:74" s="14" customFormat="1" ht="20.149999999999999" customHeight="1" x14ac:dyDescent="0.35">
      <c r="A20" s="12" t="s">
        <v>8</v>
      </c>
      <c r="B20" s="12" t="s">
        <v>1</v>
      </c>
      <c r="C20" s="12" t="s">
        <v>13</v>
      </c>
      <c r="D20" s="13">
        <v>6</v>
      </c>
      <c r="E20" s="13">
        <f t="shared" si="0"/>
        <v>5.6999999999999993</v>
      </c>
      <c r="F20" s="12" t="s">
        <v>14</v>
      </c>
      <c r="G20" s="13">
        <v>12.5</v>
      </c>
      <c r="H20" s="13">
        <f t="shared" si="47"/>
        <v>11.875</v>
      </c>
      <c r="I20" s="12" t="s">
        <v>15</v>
      </c>
      <c r="J20" s="13">
        <v>19.5</v>
      </c>
      <c r="K20" s="13">
        <f t="shared" si="1"/>
        <v>18.524999999999999</v>
      </c>
      <c r="L20" s="12" t="s">
        <v>16</v>
      </c>
      <c r="M20" s="13">
        <v>27</v>
      </c>
      <c r="N20" s="13">
        <f t="shared" si="2"/>
        <v>25.65</v>
      </c>
      <c r="O20" s="12" t="s">
        <v>17</v>
      </c>
      <c r="P20" s="13">
        <v>35</v>
      </c>
      <c r="Q20" s="13">
        <f t="shared" si="3"/>
        <v>33.25</v>
      </c>
      <c r="R20" s="12" t="s">
        <v>18</v>
      </c>
      <c r="S20" s="13">
        <v>44</v>
      </c>
      <c r="T20" s="13">
        <f t="shared" si="4"/>
        <v>41.8</v>
      </c>
      <c r="U20" s="12" t="s">
        <v>19</v>
      </c>
      <c r="V20" s="13">
        <v>54</v>
      </c>
      <c r="W20" s="13">
        <f t="shared" si="5"/>
        <v>51.3</v>
      </c>
      <c r="X20" s="12" t="s">
        <v>20</v>
      </c>
      <c r="Y20" s="13">
        <v>65</v>
      </c>
      <c r="Z20" s="13">
        <f t="shared" si="6"/>
        <v>61.75</v>
      </c>
      <c r="AA20" s="12" t="s">
        <v>21</v>
      </c>
      <c r="AB20" s="13">
        <v>77</v>
      </c>
      <c r="AC20" s="13">
        <f t="shared" si="7"/>
        <v>73.149999999999991</v>
      </c>
      <c r="AD20" s="12" t="s">
        <v>22</v>
      </c>
      <c r="AE20" s="13">
        <v>92</v>
      </c>
      <c r="AF20" s="13">
        <f t="shared" si="8"/>
        <v>87.399999999999991</v>
      </c>
      <c r="AG20" s="12" t="s">
        <v>23</v>
      </c>
      <c r="AH20" s="13">
        <v>108</v>
      </c>
      <c r="AI20" s="13">
        <f t="shared" si="9"/>
        <v>102.6</v>
      </c>
      <c r="AJ20" s="12" t="s">
        <v>24</v>
      </c>
      <c r="AK20" s="13">
        <v>125</v>
      </c>
      <c r="AL20" s="13">
        <f t="shared" si="10"/>
        <v>118.75</v>
      </c>
      <c r="AM20" s="12" t="s">
        <v>25</v>
      </c>
      <c r="AN20" s="13">
        <v>143</v>
      </c>
      <c r="AO20" s="13">
        <f t="shared" si="11"/>
        <v>135.85</v>
      </c>
      <c r="AP20" s="12" t="s">
        <v>26</v>
      </c>
      <c r="AQ20" s="13">
        <v>165</v>
      </c>
      <c r="AR20" s="13">
        <f t="shared" si="12"/>
        <v>156.75</v>
      </c>
      <c r="AS20" s="12" t="s">
        <v>27</v>
      </c>
      <c r="AT20" s="13">
        <v>189</v>
      </c>
      <c r="AU20" s="13">
        <f t="shared" si="13"/>
        <v>179.54999999999998</v>
      </c>
      <c r="AV20" s="12" t="s">
        <v>28</v>
      </c>
      <c r="AW20" s="13">
        <v>215</v>
      </c>
      <c r="AX20" s="13">
        <f t="shared" si="14"/>
        <v>204.25</v>
      </c>
      <c r="AY20" s="12" t="s">
        <v>29</v>
      </c>
      <c r="AZ20" s="13">
        <v>250</v>
      </c>
      <c r="BA20" s="13">
        <f t="shared" si="15"/>
        <v>237.5</v>
      </c>
      <c r="BB20" s="12" t="s">
        <v>30</v>
      </c>
      <c r="BC20" s="13">
        <v>320</v>
      </c>
      <c r="BD20" s="13">
        <f t="shared" si="16"/>
        <v>304</v>
      </c>
      <c r="BE20" s="12" t="s">
        <v>31</v>
      </c>
      <c r="BF20" s="13">
        <v>400</v>
      </c>
      <c r="BG20" s="13">
        <f t="shared" si="17"/>
        <v>380</v>
      </c>
      <c r="BH20" s="12" t="s">
        <v>32</v>
      </c>
      <c r="BI20" s="13">
        <v>520</v>
      </c>
      <c r="BJ20" s="13">
        <f t="shared" si="18"/>
        <v>494</v>
      </c>
      <c r="BK20" s="12" t="s">
        <v>33</v>
      </c>
      <c r="BL20" s="13">
        <v>690</v>
      </c>
      <c r="BM20" s="13">
        <f t="shared" si="19"/>
        <v>655.5</v>
      </c>
      <c r="BN20" s="12"/>
      <c r="BO20" s="13"/>
      <c r="BP20" s="13"/>
      <c r="BQ20" s="12"/>
      <c r="BR20" s="13"/>
      <c r="BS20" s="13"/>
      <c r="BT20" s="12"/>
      <c r="BU20" s="13"/>
      <c r="BV20" s="13"/>
    </row>
    <row r="21" spans="1:74" s="14" customFormat="1" ht="20.149999999999999" customHeight="1" x14ac:dyDescent="0.35">
      <c r="A21" s="12" t="s">
        <v>8</v>
      </c>
      <c r="B21" s="12" t="s">
        <v>3</v>
      </c>
      <c r="C21" s="12" t="s">
        <v>13</v>
      </c>
      <c r="D21" s="13">
        <f>D20-1.2</f>
        <v>4.8</v>
      </c>
      <c r="E21" s="13">
        <f t="shared" si="0"/>
        <v>4.5599999999999996</v>
      </c>
      <c r="F21" s="12" t="s">
        <v>14</v>
      </c>
      <c r="G21" s="13">
        <f>G20-1.2</f>
        <v>11.3</v>
      </c>
      <c r="H21" s="13">
        <f t="shared" si="47"/>
        <v>10.734999999999999</v>
      </c>
      <c r="I21" s="12" t="s">
        <v>15</v>
      </c>
      <c r="J21" s="13">
        <f>J20-1.2</f>
        <v>18.3</v>
      </c>
      <c r="K21" s="13">
        <f t="shared" si="1"/>
        <v>17.385000000000002</v>
      </c>
      <c r="L21" s="12" t="s">
        <v>16</v>
      </c>
      <c r="M21" s="13">
        <f>M20-1.2</f>
        <v>25.8</v>
      </c>
      <c r="N21" s="13">
        <f t="shared" si="2"/>
        <v>24.509999999999998</v>
      </c>
      <c r="O21" s="12" t="s">
        <v>17</v>
      </c>
      <c r="P21" s="13">
        <f>P20-1.2</f>
        <v>33.799999999999997</v>
      </c>
      <c r="Q21" s="13">
        <f t="shared" si="3"/>
        <v>32.109999999999992</v>
      </c>
      <c r="R21" s="12" t="s">
        <v>18</v>
      </c>
      <c r="S21" s="13">
        <f>S20-1.2</f>
        <v>42.8</v>
      </c>
      <c r="T21" s="13">
        <f t="shared" si="4"/>
        <v>40.659999999999997</v>
      </c>
      <c r="U21" s="12" t="s">
        <v>19</v>
      </c>
      <c r="V21" s="13">
        <f>V20-1.2</f>
        <v>52.8</v>
      </c>
      <c r="W21" s="13">
        <f t="shared" si="5"/>
        <v>50.16</v>
      </c>
      <c r="X21" s="12" t="s">
        <v>20</v>
      </c>
      <c r="Y21" s="13">
        <f>Y20-1.2</f>
        <v>63.8</v>
      </c>
      <c r="Z21" s="13">
        <f t="shared" si="6"/>
        <v>60.609999999999992</v>
      </c>
      <c r="AA21" s="12" t="s">
        <v>21</v>
      </c>
      <c r="AB21" s="13">
        <f>AB20-1.2</f>
        <v>75.8</v>
      </c>
      <c r="AC21" s="13">
        <f t="shared" si="7"/>
        <v>72.009999999999991</v>
      </c>
      <c r="AD21" s="12" t="s">
        <v>22</v>
      </c>
      <c r="AE21" s="13">
        <f>AE20-1.2</f>
        <v>90.8</v>
      </c>
      <c r="AF21" s="13">
        <f t="shared" si="8"/>
        <v>86.259999999999991</v>
      </c>
      <c r="AG21" s="12" t="s">
        <v>23</v>
      </c>
      <c r="AH21" s="13">
        <f>AH20-1.2</f>
        <v>106.8</v>
      </c>
      <c r="AI21" s="13">
        <f t="shared" si="9"/>
        <v>101.46</v>
      </c>
      <c r="AJ21" s="12" t="s">
        <v>24</v>
      </c>
      <c r="AK21" s="13">
        <f>AK20-1.2</f>
        <v>123.8</v>
      </c>
      <c r="AL21" s="13">
        <f t="shared" si="10"/>
        <v>117.60999999999999</v>
      </c>
      <c r="AM21" s="12" t="s">
        <v>25</v>
      </c>
      <c r="AN21" s="13">
        <f>AN20-1.2</f>
        <v>141.80000000000001</v>
      </c>
      <c r="AO21" s="13">
        <f t="shared" si="11"/>
        <v>134.71</v>
      </c>
      <c r="AP21" s="12" t="s">
        <v>26</v>
      </c>
      <c r="AQ21" s="13">
        <f>AQ20-1.2</f>
        <v>163.80000000000001</v>
      </c>
      <c r="AR21" s="13">
        <f t="shared" si="12"/>
        <v>155.61000000000001</v>
      </c>
      <c r="AS21" s="12" t="s">
        <v>27</v>
      </c>
      <c r="AT21" s="13">
        <f>AT20-1.2</f>
        <v>187.8</v>
      </c>
      <c r="AU21" s="13">
        <f t="shared" si="13"/>
        <v>178.41</v>
      </c>
      <c r="AV21" s="12" t="s">
        <v>28</v>
      </c>
      <c r="AW21" s="13">
        <f>AW20-1.2</f>
        <v>213.8</v>
      </c>
      <c r="AX21" s="13">
        <f t="shared" si="14"/>
        <v>203.11</v>
      </c>
      <c r="AY21" s="12" t="s">
        <v>29</v>
      </c>
      <c r="AZ21" s="13">
        <f>AZ20-1.2</f>
        <v>248.8</v>
      </c>
      <c r="BA21" s="13">
        <f t="shared" si="15"/>
        <v>236.36</v>
      </c>
      <c r="BB21" s="12" t="s">
        <v>30</v>
      </c>
      <c r="BC21" s="13">
        <f>BC20-1.2</f>
        <v>318.8</v>
      </c>
      <c r="BD21" s="13">
        <f t="shared" si="16"/>
        <v>302.86</v>
      </c>
      <c r="BE21" s="12" t="s">
        <v>31</v>
      </c>
      <c r="BF21" s="13">
        <f>BF20-1.2</f>
        <v>398.8</v>
      </c>
      <c r="BG21" s="13">
        <f t="shared" si="17"/>
        <v>378.86</v>
      </c>
      <c r="BH21" s="12" t="s">
        <v>32</v>
      </c>
      <c r="BI21" s="13">
        <f>BI20-1.2</f>
        <v>518.79999999999995</v>
      </c>
      <c r="BJ21" s="13">
        <f t="shared" si="18"/>
        <v>492.85999999999996</v>
      </c>
      <c r="BK21" s="12" t="s">
        <v>33</v>
      </c>
      <c r="BL21" s="13">
        <f>BL20-1.2</f>
        <v>688.8</v>
      </c>
      <c r="BM21" s="13">
        <f t="shared" si="19"/>
        <v>654.3599999999999</v>
      </c>
      <c r="BN21" s="12"/>
      <c r="BO21" s="13"/>
      <c r="BP21" s="13"/>
      <c r="BQ21" s="12"/>
      <c r="BR21" s="13"/>
      <c r="BS21" s="13"/>
      <c r="BT21" s="12"/>
      <c r="BU21" s="13"/>
      <c r="BV21" s="13"/>
    </row>
    <row r="22" spans="1:74" s="14" customFormat="1" ht="20.149999999999999" customHeight="1" x14ac:dyDescent="0.35">
      <c r="A22" s="12" t="s">
        <v>8</v>
      </c>
      <c r="B22" s="12" t="s">
        <v>4</v>
      </c>
      <c r="C22" s="12" t="s">
        <v>13</v>
      </c>
      <c r="D22" s="13">
        <f>D21-0.6</f>
        <v>4.2</v>
      </c>
      <c r="E22" s="13">
        <f t="shared" si="0"/>
        <v>3.9899999999999998</v>
      </c>
      <c r="F22" s="12" t="s">
        <v>14</v>
      </c>
      <c r="G22" s="13">
        <f>G21-0.6</f>
        <v>10.700000000000001</v>
      </c>
      <c r="H22" s="13">
        <f t="shared" si="47"/>
        <v>10.165000000000001</v>
      </c>
      <c r="I22" s="12" t="s">
        <v>15</v>
      </c>
      <c r="J22" s="13">
        <f>J21-0.6</f>
        <v>17.7</v>
      </c>
      <c r="K22" s="13">
        <f t="shared" si="1"/>
        <v>16.814999999999998</v>
      </c>
      <c r="L22" s="12" t="s">
        <v>16</v>
      </c>
      <c r="M22" s="13">
        <f>M21-0.6</f>
        <v>25.2</v>
      </c>
      <c r="N22" s="13">
        <f t="shared" si="2"/>
        <v>23.939999999999998</v>
      </c>
      <c r="O22" s="12" t="s">
        <v>17</v>
      </c>
      <c r="P22" s="13">
        <f>P21-0.6</f>
        <v>33.199999999999996</v>
      </c>
      <c r="Q22" s="13">
        <f t="shared" si="3"/>
        <v>31.539999999999996</v>
      </c>
      <c r="R22" s="12" t="s">
        <v>18</v>
      </c>
      <c r="S22" s="13">
        <f>S21-0.6</f>
        <v>42.199999999999996</v>
      </c>
      <c r="T22" s="13">
        <f t="shared" si="4"/>
        <v>40.089999999999996</v>
      </c>
      <c r="U22" s="12" t="s">
        <v>19</v>
      </c>
      <c r="V22" s="13">
        <f>V21-0.6</f>
        <v>52.199999999999996</v>
      </c>
      <c r="W22" s="13">
        <f t="shared" si="5"/>
        <v>49.589999999999996</v>
      </c>
      <c r="X22" s="12" t="s">
        <v>20</v>
      </c>
      <c r="Y22" s="13">
        <f>Y21-0.6</f>
        <v>63.199999999999996</v>
      </c>
      <c r="Z22" s="13">
        <f t="shared" si="6"/>
        <v>60.039999999999992</v>
      </c>
      <c r="AA22" s="12" t="s">
        <v>21</v>
      </c>
      <c r="AB22" s="13">
        <f>AB21-0.6</f>
        <v>75.2</v>
      </c>
      <c r="AC22" s="13">
        <f t="shared" si="7"/>
        <v>71.44</v>
      </c>
      <c r="AD22" s="12" t="s">
        <v>22</v>
      </c>
      <c r="AE22" s="13">
        <f>AE21-0.6</f>
        <v>90.2</v>
      </c>
      <c r="AF22" s="13">
        <f t="shared" si="8"/>
        <v>85.69</v>
      </c>
      <c r="AG22" s="12" t="s">
        <v>23</v>
      </c>
      <c r="AH22" s="13">
        <f>AH21-0.6</f>
        <v>106.2</v>
      </c>
      <c r="AI22" s="13">
        <f t="shared" si="9"/>
        <v>100.89</v>
      </c>
      <c r="AJ22" s="12" t="s">
        <v>24</v>
      </c>
      <c r="AK22" s="13">
        <f>AK21-0.6</f>
        <v>123.2</v>
      </c>
      <c r="AL22" s="13">
        <f t="shared" si="10"/>
        <v>117.03999999999999</v>
      </c>
      <c r="AM22" s="12" t="s">
        <v>25</v>
      </c>
      <c r="AN22" s="13">
        <f>AN21-0.6</f>
        <v>141.20000000000002</v>
      </c>
      <c r="AO22" s="13">
        <f t="shared" si="11"/>
        <v>134.14000000000001</v>
      </c>
      <c r="AP22" s="12" t="s">
        <v>26</v>
      </c>
      <c r="AQ22" s="13">
        <f>AQ21-0.6</f>
        <v>163.20000000000002</v>
      </c>
      <c r="AR22" s="13">
        <f t="shared" si="12"/>
        <v>155.04000000000002</v>
      </c>
      <c r="AS22" s="12" t="s">
        <v>27</v>
      </c>
      <c r="AT22" s="13">
        <f>AT21-0.6</f>
        <v>187.20000000000002</v>
      </c>
      <c r="AU22" s="13">
        <f t="shared" si="13"/>
        <v>177.84</v>
      </c>
      <c r="AV22" s="12" t="s">
        <v>28</v>
      </c>
      <c r="AW22" s="13">
        <f>AW21-0.6</f>
        <v>213.20000000000002</v>
      </c>
      <c r="AX22" s="13">
        <f t="shared" si="14"/>
        <v>202.54000000000002</v>
      </c>
      <c r="AY22" s="12" t="s">
        <v>29</v>
      </c>
      <c r="AZ22" s="13">
        <f>AZ21-0.6</f>
        <v>248.20000000000002</v>
      </c>
      <c r="BA22" s="13">
        <f t="shared" si="15"/>
        <v>235.79</v>
      </c>
      <c r="BB22" s="12" t="s">
        <v>30</v>
      </c>
      <c r="BC22" s="13">
        <f>BC21-0.6</f>
        <v>318.2</v>
      </c>
      <c r="BD22" s="13">
        <f t="shared" si="16"/>
        <v>302.28999999999996</v>
      </c>
      <c r="BE22" s="12" t="s">
        <v>31</v>
      </c>
      <c r="BF22" s="13">
        <f>BF21-0.6</f>
        <v>398.2</v>
      </c>
      <c r="BG22" s="13">
        <f t="shared" si="17"/>
        <v>378.28999999999996</v>
      </c>
      <c r="BH22" s="12" t="s">
        <v>32</v>
      </c>
      <c r="BI22" s="13">
        <f>BI21-0.6</f>
        <v>518.19999999999993</v>
      </c>
      <c r="BJ22" s="13">
        <f t="shared" si="18"/>
        <v>492.28999999999991</v>
      </c>
      <c r="BK22" s="12" t="s">
        <v>33</v>
      </c>
      <c r="BL22" s="13">
        <f>BL21-0.6</f>
        <v>688.19999999999993</v>
      </c>
      <c r="BM22" s="13">
        <f t="shared" si="19"/>
        <v>653.78999999999985</v>
      </c>
      <c r="BN22" s="12"/>
      <c r="BO22" s="13"/>
      <c r="BP22" s="13"/>
      <c r="BQ22" s="12"/>
      <c r="BR22" s="13"/>
      <c r="BS22" s="13"/>
      <c r="BT22" s="12"/>
      <c r="BU22" s="13"/>
      <c r="BV22" s="13"/>
    </row>
    <row r="23" spans="1:74" s="14" customFormat="1" ht="20.149999999999999" customHeight="1" x14ac:dyDescent="0.35">
      <c r="A23" s="12" t="s">
        <v>8</v>
      </c>
      <c r="B23" s="12" t="s">
        <v>5</v>
      </c>
      <c r="C23" s="12" t="s">
        <v>13</v>
      </c>
      <c r="D23" s="13">
        <f t="shared" ref="D23:D24" si="71">D22-0.6</f>
        <v>3.6</v>
      </c>
      <c r="E23" s="13">
        <f t="shared" si="0"/>
        <v>3.42</v>
      </c>
      <c r="F23" s="12" t="s">
        <v>14</v>
      </c>
      <c r="G23" s="13">
        <f t="shared" ref="G23:G24" si="72">G22-0.6</f>
        <v>10.100000000000001</v>
      </c>
      <c r="H23" s="13">
        <f t="shared" si="47"/>
        <v>9.5950000000000006</v>
      </c>
      <c r="I23" s="12" t="s">
        <v>15</v>
      </c>
      <c r="J23" s="13">
        <f t="shared" ref="J23:J24" si="73">J22-0.6</f>
        <v>17.099999999999998</v>
      </c>
      <c r="K23" s="13">
        <f t="shared" si="1"/>
        <v>16.244999999999997</v>
      </c>
      <c r="L23" s="12" t="s">
        <v>16</v>
      </c>
      <c r="M23" s="13">
        <f t="shared" ref="M23:M24" si="74">M22-0.6</f>
        <v>24.599999999999998</v>
      </c>
      <c r="N23" s="13">
        <f t="shared" si="2"/>
        <v>23.369999999999997</v>
      </c>
      <c r="O23" s="12" t="s">
        <v>17</v>
      </c>
      <c r="P23" s="13">
        <f t="shared" ref="P23:P24" si="75">P22-0.6</f>
        <v>32.599999999999994</v>
      </c>
      <c r="Q23" s="13">
        <f t="shared" si="3"/>
        <v>30.969999999999992</v>
      </c>
      <c r="R23" s="12" t="s">
        <v>18</v>
      </c>
      <c r="S23" s="13">
        <f t="shared" ref="S23:S24" si="76">S22-0.6</f>
        <v>41.599999999999994</v>
      </c>
      <c r="T23" s="13">
        <f t="shared" si="4"/>
        <v>39.519999999999996</v>
      </c>
      <c r="U23" s="12" t="s">
        <v>19</v>
      </c>
      <c r="V23" s="13">
        <f t="shared" ref="V23:V24" si="77">V22-0.6</f>
        <v>51.599999999999994</v>
      </c>
      <c r="W23" s="13">
        <f t="shared" si="5"/>
        <v>49.019999999999989</v>
      </c>
      <c r="X23" s="12" t="s">
        <v>20</v>
      </c>
      <c r="Y23" s="13">
        <f t="shared" ref="Y23:Y24" si="78">Y22-0.6</f>
        <v>62.599999999999994</v>
      </c>
      <c r="Z23" s="13">
        <f t="shared" si="6"/>
        <v>59.469999999999992</v>
      </c>
      <c r="AA23" s="12" t="s">
        <v>21</v>
      </c>
      <c r="AB23" s="13">
        <f t="shared" ref="AB23:AB24" si="79">AB22-0.6</f>
        <v>74.600000000000009</v>
      </c>
      <c r="AC23" s="13">
        <f t="shared" si="7"/>
        <v>70.87</v>
      </c>
      <c r="AD23" s="12" t="s">
        <v>22</v>
      </c>
      <c r="AE23" s="13">
        <f t="shared" ref="AE23:AE24" si="80">AE22-0.6</f>
        <v>89.600000000000009</v>
      </c>
      <c r="AF23" s="13">
        <f t="shared" si="8"/>
        <v>85.12</v>
      </c>
      <c r="AG23" s="12" t="s">
        <v>23</v>
      </c>
      <c r="AH23" s="13">
        <f t="shared" ref="AH23:AH24" si="81">AH22-0.6</f>
        <v>105.60000000000001</v>
      </c>
      <c r="AI23" s="13">
        <f t="shared" si="9"/>
        <v>100.32000000000001</v>
      </c>
      <c r="AJ23" s="12" t="s">
        <v>24</v>
      </c>
      <c r="AK23" s="13">
        <f t="shared" ref="AK23:AK24" si="82">AK22-0.6</f>
        <v>122.60000000000001</v>
      </c>
      <c r="AL23" s="13">
        <f t="shared" si="10"/>
        <v>116.47</v>
      </c>
      <c r="AM23" s="12" t="s">
        <v>25</v>
      </c>
      <c r="AN23" s="13">
        <f t="shared" ref="AN23:AN24" si="83">AN22-0.6</f>
        <v>140.60000000000002</v>
      </c>
      <c r="AO23" s="13">
        <f t="shared" si="11"/>
        <v>133.57000000000002</v>
      </c>
      <c r="AP23" s="12" t="s">
        <v>26</v>
      </c>
      <c r="AQ23" s="13">
        <f t="shared" ref="AQ23:AQ24" si="84">AQ22-0.6</f>
        <v>162.60000000000002</v>
      </c>
      <c r="AR23" s="13">
        <f t="shared" si="12"/>
        <v>154.47000000000003</v>
      </c>
      <c r="AS23" s="12" t="s">
        <v>27</v>
      </c>
      <c r="AT23" s="13">
        <f t="shared" ref="AT23:AT24" si="85">AT22-0.6</f>
        <v>186.60000000000002</v>
      </c>
      <c r="AU23" s="13">
        <f t="shared" si="13"/>
        <v>177.27</v>
      </c>
      <c r="AV23" s="12" t="s">
        <v>28</v>
      </c>
      <c r="AW23" s="13">
        <f t="shared" ref="AW23:AW24" si="86">AW22-0.6</f>
        <v>212.60000000000002</v>
      </c>
      <c r="AX23" s="13">
        <f t="shared" si="14"/>
        <v>201.97</v>
      </c>
      <c r="AY23" s="12" t="s">
        <v>29</v>
      </c>
      <c r="AZ23" s="13">
        <f t="shared" ref="AZ23:AZ24" si="87">AZ22-0.6</f>
        <v>247.60000000000002</v>
      </c>
      <c r="BA23" s="13">
        <f t="shared" si="15"/>
        <v>235.22</v>
      </c>
      <c r="BB23" s="12" t="s">
        <v>30</v>
      </c>
      <c r="BC23" s="13">
        <f t="shared" ref="BC23:BC24" si="88">BC22-0.6</f>
        <v>317.59999999999997</v>
      </c>
      <c r="BD23" s="13">
        <f t="shared" si="16"/>
        <v>301.71999999999997</v>
      </c>
      <c r="BE23" s="12" t="s">
        <v>31</v>
      </c>
      <c r="BF23" s="13">
        <f t="shared" ref="BF23:BF24" si="89">BF22-0.6</f>
        <v>397.59999999999997</v>
      </c>
      <c r="BG23" s="13">
        <f t="shared" si="17"/>
        <v>377.71999999999997</v>
      </c>
      <c r="BH23" s="12" t="s">
        <v>32</v>
      </c>
      <c r="BI23" s="13">
        <f t="shared" ref="BI23:BI24" si="90">BI22-0.6</f>
        <v>517.59999999999991</v>
      </c>
      <c r="BJ23" s="13">
        <f t="shared" si="18"/>
        <v>491.71999999999991</v>
      </c>
      <c r="BK23" s="12" t="s">
        <v>33</v>
      </c>
      <c r="BL23" s="13">
        <f t="shared" ref="BL23:BL24" si="91">BL22-0.6</f>
        <v>687.59999999999991</v>
      </c>
      <c r="BM23" s="13">
        <f t="shared" si="19"/>
        <v>653.21999999999991</v>
      </c>
      <c r="BN23" s="12"/>
      <c r="BO23" s="13"/>
      <c r="BP23" s="13"/>
      <c r="BQ23" s="12"/>
      <c r="BR23" s="13"/>
      <c r="BS23" s="13"/>
      <c r="BT23" s="12"/>
      <c r="BU23" s="13"/>
      <c r="BV23" s="13"/>
    </row>
    <row r="24" spans="1:74" s="14" customFormat="1" ht="20.149999999999999" customHeight="1" x14ac:dyDescent="0.35">
      <c r="A24" s="12" t="s">
        <v>8</v>
      </c>
      <c r="B24" s="12" t="s">
        <v>6</v>
      </c>
      <c r="C24" s="12" t="s">
        <v>13</v>
      </c>
      <c r="D24" s="13">
        <f t="shared" si="71"/>
        <v>3</v>
      </c>
      <c r="E24" s="13">
        <f t="shared" si="0"/>
        <v>2.8499999999999996</v>
      </c>
      <c r="F24" s="12" t="s">
        <v>14</v>
      </c>
      <c r="G24" s="13">
        <f t="shared" si="72"/>
        <v>9.5000000000000018</v>
      </c>
      <c r="H24" s="13">
        <f t="shared" si="47"/>
        <v>9.0250000000000021</v>
      </c>
      <c r="I24" s="12" t="s">
        <v>15</v>
      </c>
      <c r="J24" s="13">
        <f t="shared" si="73"/>
        <v>16.499999999999996</v>
      </c>
      <c r="K24" s="13">
        <f t="shared" si="1"/>
        <v>15.674999999999995</v>
      </c>
      <c r="L24" s="12" t="s">
        <v>16</v>
      </c>
      <c r="M24" s="13">
        <f t="shared" si="74"/>
        <v>23.999999999999996</v>
      </c>
      <c r="N24" s="13">
        <f t="shared" si="2"/>
        <v>22.799999999999997</v>
      </c>
      <c r="O24" s="12" t="s">
        <v>17</v>
      </c>
      <c r="P24" s="13">
        <f t="shared" si="75"/>
        <v>31.999999999999993</v>
      </c>
      <c r="Q24" s="13">
        <f t="shared" si="3"/>
        <v>30.399999999999991</v>
      </c>
      <c r="R24" s="12" t="s">
        <v>18</v>
      </c>
      <c r="S24" s="13">
        <f t="shared" si="76"/>
        <v>40.999999999999993</v>
      </c>
      <c r="T24" s="13">
        <f t="shared" si="4"/>
        <v>38.949999999999989</v>
      </c>
      <c r="U24" s="12" t="s">
        <v>19</v>
      </c>
      <c r="V24" s="13">
        <f t="shared" si="77"/>
        <v>50.999999999999993</v>
      </c>
      <c r="W24" s="13">
        <f t="shared" si="5"/>
        <v>48.449999999999989</v>
      </c>
      <c r="X24" s="12" t="s">
        <v>20</v>
      </c>
      <c r="Y24" s="13">
        <f t="shared" si="78"/>
        <v>61.999999999999993</v>
      </c>
      <c r="Z24" s="13">
        <f t="shared" si="6"/>
        <v>58.899999999999991</v>
      </c>
      <c r="AA24" s="12" t="s">
        <v>21</v>
      </c>
      <c r="AB24" s="13">
        <f t="shared" si="79"/>
        <v>74.000000000000014</v>
      </c>
      <c r="AC24" s="13">
        <f t="shared" si="7"/>
        <v>70.300000000000011</v>
      </c>
      <c r="AD24" s="12" t="s">
        <v>22</v>
      </c>
      <c r="AE24" s="13">
        <f t="shared" si="80"/>
        <v>89.000000000000014</v>
      </c>
      <c r="AF24" s="13">
        <f t="shared" si="8"/>
        <v>84.550000000000011</v>
      </c>
      <c r="AG24" s="12" t="s">
        <v>23</v>
      </c>
      <c r="AH24" s="13">
        <f t="shared" si="81"/>
        <v>105.00000000000001</v>
      </c>
      <c r="AI24" s="13">
        <f t="shared" si="9"/>
        <v>99.750000000000014</v>
      </c>
      <c r="AJ24" s="12" t="s">
        <v>24</v>
      </c>
      <c r="AK24" s="13">
        <f t="shared" si="82"/>
        <v>122.00000000000001</v>
      </c>
      <c r="AL24" s="13">
        <f t="shared" si="10"/>
        <v>115.9</v>
      </c>
      <c r="AM24" s="12" t="s">
        <v>25</v>
      </c>
      <c r="AN24" s="13">
        <f t="shared" si="83"/>
        <v>140.00000000000003</v>
      </c>
      <c r="AO24" s="13">
        <f t="shared" si="11"/>
        <v>133.00000000000003</v>
      </c>
      <c r="AP24" s="12" t="s">
        <v>26</v>
      </c>
      <c r="AQ24" s="13">
        <f t="shared" si="84"/>
        <v>162.00000000000003</v>
      </c>
      <c r="AR24" s="13">
        <f t="shared" si="12"/>
        <v>153.9</v>
      </c>
      <c r="AS24" s="12" t="s">
        <v>27</v>
      </c>
      <c r="AT24" s="13">
        <f t="shared" si="85"/>
        <v>186.00000000000003</v>
      </c>
      <c r="AU24" s="13">
        <f t="shared" si="13"/>
        <v>176.70000000000002</v>
      </c>
      <c r="AV24" s="12" t="s">
        <v>28</v>
      </c>
      <c r="AW24" s="13">
        <f t="shared" si="86"/>
        <v>212.00000000000003</v>
      </c>
      <c r="AX24" s="13">
        <f t="shared" si="14"/>
        <v>201.4</v>
      </c>
      <c r="AY24" s="12" t="s">
        <v>29</v>
      </c>
      <c r="AZ24" s="13">
        <f t="shared" si="87"/>
        <v>247.00000000000003</v>
      </c>
      <c r="BA24" s="13">
        <f t="shared" si="15"/>
        <v>234.65</v>
      </c>
      <c r="BB24" s="12" t="s">
        <v>30</v>
      </c>
      <c r="BC24" s="13">
        <f t="shared" si="88"/>
        <v>316.99999999999994</v>
      </c>
      <c r="BD24" s="13">
        <f t="shared" si="16"/>
        <v>301.14999999999992</v>
      </c>
      <c r="BE24" s="12" t="s">
        <v>31</v>
      </c>
      <c r="BF24" s="13">
        <f t="shared" si="89"/>
        <v>396.99999999999994</v>
      </c>
      <c r="BG24" s="13">
        <f t="shared" si="17"/>
        <v>377.14999999999992</v>
      </c>
      <c r="BH24" s="12" t="s">
        <v>32</v>
      </c>
      <c r="BI24" s="13">
        <f t="shared" si="90"/>
        <v>516.99999999999989</v>
      </c>
      <c r="BJ24" s="13">
        <f t="shared" si="18"/>
        <v>491.14999999999986</v>
      </c>
      <c r="BK24" s="12" t="s">
        <v>33</v>
      </c>
      <c r="BL24" s="13">
        <f t="shared" si="91"/>
        <v>686.99999999999989</v>
      </c>
      <c r="BM24" s="13">
        <f t="shared" si="19"/>
        <v>652.64999999999986</v>
      </c>
      <c r="BN24" s="12"/>
      <c r="BO24" s="13"/>
      <c r="BP24" s="13"/>
      <c r="BQ24" s="12"/>
      <c r="BR24" s="13"/>
      <c r="BS24" s="13"/>
      <c r="BT24" s="12"/>
      <c r="BU24" s="13"/>
      <c r="BV24" s="13"/>
    </row>
    <row r="25" spans="1:74" s="19" customFormat="1" ht="20.149999999999999" customHeight="1" x14ac:dyDescent="0.35">
      <c r="A25" s="17" t="s">
        <v>13</v>
      </c>
      <c r="B25" s="17" t="s">
        <v>1</v>
      </c>
      <c r="C25" s="17" t="s">
        <v>14</v>
      </c>
      <c r="D25" s="18">
        <v>6.5</v>
      </c>
      <c r="E25" s="18">
        <f t="shared" si="0"/>
        <v>6.1749999999999998</v>
      </c>
      <c r="F25" s="17" t="s">
        <v>15</v>
      </c>
      <c r="G25" s="18">
        <v>13.5</v>
      </c>
      <c r="H25" s="18">
        <f t="shared" si="47"/>
        <v>12.824999999999999</v>
      </c>
      <c r="I25" s="17" t="s">
        <v>16</v>
      </c>
      <c r="J25" s="18">
        <v>21</v>
      </c>
      <c r="K25" s="18">
        <f t="shared" si="1"/>
        <v>19.95</v>
      </c>
      <c r="L25" s="17" t="s">
        <v>17</v>
      </c>
      <c r="M25" s="18">
        <v>29</v>
      </c>
      <c r="N25" s="18">
        <f t="shared" si="2"/>
        <v>27.549999999999997</v>
      </c>
      <c r="O25" s="17" t="s">
        <v>18</v>
      </c>
      <c r="P25" s="18">
        <v>38</v>
      </c>
      <c r="Q25" s="18">
        <f t="shared" si="3"/>
        <v>36.1</v>
      </c>
      <c r="R25" s="17" t="s">
        <v>19</v>
      </c>
      <c r="S25" s="18">
        <v>48</v>
      </c>
      <c r="T25" s="18">
        <f t="shared" si="4"/>
        <v>45.599999999999994</v>
      </c>
      <c r="U25" s="17" t="s">
        <v>20</v>
      </c>
      <c r="V25" s="18">
        <v>59</v>
      </c>
      <c r="W25" s="18">
        <f t="shared" si="5"/>
        <v>56.05</v>
      </c>
      <c r="X25" s="17" t="s">
        <v>21</v>
      </c>
      <c r="Y25" s="18">
        <v>71</v>
      </c>
      <c r="Z25" s="18">
        <f t="shared" si="6"/>
        <v>67.45</v>
      </c>
      <c r="AA25" s="17" t="s">
        <v>22</v>
      </c>
      <c r="AB25" s="18">
        <v>86</v>
      </c>
      <c r="AC25" s="18">
        <f t="shared" si="7"/>
        <v>81.7</v>
      </c>
      <c r="AD25" s="17" t="s">
        <v>23</v>
      </c>
      <c r="AE25" s="18">
        <v>102</v>
      </c>
      <c r="AF25" s="18">
        <f t="shared" si="8"/>
        <v>96.899999999999991</v>
      </c>
      <c r="AG25" s="17" t="s">
        <v>24</v>
      </c>
      <c r="AH25" s="18">
        <v>119</v>
      </c>
      <c r="AI25" s="18">
        <f t="shared" si="9"/>
        <v>113.05</v>
      </c>
      <c r="AJ25" s="17" t="s">
        <v>25</v>
      </c>
      <c r="AK25" s="18">
        <v>137</v>
      </c>
      <c r="AL25" s="18">
        <f t="shared" si="10"/>
        <v>130.15</v>
      </c>
      <c r="AM25" s="17" t="s">
        <v>26</v>
      </c>
      <c r="AN25" s="18">
        <v>159</v>
      </c>
      <c r="AO25" s="18">
        <f t="shared" si="11"/>
        <v>151.04999999999998</v>
      </c>
      <c r="AP25" s="17" t="s">
        <v>27</v>
      </c>
      <c r="AQ25" s="18">
        <v>183</v>
      </c>
      <c r="AR25" s="18">
        <f t="shared" si="12"/>
        <v>173.85</v>
      </c>
      <c r="AS25" s="17" t="s">
        <v>28</v>
      </c>
      <c r="AT25" s="18">
        <v>209</v>
      </c>
      <c r="AU25" s="18">
        <f t="shared" si="13"/>
        <v>198.54999999999998</v>
      </c>
      <c r="AV25" s="17" t="s">
        <v>29</v>
      </c>
      <c r="AW25" s="18">
        <v>244</v>
      </c>
      <c r="AX25" s="18">
        <f t="shared" si="14"/>
        <v>231.79999999999998</v>
      </c>
      <c r="AY25" s="17" t="s">
        <v>30</v>
      </c>
      <c r="AZ25" s="18">
        <v>314</v>
      </c>
      <c r="BA25" s="18">
        <f t="shared" si="15"/>
        <v>298.3</v>
      </c>
      <c r="BB25" s="17" t="s">
        <v>31</v>
      </c>
      <c r="BC25" s="18">
        <v>394</v>
      </c>
      <c r="BD25" s="18">
        <f t="shared" si="16"/>
        <v>374.29999999999995</v>
      </c>
      <c r="BE25" s="17" t="s">
        <v>32</v>
      </c>
      <c r="BF25" s="18">
        <v>514</v>
      </c>
      <c r="BG25" s="18">
        <f t="shared" si="17"/>
        <v>488.29999999999995</v>
      </c>
      <c r="BH25" s="17" t="s">
        <v>33</v>
      </c>
      <c r="BI25" s="18">
        <v>684</v>
      </c>
      <c r="BJ25" s="18">
        <f t="shared" si="18"/>
        <v>649.79999999999995</v>
      </c>
      <c r="BK25" s="17"/>
      <c r="BL25" s="18"/>
      <c r="BM25" s="18"/>
      <c r="BN25" s="17"/>
      <c r="BO25" s="18"/>
      <c r="BP25" s="18"/>
      <c r="BQ25" s="17"/>
      <c r="BR25" s="18"/>
      <c r="BS25" s="18"/>
      <c r="BT25" s="17"/>
      <c r="BU25" s="18"/>
      <c r="BV25" s="18"/>
    </row>
    <row r="26" spans="1:74" s="19" customFormat="1" ht="20.149999999999999" customHeight="1" x14ac:dyDescent="0.35">
      <c r="A26" s="17" t="s">
        <v>13</v>
      </c>
      <c r="B26" s="17" t="s">
        <v>3</v>
      </c>
      <c r="C26" s="17" t="s">
        <v>14</v>
      </c>
      <c r="D26" s="18">
        <f>D25-0.8</f>
        <v>5.7</v>
      </c>
      <c r="E26" s="18">
        <f t="shared" si="0"/>
        <v>5.415</v>
      </c>
      <c r="F26" s="17" t="s">
        <v>15</v>
      </c>
      <c r="G26" s="18">
        <f>G25-0.8</f>
        <v>12.7</v>
      </c>
      <c r="H26" s="18">
        <f t="shared" si="47"/>
        <v>12.065</v>
      </c>
      <c r="I26" s="17" t="s">
        <v>16</v>
      </c>
      <c r="J26" s="18">
        <f>J25-0.8</f>
        <v>20.2</v>
      </c>
      <c r="K26" s="18">
        <f t="shared" si="1"/>
        <v>19.189999999999998</v>
      </c>
      <c r="L26" s="17" t="s">
        <v>17</v>
      </c>
      <c r="M26" s="18">
        <f>M25-0.8</f>
        <v>28.2</v>
      </c>
      <c r="N26" s="18">
        <f t="shared" si="2"/>
        <v>26.79</v>
      </c>
      <c r="O26" s="17" t="s">
        <v>18</v>
      </c>
      <c r="P26" s="18">
        <f>P25-0.8</f>
        <v>37.200000000000003</v>
      </c>
      <c r="Q26" s="18">
        <f t="shared" si="3"/>
        <v>35.340000000000003</v>
      </c>
      <c r="R26" s="17" t="s">
        <v>19</v>
      </c>
      <c r="S26" s="18">
        <f>S25-0.8</f>
        <v>47.2</v>
      </c>
      <c r="T26" s="18">
        <f t="shared" si="4"/>
        <v>44.84</v>
      </c>
      <c r="U26" s="17" t="s">
        <v>20</v>
      </c>
      <c r="V26" s="18">
        <f>V25-0.8</f>
        <v>58.2</v>
      </c>
      <c r="W26" s="18">
        <f t="shared" si="5"/>
        <v>55.29</v>
      </c>
      <c r="X26" s="17" t="s">
        <v>21</v>
      </c>
      <c r="Y26" s="18">
        <f>Y25-0.8</f>
        <v>70.2</v>
      </c>
      <c r="Z26" s="18">
        <f t="shared" si="6"/>
        <v>66.69</v>
      </c>
      <c r="AA26" s="17" t="s">
        <v>22</v>
      </c>
      <c r="AB26" s="18">
        <f>AB25-0.8</f>
        <v>85.2</v>
      </c>
      <c r="AC26" s="18">
        <f t="shared" si="7"/>
        <v>80.94</v>
      </c>
      <c r="AD26" s="17" t="s">
        <v>23</v>
      </c>
      <c r="AE26" s="18">
        <f>AE25-0.8</f>
        <v>101.2</v>
      </c>
      <c r="AF26" s="18">
        <f t="shared" si="8"/>
        <v>96.14</v>
      </c>
      <c r="AG26" s="17" t="s">
        <v>24</v>
      </c>
      <c r="AH26" s="18">
        <f>AH25-0.8</f>
        <v>118.2</v>
      </c>
      <c r="AI26" s="18">
        <f t="shared" si="9"/>
        <v>112.28999999999999</v>
      </c>
      <c r="AJ26" s="17" t="s">
        <v>25</v>
      </c>
      <c r="AK26" s="18">
        <f>AK25-0.8</f>
        <v>136.19999999999999</v>
      </c>
      <c r="AL26" s="18">
        <f t="shared" si="10"/>
        <v>129.38999999999999</v>
      </c>
      <c r="AM26" s="17" t="s">
        <v>26</v>
      </c>
      <c r="AN26" s="18">
        <f>AN25-0.8</f>
        <v>158.19999999999999</v>
      </c>
      <c r="AO26" s="18">
        <f t="shared" si="11"/>
        <v>150.29</v>
      </c>
      <c r="AP26" s="17" t="s">
        <v>27</v>
      </c>
      <c r="AQ26" s="18">
        <f>AQ25-0.8</f>
        <v>182.2</v>
      </c>
      <c r="AR26" s="18">
        <f t="shared" si="12"/>
        <v>173.08999999999997</v>
      </c>
      <c r="AS26" s="17" t="s">
        <v>28</v>
      </c>
      <c r="AT26" s="18">
        <f>AT25-0.8</f>
        <v>208.2</v>
      </c>
      <c r="AU26" s="18">
        <f t="shared" si="13"/>
        <v>197.79</v>
      </c>
      <c r="AV26" s="17" t="s">
        <v>29</v>
      </c>
      <c r="AW26" s="18">
        <f>AW25-0.8</f>
        <v>243.2</v>
      </c>
      <c r="AX26" s="18">
        <f t="shared" si="14"/>
        <v>231.04</v>
      </c>
      <c r="AY26" s="17" t="s">
        <v>30</v>
      </c>
      <c r="AZ26" s="18">
        <f>AZ25-0.8</f>
        <v>313.2</v>
      </c>
      <c r="BA26" s="18">
        <f t="shared" si="15"/>
        <v>297.53999999999996</v>
      </c>
      <c r="BB26" s="17" t="s">
        <v>31</v>
      </c>
      <c r="BC26" s="18">
        <f>BC25-0.8</f>
        <v>393.2</v>
      </c>
      <c r="BD26" s="18">
        <f t="shared" si="16"/>
        <v>373.53999999999996</v>
      </c>
      <c r="BE26" s="17" t="s">
        <v>32</v>
      </c>
      <c r="BF26" s="18">
        <f>BF25-0.8</f>
        <v>513.20000000000005</v>
      </c>
      <c r="BG26" s="18">
        <f t="shared" si="17"/>
        <v>487.54</v>
      </c>
      <c r="BH26" s="17" t="s">
        <v>33</v>
      </c>
      <c r="BI26" s="18">
        <f>BI25-0.8</f>
        <v>683.2</v>
      </c>
      <c r="BJ26" s="18">
        <f t="shared" si="18"/>
        <v>649.04</v>
      </c>
      <c r="BK26" s="17"/>
      <c r="BL26" s="18"/>
      <c r="BM26" s="18"/>
      <c r="BN26" s="17"/>
      <c r="BO26" s="18"/>
      <c r="BP26" s="18"/>
      <c r="BQ26" s="17"/>
      <c r="BR26" s="18"/>
      <c r="BS26" s="18"/>
      <c r="BT26" s="17"/>
      <c r="BU26" s="18"/>
      <c r="BV26" s="18"/>
    </row>
    <row r="27" spans="1:74" s="19" customFormat="1" ht="20.149999999999999" customHeight="1" x14ac:dyDescent="0.35">
      <c r="A27" s="17" t="s">
        <v>13</v>
      </c>
      <c r="B27" s="17" t="s">
        <v>4</v>
      </c>
      <c r="C27" s="17" t="s">
        <v>14</v>
      </c>
      <c r="D27" s="18">
        <f>D26-0.4</f>
        <v>5.3</v>
      </c>
      <c r="E27" s="18">
        <f t="shared" si="0"/>
        <v>5.0349999999999993</v>
      </c>
      <c r="F27" s="17" t="s">
        <v>15</v>
      </c>
      <c r="G27" s="18">
        <f>G26-0.4</f>
        <v>12.299999999999999</v>
      </c>
      <c r="H27" s="18">
        <f t="shared" si="47"/>
        <v>11.684999999999999</v>
      </c>
      <c r="I27" s="17" t="s">
        <v>16</v>
      </c>
      <c r="J27" s="18">
        <f>J26-0.4</f>
        <v>19.8</v>
      </c>
      <c r="K27" s="18">
        <f t="shared" si="1"/>
        <v>18.809999999999999</v>
      </c>
      <c r="L27" s="17" t="s">
        <v>17</v>
      </c>
      <c r="M27" s="18">
        <f>M26-0.4</f>
        <v>27.8</v>
      </c>
      <c r="N27" s="18">
        <f t="shared" si="2"/>
        <v>26.41</v>
      </c>
      <c r="O27" s="17" t="s">
        <v>18</v>
      </c>
      <c r="P27" s="18">
        <f>P26-0.4</f>
        <v>36.800000000000004</v>
      </c>
      <c r="Q27" s="18">
        <f t="shared" si="3"/>
        <v>34.96</v>
      </c>
      <c r="R27" s="17" t="s">
        <v>19</v>
      </c>
      <c r="S27" s="18">
        <f>S26-0.4</f>
        <v>46.800000000000004</v>
      </c>
      <c r="T27" s="18">
        <f t="shared" si="4"/>
        <v>44.46</v>
      </c>
      <c r="U27" s="17" t="s">
        <v>20</v>
      </c>
      <c r="V27" s="18">
        <f>V26-0.4</f>
        <v>57.800000000000004</v>
      </c>
      <c r="W27" s="18">
        <f t="shared" si="5"/>
        <v>54.910000000000004</v>
      </c>
      <c r="X27" s="17" t="s">
        <v>21</v>
      </c>
      <c r="Y27" s="18">
        <f>Y26-0.4</f>
        <v>69.8</v>
      </c>
      <c r="Z27" s="18">
        <f t="shared" si="6"/>
        <v>66.309999999999988</v>
      </c>
      <c r="AA27" s="17" t="s">
        <v>22</v>
      </c>
      <c r="AB27" s="18">
        <f>AB26-0.4</f>
        <v>84.8</v>
      </c>
      <c r="AC27" s="18">
        <f t="shared" si="7"/>
        <v>80.559999999999988</v>
      </c>
      <c r="AD27" s="17" t="s">
        <v>23</v>
      </c>
      <c r="AE27" s="18">
        <f>AE26-0.4</f>
        <v>100.8</v>
      </c>
      <c r="AF27" s="18">
        <f t="shared" si="8"/>
        <v>95.759999999999991</v>
      </c>
      <c r="AG27" s="17" t="s">
        <v>24</v>
      </c>
      <c r="AH27" s="18">
        <f>AH26-0.4</f>
        <v>117.8</v>
      </c>
      <c r="AI27" s="18">
        <f t="shared" si="9"/>
        <v>111.91</v>
      </c>
      <c r="AJ27" s="17" t="s">
        <v>25</v>
      </c>
      <c r="AK27" s="18">
        <f>AK26-0.4</f>
        <v>135.79999999999998</v>
      </c>
      <c r="AL27" s="18">
        <f t="shared" si="10"/>
        <v>129.01</v>
      </c>
      <c r="AM27" s="17" t="s">
        <v>26</v>
      </c>
      <c r="AN27" s="18">
        <f>AN26-0.4</f>
        <v>157.79999999999998</v>
      </c>
      <c r="AO27" s="18">
        <f t="shared" si="11"/>
        <v>149.90999999999997</v>
      </c>
      <c r="AP27" s="17" t="s">
        <v>27</v>
      </c>
      <c r="AQ27" s="18">
        <f>AQ26-0.4</f>
        <v>181.79999999999998</v>
      </c>
      <c r="AR27" s="18">
        <f t="shared" si="12"/>
        <v>172.70999999999998</v>
      </c>
      <c r="AS27" s="17" t="s">
        <v>28</v>
      </c>
      <c r="AT27" s="18">
        <f>AT26-0.4</f>
        <v>207.79999999999998</v>
      </c>
      <c r="AU27" s="18">
        <f t="shared" si="13"/>
        <v>197.40999999999997</v>
      </c>
      <c r="AV27" s="17" t="s">
        <v>29</v>
      </c>
      <c r="AW27" s="18">
        <f>AW26-0.4</f>
        <v>242.79999999999998</v>
      </c>
      <c r="AX27" s="18">
        <f t="shared" si="14"/>
        <v>230.65999999999997</v>
      </c>
      <c r="AY27" s="17" t="s">
        <v>30</v>
      </c>
      <c r="AZ27" s="18">
        <f>AZ26-0.4</f>
        <v>312.8</v>
      </c>
      <c r="BA27" s="18">
        <f t="shared" si="15"/>
        <v>297.16000000000003</v>
      </c>
      <c r="BB27" s="17" t="s">
        <v>31</v>
      </c>
      <c r="BC27" s="18">
        <f>BC26-0.4</f>
        <v>392.8</v>
      </c>
      <c r="BD27" s="18">
        <f t="shared" si="16"/>
        <v>373.15999999999997</v>
      </c>
      <c r="BE27" s="17" t="s">
        <v>32</v>
      </c>
      <c r="BF27" s="18">
        <f>BF26-0.4</f>
        <v>512.80000000000007</v>
      </c>
      <c r="BG27" s="18">
        <f t="shared" si="17"/>
        <v>487.16</v>
      </c>
      <c r="BH27" s="17" t="s">
        <v>33</v>
      </c>
      <c r="BI27" s="18">
        <f>BI26-0.4</f>
        <v>682.80000000000007</v>
      </c>
      <c r="BJ27" s="18">
        <f t="shared" si="18"/>
        <v>648.66000000000008</v>
      </c>
      <c r="BK27" s="17"/>
      <c r="BL27" s="18"/>
      <c r="BM27" s="18"/>
      <c r="BN27" s="17"/>
      <c r="BO27" s="18"/>
      <c r="BP27" s="18"/>
      <c r="BQ27" s="17"/>
      <c r="BR27" s="18"/>
      <c r="BS27" s="18"/>
      <c r="BT27" s="17"/>
      <c r="BU27" s="18"/>
      <c r="BV27" s="18"/>
    </row>
    <row r="28" spans="1:74" s="19" customFormat="1" ht="20.149999999999999" customHeight="1" x14ac:dyDescent="0.35">
      <c r="A28" s="17" t="s">
        <v>13</v>
      </c>
      <c r="B28" s="17" t="s">
        <v>5</v>
      </c>
      <c r="C28" s="17" t="s">
        <v>14</v>
      </c>
      <c r="D28" s="18">
        <f t="shared" ref="D28:D29" si="92">D27-0.4</f>
        <v>4.8999999999999995</v>
      </c>
      <c r="E28" s="18">
        <f t="shared" si="0"/>
        <v>4.6549999999999994</v>
      </c>
      <c r="F28" s="17" t="s">
        <v>15</v>
      </c>
      <c r="G28" s="18">
        <f t="shared" ref="G28:G29" si="93">G27-0.4</f>
        <v>11.899999999999999</v>
      </c>
      <c r="H28" s="18">
        <f t="shared" si="47"/>
        <v>11.304999999999998</v>
      </c>
      <c r="I28" s="17" t="s">
        <v>16</v>
      </c>
      <c r="J28" s="18">
        <f t="shared" ref="J28:J29" si="94">J27-0.4</f>
        <v>19.400000000000002</v>
      </c>
      <c r="K28" s="18">
        <f t="shared" si="1"/>
        <v>18.43</v>
      </c>
      <c r="L28" s="17" t="s">
        <v>17</v>
      </c>
      <c r="M28" s="18">
        <f t="shared" ref="M28:M29" si="95">M27-0.4</f>
        <v>27.400000000000002</v>
      </c>
      <c r="N28" s="18">
        <f t="shared" si="2"/>
        <v>26.03</v>
      </c>
      <c r="O28" s="17" t="s">
        <v>18</v>
      </c>
      <c r="P28" s="18">
        <f t="shared" ref="P28:P29" si="96">P27-0.4</f>
        <v>36.400000000000006</v>
      </c>
      <c r="Q28" s="18">
        <f t="shared" si="3"/>
        <v>34.580000000000005</v>
      </c>
      <c r="R28" s="17" t="s">
        <v>19</v>
      </c>
      <c r="S28" s="18">
        <f t="shared" ref="S28:S29" si="97">S27-0.4</f>
        <v>46.400000000000006</v>
      </c>
      <c r="T28" s="18">
        <f t="shared" si="4"/>
        <v>44.080000000000005</v>
      </c>
      <c r="U28" s="17" t="s">
        <v>20</v>
      </c>
      <c r="V28" s="18">
        <f t="shared" ref="V28:V29" si="98">V27-0.4</f>
        <v>57.400000000000006</v>
      </c>
      <c r="W28" s="18">
        <f t="shared" si="5"/>
        <v>54.53</v>
      </c>
      <c r="X28" s="17" t="s">
        <v>21</v>
      </c>
      <c r="Y28" s="18">
        <f t="shared" ref="Y28:Y29" si="99">Y27-0.4</f>
        <v>69.399999999999991</v>
      </c>
      <c r="Z28" s="18">
        <f t="shared" si="6"/>
        <v>65.929999999999993</v>
      </c>
      <c r="AA28" s="17" t="s">
        <v>22</v>
      </c>
      <c r="AB28" s="18">
        <f t="shared" ref="AB28:AB29" si="100">AB27-0.4</f>
        <v>84.399999999999991</v>
      </c>
      <c r="AC28" s="18">
        <f t="shared" si="7"/>
        <v>80.179999999999993</v>
      </c>
      <c r="AD28" s="17" t="s">
        <v>23</v>
      </c>
      <c r="AE28" s="18">
        <f t="shared" ref="AE28:AE29" si="101">AE27-0.4</f>
        <v>100.39999999999999</v>
      </c>
      <c r="AF28" s="18">
        <f t="shared" si="8"/>
        <v>95.379999999999981</v>
      </c>
      <c r="AG28" s="17" t="s">
        <v>24</v>
      </c>
      <c r="AH28" s="18">
        <f t="shared" ref="AH28:AH29" si="102">AH27-0.4</f>
        <v>117.39999999999999</v>
      </c>
      <c r="AI28" s="18">
        <f t="shared" si="9"/>
        <v>111.52999999999999</v>
      </c>
      <c r="AJ28" s="17" t="s">
        <v>25</v>
      </c>
      <c r="AK28" s="18">
        <f t="shared" ref="AK28:AK29" si="103">AK27-0.4</f>
        <v>135.39999999999998</v>
      </c>
      <c r="AL28" s="18">
        <f t="shared" si="10"/>
        <v>128.62999999999997</v>
      </c>
      <c r="AM28" s="17" t="s">
        <v>26</v>
      </c>
      <c r="AN28" s="18">
        <f t="shared" ref="AN28:AN29" si="104">AN27-0.4</f>
        <v>157.39999999999998</v>
      </c>
      <c r="AO28" s="18">
        <f t="shared" si="11"/>
        <v>149.52999999999997</v>
      </c>
      <c r="AP28" s="17" t="s">
        <v>27</v>
      </c>
      <c r="AQ28" s="18">
        <f t="shared" ref="AQ28:AQ29" si="105">AQ27-0.4</f>
        <v>181.39999999999998</v>
      </c>
      <c r="AR28" s="18">
        <f t="shared" si="12"/>
        <v>172.32999999999998</v>
      </c>
      <c r="AS28" s="17" t="s">
        <v>28</v>
      </c>
      <c r="AT28" s="18">
        <f t="shared" ref="AT28:AT29" si="106">AT27-0.4</f>
        <v>207.39999999999998</v>
      </c>
      <c r="AU28" s="18">
        <f t="shared" si="13"/>
        <v>197.02999999999997</v>
      </c>
      <c r="AV28" s="17" t="s">
        <v>29</v>
      </c>
      <c r="AW28" s="18">
        <f t="shared" ref="AW28:AW29" si="107">AW27-0.4</f>
        <v>242.39999999999998</v>
      </c>
      <c r="AX28" s="18">
        <f t="shared" si="14"/>
        <v>230.27999999999997</v>
      </c>
      <c r="AY28" s="17" t="s">
        <v>30</v>
      </c>
      <c r="AZ28" s="18">
        <f t="shared" ref="AZ28:AZ29" si="108">AZ27-0.4</f>
        <v>312.40000000000003</v>
      </c>
      <c r="BA28" s="18">
        <f t="shared" si="15"/>
        <v>296.78000000000003</v>
      </c>
      <c r="BB28" s="17" t="s">
        <v>31</v>
      </c>
      <c r="BC28" s="18">
        <f t="shared" ref="BC28:BC29" si="109">BC27-0.4</f>
        <v>392.40000000000003</v>
      </c>
      <c r="BD28" s="18">
        <f t="shared" si="16"/>
        <v>372.78000000000003</v>
      </c>
      <c r="BE28" s="17" t="s">
        <v>32</v>
      </c>
      <c r="BF28" s="18">
        <f t="shared" ref="BF28:BF29" si="110">BF27-0.4</f>
        <v>512.40000000000009</v>
      </c>
      <c r="BG28" s="18">
        <f t="shared" si="17"/>
        <v>486.78000000000009</v>
      </c>
      <c r="BH28" s="17" t="s">
        <v>33</v>
      </c>
      <c r="BI28" s="18">
        <f t="shared" ref="BI28:BI29" si="111">BI27-0.4</f>
        <v>682.40000000000009</v>
      </c>
      <c r="BJ28" s="18">
        <f t="shared" si="18"/>
        <v>648.28000000000009</v>
      </c>
      <c r="BK28" s="17"/>
      <c r="BL28" s="18"/>
      <c r="BM28" s="18"/>
      <c r="BN28" s="17"/>
      <c r="BO28" s="18"/>
      <c r="BP28" s="18"/>
      <c r="BQ28" s="17"/>
      <c r="BR28" s="18"/>
      <c r="BS28" s="18"/>
      <c r="BT28" s="17"/>
      <c r="BU28" s="18"/>
      <c r="BV28" s="18"/>
    </row>
    <row r="29" spans="1:74" s="19" customFormat="1" ht="20.149999999999999" customHeight="1" x14ac:dyDescent="0.35">
      <c r="A29" s="17" t="s">
        <v>13</v>
      </c>
      <c r="B29" s="17" t="s">
        <v>6</v>
      </c>
      <c r="C29" s="17" t="s">
        <v>14</v>
      </c>
      <c r="D29" s="18">
        <f t="shared" si="92"/>
        <v>4.4999999999999991</v>
      </c>
      <c r="E29" s="18">
        <f t="shared" si="0"/>
        <v>4.2749999999999986</v>
      </c>
      <c r="F29" s="17" t="s">
        <v>15</v>
      </c>
      <c r="G29" s="18">
        <f t="shared" si="93"/>
        <v>11.499999999999998</v>
      </c>
      <c r="H29" s="18">
        <f t="shared" si="47"/>
        <v>10.924999999999997</v>
      </c>
      <c r="I29" s="17" t="s">
        <v>16</v>
      </c>
      <c r="J29" s="18">
        <f t="shared" si="94"/>
        <v>19.000000000000004</v>
      </c>
      <c r="K29" s="18">
        <f t="shared" si="1"/>
        <v>18.050000000000004</v>
      </c>
      <c r="L29" s="17" t="s">
        <v>17</v>
      </c>
      <c r="M29" s="18">
        <f t="shared" si="95"/>
        <v>27.000000000000004</v>
      </c>
      <c r="N29" s="18">
        <f t="shared" si="2"/>
        <v>25.650000000000002</v>
      </c>
      <c r="O29" s="17" t="s">
        <v>18</v>
      </c>
      <c r="P29" s="18">
        <f t="shared" si="96"/>
        <v>36.000000000000007</v>
      </c>
      <c r="Q29" s="18">
        <f t="shared" si="3"/>
        <v>34.200000000000003</v>
      </c>
      <c r="R29" s="17" t="s">
        <v>19</v>
      </c>
      <c r="S29" s="18">
        <f t="shared" si="97"/>
        <v>46.000000000000007</v>
      </c>
      <c r="T29" s="18">
        <f t="shared" si="4"/>
        <v>43.7</v>
      </c>
      <c r="U29" s="17" t="s">
        <v>20</v>
      </c>
      <c r="V29" s="18">
        <f t="shared" si="98"/>
        <v>57.000000000000007</v>
      </c>
      <c r="W29" s="18">
        <f t="shared" si="5"/>
        <v>54.150000000000006</v>
      </c>
      <c r="X29" s="17" t="s">
        <v>21</v>
      </c>
      <c r="Y29" s="18">
        <f t="shared" si="99"/>
        <v>68.999999999999986</v>
      </c>
      <c r="Z29" s="18">
        <f t="shared" si="6"/>
        <v>65.549999999999983</v>
      </c>
      <c r="AA29" s="17" t="s">
        <v>22</v>
      </c>
      <c r="AB29" s="18">
        <f t="shared" si="100"/>
        <v>83.999999999999986</v>
      </c>
      <c r="AC29" s="18">
        <f t="shared" si="7"/>
        <v>79.799999999999983</v>
      </c>
      <c r="AD29" s="17" t="s">
        <v>23</v>
      </c>
      <c r="AE29" s="18">
        <f t="shared" si="101"/>
        <v>99.999999999999986</v>
      </c>
      <c r="AF29" s="18">
        <f t="shared" si="8"/>
        <v>94.999999999999986</v>
      </c>
      <c r="AG29" s="17" t="s">
        <v>24</v>
      </c>
      <c r="AH29" s="18">
        <f t="shared" si="102"/>
        <v>116.99999999999999</v>
      </c>
      <c r="AI29" s="18">
        <f t="shared" si="9"/>
        <v>111.14999999999998</v>
      </c>
      <c r="AJ29" s="17" t="s">
        <v>25</v>
      </c>
      <c r="AK29" s="18">
        <f t="shared" si="103"/>
        <v>134.99999999999997</v>
      </c>
      <c r="AL29" s="18">
        <f t="shared" si="10"/>
        <v>128.24999999999997</v>
      </c>
      <c r="AM29" s="17" t="s">
        <v>26</v>
      </c>
      <c r="AN29" s="18">
        <f t="shared" si="104"/>
        <v>156.99999999999997</v>
      </c>
      <c r="AO29" s="18">
        <f t="shared" si="11"/>
        <v>149.14999999999998</v>
      </c>
      <c r="AP29" s="17" t="s">
        <v>27</v>
      </c>
      <c r="AQ29" s="18">
        <f t="shared" si="105"/>
        <v>180.99999999999997</v>
      </c>
      <c r="AR29" s="18">
        <f t="shared" si="12"/>
        <v>171.94999999999996</v>
      </c>
      <c r="AS29" s="17" t="s">
        <v>28</v>
      </c>
      <c r="AT29" s="18">
        <f t="shared" si="106"/>
        <v>206.99999999999997</v>
      </c>
      <c r="AU29" s="18">
        <f t="shared" si="13"/>
        <v>196.64999999999998</v>
      </c>
      <c r="AV29" s="17" t="s">
        <v>29</v>
      </c>
      <c r="AW29" s="18">
        <f t="shared" si="107"/>
        <v>241.99999999999997</v>
      </c>
      <c r="AX29" s="18">
        <f t="shared" si="14"/>
        <v>229.89999999999995</v>
      </c>
      <c r="AY29" s="17" t="s">
        <v>30</v>
      </c>
      <c r="AZ29" s="18">
        <f t="shared" si="108"/>
        <v>312.00000000000006</v>
      </c>
      <c r="BA29" s="18">
        <f t="shared" si="15"/>
        <v>296.40000000000003</v>
      </c>
      <c r="BB29" s="17" t="s">
        <v>31</v>
      </c>
      <c r="BC29" s="18">
        <f t="shared" si="109"/>
        <v>392.00000000000006</v>
      </c>
      <c r="BD29" s="18">
        <f t="shared" si="16"/>
        <v>372.40000000000003</v>
      </c>
      <c r="BE29" s="17" t="s">
        <v>32</v>
      </c>
      <c r="BF29" s="18">
        <f t="shared" si="110"/>
        <v>512.00000000000011</v>
      </c>
      <c r="BG29" s="18">
        <f t="shared" si="17"/>
        <v>486.40000000000009</v>
      </c>
      <c r="BH29" s="17" t="s">
        <v>33</v>
      </c>
      <c r="BI29" s="18">
        <f t="shared" si="111"/>
        <v>682.00000000000011</v>
      </c>
      <c r="BJ29" s="18">
        <f t="shared" si="18"/>
        <v>647.90000000000009</v>
      </c>
      <c r="BK29" s="17"/>
      <c r="BL29" s="18"/>
      <c r="BM29" s="18"/>
      <c r="BN29" s="17"/>
      <c r="BO29" s="18"/>
      <c r="BP29" s="18"/>
      <c r="BQ29" s="17"/>
      <c r="BR29" s="18"/>
      <c r="BS29" s="18"/>
      <c r="BT29" s="17"/>
      <c r="BU29" s="18"/>
      <c r="BV29" s="18"/>
    </row>
    <row r="30" spans="1:74" s="14" customFormat="1" ht="20.149999999999999" customHeight="1" x14ac:dyDescent="0.35">
      <c r="A30" s="12" t="s">
        <v>14</v>
      </c>
      <c r="B30" s="12" t="s">
        <v>1</v>
      </c>
      <c r="C30" s="12" t="s">
        <v>15</v>
      </c>
      <c r="D30" s="13">
        <v>7</v>
      </c>
      <c r="E30" s="13">
        <f t="shared" si="0"/>
        <v>6.6499999999999995</v>
      </c>
      <c r="F30" s="12" t="s">
        <v>16</v>
      </c>
      <c r="G30" s="13">
        <v>14.5</v>
      </c>
      <c r="H30" s="13">
        <f t="shared" si="47"/>
        <v>13.774999999999999</v>
      </c>
      <c r="I30" s="12" t="s">
        <v>17</v>
      </c>
      <c r="J30" s="13">
        <v>22.5</v>
      </c>
      <c r="K30" s="13">
        <f t="shared" si="1"/>
        <v>21.375</v>
      </c>
      <c r="L30" s="12" t="s">
        <v>18</v>
      </c>
      <c r="M30" s="13">
        <v>31.5</v>
      </c>
      <c r="N30" s="13">
        <f t="shared" si="2"/>
        <v>29.924999999999997</v>
      </c>
      <c r="O30" s="12" t="s">
        <v>19</v>
      </c>
      <c r="P30" s="13">
        <v>41.5</v>
      </c>
      <c r="Q30" s="13">
        <f t="shared" si="3"/>
        <v>39.424999999999997</v>
      </c>
      <c r="R30" s="12" t="s">
        <v>20</v>
      </c>
      <c r="S30" s="13">
        <v>52.5</v>
      </c>
      <c r="T30" s="13">
        <f t="shared" si="4"/>
        <v>49.875</v>
      </c>
      <c r="U30" s="12" t="s">
        <v>21</v>
      </c>
      <c r="V30" s="13">
        <v>64.5</v>
      </c>
      <c r="W30" s="13">
        <f t="shared" si="5"/>
        <v>61.274999999999999</v>
      </c>
      <c r="X30" s="12" t="s">
        <v>22</v>
      </c>
      <c r="Y30" s="13">
        <v>79.5</v>
      </c>
      <c r="Z30" s="13">
        <f t="shared" si="6"/>
        <v>75.524999999999991</v>
      </c>
      <c r="AA30" s="12" t="s">
        <v>23</v>
      </c>
      <c r="AB30" s="13">
        <v>95.5</v>
      </c>
      <c r="AC30" s="13">
        <f t="shared" si="7"/>
        <v>90.724999999999994</v>
      </c>
      <c r="AD30" s="12" t="s">
        <v>24</v>
      </c>
      <c r="AE30" s="13">
        <v>112.5</v>
      </c>
      <c r="AF30" s="13">
        <f t="shared" si="8"/>
        <v>106.875</v>
      </c>
      <c r="AG30" s="12" t="s">
        <v>25</v>
      </c>
      <c r="AH30" s="13">
        <v>130.5</v>
      </c>
      <c r="AI30" s="13">
        <f t="shared" si="9"/>
        <v>123.97499999999999</v>
      </c>
      <c r="AJ30" s="12" t="s">
        <v>26</v>
      </c>
      <c r="AK30" s="13">
        <v>152.5</v>
      </c>
      <c r="AL30" s="13">
        <f t="shared" si="10"/>
        <v>144.875</v>
      </c>
      <c r="AM30" s="12" t="s">
        <v>27</v>
      </c>
      <c r="AN30" s="13">
        <v>176.5</v>
      </c>
      <c r="AO30" s="13">
        <f t="shared" si="11"/>
        <v>167.67499999999998</v>
      </c>
      <c r="AP30" s="12" t="s">
        <v>28</v>
      </c>
      <c r="AQ30" s="13">
        <v>202.5</v>
      </c>
      <c r="AR30" s="13">
        <f t="shared" si="12"/>
        <v>192.375</v>
      </c>
      <c r="AS30" s="12" t="s">
        <v>29</v>
      </c>
      <c r="AT30" s="13">
        <v>237.5</v>
      </c>
      <c r="AU30" s="13">
        <f t="shared" si="13"/>
        <v>225.625</v>
      </c>
      <c r="AV30" s="12" t="s">
        <v>30</v>
      </c>
      <c r="AW30" s="13">
        <v>307.5</v>
      </c>
      <c r="AX30" s="13">
        <f t="shared" si="14"/>
        <v>292.125</v>
      </c>
      <c r="AY30" s="12" t="s">
        <v>31</v>
      </c>
      <c r="AZ30" s="13">
        <v>387.5</v>
      </c>
      <c r="BA30" s="13">
        <f t="shared" si="15"/>
        <v>368.125</v>
      </c>
      <c r="BB30" s="12" t="s">
        <v>32</v>
      </c>
      <c r="BC30" s="13">
        <v>507.5</v>
      </c>
      <c r="BD30" s="13">
        <f t="shared" si="16"/>
        <v>482.125</v>
      </c>
      <c r="BE30" s="12" t="s">
        <v>33</v>
      </c>
      <c r="BF30" s="13">
        <v>677.5</v>
      </c>
      <c r="BG30" s="13">
        <f t="shared" si="17"/>
        <v>643.625</v>
      </c>
      <c r="BH30" s="12"/>
      <c r="BI30" s="13"/>
      <c r="BJ30" s="13"/>
      <c r="BK30" s="12"/>
      <c r="BL30" s="13"/>
      <c r="BM30" s="13"/>
      <c r="BN30" s="12"/>
      <c r="BO30" s="13"/>
      <c r="BP30" s="13"/>
      <c r="BQ30" s="12"/>
      <c r="BR30" s="13"/>
      <c r="BS30" s="13"/>
      <c r="BT30" s="12"/>
      <c r="BU30" s="13"/>
      <c r="BV30" s="13"/>
    </row>
    <row r="31" spans="1:74" s="14" customFormat="1" ht="20.149999999999999" customHeight="1" x14ac:dyDescent="0.35">
      <c r="A31" s="12" t="s">
        <v>14</v>
      </c>
      <c r="B31" s="12" t="s">
        <v>3</v>
      </c>
      <c r="C31" s="12" t="s">
        <v>15</v>
      </c>
      <c r="D31" s="13">
        <f t="shared" ref="D31" si="112">D30-0.8</f>
        <v>6.2</v>
      </c>
      <c r="E31" s="13">
        <f t="shared" si="0"/>
        <v>5.89</v>
      </c>
      <c r="F31" s="12" t="s">
        <v>16</v>
      </c>
      <c r="G31" s="13">
        <f t="shared" ref="G31" si="113">G30-0.8</f>
        <v>13.7</v>
      </c>
      <c r="H31" s="13">
        <f t="shared" si="47"/>
        <v>13.014999999999999</v>
      </c>
      <c r="I31" s="12" t="s">
        <v>17</v>
      </c>
      <c r="J31" s="13">
        <f t="shared" ref="J31" si="114">J30-0.8</f>
        <v>21.7</v>
      </c>
      <c r="K31" s="13">
        <f t="shared" si="1"/>
        <v>20.614999999999998</v>
      </c>
      <c r="L31" s="12" t="s">
        <v>18</v>
      </c>
      <c r="M31" s="13">
        <f t="shared" ref="M31" si="115">M30-0.8</f>
        <v>30.7</v>
      </c>
      <c r="N31" s="13">
        <f t="shared" si="2"/>
        <v>29.164999999999999</v>
      </c>
      <c r="O31" s="12" t="s">
        <v>19</v>
      </c>
      <c r="P31" s="13">
        <f t="shared" ref="P31" si="116">P30-0.8</f>
        <v>40.700000000000003</v>
      </c>
      <c r="Q31" s="13">
        <f t="shared" si="3"/>
        <v>38.664999999999999</v>
      </c>
      <c r="R31" s="12" t="s">
        <v>20</v>
      </c>
      <c r="S31" s="13">
        <f t="shared" ref="S31" si="117">S30-0.8</f>
        <v>51.7</v>
      </c>
      <c r="T31" s="13">
        <f t="shared" si="4"/>
        <v>49.115000000000002</v>
      </c>
      <c r="U31" s="12" t="s">
        <v>21</v>
      </c>
      <c r="V31" s="13">
        <f t="shared" ref="V31" si="118">V30-0.8</f>
        <v>63.7</v>
      </c>
      <c r="W31" s="13">
        <f t="shared" si="5"/>
        <v>60.515000000000001</v>
      </c>
      <c r="X31" s="12" t="s">
        <v>22</v>
      </c>
      <c r="Y31" s="13">
        <f t="shared" ref="Y31" si="119">Y30-0.8</f>
        <v>78.7</v>
      </c>
      <c r="Z31" s="13">
        <f t="shared" si="6"/>
        <v>74.765000000000001</v>
      </c>
      <c r="AA31" s="12" t="s">
        <v>23</v>
      </c>
      <c r="AB31" s="13">
        <f t="shared" ref="AB31" si="120">AB30-0.8</f>
        <v>94.7</v>
      </c>
      <c r="AC31" s="13">
        <f t="shared" si="7"/>
        <v>89.965000000000003</v>
      </c>
      <c r="AD31" s="12" t="s">
        <v>24</v>
      </c>
      <c r="AE31" s="13">
        <f t="shared" ref="AE31" si="121">AE30-0.8</f>
        <v>111.7</v>
      </c>
      <c r="AF31" s="13">
        <f t="shared" si="8"/>
        <v>106.11499999999999</v>
      </c>
      <c r="AG31" s="12" t="s">
        <v>25</v>
      </c>
      <c r="AH31" s="13">
        <f t="shared" ref="AH31" si="122">AH30-0.8</f>
        <v>129.69999999999999</v>
      </c>
      <c r="AI31" s="13">
        <f t="shared" si="9"/>
        <v>123.21499999999999</v>
      </c>
      <c r="AJ31" s="12" t="s">
        <v>26</v>
      </c>
      <c r="AK31" s="13">
        <f t="shared" ref="AK31" si="123">AK30-0.8</f>
        <v>151.69999999999999</v>
      </c>
      <c r="AL31" s="13">
        <f t="shared" si="10"/>
        <v>144.11499999999998</v>
      </c>
      <c r="AM31" s="12" t="s">
        <v>27</v>
      </c>
      <c r="AN31" s="13">
        <f t="shared" ref="AN31" si="124">AN30-0.8</f>
        <v>175.7</v>
      </c>
      <c r="AO31" s="13">
        <f t="shared" si="11"/>
        <v>166.91499999999999</v>
      </c>
      <c r="AP31" s="12" t="s">
        <v>28</v>
      </c>
      <c r="AQ31" s="13">
        <f t="shared" ref="AQ31" si="125">AQ30-0.8</f>
        <v>201.7</v>
      </c>
      <c r="AR31" s="13">
        <f t="shared" si="12"/>
        <v>191.61499999999998</v>
      </c>
      <c r="AS31" s="12" t="s">
        <v>29</v>
      </c>
      <c r="AT31" s="13">
        <f t="shared" ref="AT31" si="126">AT30-0.8</f>
        <v>236.7</v>
      </c>
      <c r="AU31" s="13">
        <f t="shared" si="13"/>
        <v>224.86499999999998</v>
      </c>
      <c r="AV31" s="12" t="s">
        <v>30</v>
      </c>
      <c r="AW31" s="13">
        <f t="shared" ref="AW31" si="127">AW30-0.8</f>
        <v>306.7</v>
      </c>
      <c r="AX31" s="13">
        <f t="shared" si="14"/>
        <v>291.36499999999995</v>
      </c>
      <c r="AY31" s="12" t="s">
        <v>31</v>
      </c>
      <c r="AZ31" s="13">
        <f t="shared" ref="AZ31" si="128">AZ30-0.8</f>
        <v>386.7</v>
      </c>
      <c r="BA31" s="13">
        <f t="shared" si="15"/>
        <v>367.36499999999995</v>
      </c>
      <c r="BB31" s="12" t="s">
        <v>32</v>
      </c>
      <c r="BC31" s="13">
        <f t="shared" ref="BC31" si="129">BC30-0.8</f>
        <v>506.7</v>
      </c>
      <c r="BD31" s="13">
        <f t="shared" si="16"/>
        <v>481.36499999999995</v>
      </c>
      <c r="BE31" s="12" t="s">
        <v>33</v>
      </c>
      <c r="BF31" s="13">
        <f>BF30-0.8</f>
        <v>676.7</v>
      </c>
      <c r="BG31" s="13">
        <f t="shared" si="17"/>
        <v>642.86500000000001</v>
      </c>
      <c r="BH31" s="12"/>
      <c r="BI31" s="13"/>
      <c r="BJ31" s="13"/>
      <c r="BK31" s="12"/>
      <c r="BL31" s="13"/>
      <c r="BM31" s="13"/>
      <c r="BN31" s="12"/>
      <c r="BO31" s="13"/>
      <c r="BP31" s="13"/>
      <c r="BQ31" s="12"/>
      <c r="BR31" s="13"/>
      <c r="BS31" s="13"/>
      <c r="BT31" s="12"/>
      <c r="BU31" s="13"/>
      <c r="BV31" s="13"/>
    </row>
    <row r="32" spans="1:74" s="14" customFormat="1" ht="20.149999999999999" customHeight="1" x14ac:dyDescent="0.35">
      <c r="A32" s="12" t="s">
        <v>14</v>
      </c>
      <c r="B32" s="12" t="s">
        <v>4</v>
      </c>
      <c r="C32" s="12" t="s">
        <v>15</v>
      </c>
      <c r="D32" s="13">
        <f t="shared" ref="D32:D38" si="130">D31-0.4</f>
        <v>5.8</v>
      </c>
      <c r="E32" s="13">
        <f t="shared" si="0"/>
        <v>5.51</v>
      </c>
      <c r="F32" s="12" t="s">
        <v>16</v>
      </c>
      <c r="G32" s="13">
        <f t="shared" ref="G32:G79" si="131">G31-0.4</f>
        <v>13.299999999999999</v>
      </c>
      <c r="H32" s="13">
        <f t="shared" si="47"/>
        <v>12.634999999999998</v>
      </c>
      <c r="I32" s="12" t="s">
        <v>17</v>
      </c>
      <c r="J32" s="13">
        <f t="shared" ref="J32:J64" si="132">J31-0.4</f>
        <v>21.3</v>
      </c>
      <c r="K32" s="13">
        <f t="shared" si="1"/>
        <v>20.234999999999999</v>
      </c>
      <c r="L32" s="12" t="s">
        <v>18</v>
      </c>
      <c r="M32" s="13">
        <f t="shared" ref="M32:M64" si="133">M31-0.4</f>
        <v>30.3</v>
      </c>
      <c r="N32" s="13">
        <f t="shared" si="2"/>
        <v>28.785</v>
      </c>
      <c r="O32" s="12" t="s">
        <v>19</v>
      </c>
      <c r="P32" s="13">
        <f t="shared" ref="P32:P64" si="134">P31-0.4</f>
        <v>40.300000000000004</v>
      </c>
      <c r="Q32" s="13">
        <f t="shared" si="3"/>
        <v>38.285000000000004</v>
      </c>
      <c r="R32" s="12" t="s">
        <v>20</v>
      </c>
      <c r="S32" s="13">
        <f t="shared" ref="S32:S64" si="135">S31-0.4</f>
        <v>51.300000000000004</v>
      </c>
      <c r="T32" s="13">
        <f t="shared" si="4"/>
        <v>48.734999999999999</v>
      </c>
      <c r="U32" s="12" t="s">
        <v>21</v>
      </c>
      <c r="V32" s="13">
        <f t="shared" ref="V32:V64" si="136">V31-0.4</f>
        <v>63.300000000000004</v>
      </c>
      <c r="W32" s="13">
        <f t="shared" si="5"/>
        <v>60.134999999999998</v>
      </c>
      <c r="X32" s="12" t="s">
        <v>22</v>
      </c>
      <c r="Y32" s="13">
        <f t="shared" ref="Y32:Y64" si="137">Y31-0.4</f>
        <v>78.3</v>
      </c>
      <c r="Z32" s="13">
        <f t="shared" si="6"/>
        <v>74.384999999999991</v>
      </c>
      <c r="AA32" s="12" t="s">
        <v>23</v>
      </c>
      <c r="AB32" s="13">
        <f t="shared" ref="AB32:AB64" si="138">AB31-0.4</f>
        <v>94.3</v>
      </c>
      <c r="AC32" s="13">
        <f t="shared" si="7"/>
        <v>89.584999999999994</v>
      </c>
      <c r="AD32" s="12" t="s">
        <v>24</v>
      </c>
      <c r="AE32" s="13">
        <f t="shared" ref="AE32:AE64" si="139">AE31-0.4</f>
        <v>111.3</v>
      </c>
      <c r="AF32" s="13">
        <f t="shared" si="8"/>
        <v>105.735</v>
      </c>
      <c r="AG32" s="12" t="s">
        <v>25</v>
      </c>
      <c r="AH32" s="13">
        <f t="shared" ref="AH32:AH64" si="140">AH31-0.4</f>
        <v>129.29999999999998</v>
      </c>
      <c r="AI32" s="13">
        <f t="shared" si="9"/>
        <v>122.83499999999998</v>
      </c>
      <c r="AJ32" s="12" t="s">
        <v>26</v>
      </c>
      <c r="AK32" s="13">
        <f t="shared" ref="AK32:AK64" si="141">AK31-0.4</f>
        <v>151.29999999999998</v>
      </c>
      <c r="AL32" s="13">
        <f t="shared" si="10"/>
        <v>143.73499999999999</v>
      </c>
      <c r="AM32" s="12" t="s">
        <v>27</v>
      </c>
      <c r="AN32" s="13">
        <f t="shared" ref="AN32:AN64" si="142">AN31-0.4</f>
        <v>175.29999999999998</v>
      </c>
      <c r="AO32" s="13">
        <f t="shared" si="11"/>
        <v>166.53499999999997</v>
      </c>
      <c r="AP32" s="12" t="s">
        <v>28</v>
      </c>
      <c r="AQ32" s="13">
        <f t="shared" ref="AQ32:AQ34" si="143">AQ31-0.4</f>
        <v>201.29999999999998</v>
      </c>
      <c r="AR32" s="13">
        <f t="shared" si="12"/>
        <v>191.23499999999999</v>
      </c>
      <c r="AS32" s="12" t="s">
        <v>29</v>
      </c>
      <c r="AT32" s="13">
        <f t="shared" ref="AT32:AT34" si="144">AT31-0.4</f>
        <v>236.29999999999998</v>
      </c>
      <c r="AU32" s="13">
        <f t="shared" si="13"/>
        <v>224.48499999999999</v>
      </c>
      <c r="AV32" s="12" t="s">
        <v>30</v>
      </c>
      <c r="AW32" s="13">
        <f t="shared" ref="AW32:AW34" si="145">AW31-0.4</f>
        <v>306.3</v>
      </c>
      <c r="AX32" s="13">
        <f t="shared" si="14"/>
        <v>290.98500000000001</v>
      </c>
      <c r="AY32" s="12" t="s">
        <v>31</v>
      </c>
      <c r="AZ32" s="13">
        <f t="shared" ref="AZ32:AZ34" si="146">AZ31-0.4</f>
        <v>386.3</v>
      </c>
      <c r="BA32" s="13">
        <f t="shared" si="15"/>
        <v>366.98500000000001</v>
      </c>
      <c r="BB32" s="12" t="s">
        <v>32</v>
      </c>
      <c r="BC32" s="13">
        <f t="shared" ref="BC32:BC34" si="147">BC31-0.4</f>
        <v>506.3</v>
      </c>
      <c r="BD32" s="13">
        <f t="shared" si="16"/>
        <v>480.98500000000001</v>
      </c>
      <c r="BE32" s="12" t="s">
        <v>33</v>
      </c>
      <c r="BF32" s="13">
        <f>BF31-0.4</f>
        <v>676.30000000000007</v>
      </c>
      <c r="BG32" s="13">
        <f t="shared" si="17"/>
        <v>642.48500000000001</v>
      </c>
      <c r="BH32" s="12"/>
      <c r="BI32" s="13"/>
      <c r="BJ32" s="13"/>
      <c r="BK32" s="12"/>
      <c r="BL32" s="13"/>
      <c r="BM32" s="13"/>
      <c r="BN32" s="12"/>
      <c r="BO32" s="13"/>
      <c r="BP32" s="13"/>
      <c r="BQ32" s="12"/>
      <c r="BR32" s="13"/>
      <c r="BS32" s="13"/>
      <c r="BT32" s="12"/>
      <c r="BU32" s="13"/>
      <c r="BV32" s="13"/>
    </row>
    <row r="33" spans="1:74" s="14" customFormat="1" ht="20.149999999999999" customHeight="1" x14ac:dyDescent="0.35">
      <c r="A33" s="12" t="s">
        <v>14</v>
      </c>
      <c r="B33" s="12" t="s">
        <v>5</v>
      </c>
      <c r="C33" s="12" t="s">
        <v>15</v>
      </c>
      <c r="D33" s="13">
        <f t="shared" si="130"/>
        <v>5.3999999999999995</v>
      </c>
      <c r="E33" s="13">
        <f t="shared" si="0"/>
        <v>5.129999999999999</v>
      </c>
      <c r="F33" s="12" t="s">
        <v>16</v>
      </c>
      <c r="G33" s="13">
        <f t="shared" si="131"/>
        <v>12.899999999999999</v>
      </c>
      <c r="H33" s="13">
        <f t="shared" si="47"/>
        <v>12.254999999999997</v>
      </c>
      <c r="I33" s="12" t="s">
        <v>17</v>
      </c>
      <c r="J33" s="13">
        <f t="shared" si="132"/>
        <v>20.900000000000002</v>
      </c>
      <c r="K33" s="13">
        <f t="shared" si="1"/>
        <v>19.855</v>
      </c>
      <c r="L33" s="12" t="s">
        <v>18</v>
      </c>
      <c r="M33" s="13">
        <f t="shared" si="133"/>
        <v>29.900000000000002</v>
      </c>
      <c r="N33" s="13">
        <f t="shared" si="2"/>
        <v>28.405000000000001</v>
      </c>
      <c r="O33" s="12" t="s">
        <v>19</v>
      </c>
      <c r="P33" s="13">
        <f t="shared" si="134"/>
        <v>39.900000000000006</v>
      </c>
      <c r="Q33" s="13">
        <f t="shared" si="3"/>
        <v>37.905000000000001</v>
      </c>
      <c r="R33" s="12" t="s">
        <v>20</v>
      </c>
      <c r="S33" s="13">
        <f t="shared" si="135"/>
        <v>50.900000000000006</v>
      </c>
      <c r="T33" s="13">
        <f t="shared" si="4"/>
        <v>48.355000000000004</v>
      </c>
      <c r="U33" s="12" t="s">
        <v>21</v>
      </c>
      <c r="V33" s="13">
        <f t="shared" si="136"/>
        <v>62.900000000000006</v>
      </c>
      <c r="W33" s="13">
        <f t="shared" si="5"/>
        <v>59.755000000000003</v>
      </c>
      <c r="X33" s="12" t="s">
        <v>22</v>
      </c>
      <c r="Y33" s="13">
        <f t="shared" si="137"/>
        <v>77.899999999999991</v>
      </c>
      <c r="Z33" s="13">
        <f t="shared" si="6"/>
        <v>74.004999999999995</v>
      </c>
      <c r="AA33" s="12" t="s">
        <v>23</v>
      </c>
      <c r="AB33" s="13">
        <f t="shared" si="138"/>
        <v>93.899999999999991</v>
      </c>
      <c r="AC33" s="13">
        <f t="shared" si="7"/>
        <v>89.204999999999984</v>
      </c>
      <c r="AD33" s="12" t="s">
        <v>24</v>
      </c>
      <c r="AE33" s="13">
        <f t="shared" si="139"/>
        <v>110.89999999999999</v>
      </c>
      <c r="AF33" s="13">
        <f t="shared" si="8"/>
        <v>105.35499999999999</v>
      </c>
      <c r="AG33" s="12" t="s">
        <v>25</v>
      </c>
      <c r="AH33" s="13">
        <f t="shared" si="140"/>
        <v>128.89999999999998</v>
      </c>
      <c r="AI33" s="13">
        <f t="shared" si="9"/>
        <v>122.45499999999997</v>
      </c>
      <c r="AJ33" s="12" t="s">
        <v>26</v>
      </c>
      <c r="AK33" s="13">
        <f t="shared" si="141"/>
        <v>150.89999999999998</v>
      </c>
      <c r="AL33" s="13">
        <f t="shared" si="10"/>
        <v>143.35499999999996</v>
      </c>
      <c r="AM33" s="12" t="s">
        <v>27</v>
      </c>
      <c r="AN33" s="13">
        <f t="shared" si="142"/>
        <v>174.89999999999998</v>
      </c>
      <c r="AO33" s="13">
        <f t="shared" si="11"/>
        <v>166.15499999999997</v>
      </c>
      <c r="AP33" s="12" t="s">
        <v>28</v>
      </c>
      <c r="AQ33" s="13">
        <f t="shared" si="143"/>
        <v>200.89999999999998</v>
      </c>
      <c r="AR33" s="13">
        <f t="shared" si="12"/>
        <v>190.85499999999996</v>
      </c>
      <c r="AS33" s="12" t="s">
        <v>29</v>
      </c>
      <c r="AT33" s="13">
        <f t="shared" si="144"/>
        <v>235.89999999999998</v>
      </c>
      <c r="AU33" s="13">
        <f t="shared" si="13"/>
        <v>224.10499999999996</v>
      </c>
      <c r="AV33" s="12" t="s">
        <v>30</v>
      </c>
      <c r="AW33" s="13">
        <f t="shared" si="145"/>
        <v>305.90000000000003</v>
      </c>
      <c r="AX33" s="13">
        <f t="shared" si="14"/>
        <v>290.60500000000002</v>
      </c>
      <c r="AY33" s="12" t="s">
        <v>31</v>
      </c>
      <c r="AZ33" s="13">
        <f t="shared" si="146"/>
        <v>385.90000000000003</v>
      </c>
      <c r="BA33" s="13">
        <f t="shared" si="15"/>
        <v>366.60500000000002</v>
      </c>
      <c r="BB33" s="12" t="s">
        <v>32</v>
      </c>
      <c r="BC33" s="13">
        <f t="shared" si="147"/>
        <v>505.90000000000003</v>
      </c>
      <c r="BD33" s="13">
        <f t="shared" si="16"/>
        <v>480.60500000000002</v>
      </c>
      <c r="BE33" s="12" t="s">
        <v>33</v>
      </c>
      <c r="BF33" s="13">
        <f t="shared" ref="BF33:BF34" si="148">BF32-0.4</f>
        <v>675.90000000000009</v>
      </c>
      <c r="BG33" s="13">
        <f t="shared" si="17"/>
        <v>642.10500000000002</v>
      </c>
      <c r="BH33" s="12"/>
      <c r="BI33" s="13"/>
      <c r="BJ33" s="13"/>
      <c r="BK33" s="12"/>
      <c r="BL33" s="13"/>
      <c r="BM33" s="13"/>
      <c r="BN33" s="12"/>
      <c r="BO33" s="13"/>
      <c r="BP33" s="13"/>
      <c r="BQ33" s="12"/>
      <c r="BR33" s="13"/>
      <c r="BS33" s="13"/>
      <c r="BT33" s="12"/>
      <c r="BU33" s="13"/>
      <c r="BV33" s="13"/>
    </row>
    <row r="34" spans="1:74" s="14" customFormat="1" ht="20.149999999999999" customHeight="1" x14ac:dyDescent="0.35">
      <c r="A34" s="12" t="s">
        <v>14</v>
      </c>
      <c r="B34" s="12" t="s">
        <v>6</v>
      </c>
      <c r="C34" s="12" t="s">
        <v>15</v>
      </c>
      <c r="D34" s="13">
        <f t="shared" si="130"/>
        <v>4.9999999999999991</v>
      </c>
      <c r="E34" s="13">
        <f t="shared" si="0"/>
        <v>4.7499999999999991</v>
      </c>
      <c r="F34" s="12" t="s">
        <v>16</v>
      </c>
      <c r="G34" s="13">
        <f t="shared" si="131"/>
        <v>12.499999999999998</v>
      </c>
      <c r="H34" s="13">
        <f t="shared" si="47"/>
        <v>11.874999999999998</v>
      </c>
      <c r="I34" s="12" t="s">
        <v>17</v>
      </c>
      <c r="J34" s="13">
        <f t="shared" si="132"/>
        <v>20.500000000000004</v>
      </c>
      <c r="K34" s="13">
        <f t="shared" si="1"/>
        <v>19.475000000000001</v>
      </c>
      <c r="L34" s="12" t="s">
        <v>18</v>
      </c>
      <c r="M34" s="13">
        <f t="shared" si="133"/>
        <v>29.500000000000004</v>
      </c>
      <c r="N34" s="13">
        <f t="shared" si="2"/>
        <v>28.025000000000002</v>
      </c>
      <c r="O34" s="12" t="s">
        <v>19</v>
      </c>
      <c r="P34" s="13">
        <f t="shared" si="134"/>
        <v>39.500000000000007</v>
      </c>
      <c r="Q34" s="13">
        <f t="shared" si="3"/>
        <v>37.525000000000006</v>
      </c>
      <c r="R34" s="12" t="s">
        <v>20</v>
      </c>
      <c r="S34" s="13">
        <f t="shared" si="135"/>
        <v>50.500000000000007</v>
      </c>
      <c r="T34" s="13">
        <f t="shared" si="4"/>
        <v>47.975000000000001</v>
      </c>
      <c r="U34" s="12" t="s">
        <v>21</v>
      </c>
      <c r="V34" s="13">
        <f t="shared" si="136"/>
        <v>62.500000000000007</v>
      </c>
      <c r="W34" s="13">
        <f t="shared" si="5"/>
        <v>59.375000000000007</v>
      </c>
      <c r="X34" s="12" t="s">
        <v>22</v>
      </c>
      <c r="Y34" s="13">
        <f t="shared" si="137"/>
        <v>77.499999999999986</v>
      </c>
      <c r="Z34" s="13">
        <f t="shared" si="6"/>
        <v>73.624999999999986</v>
      </c>
      <c r="AA34" s="12" t="s">
        <v>23</v>
      </c>
      <c r="AB34" s="13">
        <f t="shared" si="138"/>
        <v>93.499999999999986</v>
      </c>
      <c r="AC34" s="13">
        <f t="shared" si="7"/>
        <v>88.824999999999989</v>
      </c>
      <c r="AD34" s="12" t="s">
        <v>24</v>
      </c>
      <c r="AE34" s="13">
        <f t="shared" si="139"/>
        <v>110.49999999999999</v>
      </c>
      <c r="AF34" s="13">
        <f t="shared" si="8"/>
        <v>104.97499999999998</v>
      </c>
      <c r="AG34" s="12" t="s">
        <v>25</v>
      </c>
      <c r="AH34" s="13">
        <f t="shared" si="140"/>
        <v>128.49999999999997</v>
      </c>
      <c r="AI34" s="13">
        <f t="shared" si="9"/>
        <v>122.07499999999996</v>
      </c>
      <c r="AJ34" s="12" t="s">
        <v>26</v>
      </c>
      <c r="AK34" s="13">
        <f t="shared" si="141"/>
        <v>150.49999999999997</v>
      </c>
      <c r="AL34" s="13">
        <f t="shared" si="10"/>
        <v>142.97499999999997</v>
      </c>
      <c r="AM34" s="12" t="s">
        <v>27</v>
      </c>
      <c r="AN34" s="13">
        <f t="shared" si="142"/>
        <v>174.49999999999997</v>
      </c>
      <c r="AO34" s="13">
        <f t="shared" si="11"/>
        <v>165.77499999999998</v>
      </c>
      <c r="AP34" s="12" t="s">
        <v>28</v>
      </c>
      <c r="AQ34" s="13">
        <f t="shared" si="143"/>
        <v>200.49999999999997</v>
      </c>
      <c r="AR34" s="13">
        <f t="shared" si="12"/>
        <v>190.47499999999997</v>
      </c>
      <c r="AS34" s="12" t="s">
        <v>29</v>
      </c>
      <c r="AT34" s="13">
        <f t="shared" si="144"/>
        <v>235.49999999999997</v>
      </c>
      <c r="AU34" s="13">
        <f t="shared" si="13"/>
        <v>223.72499999999997</v>
      </c>
      <c r="AV34" s="12" t="s">
        <v>30</v>
      </c>
      <c r="AW34" s="13">
        <f t="shared" si="145"/>
        <v>305.50000000000006</v>
      </c>
      <c r="AX34" s="13">
        <f t="shared" si="14"/>
        <v>290.22500000000002</v>
      </c>
      <c r="AY34" s="12" t="s">
        <v>31</v>
      </c>
      <c r="AZ34" s="13">
        <f t="shared" si="146"/>
        <v>385.50000000000006</v>
      </c>
      <c r="BA34" s="13">
        <f t="shared" si="15"/>
        <v>366.22500000000002</v>
      </c>
      <c r="BB34" s="12" t="s">
        <v>32</v>
      </c>
      <c r="BC34" s="13">
        <f t="shared" si="147"/>
        <v>505.50000000000006</v>
      </c>
      <c r="BD34" s="13">
        <f t="shared" si="16"/>
        <v>480.22500000000002</v>
      </c>
      <c r="BE34" s="12" t="s">
        <v>33</v>
      </c>
      <c r="BF34" s="13">
        <f t="shared" si="148"/>
        <v>675.50000000000011</v>
      </c>
      <c r="BG34" s="13">
        <f t="shared" si="17"/>
        <v>641.72500000000002</v>
      </c>
      <c r="BH34" s="12"/>
      <c r="BI34" s="13"/>
      <c r="BJ34" s="13"/>
      <c r="BK34" s="12"/>
      <c r="BL34" s="13"/>
      <c r="BM34" s="13"/>
      <c r="BN34" s="12"/>
      <c r="BO34" s="13"/>
      <c r="BP34" s="13"/>
      <c r="BQ34" s="12"/>
      <c r="BR34" s="13"/>
      <c r="BS34" s="13"/>
      <c r="BT34" s="12"/>
      <c r="BU34" s="13"/>
      <c r="BV34" s="13"/>
    </row>
    <row r="35" spans="1:74" s="19" customFormat="1" ht="20.149999999999999" customHeight="1" x14ac:dyDescent="0.35">
      <c r="A35" s="17" t="s">
        <v>15</v>
      </c>
      <c r="B35" s="17" t="s">
        <v>1</v>
      </c>
      <c r="C35" s="17" t="s">
        <v>16</v>
      </c>
      <c r="D35" s="18">
        <v>7.5</v>
      </c>
      <c r="E35" s="18">
        <f t="shared" si="0"/>
        <v>7.125</v>
      </c>
      <c r="F35" s="17" t="s">
        <v>17</v>
      </c>
      <c r="G35" s="18">
        <v>15.5</v>
      </c>
      <c r="H35" s="18">
        <f t="shared" si="47"/>
        <v>14.725</v>
      </c>
      <c r="I35" s="17" t="s">
        <v>18</v>
      </c>
      <c r="J35" s="18">
        <v>24.5</v>
      </c>
      <c r="K35" s="18">
        <f t="shared" si="1"/>
        <v>23.274999999999999</v>
      </c>
      <c r="L35" s="17" t="s">
        <v>19</v>
      </c>
      <c r="M35" s="18">
        <v>34.5</v>
      </c>
      <c r="N35" s="18">
        <f t="shared" si="2"/>
        <v>32.774999999999999</v>
      </c>
      <c r="O35" s="17" t="s">
        <v>20</v>
      </c>
      <c r="P35" s="18">
        <v>45.5</v>
      </c>
      <c r="Q35" s="18">
        <f t="shared" si="3"/>
        <v>43.225000000000001</v>
      </c>
      <c r="R35" s="17" t="s">
        <v>21</v>
      </c>
      <c r="S35" s="18">
        <v>57.5</v>
      </c>
      <c r="T35" s="18">
        <f t="shared" si="4"/>
        <v>54.625</v>
      </c>
      <c r="U35" s="17" t="s">
        <v>22</v>
      </c>
      <c r="V35" s="18">
        <v>72.5</v>
      </c>
      <c r="W35" s="18">
        <f t="shared" si="5"/>
        <v>68.875</v>
      </c>
      <c r="X35" s="17" t="s">
        <v>23</v>
      </c>
      <c r="Y35" s="18">
        <v>88.5</v>
      </c>
      <c r="Z35" s="18">
        <f t="shared" si="6"/>
        <v>84.075000000000003</v>
      </c>
      <c r="AA35" s="17" t="s">
        <v>24</v>
      </c>
      <c r="AB35" s="18">
        <v>105.5</v>
      </c>
      <c r="AC35" s="18">
        <f t="shared" si="7"/>
        <v>100.22499999999999</v>
      </c>
      <c r="AD35" s="17" t="s">
        <v>25</v>
      </c>
      <c r="AE35" s="18">
        <v>123.5</v>
      </c>
      <c r="AF35" s="18">
        <f t="shared" si="8"/>
        <v>117.32499999999999</v>
      </c>
      <c r="AG35" s="17" t="s">
        <v>26</v>
      </c>
      <c r="AH35" s="18">
        <v>145.5</v>
      </c>
      <c r="AI35" s="18">
        <f t="shared" si="9"/>
        <v>138.22499999999999</v>
      </c>
      <c r="AJ35" s="17" t="s">
        <v>27</v>
      </c>
      <c r="AK35" s="18">
        <v>169.5</v>
      </c>
      <c r="AL35" s="18">
        <f t="shared" si="10"/>
        <v>161.02500000000001</v>
      </c>
      <c r="AM35" s="17" t="s">
        <v>28</v>
      </c>
      <c r="AN35" s="18">
        <v>195.5</v>
      </c>
      <c r="AO35" s="18">
        <f t="shared" si="11"/>
        <v>185.72499999999999</v>
      </c>
      <c r="AP35" s="17" t="s">
        <v>29</v>
      </c>
      <c r="AQ35" s="18">
        <v>230.5</v>
      </c>
      <c r="AR35" s="18">
        <f t="shared" si="12"/>
        <v>218.97499999999999</v>
      </c>
      <c r="AS35" s="17" t="s">
        <v>30</v>
      </c>
      <c r="AT35" s="18">
        <v>300.5</v>
      </c>
      <c r="AU35" s="18">
        <f t="shared" si="13"/>
        <v>285.47499999999997</v>
      </c>
      <c r="AV35" s="17" t="s">
        <v>31</v>
      </c>
      <c r="AW35" s="18">
        <v>380.5</v>
      </c>
      <c r="AX35" s="18">
        <f t="shared" si="14"/>
        <v>361.47499999999997</v>
      </c>
      <c r="AY35" s="17" t="s">
        <v>32</v>
      </c>
      <c r="AZ35" s="18">
        <v>500.5</v>
      </c>
      <c r="BA35" s="18">
        <f t="shared" si="15"/>
        <v>475.47499999999997</v>
      </c>
      <c r="BB35" s="17" t="s">
        <v>33</v>
      </c>
      <c r="BC35" s="18">
        <v>670.5</v>
      </c>
      <c r="BD35" s="18">
        <f t="shared" si="16"/>
        <v>636.97500000000002</v>
      </c>
      <c r="BE35" s="17"/>
      <c r="BF35" s="18"/>
      <c r="BG35" s="18"/>
      <c r="BH35" s="17"/>
      <c r="BI35" s="18"/>
      <c r="BJ35" s="18"/>
      <c r="BK35" s="17"/>
      <c r="BL35" s="18"/>
      <c r="BM35" s="18"/>
      <c r="BN35" s="17"/>
      <c r="BO35" s="18"/>
      <c r="BP35" s="18"/>
      <c r="BQ35" s="17"/>
      <c r="BR35" s="18"/>
      <c r="BS35" s="18"/>
      <c r="BT35" s="17"/>
      <c r="BU35" s="18"/>
      <c r="BV35" s="18"/>
    </row>
    <row r="36" spans="1:74" s="19" customFormat="1" ht="20.149999999999999" customHeight="1" x14ac:dyDescent="0.35">
      <c r="A36" s="17" t="s">
        <v>15</v>
      </c>
      <c r="B36" s="17" t="s">
        <v>3</v>
      </c>
      <c r="C36" s="17" t="s">
        <v>16</v>
      </c>
      <c r="D36" s="18">
        <f>D35-1.2</f>
        <v>6.3</v>
      </c>
      <c r="E36" s="18">
        <f t="shared" si="0"/>
        <v>5.9849999999999994</v>
      </c>
      <c r="F36" s="17" t="s">
        <v>17</v>
      </c>
      <c r="G36" s="18">
        <f>G35-1.2</f>
        <v>14.3</v>
      </c>
      <c r="H36" s="18">
        <f t="shared" si="47"/>
        <v>13.585000000000001</v>
      </c>
      <c r="I36" s="17" t="s">
        <v>18</v>
      </c>
      <c r="J36" s="18">
        <f>J35-1.2</f>
        <v>23.3</v>
      </c>
      <c r="K36" s="18">
        <f t="shared" si="1"/>
        <v>22.134999999999998</v>
      </c>
      <c r="L36" s="17" t="s">
        <v>19</v>
      </c>
      <c r="M36" s="18">
        <f>M35-1.2</f>
        <v>33.299999999999997</v>
      </c>
      <c r="N36" s="18">
        <f t="shared" si="2"/>
        <v>31.634999999999994</v>
      </c>
      <c r="O36" s="17" t="s">
        <v>20</v>
      </c>
      <c r="P36" s="18">
        <f>P35-1.2</f>
        <v>44.3</v>
      </c>
      <c r="Q36" s="18">
        <f t="shared" si="3"/>
        <v>42.084999999999994</v>
      </c>
      <c r="R36" s="17" t="s">
        <v>21</v>
      </c>
      <c r="S36" s="18">
        <f>S35-1.2</f>
        <v>56.3</v>
      </c>
      <c r="T36" s="18">
        <f t="shared" si="4"/>
        <v>53.484999999999992</v>
      </c>
      <c r="U36" s="17" t="s">
        <v>22</v>
      </c>
      <c r="V36" s="18">
        <f>V35-1.2</f>
        <v>71.3</v>
      </c>
      <c r="W36" s="18">
        <f t="shared" si="5"/>
        <v>67.734999999999999</v>
      </c>
      <c r="X36" s="17" t="s">
        <v>23</v>
      </c>
      <c r="Y36" s="18">
        <f>Y35-1.2</f>
        <v>87.3</v>
      </c>
      <c r="Z36" s="18">
        <f t="shared" si="6"/>
        <v>82.934999999999988</v>
      </c>
      <c r="AA36" s="17" t="s">
        <v>24</v>
      </c>
      <c r="AB36" s="18">
        <f>AB35-1.2</f>
        <v>104.3</v>
      </c>
      <c r="AC36" s="18">
        <f t="shared" si="7"/>
        <v>99.084999999999994</v>
      </c>
      <c r="AD36" s="17" t="s">
        <v>25</v>
      </c>
      <c r="AE36" s="18">
        <f>AE35-1.2</f>
        <v>122.3</v>
      </c>
      <c r="AF36" s="18">
        <f t="shared" si="8"/>
        <v>116.18499999999999</v>
      </c>
      <c r="AG36" s="17" t="s">
        <v>26</v>
      </c>
      <c r="AH36" s="18">
        <f>AH35-1.2</f>
        <v>144.30000000000001</v>
      </c>
      <c r="AI36" s="18">
        <f t="shared" si="9"/>
        <v>137.08500000000001</v>
      </c>
      <c r="AJ36" s="17" t="s">
        <v>27</v>
      </c>
      <c r="AK36" s="18">
        <f>AK35-1.2</f>
        <v>168.3</v>
      </c>
      <c r="AL36" s="18">
        <f t="shared" si="10"/>
        <v>159.88499999999999</v>
      </c>
      <c r="AM36" s="17" t="s">
        <v>28</v>
      </c>
      <c r="AN36" s="18">
        <f t="shared" ref="AN36" si="149">AN35-0.8</f>
        <v>194.7</v>
      </c>
      <c r="AO36" s="18">
        <f t="shared" si="11"/>
        <v>184.96499999999997</v>
      </c>
      <c r="AP36" s="17" t="s">
        <v>29</v>
      </c>
      <c r="AQ36" s="18">
        <f>AQ35-1.2</f>
        <v>229.3</v>
      </c>
      <c r="AR36" s="18">
        <f t="shared" si="12"/>
        <v>217.83500000000001</v>
      </c>
      <c r="AS36" s="17" t="s">
        <v>30</v>
      </c>
      <c r="AT36" s="18">
        <f>AT35-1.2</f>
        <v>299.3</v>
      </c>
      <c r="AU36" s="18">
        <f t="shared" si="13"/>
        <v>284.33499999999998</v>
      </c>
      <c r="AV36" s="17" t="s">
        <v>31</v>
      </c>
      <c r="AW36" s="18">
        <f>AW35-1.2</f>
        <v>379.3</v>
      </c>
      <c r="AX36" s="18">
        <f t="shared" si="14"/>
        <v>360.33499999999998</v>
      </c>
      <c r="AY36" s="17" t="s">
        <v>32</v>
      </c>
      <c r="AZ36" s="18">
        <f>AZ35-1.2</f>
        <v>499.3</v>
      </c>
      <c r="BA36" s="18">
        <f t="shared" si="15"/>
        <v>474.33499999999998</v>
      </c>
      <c r="BB36" s="17" t="s">
        <v>33</v>
      </c>
      <c r="BC36" s="18">
        <f>BC35-1.2</f>
        <v>669.3</v>
      </c>
      <c r="BD36" s="18">
        <f t="shared" si="16"/>
        <v>635.83499999999992</v>
      </c>
      <c r="BE36" s="17"/>
      <c r="BF36" s="18"/>
      <c r="BG36" s="18"/>
      <c r="BH36" s="17"/>
      <c r="BI36" s="18"/>
      <c r="BJ36" s="18"/>
      <c r="BK36" s="17"/>
      <c r="BL36" s="18"/>
      <c r="BM36" s="18"/>
      <c r="BN36" s="17"/>
      <c r="BO36" s="18"/>
      <c r="BP36" s="18"/>
      <c r="BQ36" s="17"/>
      <c r="BR36" s="18"/>
      <c r="BS36" s="18"/>
      <c r="BT36" s="17"/>
      <c r="BU36" s="18"/>
      <c r="BV36" s="18"/>
    </row>
    <row r="37" spans="1:74" s="19" customFormat="1" ht="20.149999999999999" customHeight="1" x14ac:dyDescent="0.35">
      <c r="A37" s="17" t="s">
        <v>15</v>
      </c>
      <c r="B37" s="17" t="s">
        <v>4</v>
      </c>
      <c r="C37" s="17" t="s">
        <v>16</v>
      </c>
      <c r="D37" s="18">
        <f t="shared" ref="D37" si="150">D36-0.4</f>
        <v>5.8999999999999995</v>
      </c>
      <c r="E37" s="18">
        <f t="shared" si="0"/>
        <v>5.6049999999999995</v>
      </c>
      <c r="F37" s="17" t="s">
        <v>17</v>
      </c>
      <c r="G37" s="18">
        <f t="shared" ref="G37:G38" si="151">G36-0.4</f>
        <v>13.9</v>
      </c>
      <c r="H37" s="18">
        <f t="shared" si="47"/>
        <v>13.205</v>
      </c>
      <c r="I37" s="17" t="s">
        <v>18</v>
      </c>
      <c r="J37" s="18">
        <f t="shared" ref="J37:J38" si="152">J36-0.4</f>
        <v>22.900000000000002</v>
      </c>
      <c r="K37" s="18">
        <f t="shared" si="1"/>
        <v>21.755000000000003</v>
      </c>
      <c r="L37" s="17" t="s">
        <v>19</v>
      </c>
      <c r="M37" s="18">
        <f t="shared" ref="M37:M38" si="153">M36-0.4</f>
        <v>32.9</v>
      </c>
      <c r="N37" s="18">
        <f t="shared" si="2"/>
        <v>31.254999999999995</v>
      </c>
      <c r="O37" s="17" t="s">
        <v>20</v>
      </c>
      <c r="P37" s="18">
        <f t="shared" ref="P37:P38" si="154">P36-0.4</f>
        <v>43.9</v>
      </c>
      <c r="Q37" s="18">
        <f t="shared" si="3"/>
        <v>41.704999999999998</v>
      </c>
      <c r="R37" s="17" t="s">
        <v>21</v>
      </c>
      <c r="S37" s="18">
        <f t="shared" ref="S37:S38" si="155">S36-0.4</f>
        <v>55.9</v>
      </c>
      <c r="T37" s="18">
        <f t="shared" si="4"/>
        <v>53.104999999999997</v>
      </c>
      <c r="U37" s="17" t="s">
        <v>22</v>
      </c>
      <c r="V37" s="18">
        <f t="shared" ref="V37:V38" si="156">V36-0.4</f>
        <v>70.899999999999991</v>
      </c>
      <c r="W37" s="18">
        <f t="shared" si="5"/>
        <v>67.35499999999999</v>
      </c>
      <c r="X37" s="17" t="s">
        <v>23</v>
      </c>
      <c r="Y37" s="18">
        <f t="shared" ref="Y37:Y38" si="157">Y36-0.4</f>
        <v>86.899999999999991</v>
      </c>
      <c r="Z37" s="18">
        <f t="shared" si="6"/>
        <v>82.554999999999993</v>
      </c>
      <c r="AA37" s="17" t="s">
        <v>24</v>
      </c>
      <c r="AB37" s="18">
        <f t="shared" ref="AB37:AB38" si="158">AB36-0.4</f>
        <v>103.89999999999999</v>
      </c>
      <c r="AC37" s="18">
        <f t="shared" si="7"/>
        <v>98.704999999999984</v>
      </c>
      <c r="AD37" s="17" t="s">
        <v>25</v>
      </c>
      <c r="AE37" s="18">
        <f t="shared" ref="AE37:AE38" si="159">AE36-0.4</f>
        <v>121.89999999999999</v>
      </c>
      <c r="AF37" s="18">
        <f t="shared" si="8"/>
        <v>115.80499999999999</v>
      </c>
      <c r="AG37" s="17" t="s">
        <v>26</v>
      </c>
      <c r="AH37" s="18">
        <f t="shared" ref="AH37:AH38" si="160">AH36-0.4</f>
        <v>143.9</v>
      </c>
      <c r="AI37" s="18">
        <f t="shared" si="9"/>
        <v>136.70500000000001</v>
      </c>
      <c r="AJ37" s="17" t="s">
        <v>27</v>
      </c>
      <c r="AK37" s="18">
        <f t="shared" ref="AK37:AK38" si="161">AK36-0.4</f>
        <v>167.9</v>
      </c>
      <c r="AL37" s="18">
        <f t="shared" si="10"/>
        <v>159.505</v>
      </c>
      <c r="AM37" s="17" t="s">
        <v>28</v>
      </c>
      <c r="AN37" s="18">
        <f t="shared" ref="AN37" si="162">AN36-0.4</f>
        <v>194.29999999999998</v>
      </c>
      <c r="AO37" s="18">
        <f t="shared" si="11"/>
        <v>184.58499999999998</v>
      </c>
      <c r="AP37" s="17" t="s">
        <v>29</v>
      </c>
      <c r="AQ37" s="18">
        <f t="shared" ref="AQ37:AQ38" si="163">AQ36-0.4</f>
        <v>228.9</v>
      </c>
      <c r="AR37" s="18">
        <f t="shared" si="12"/>
        <v>217.45499999999998</v>
      </c>
      <c r="AS37" s="17" t="s">
        <v>30</v>
      </c>
      <c r="AT37" s="18">
        <f t="shared" ref="AT37:AT38" si="164">AT36-0.4</f>
        <v>298.90000000000003</v>
      </c>
      <c r="AU37" s="18">
        <f t="shared" si="13"/>
        <v>283.95500000000004</v>
      </c>
      <c r="AV37" s="17" t="s">
        <v>31</v>
      </c>
      <c r="AW37" s="18">
        <f t="shared" ref="AW37:AW38" si="165">AW36-0.4</f>
        <v>378.90000000000003</v>
      </c>
      <c r="AX37" s="18">
        <f t="shared" si="14"/>
        <v>359.95500000000004</v>
      </c>
      <c r="AY37" s="17" t="s">
        <v>32</v>
      </c>
      <c r="AZ37" s="18">
        <f t="shared" ref="AZ37:AZ38" si="166">AZ36-0.4</f>
        <v>498.90000000000003</v>
      </c>
      <c r="BA37" s="18">
        <f t="shared" si="15"/>
        <v>473.95499999999998</v>
      </c>
      <c r="BB37" s="17" t="s">
        <v>33</v>
      </c>
      <c r="BC37" s="18">
        <f t="shared" ref="BC37:BC38" si="167">BC36-0.4</f>
        <v>668.9</v>
      </c>
      <c r="BD37" s="18">
        <f t="shared" si="16"/>
        <v>635.45499999999993</v>
      </c>
      <c r="BE37" s="17"/>
      <c r="BF37" s="18"/>
      <c r="BG37" s="18"/>
      <c r="BH37" s="17"/>
      <c r="BI37" s="18"/>
      <c r="BJ37" s="18"/>
      <c r="BK37" s="17"/>
      <c r="BL37" s="18"/>
      <c r="BM37" s="18"/>
      <c r="BN37" s="17"/>
      <c r="BO37" s="18"/>
      <c r="BP37" s="18"/>
      <c r="BQ37" s="17"/>
      <c r="BR37" s="18"/>
      <c r="BS37" s="18"/>
      <c r="BT37" s="17"/>
      <c r="BU37" s="18"/>
      <c r="BV37" s="18"/>
    </row>
    <row r="38" spans="1:74" s="19" customFormat="1" ht="20.149999999999999" customHeight="1" x14ac:dyDescent="0.35">
      <c r="A38" s="17" t="s">
        <v>15</v>
      </c>
      <c r="B38" s="17" t="s">
        <v>5</v>
      </c>
      <c r="C38" s="17" t="s">
        <v>16</v>
      </c>
      <c r="D38" s="18">
        <f t="shared" si="130"/>
        <v>5.4999999999999991</v>
      </c>
      <c r="E38" s="18">
        <f t="shared" si="0"/>
        <v>5.2249999999999988</v>
      </c>
      <c r="F38" s="17" t="s">
        <v>17</v>
      </c>
      <c r="G38" s="18">
        <f t="shared" si="151"/>
        <v>13.5</v>
      </c>
      <c r="H38" s="18">
        <f t="shared" si="47"/>
        <v>12.824999999999999</v>
      </c>
      <c r="I38" s="17" t="s">
        <v>18</v>
      </c>
      <c r="J38" s="18">
        <f t="shared" si="152"/>
        <v>22.500000000000004</v>
      </c>
      <c r="K38" s="18">
        <f t="shared" si="1"/>
        <v>21.375000000000004</v>
      </c>
      <c r="L38" s="17" t="s">
        <v>19</v>
      </c>
      <c r="M38" s="18">
        <f t="shared" si="153"/>
        <v>32.5</v>
      </c>
      <c r="N38" s="18">
        <f t="shared" si="2"/>
        <v>30.875</v>
      </c>
      <c r="O38" s="17" t="s">
        <v>20</v>
      </c>
      <c r="P38" s="18">
        <f t="shared" si="154"/>
        <v>43.5</v>
      </c>
      <c r="Q38" s="18">
        <f t="shared" si="3"/>
        <v>41.324999999999996</v>
      </c>
      <c r="R38" s="17" t="s">
        <v>21</v>
      </c>
      <c r="S38" s="18">
        <f t="shared" si="155"/>
        <v>55.5</v>
      </c>
      <c r="T38" s="18">
        <f t="shared" si="4"/>
        <v>52.724999999999994</v>
      </c>
      <c r="U38" s="17" t="s">
        <v>22</v>
      </c>
      <c r="V38" s="18">
        <f t="shared" si="156"/>
        <v>70.499999999999986</v>
      </c>
      <c r="W38" s="18">
        <f t="shared" si="5"/>
        <v>66.97499999999998</v>
      </c>
      <c r="X38" s="17" t="s">
        <v>23</v>
      </c>
      <c r="Y38" s="18">
        <f t="shared" si="157"/>
        <v>86.499999999999986</v>
      </c>
      <c r="Z38" s="18">
        <f t="shared" si="6"/>
        <v>82.174999999999983</v>
      </c>
      <c r="AA38" s="17" t="s">
        <v>24</v>
      </c>
      <c r="AB38" s="18">
        <f t="shared" si="158"/>
        <v>103.49999999999999</v>
      </c>
      <c r="AC38" s="18">
        <f t="shared" si="7"/>
        <v>98.324999999999989</v>
      </c>
      <c r="AD38" s="17" t="s">
        <v>25</v>
      </c>
      <c r="AE38" s="18">
        <f t="shared" si="159"/>
        <v>121.49999999999999</v>
      </c>
      <c r="AF38" s="18">
        <f t="shared" si="8"/>
        <v>115.42499999999998</v>
      </c>
      <c r="AG38" s="17" t="s">
        <v>26</v>
      </c>
      <c r="AH38" s="18">
        <f t="shared" si="160"/>
        <v>143.5</v>
      </c>
      <c r="AI38" s="18">
        <f t="shared" si="9"/>
        <v>136.32499999999999</v>
      </c>
      <c r="AJ38" s="17" t="s">
        <v>27</v>
      </c>
      <c r="AK38" s="18">
        <f t="shared" si="161"/>
        <v>167.5</v>
      </c>
      <c r="AL38" s="18">
        <f t="shared" si="10"/>
        <v>159.125</v>
      </c>
      <c r="AM38" s="17" t="s">
        <v>28</v>
      </c>
      <c r="AN38" s="18">
        <f t="shared" si="142"/>
        <v>193.89999999999998</v>
      </c>
      <c r="AO38" s="18">
        <f t="shared" si="11"/>
        <v>184.20499999999996</v>
      </c>
      <c r="AP38" s="17" t="s">
        <v>29</v>
      </c>
      <c r="AQ38" s="18">
        <f t="shared" si="163"/>
        <v>228.5</v>
      </c>
      <c r="AR38" s="18">
        <f t="shared" si="12"/>
        <v>217.07499999999999</v>
      </c>
      <c r="AS38" s="17" t="s">
        <v>30</v>
      </c>
      <c r="AT38" s="18">
        <f t="shared" si="164"/>
        <v>298.50000000000006</v>
      </c>
      <c r="AU38" s="18">
        <f t="shared" si="13"/>
        <v>283.57500000000005</v>
      </c>
      <c r="AV38" s="17" t="s">
        <v>31</v>
      </c>
      <c r="AW38" s="18">
        <f t="shared" si="165"/>
        <v>378.50000000000006</v>
      </c>
      <c r="AX38" s="18">
        <f t="shared" si="14"/>
        <v>359.57500000000005</v>
      </c>
      <c r="AY38" s="17" t="s">
        <v>32</v>
      </c>
      <c r="AZ38" s="18">
        <f t="shared" si="166"/>
        <v>498.50000000000006</v>
      </c>
      <c r="BA38" s="18">
        <f t="shared" si="15"/>
        <v>473.57500000000005</v>
      </c>
      <c r="BB38" s="17" t="s">
        <v>33</v>
      </c>
      <c r="BC38" s="18">
        <f t="shared" si="167"/>
        <v>668.5</v>
      </c>
      <c r="BD38" s="18">
        <f t="shared" si="16"/>
        <v>635.07499999999993</v>
      </c>
      <c r="BE38" s="17"/>
      <c r="BF38" s="18"/>
      <c r="BG38" s="18"/>
      <c r="BH38" s="17"/>
      <c r="BI38" s="18"/>
      <c r="BJ38" s="18"/>
      <c r="BK38" s="17"/>
      <c r="BL38" s="18"/>
      <c r="BM38" s="18"/>
      <c r="BN38" s="17"/>
      <c r="BO38" s="18"/>
      <c r="BP38" s="18"/>
      <c r="BQ38" s="17"/>
      <c r="BR38" s="18"/>
      <c r="BS38" s="18"/>
      <c r="BT38" s="17"/>
      <c r="BU38" s="18"/>
      <c r="BV38" s="18"/>
    </row>
    <row r="39" spans="1:74" s="19" customFormat="1" ht="20.149999999999999" customHeight="1" x14ac:dyDescent="0.35">
      <c r="A39" s="17" t="s">
        <v>15</v>
      </c>
      <c r="B39" s="17" t="s">
        <v>6</v>
      </c>
      <c r="C39" s="17" t="s">
        <v>16</v>
      </c>
      <c r="D39" s="18">
        <f>D38-0.8</f>
        <v>4.6999999999999993</v>
      </c>
      <c r="E39" s="18">
        <f t="shared" si="0"/>
        <v>4.464999999999999</v>
      </c>
      <c r="F39" s="17" t="s">
        <v>17</v>
      </c>
      <c r="G39" s="18">
        <f>G38-0.8</f>
        <v>12.7</v>
      </c>
      <c r="H39" s="18">
        <f t="shared" si="47"/>
        <v>12.065</v>
      </c>
      <c r="I39" s="17" t="s">
        <v>18</v>
      </c>
      <c r="J39" s="18">
        <f>J38-0.8</f>
        <v>21.700000000000003</v>
      </c>
      <c r="K39" s="18">
        <f t="shared" si="1"/>
        <v>20.615000000000002</v>
      </c>
      <c r="L39" s="17" t="s">
        <v>19</v>
      </c>
      <c r="M39" s="18">
        <f>M38-0.8</f>
        <v>31.7</v>
      </c>
      <c r="N39" s="18">
        <f t="shared" si="2"/>
        <v>30.114999999999998</v>
      </c>
      <c r="O39" s="17" t="s">
        <v>20</v>
      </c>
      <c r="P39" s="18">
        <f>P38-0.8</f>
        <v>42.7</v>
      </c>
      <c r="Q39" s="18">
        <f t="shared" si="3"/>
        <v>40.564999999999998</v>
      </c>
      <c r="R39" s="17" t="s">
        <v>21</v>
      </c>
      <c r="S39" s="18">
        <f>S38-0.8</f>
        <v>54.7</v>
      </c>
      <c r="T39" s="18">
        <f t="shared" si="4"/>
        <v>51.965000000000003</v>
      </c>
      <c r="U39" s="17" t="s">
        <v>22</v>
      </c>
      <c r="V39" s="18">
        <f>V38-0.8</f>
        <v>69.699999999999989</v>
      </c>
      <c r="W39" s="18">
        <f t="shared" si="5"/>
        <v>66.214999999999989</v>
      </c>
      <c r="X39" s="17" t="s">
        <v>23</v>
      </c>
      <c r="Y39" s="18">
        <f>Y38-0.8</f>
        <v>85.699999999999989</v>
      </c>
      <c r="Z39" s="18">
        <f t="shared" si="6"/>
        <v>81.414999999999992</v>
      </c>
      <c r="AA39" s="17" t="s">
        <v>24</v>
      </c>
      <c r="AB39" s="18">
        <f>AB38-0.8</f>
        <v>102.69999999999999</v>
      </c>
      <c r="AC39" s="18">
        <f t="shared" si="7"/>
        <v>97.564999999999984</v>
      </c>
      <c r="AD39" s="17" t="s">
        <v>25</v>
      </c>
      <c r="AE39" s="18">
        <f>AE38-0.8</f>
        <v>120.69999999999999</v>
      </c>
      <c r="AF39" s="18">
        <f t="shared" si="8"/>
        <v>114.66499999999998</v>
      </c>
      <c r="AG39" s="17" t="s">
        <v>26</v>
      </c>
      <c r="AH39" s="18">
        <f>AH38-0.8</f>
        <v>142.69999999999999</v>
      </c>
      <c r="AI39" s="18">
        <f t="shared" si="9"/>
        <v>135.56499999999997</v>
      </c>
      <c r="AJ39" s="17" t="s">
        <v>27</v>
      </c>
      <c r="AK39" s="18">
        <f>AK38-0.8</f>
        <v>166.7</v>
      </c>
      <c r="AL39" s="18">
        <f t="shared" si="10"/>
        <v>158.36499999999998</v>
      </c>
      <c r="AM39" s="17" t="s">
        <v>28</v>
      </c>
      <c r="AN39" s="18">
        <f t="shared" si="142"/>
        <v>193.49999999999997</v>
      </c>
      <c r="AO39" s="18">
        <f t="shared" si="11"/>
        <v>183.82499999999996</v>
      </c>
      <c r="AP39" s="17" t="s">
        <v>29</v>
      </c>
      <c r="AQ39" s="18">
        <f>AQ38-0.8</f>
        <v>227.7</v>
      </c>
      <c r="AR39" s="18">
        <f t="shared" si="12"/>
        <v>216.31499999999997</v>
      </c>
      <c r="AS39" s="17" t="s">
        <v>30</v>
      </c>
      <c r="AT39" s="18">
        <f>AT38-0.8</f>
        <v>297.70000000000005</v>
      </c>
      <c r="AU39" s="18">
        <f t="shared" si="13"/>
        <v>282.81500000000005</v>
      </c>
      <c r="AV39" s="17" t="s">
        <v>31</v>
      </c>
      <c r="AW39" s="18">
        <f>AW38-0.8</f>
        <v>377.70000000000005</v>
      </c>
      <c r="AX39" s="18">
        <f t="shared" si="14"/>
        <v>358.81500000000005</v>
      </c>
      <c r="AY39" s="17" t="s">
        <v>32</v>
      </c>
      <c r="AZ39" s="18">
        <f>AZ38-0.8</f>
        <v>497.70000000000005</v>
      </c>
      <c r="BA39" s="18">
        <f t="shared" si="15"/>
        <v>472.815</v>
      </c>
      <c r="BB39" s="17" t="s">
        <v>33</v>
      </c>
      <c r="BC39" s="18">
        <f>BC38-0.8</f>
        <v>667.7</v>
      </c>
      <c r="BD39" s="18">
        <f t="shared" si="16"/>
        <v>634.31500000000005</v>
      </c>
      <c r="BE39" s="17"/>
      <c r="BF39" s="18"/>
      <c r="BG39" s="18"/>
      <c r="BH39" s="17"/>
      <c r="BI39" s="18"/>
      <c r="BJ39" s="18"/>
      <c r="BK39" s="17"/>
      <c r="BL39" s="18"/>
      <c r="BM39" s="18"/>
      <c r="BN39" s="17"/>
      <c r="BO39" s="18"/>
      <c r="BP39" s="18"/>
      <c r="BQ39" s="17"/>
      <c r="BR39" s="18"/>
      <c r="BS39" s="18"/>
      <c r="BT39" s="17"/>
      <c r="BU39" s="18"/>
      <c r="BV39" s="18"/>
    </row>
    <row r="40" spans="1:74" s="14" customFormat="1" ht="20.149999999999999" customHeight="1" x14ac:dyDescent="0.35">
      <c r="A40" s="12" t="s">
        <v>16</v>
      </c>
      <c r="B40" s="12" t="s">
        <v>1</v>
      </c>
      <c r="C40" s="12" t="s">
        <v>17</v>
      </c>
      <c r="D40" s="13">
        <v>8</v>
      </c>
      <c r="E40" s="13">
        <f t="shared" si="0"/>
        <v>7.6</v>
      </c>
      <c r="F40" s="12" t="s">
        <v>18</v>
      </c>
      <c r="G40" s="13">
        <v>17</v>
      </c>
      <c r="H40" s="13">
        <f t="shared" si="47"/>
        <v>16.149999999999999</v>
      </c>
      <c r="I40" s="12" t="s">
        <v>19</v>
      </c>
      <c r="J40" s="13">
        <v>27</v>
      </c>
      <c r="K40" s="13">
        <f t="shared" si="1"/>
        <v>25.65</v>
      </c>
      <c r="L40" s="12" t="s">
        <v>20</v>
      </c>
      <c r="M40" s="13">
        <v>38</v>
      </c>
      <c r="N40" s="13">
        <f t="shared" si="2"/>
        <v>36.1</v>
      </c>
      <c r="O40" s="12" t="s">
        <v>21</v>
      </c>
      <c r="P40" s="13">
        <v>50</v>
      </c>
      <c r="Q40" s="13">
        <f t="shared" si="3"/>
        <v>47.5</v>
      </c>
      <c r="R40" s="12" t="s">
        <v>22</v>
      </c>
      <c r="S40" s="13">
        <v>65</v>
      </c>
      <c r="T40" s="13">
        <f t="shared" si="4"/>
        <v>61.75</v>
      </c>
      <c r="U40" s="12" t="s">
        <v>23</v>
      </c>
      <c r="V40" s="13">
        <v>81</v>
      </c>
      <c r="W40" s="13">
        <f t="shared" si="5"/>
        <v>76.95</v>
      </c>
      <c r="X40" s="12" t="s">
        <v>24</v>
      </c>
      <c r="Y40" s="13">
        <v>98</v>
      </c>
      <c r="Z40" s="13">
        <f t="shared" si="6"/>
        <v>93.1</v>
      </c>
      <c r="AA40" s="12" t="s">
        <v>25</v>
      </c>
      <c r="AB40" s="13">
        <v>116</v>
      </c>
      <c r="AC40" s="13">
        <f t="shared" si="7"/>
        <v>110.19999999999999</v>
      </c>
      <c r="AD40" s="12" t="s">
        <v>26</v>
      </c>
      <c r="AE40" s="13">
        <v>138</v>
      </c>
      <c r="AF40" s="13">
        <f t="shared" si="8"/>
        <v>131.1</v>
      </c>
      <c r="AG40" s="12" t="s">
        <v>27</v>
      </c>
      <c r="AH40" s="13">
        <v>162</v>
      </c>
      <c r="AI40" s="13">
        <f t="shared" si="9"/>
        <v>153.9</v>
      </c>
      <c r="AJ40" s="12" t="s">
        <v>28</v>
      </c>
      <c r="AK40" s="13">
        <v>188</v>
      </c>
      <c r="AL40" s="13">
        <f t="shared" si="10"/>
        <v>178.6</v>
      </c>
      <c r="AM40" s="12" t="s">
        <v>29</v>
      </c>
      <c r="AN40" s="13">
        <v>223</v>
      </c>
      <c r="AO40" s="13">
        <f t="shared" si="11"/>
        <v>211.85</v>
      </c>
      <c r="AP40" s="12" t="s">
        <v>30</v>
      </c>
      <c r="AQ40" s="13">
        <v>293</v>
      </c>
      <c r="AR40" s="13">
        <f t="shared" si="12"/>
        <v>278.34999999999997</v>
      </c>
      <c r="AS40" s="12" t="s">
        <v>31</v>
      </c>
      <c r="AT40" s="13">
        <v>373</v>
      </c>
      <c r="AU40" s="13">
        <f t="shared" si="13"/>
        <v>354.34999999999997</v>
      </c>
      <c r="AV40" s="12" t="s">
        <v>32</v>
      </c>
      <c r="AW40" s="13">
        <v>493</v>
      </c>
      <c r="AX40" s="13">
        <f t="shared" si="14"/>
        <v>468.34999999999997</v>
      </c>
      <c r="AY40" s="12" t="s">
        <v>33</v>
      </c>
      <c r="AZ40" s="13">
        <v>663</v>
      </c>
      <c r="BA40" s="13">
        <f t="shared" si="15"/>
        <v>629.85</v>
      </c>
      <c r="BB40" s="12"/>
      <c r="BC40" s="13"/>
      <c r="BD40" s="13"/>
      <c r="BE40" s="12"/>
      <c r="BF40" s="13"/>
      <c r="BG40" s="13"/>
      <c r="BH40" s="12"/>
      <c r="BI40" s="13"/>
      <c r="BJ40" s="13"/>
      <c r="BK40" s="12"/>
      <c r="BL40" s="13"/>
      <c r="BM40" s="13"/>
      <c r="BN40" s="12"/>
      <c r="BO40" s="13"/>
      <c r="BP40" s="13"/>
      <c r="BQ40" s="12"/>
      <c r="BR40" s="13"/>
      <c r="BS40" s="13"/>
      <c r="BT40" s="12"/>
      <c r="BU40" s="13"/>
      <c r="BV40" s="13"/>
    </row>
    <row r="41" spans="1:74" s="14" customFormat="1" ht="20.149999999999999" customHeight="1" x14ac:dyDescent="0.35">
      <c r="A41" s="12" t="s">
        <v>16</v>
      </c>
      <c r="B41" s="12" t="s">
        <v>3</v>
      </c>
      <c r="C41" s="12" t="s">
        <v>17</v>
      </c>
      <c r="D41" s="13">
        <f>D40-1.8</f>
        <v>6.2</v>
      </c>
      <c r="E41" s="13">
        <f t="shared" si="0"/>
        <v>5.89</v>
      </c>
      <c r="F41" s="12" t="s">
        <v>18</v>
      </c>
      <c r="G41" s="13">
        <f>G40-1.8</f>
        <v>15.2</v>
      </c>
      <c r="H41" s="13">
        <f t="shared" si="47"/>
        <v>14.44</v>
      </c>
      <c r="I41" s="12" t="s">
        <v>19</v>
      </c>
      <c r="J41" s="13">
        <f>J40-1.8</f>
        <v>25.2</v>
      </c>
      <c r="K41" s="13">
        <f t="shared" si="1"/>
        <v>23.939999999999998</v>
      </c>
      <c r="L41" s="12" t="s">
        <v>20</v>
      </c>
      <c r="M41" s="13">
        <f>M40-1.8</f>
        <v>36.200000000000003</v>
      </c>
      <c r="N41" s="13">
        <f t="shared" si="2"/>
        <v>34.39</v>
      </c>
      <c r="O41" s="12" t="s">
        <v>21</v>
      </c>
      <c r="P41" s="13">
        <f>P40-1.8</f>
        <v>48.2</v>
      </c>
      <c r="Q41" s="13">
        <f t="shared" si="3"/>
        <v>45.79</v>
      </c>
      <c r="R41" s="12" t="s">
        <v>22</v>
      </c>
      <c r="S41" s="13">
        <f>S40-1.8</f>
        <v>63.2</v>
      </c>
      <c r="T41" s="13">
        <f t="shared" si="4"/>
        <v>60.04</v>
      </c>
      <c r="U41" s="12" t="s">
        <v>23</v>
      </c>
      <c r="V41" s="13">
        <f>V40-1.8</f>
        <v>79.2</v>
      </c>
      <c r="W41" s="13">
        <f t="shared" si="5"/>
        <v>75.239999999999995</v>
      </c>
      <c r="X41" s="12" t="s">
        <v>24</v>
      </c>
      <c r="Y41" s="13">
        <f>Y40-1.8</f>
        <v>96.2</v>
      </c>
      <c r="Z41" s="13">
        <f t="shared" si="6"/>
        <v>91.39</v>
      </c>
      <c r="AA41" s="12" t="s">
        <v>25</v>
      </c>
      <c r="AB41" s="13">
        <f>AB40-1.8</f>
        <v>114.2</v>
      </c>
      <c r="AC41" s="13">
        <f t="shared" si="7"/>
        <v>108.49</v>
      </c>
      <c r="AD41" s="12" t="s">
        <v>26</v>
      </c>
      <c r="AE41" s="13">
        <f>AE40-1.8</f>
        <v>136.19999999999999</v>
      </c>
      <c r="AF41" s="13">
        <f t="shared" si="8"/>
        <v>129.38999999999999</v>
      </c>
      <c r="AG41" s="12" t="s">
        <v>27</v>
      </c>
      <c r="AH41" s="13">
        <f>AH40-1.8</f>
        <v>160.19999999999999</v>
      </c>
      <c r="AI41" s="13">
        <f t="shared" si="9"/>
        <v>152.18999999999997</v>
      </c>
      <c r="AJ41" s="12" t="s">
        <v>28</v>
      </c>
      <c r="AK41" s="13">
        <f>AK40-1.8</f>
        <v>186.2</v>
      </c>
      <c r="AL41" s="13">
        <f t="shared" si="10"/>
        <v>176.89</v>
      </c>
      <c r="AM41" s="12" t="s">
        <v>29</v>
      </c>
      <c r="AN41" s="13">
        <f>AN40-1.8</f>
        <v>221.2</v>
      </c>
      <c r="AO41" s="13">
        <f t="shared" si="11"/>
        <v>210.14</v>
      </c>
      <c r="AP41" s="12" t="s">
        <v>30</v>
      </c>
      <c r="AQ41" s="13">
        <f>AQ40-1.8</f>
        <v>291.2</v>
      </c>
      <c r="AR41" s="13">
        <f t="shared" si="12"/>
        <v>276.64</v>
      </c>
      <c r="AS41" s="12" t="s">
        <v>31</v>
      </c>
      <c r="AT41" s="13">
        <f>AT40-1.8</f>
        <v>371.2</v>
      </c>
      <c r="AU41" s="13">
        <f t="shared" si="13"/>
        <v>352.64</v>
      </c>
      <c r="AV41" s="12" t="s">
        <v>32</v>
      </c>
      <c r="AW41" s="13">
        <f>AW40-1.8</f>
        <v>491.2</v>
      </c>
      <c r="AX41" s="13">
        <f t="shared" si="14"/>
        <v>466.64</v>
      </c>
      <c r="AY41" s="12" t="s">
        <v>33</v>
      </c>
      <c r="AZ41" s="13">
        <f>AZ40-1.8</f>
        <v>661.2</v>
      </c>
      <c r="BA41" s="13">
        <f t="shared" si="15"/>
        <v>628.14</v>
      </c>
      <c r="BB41" s="12"/>
      <c r="BC41" s="13"/>
      <c r="BD41" s="13"/>
      <c r="BE41" s="12"/>
      <c r="BF41" s="13"/>
      <c r="BG41" s="13"/>
      <c r="BH41" s="12"/>
      <c r="BI41" s="13"/>
      <c r="BJ41" s="13"/>
      <c r="BK41" s="12"/>
      <c r="BL41" s="13"/>
      <c r="BM41" s="13"/>
      <c r="BN41" s="12"/>
      <c r="BO41" s="13"/>
      <c r="BP41" s="13"/>
      <c r="BQ41" s="12"/>
      <c r="BR41" s="13"/>
      <c r="BS41" s="13"/>
      <c r="BT41" s="12"/>
      <c r="BU41" s="13"/>
      <c r="BV41" s="13"/>
    </row>
    <row r="42" spans="1:74" s="14" customFormat="1" ht="20.149999999999999" customHeight="1" x14ac:dyDescent="0.35">
      <c r="A42" s="12" t="s">
        <v>16</v>
      </c>
      <c r="B42" s="12" t="s">
        <v>4</v>
      </c>
      <c r="C42" s="12" t="s">
        <v>17</v>
      </c>
      <c r="D42" s="13">
        <f>D41-0.6</f>
        <v>5.6000000000000005</v>
      </c>
      <c r="E42" s="13">
        <f t="shared" si="0"/>
        <v>5.32</v>
      </c>
      <c r="F42" s="12" t="s">
        <v>18</v>
      </c>
      <c r="G42" s="13">
        <f>G41-0.6</f>
        <v>14.6</v>
      </c>
      <c r="H42" s="13">
        <f t="shared" si="47"/>
        <v>13.87</v>
      </c>
      <c r="I42" s="12" t="s">
        <v>19</v>
      </c>
      <c r="J42" s="13">
        <f>J41-0.6</f>
        <v>24.599999999999998</v>
      </c>
      <c r="K42" s="13">
        <f t="shared" si="1"/>
        <v>23.369999999999997</v>
      </c>
      <c r="L42" s="12" t="s">
        <v>20</v>
      </c>
      <c r="M42" s="13">
        <f>M41-0.6</f>
        <v>35.6</v>
      </c>
      <c r="N42" s="13">
        <f t="shared" si="2"/>
        <v>33.82</v>
      </c>
      <c r="O42" s="12" t="s">
        <v>21</v>
      </c>
      <c r="P42" s="13">
        <f>P41-0.6</f>
        <v>47.6</v>
      </c>
      <c r="Q42" s="13">
        <f t="shared" si="3"/>
        <v>45.22</v>
      </c>
      <c r="R42" s="12" t="s">
        <v>22</v>
      </c>
      <c r="S42" s="13">
        <f>S41-0.6</f>
        <v>62.6</v>
      </c>
      <c r="T42" s="13">
        <f t="shared" si="4"/>
        <v>59.47</v>
      </c>
      <c r="U42" s="12" t="s">
        <v>23</v>
      </c>
      <c r="V42" s="13">
        <f>V41-0.6</f>
        <v>78.600000000000009</v>
      </c>
      <c r="W42" s="13">
        <f t="shared" si="5"/>
        <v>74.67</v>
      </c>
      <c r="X42" s="12" t="s">
        <v>24</v>
      </c>
      <c r="Y42" s="13">
        <f>Y41-0.6</f>
        <v>95.600000000000009</v>
      </c>
      <c r="Z42" s="13">
        <f t="shared" si="6"/>
        <v>90.820000000000007</v>
      </c>
      <c r="AA42" s="12" t="s">
        <v>25</v>
      </c>
      <c r="AB42" s="13">
        <f>AB41-0.6</f>
        <v>113.60000000000001</v>
      </c>
      <c r="AC42" s="13">
        <f t="shared" si="7"/>
        <v>107.92</v>
      </c>
      <c r="AD42" s="12" t="s">
        <v>26</v>
      </c>
      <c r="AE42" s="13">
        <f>AE41-0.6</f>
        <v>135.6</v>
      </c>
      <c r="AF42" s="13">
        <f t="shared" si="8"/>
        <v>128.82</v>
      </c>
      <c r="AG42" s="12" t="s">
        <v>27</v>
      </c>
      <c r="AH42" s="13">
        <f>AH41-0.6</f>
        <v>159.6</v>
      </c>
      <c r="AI42" s="13">
        <f t="shared" si="9"/>
        <v>151.61999999999998</v>
      </c>
      <c r="AJ42" s="12" t="s">
        <v>28</v>
      </c>
      <c r="AK42" s="13">
        <f>AK41-0.6</f>
        <v>185.6</v>
      </c>
      <c r="AL42" s="13">
        <f t="shared" si="10"/>
        <v>176.32</v>
      </c>
      <c r="AM42" s="12" t="s">
        <v>29</v>
      </c>
      <c r="AN42" s="13">
        <f>AN41-0.6</f>
        <v>220.6</v>
      </c>
      <c r="AO42" s="13">
        <f t="shared" si="11"/>
        <v>209.57</v>
      </c>
      <c r="AP42" s="12" t="s">
        <v>30</v>
      </c>
      <c r="AQ42" s="13">
        <f>AQ41-0.6</f>
        <v>290.59999999999997</v>
      </c>
      <c r="AR42" s="13">
        <f t="shared" si="12"/>
        <v>276.06999999999994</v>
      </c>
      <c r="AS42" s="12" t="s">
        <v>31</v>
      </c>
      <c r="AT42" s="13">
        <f>AT41-0.6</f>
        <v>370.59999999999997</v>
      </c>
      <c r="AU42" s="13">
        <f t="shared" si="13"/>
        <v>352.06999999999994</v>
      </c>
      <c r="AV42" s="12" t="s">
        <v>32</v>
      </c>
      <c r="AW42" s="13">
        <f>AW41-0.6</f>
        <v>490.59999999999997</v>
      </c>
      <c r="AX42" s="13">
        <f t="shared" si="14"/>
        <v>466.06999999999994</v>
      </c>
      <c r="AY42" s="12" t="s">
        <v>33</v>
      </c>
      <c r="AZ42" s="13">
        <f>AZ41-0.6</f>
        <v>660.6</v>
      </c>
      <c r="BA42" s="13">
        <f t="shared" si="15"/>
        <v>627.56999999999994</v>
      </c>
      <c r="BB42" s="12"/>
      <c r="BC42" s="13"/>
      <c r="BD42" s="13"/>
      <c r="BE42" s="12"/>
      <c r="BF42" s="13"/>
      <c r="BG42" s="13"/>
      <c r="BH42" s="12"/>
      <c r="BI42" s="13"/>
      <c r="BJ42" s="13"/>
      <c r="BK42" s="12"/>
      <c r="BL42" s="13"/>
      <c r="BM42" s="13"/>
      <c r="BN42" s="12"/>
      <c r="BO42" s="13"/>
      <c r="BP42" s="13"/>
      <c r="BQ42" s="12"/>
      <c r="BR42" s="13"/>
      <c r="BS42" s="13"/>
      <c r="BT42" s="12"/>
      <c r="BU42" s="13"/>
      <c r="BV42" s="13"/>
    </row>
    <row r="43" spans="1:74" s="14" customFormat="1" ht="20.149999999999999" customHeight="1" x14ac:dyDescent="0.35">
      <c r="A43" s="12" t="s">
        <v>16</v>
      </c>
      <c r="B43" s="12" t="s">
        <v>5</v>
      </c>
      <c r="C43" s="12" t="s">
        <v>17</v>
      </c>
      <c r="D43" s="13">
        <f>D42-0.6</f>
        <v>5.0000000000000009</v>
      </c>
      <c r="E43" s="13">
        <f t="shared" si="0"/>
        <v>4.7500000000000009</v>
      </c>
      <c r="F43" s="12" t="s">
        <v>18</v>
      </c>
      <c r="G43" s="13">
        <f>G42-0.6</f>
        <v>14</v>
      </c>
      <c r="H43" s="13">
        <f t="shared" si="47"/>
        <v>13.299999999999999</v>
      </c>
      <c r="I43" s="12" t="s">
        <v>19</v>
      </c>
      <c r="J43" s="13">
        <f>J42-0.6</f>
        <v>23.999999999999996</v>
      </c>
      <c r="K43" s="13">
        <f t="shared" si="1"/>
        <v>22.799999999999997</v>
      </c>
      <c r="L43" s="12" t="s">
        <v>20</v>
      </c>
      <c r="M43" s="13">
        <f>M42-0.6</f>
        <v>35</v>
      </c>
      <c r="N43" s="13">
        <f t="shared" si="2"/>
        <v>33.25</v>
      </c>
      <c r="O43" s="12" t="s">
        <v>21</v>
      </c>
      <c r="P43" s="13">
        <f>P42-0.6</f>
        <v>47</v>
      </c>
      <c r="Q43" s="13">
        <f t="shared" si="3"/>
        <v>44.65</v>
      </c>
      <c r="R43" s="12" t="s">
        <v>22</v>
      </c>
      <c r="S43" s="13">
        <f>S42-0.6</f>
        <v>62</v>
      </c>
      <c r="T43" s="13">
        <f t="shared" si="4"/>
        <v>58.9</v>
      </c>
      <c r="U43" s="12" t="s">
        <v>23</v>
      </c>
      <c r="V43" s="13">
        <f>V42-0.6</f>
        <v>78.000000000000014</v>
      </c>
      <c r="W43" s="13">
        <f t="shared" si="5"/>
        <v>74.100000000000009</v>
      </c>
      <c r="X43" s="12" t="s">
        <v>24</v>
      </c>
      <c r="Y43" s="13">
        <f>Y42-0.6</f>
        <v>95.000000000000014</v>
      </c>
      <c r="Z43" s="13">
        <f t="shared" si="6"/>
        <v>90.250000000000014</v>
      </c>
      <c r="AA43" s="12" t="s">
        <v>25</v>
      </c>
      <c r="AB43" s="13">
        <f>AB42-0.6</f>
        <v>113.00000000000001</v>
      </c>
      <c r="AC43" s="13">
        <f t="shared" si="7"/>
        <v>107.35000000000001</v>
      </c>
      <c r="AD43" s="12" t="s">
        <v>26</v>
      </c>
      <c r="AE43" s="13">
        <f>AE42-0.6</f>
        <v>135</v>
      </c>
      <c r="AF43" s="13">
        <f t="shared" si="8"/>
        <v>128.25</v>
      </c>
      <c r="AG43" s="12" t="s">
        <v>27</v>
      </c>
      <c r="AH43" s="13">
        <f>AH42-0.6</f>
        <v>159</v>
      </c>
      <c r="AI43" s="13">
        <f t="shared" si="9"/>
        <v>151.04999999999998</v>
      </c>
      <c r="AJ43" s="12" t="s">
        <v>28</v>
      </c>
      <c r="AK43" s="13">
        <f>AK42-0.6</f>
        <v>185</v>
      </c>
      <c r="AL43" s="13">
        <f t="shared" si="10"/>
        <v>175.75</v>
      </c>
      <c r="AM43" s="12" t="s">
        <v>29</v>
      </c>
      <c r="AN43" s="13">
        <f>AN42-0.6</f>
        <v>220</v>
      </c>
      <c r="AO43" s="13">
        <f t="shared" si="11"/>
        <v>209</v>
      </c>
      <c r="AP43" s="12" t="s">
        <v>30</v>
      </c>
      <c r="AQ43" s="13">
        <f>AQ42-0.6</f>
        <v>289.99999999999994</v>
      </c>
      <c r="AR43" s="13">
        <f t="shared" si="12"/>
        <v>275.49999999999994</v>
      </c>
      <c r="AS43" s="12" t="s">
        <v>31</v>
      </c>
      <c r="AT43" s="13">
        <f>AT42-0.6</f>
        <v>369.99999999999994</v>
      </c>
      <c r="AU43" s="13">
        <f t="shared" si="13"/>
        <v>351.49999999999994</v>
      </c>
      <c r="AV43" s="12" t="s">
        <v>32</v>
      </c>
      <c r="AW43" s="13">
        <f>AW42-0.6</f>
        <v>489.99999999999994</v>
      </c>
      <c r="AX43" s="13">
        <f t="shared" si="14"/>
        <v>465.49999999999994</v>
      </c>
      <c r="AY43" s="12" t="s">
        <v>33</v>
      </c>
      <c r="AZ43" s="13">
        <f>AZ42-0.6</f>
        <v>660</v>
      </c>
      <c r="BA43" s="13">
        <f t="shared" si="15"/>
        <v>627</v>
      </c>
      <c r="BB43" s="12"/>
      <c r="BC43" s="13"/>
      <c r="BD43" s="13"/>
      <c r="BE43" s="12"/>
      <c r="BF43" s="13"/>
      <c r="BG43" s="13"/>
      <c r="BH43" s="12"/>
      <c r="BI43" s="13"/>
      <c r="BJ43" s="13"/>
      <c r="BK43" s="12"/>
      <c r="BL43" s="13"/>
      <c r="BM43" s="13"/>
      <c r="BN43" s="12"/>
      <c r="BO43" s="13"/>
      <c r="BP43" s="13"/>
      <c r="BQ43" s="12"/>
      <c r="BR43" s="13"/>
      <c r="BS43" s="13"/>
      <c r="BT43" s="12"/>
      <c r="BU43" s="13"/>
      <c r="BV43" s="13"/>
    </row>
    <row r="44" spans="1:74" s="14" customFormat="1" ht="20.149999999999999" customHeight="1" x14ac:dyDescent="0.35">
      <c r="A44" s="12" t="s">
        <v>16</v>
      </c>
      <c r="B44" s="12" t="s">
        <v>6</v>
      </c>
      <c r="C44" s="12" t="s">
        <v>17</v>
      </c>
      <c r="D44" s="13">
        <f>D43-0.6</f>
        <v>4.4000000000000012</v>
      </c>
      <c r="E44" s="13">
        <f t="shared" si="0"/>
        <v>4.1800000000000006</v>
      </c>
      <c r="F44" s="12" t="s">
        <v>18</v>
      </c>
      <c r="G44" s="13">
        <f>G43-0.6</f>
        <v>13.4</v>
      </c>
      <c r="H44" s="13">
        <f t="shared" si="47"/>
        <v>12.73</v>
      </c>
      <c r="I44" s="12" t="s">
        <v>19</v>
      </c>
      <c r="J44" s="13">
        <f>J43-0.6</f>
        <v>23.399999999999995</v>
      </c>
      <c r="K44" s="13">
        <f t="shared" si="1"/>
        <v>22.229999999999993</v>
      </c>
      <c r="L44" s="12" t="s">
        <v>20</v>
      </c>
      <c r="M44" s="13">
        <f>M43-0.6</f>
        <v>34.4</v>
      </c>
      <c r="N44" s="13">
        <f t="shared" si="2"/>
        <v>32.68</v>
      </c>
      <c r="O44" s="12" t="s">
        <v>21</v>
      </c>
      <c r="P44" s="13">
        <f>P43-0.6</f>
        <v>46.4</v>
      </c>
      <c r="Q44" s="13">
        <f t="shared" si="3"/>
        <v>44.08</v>
      </c>
      <c r="R44" s="12" t="s">
        <v>22</v>
      </c>
      <c r="S44" s="13">
        <f>S43-0.6</f>
        <v>61.4</v>
      </c>
      <c r="T44" s="13">
        <f t="shared" si="4"/>
        <v>58.33</v>
      </c>
      <c r="U44" s="12" t="s">
        <v>23</v>
      </c>
      <c r="V44" s="13">
        <f>V43-0.6</f>
        <v>77.40000000000002</v>
      </c>
      <c r="W44" s="13">
        <f t="shared" si="5"/>
        <v>73.530000000000015</v>
      </c>
      <c r="X44" s="12" t="s">
        <v>24</v>
      </c>
      <c r="Y44" s="13">
        <f>Y43-0.6</f>
        <v>94.40000000000002</v>
      </c>
      <c r="Z44" s="13">
        <f t="shared" si="6"/>
        <v>89.680000000000021</v>
      </c>
      <c r="AA44" s="12" t="s">
        <v>25</v>
      </c>
      <c r="AB44" s="13">
        <f>AB43-0.6</f>
        <v>112.40000000000002</v>
      </c>
      <c r="AC44" s="13">
        <f t="shared" si="7"/>
        <v>106.78000000000002</v>
      </c>
      <c r="AD44" s="12" t="s">
        <v>26</v>
      </c>
      <c r="AE44" s="13">
        <f>AE43-0.6</f>
        <v>134.4</v>
      </c>
      <c r="AF44" s="13">
        <f t="shared" si="8"/>
        <v>127.67999999999999</v>
      </c>
      <c r="AG44" s="12" t="s">
        <v>27</v>
      </c>
      <c r="AH44" s="13">
        <f>AH43-0.6</f>
        <v>158.4</v>
      </c>
      <c r="AI44" s="13">
        <f t="shared" si="9"/>
        <v>150.47999999999999</v>
      </c>
      <c r="AJ44" s="12" t="s">
        <v>28</v>
      </c>
      <c r="AK44" s="13">
        <f>AK43-0.6</f>
        <v>184.4</v>
      </c>
      <c r="AL44" s="13">
        <f t="shared" si="10"/>
        <v>175.18</v>
      </c>
      <c r="AM44" s="12" t="s">
        <v>29</v>
      </c>
      <c r="AN44" s="13">
        <f>AN43-0.6</f>
        <v>219.4</v>
      </c>
      <c r="AO44" s="13">
        <f t="shared" si="11"/>
        <v>208.43</v>
      </c>
      <c r="AP44" s="12" t="s">
        <v>30</v>
      </c>
      <c r="AQ44" s="13">
        <f>AQ43-0.6</f>
        <v>289.39999999999992</v>
      </c>
      <c r="AR44" s="13">
        <f t="shared" si="12"/>
        <v>274.92999999999989</v>
      </c>
      <c r="AS44" s="12" t="s">
        <v>31</v>
      </c>
      <c r="AT44" s="13">
        <f>AT43-0.6</f>
        <v>369.39999999999992</v>
      </c>
      <c r="AU44" s="13">
        <f t="shared" si="13"/>
        <v>350.92999999999989</v>
      </c>
      <c r="AV44" s="12" t="s">
        <v>32</v>
      </c>
      <c r="AW44" s="13">
        <f>AW43-0.6</f>
        <v>489.39999999999992</v>
      </c>
      <c r="AX44" s="13">
        <f t="shared" si="14"/>
        <v>464.92999999999989</v>
      </c>
      <c r="AY44" s="12" t="s">
        <v>33</v>
      </c>
      <c r="AZ44" s="13">
        <f>AZ43-0.6</f>
        <v>659.4</v>
      </c>
      <c r="BA44" s="13">
        <f t="shared" si="15"/>
        <v>626.42999999999995</v>
      </c>
      <c r="BB44" s="12"/>
      <c r="BC44" s="13"/>
      <c r="BD44" s="13"/>
      <c r="BE44" s="12"/>
      <c r="BF44" s="13"/>
      <c r="BG44" s="13"/>
      <c r="BH44" s="12"/>
      <c r="BI44" s="13"/>
      <c r="BJ44" s="13"/>
      <c r="BK44" s="12"/>
      <c r="BL44" s="13"/>
      <c r="BM44" s="13"/>
      <c r="BN44" s="12"/>
      <c r="BO44" s="13"/>
      <c r="BP44" s="13"/>
      <c r="BQ44" s="12"/>
      <c r="BR44" s="13"/>
      <c r="BS44" s="13"/>
      <c r="BT44" s="12"/>
      <c r="BU44" s="13"/>
      <c r="BV44" s="13"/>
    </row>
    <row r="45" spans="1:74" s="19" customFormat="1" ht="20.149999999999999" customHeight="1" x14ac:dyDescent="0.35">
      <c r="A45" s="17" t="s">
        <v>17</v>
      </c>
      <c r="B45" s="17" t="s">
        <v>1</v>
      </c>
      <c r="C45" s="17" t="s">
        <v>18</v>
      </c>
      <c r="D45" s="18">
        <v>9</v>
      </c>
      <c r="E45" s="18">
        <f t="shared" si="0"/>
        <v>8.5499999999999989</v>
      </c>
      <c r="F45" s="17" t="s">
        <v>19</v>
      </c>
      <c r="G45" s="18">
        <v>19</v>
      </c>
      <c r="H45" s="18">
        <f t="shared" si="47"/>
        <v>18.05</v>
      </c>
      <c r="I45" s="17" t="s">
        <v>20</v>
      </c>
      <c r="J45" s="18">
        <v>30</v>
      </c>
      <c r="K45" s="18">
        <f t="shared" si="1"/>
        <v>28.5</v>
      </c>
      <c r="L45" s="17" t="s">
        <v>21</v>
      </c>
      <c r="M45" s="18">
        <v>42</v>
      </c>
      <c r="N45" s="18">
        <f t="shared" si="2"/>
        <v>39.9</v>
      </c>
      <c r="O45" s="17" t="s">
        <v>22</v>
      </c>
      <c r="P45" s="18">
        <v>57</v>
      </c>
      <c r="Q45" s="18">
        <f t="shared" si="3"/>
        <v>54.15</v>
      </c>
      <c r="R45" s="17" t="s">
        <v>23</v>
      </c>
      <c r="S45" s="18">
        <v>73</v>
      </c>
      <c r="T45" s="18">
        <f t="shared" si="4"/>
        <v>69.349999999999994</v>
      </c>
      <c r="U45" s="17" t="s">
        <v>24</v>
      </c>
      <c r="V45" s="18">
        <v>90</v>
      </c>
      <c r="W45" s="18">
        <f t="shared" si="5"/>
        <v>85.5</v>
      </c>
      <c r="X45" s="17" t="s">
        <v>25</v>
      </c>
      <c r="Y45" s="18">
        <v>108</v>
      </c>
      <c r="Z45" s="18">
        <f t="shared" si="6"/>
        <v>102.6</v>
      </c>
      <c r="AA45" s="17" t="s">
        <v>26</v>
      </c>
      <c r="AB45" s="18">
        <v>130</v>
      </c>
      <c r="AC45" s="18">
        <f t="shared" si="7"/>
        <v>123.5</v>
      </c>
      <c r="AD45" s="17" t="s">
        <v>27</v>
      </c>
      <c r="AE45" s="18">
        <v>154</v>
      </c>
      <c r="AF45" s="18">
        <f t="shared" si="8"/>
        <v>146.29999999999998</v>
      </c>
      <c r="AG45" s="17" t="s">
        <v>28</v>
      </c>
      <c r="AH45" s="18">
        <v>180</v>
      </c>
      <c r="AI45" s="18">
        <f t="shared" si="9"/>
        <v>171</v>
      </c>
      <c r="AJ45" s="17" t="s">
        <v>29</v>
      </c>
      <c r="AK45" s="18">
        <v>215</v>
      </c>
      <c r="AL45" s="18">
        <f t="shared" si="10"/>
        <v>204.25</v>
      </c>
      <c r="AM45" s="17" t="s">
        <v>30</v>
      </c>
      <c r="AN45" s="18">
        <v>285</v>
      </c>
      <c r="AO45" s="18">
        <f t="shared" si="11"/>
        <v>270.75</v>
      </c>
      <c r="AP45" s="17" t="s">
        <v>31</v>
      </c>
      <c r="AQ45" s="18">
        <v>365</v>
      </c>
      <c r="AR45" s="18">
        <f t="shared" si="12"/>
        <v>346.75</v>
      </c>
      <c r="AS45" s="17" t="s">
        <v>32</v>
      </c>
      <c r="AT45" s="18">
        <v>485</v>
      </c>
      <c r="AU45" s="18">
        <f t="shared" si="13"/>
        <v>460.75</v>
      </c>
      <c r="AV45" s="17" t="s">
        <v>33</v>
      </c>
      <c r="AW45" s="18">
        <v>655</v>
      </c>
      <c r="AX45" s="18">
        <f t="shared" si="14"/>
        <v>622.25</v>
      </c>
      <c r="AY45" s="17"/>
      <c r="AZ45" s="18"/>
      <c r="BA45" s="18"/>
      <c r="BB45" s="17"/>
      <c r="BC45" s="18"/>
      <c r="BD45" s="18"/>
      <c r="BE45" s="17"/>
      <c r="BF45" s="18"/>
      <c r="BG45" s="18"/>
      <c r="BH45" s="17"/>
      <c r="BI45" s="18"/>
      <c r="BJ45" s="18"/>
      <c r="BK45" s="17"/>
      <c r="BL45" s="18"/>
      <c r="BM45" s="18"/>
      <c r="BN45" s="17"/>
      <c r="BO45" s="18"/>
      <c r="BP45" s="18"/>
      <c r="BQ45" s="17"/>
      <c r="BR45" s="18"/>
      <c r="BS45" s="18"/>
      <c r="BT45" s="17"/>
      <c r="BU45" s="18"/>
      <c r="BV45" s="18"/>
    </row>
    <row r="46" spans="1:74" s="19" customFormat="1" ht="20.149999999999999" customHeight="1" x14ac:dyDescent="0.35">
      <c r="A46" s="17" t="s">
        <v>17</v>
      </c>
      <c r="B46" s="17" t="s">
        <v>3</v>
      </c>
      <c r="C46" s="17" t="s">
        <v>18</v>
      </c>
      <c r="D46" s="18">
        <f>D45-1.2</f>
        <v>7.8</v>
      </c>
      <c r="E46" s="18">
        <f t="shared" si="0"/>
        <v>7.4099999999999993</v>
      </c>
      <c r="F46" s="17" t="s">
        <v>19</v>
      </c>
      <c r="G46" s="18">
        <f>G45-1.2</f>
        <v>17.8</v>
      </c>
      <c r="H46" s="18">
        <f t="shared" si="47"/>
        <v>16.91</v>
      </c>
      <c r="I46" s="17" t="s">
        <v>20</v>
      </c>
      <c r="J46" s="18">
        <f>J45-1.2</f>
        <v>28.8</v>
      </c>
      <c r="K46" s="18">
        <f t="shared" si="1"/>
        <v>27.36</v>
      </c>
      <c r="L46" s="17" t="s">
        <v>21</v>
      </c>
      <c r="M46" s="18">
        <f>M45-1.2</f>
        <v>40.799999999999997</v>
      </c>
      <c r="N46" s="18">
        <f t="shared" si="2"/>
        <v>38.76</v>
      </c>
      <c r="O46" s="17" t="s">
        <v>22</v>
      </c>
      <c r="P46" s="18">
        <f>P45-1.2</f>
        <v>55.8</v>
      </c>
      <c r="Q46" s="18">
        <f t="shared" si="3"/>
        <v>53.01</v>
      </c>
      <c r="R46" s="17" t="s">
        <v>23</v>
      </c>
      <c r="S46" s="18">
        <f>S45-1.2</f>
        <v>71.8</v>
      </c>
      <c r="T46" s="18">
        <f t="shared" si="4"/>
        <v>68.209999999999994</v>
      </c>
      <c r="U46" s="17" t="s">
        <v>24</v>
      </c>
      <c r="V46" s="18">
        <f>V45-1.2</f>
        <v>88.8</v>
      </c>
      <c r="W46" s="18">
        <f t="shared" si="5"/>
        <v>84.36</v>
      </c>
      <c r="X46" s="17" t="s">
        <v>25</v>
      </c>
      <c r="Y46" s="18">
        <f>Y45-1.2</f>
        <v>106.8</v>
      </c>
      <c r="Z46" s="18">
        <f t="shared" si="6"/>
        <v>101.46</v>
      </c>
      <c r="AA46" s="17" t="s">
        <v>26</v>
      </c>
      <c r="AB46" s="18">
        <f>AB45-1.2</f>
        <v>128.80000000000001</v>
      </c>
      <c r="AC46" s="18">
        <f t="shared" si="7"/>
        <v>122.36</v>
      </c>
      <c r="AD46" s="17" t="s">
        <v>27</v>
      </c>
      <c r="AE46" s="18">
        <f>AE45-1.2</f>
        <v>152.80000000000001</v>
      </c>
      <c r="AF46" s="18">
        <f t="shared" si="8"/>
        <v>145.16</v>
      </c>
      <c r="AG46" s="17" t="s">
        <v>28</v>
      </c>
      <c r="AH46" s="18">
        <f>AH45-1.2</f>
        <v>178.8</v>
      </c>
      <c r="AI46" s="18">
        <f t="shared" si="9"/>
        <v>169.86</v>
      </c>
      <c r="AJ46" s="17" t="s">
        <v>29</v>
      </c>
      <c r="AK46" s="18">
        <f>AK45-1.2</f>
        <v>213.8</v>
      </c>
      <c r="AL46" s="18">
        <f t="shared" si="10"/>
        <v>203.11</v>
      </c>
      <c r="AM46" s="17" t="s">
        <v>30</v>
      </c>
      <c r="AN46" s="18">
        <f>AN45-1.2</f>
        <v>283.8</v>
      </c>
      <c r="AO46" s="18">
        <f t="shared" si="11"/>
        <v>269.61</v>
      </c>
      <c r="AP46" s="17" t="s">
        <v>31</v>
      </c>
      <c r="AQ46" s="18">
        <f>AQ45-1.2</f>
        <v>363.8</v>
      </c>
      <c r="AR46" s="18">
        <f t="shared" si="12"/>
        <v>345.61</v>
      </c>
      <c r="AS46" s="17" t="s">
        <v>32</v>
      </c>
      <c r="AT46" s="18">
        <f>AT45-1.2</f>
        <v>483.8</v>
      </c>
      <c r="AU46" s="18">
        <f t="shared" si="13"/>
        <v>459.61</v>
      </c>
      <c r="AV46" s="17" t="s">
        <v>33</v>
      </c>
      <c r="AW46" s="18">
        <f>AW45-1.2</f>
        <v>653.79999999999995</v>
      </c>
      <c r="AX46" s="18">
        <f t="shared" si="14"/>
        <v>621.1099999999999</v>
      </c>
      <c r="AY46" s="17"/>
      <c r="AZ46" s="18"/>
      <c r="BA46" s="18"/>
      <c r="BB46" s="17"/>
      <c r="BC46" s="18"/>
      <c r="BD46" s="18"/>
      <c r="BE46" s="17"/>
      <c r="BF46" s="18"/>
      <c r="BG46" s="18"/>
      <c r="BH46" s="17"/>
      <c r="BI46" s="18"/>
      <c r="BJ46" s="18"/>
      <c r="BK46" s="17"/>
      <c r="BL46" s="18"/>
      <c r="BM46" s="18"/>
      <c r="BN46" s="17"/>
      <c r="BO46" s="18"/>
      <c r="BP46" s="18"/>
      <c r="BQ46" s="17"/>
      <c r="BR46" s="18"/>
      <c r="BS46" s="18"/>
      <c r="BT46" s="17"/>
      <c r="BU46" s="18"/>
      <c r="BV46" s="18"/>
    </row>
    <row r="47" spans="1:74" s="19" customFormat="1" ht="20.149999999999999" customHeight="1" x14ac:dyDescent="0.35">
      <c r="A47" s="17" t="s">
        <v>17</v>
      </c>
      <c r="B47" s="17" t="s">
        <v>4</v>
      </c>
      <c r="C47" s="17" t="s">
        <v>18</v>
      </c>
      <c r="D47" s="18">
        <f>D46-1.5</f>
        <v>6.3</v>
      </c>
      <c r="E47" s="18">
        <f t="shared" si="0"/>
        <v>5.9849999999999994</v>
      </c>
      <c r="F47" s="17" t="s">
        <v>19</v>
      </c>
      <c r="G47" s="18">
        <f>G46-1.5</f>
        <v>16.3</v>
      </c>
      <c r="H47" s="18">
        <f t="shared" si="47"/>
        <v>15.484999999999999</v>
      </c>
      <c r="I47" s="17" t="s">
        <v>20</v>
      </c>
      <c r="J47" s="18">
        <f>J46-1.5</f>
        <v>27.3</v>
      </c>
      <c r="K47" s="18">
        <f t="shared" si="1"/>
        <v>25.934999999999999</v>
      </c>
      <c r="L47" s="17" t="s">
        <v>21</v>
      </c>
      <c r="M47" s="18">
        <f>M46-1.5</f>
        <v>39.299999999999997</v>
      </c>
      <c r="N47" s="18">
        <f t="shared" si="2"/>
        <v>37.334999999999994</v>
      </c>
      <c r="O47" s="17" t="s">
        <v>22</v>
      </c>
      <c r="P47" s="18">
        <f>P46-1.5</f>
        <v>54.3</v>
      </c>
      <c r="Q47" s="18">
        <f t="shared" si="3"/>
        <v>51.584999999999994</v>
      </c>
      <c r="R47" s="17" t="s">
        <v>23</v>
      </c>
      <c r="S47" s="18">
        <f>S46-1.5</f>
        <v>70.3</v>
      </c>
      <c r="T47" s="18">
        <f t="shared" si="4"/>
        <v>66.784999999999997</v>
      </c>
      <c r="U47" s="17" t="s">
        <v>24</v>
      </c>
      <c r="V47" s="18">
        <f>V46-1.5</f>
        <v>87.3</v>
      </c>
      <c r="W47" s="18">
        <f t="shared" si="5"/>
        <v>82.934999999999988</v>
      </c>
      <c r="X47" s="17" t="s">
        <v>25</v>
      </c>
      <c r="Y47" s="18">
        <f>Y46-1.5</f>
        <v>105.3</v>
      </c>
      <c r="Z47" s="18">
        <f t="shared" si="6"/>
        <v>100.035</v>
      </c>
      <c r="AA47" s="17" t="s">
        <v>26</v>
      </c>
      <c r="AB47" s="18">
        <f>AB46-1.5</f>
        <v>127.30000000000001</v>
      </c>
      <c r="AC47" s="18">
        <f t="shared" si="7"/>
        <v>120.935</v>
      </c>
      <c r="AD47" s="17" t="s">
        <v>27</v>
      </c>
      <c r="AE47" s="18">
        <f>AE46-1.5</f>
        <v>151.30000000000001</v>
      </c>
      <c r="AF47" s="18">
        <f t="shared" si="8"/>
        <v>143.73500000000001</v>
      </c>
      <c r="AG47" s="17" t="s">
        <v>28</v>
      </c>
      <c r="AH47" s="18">
        <f>AH46-1.5</f>
        <v>177.3</v>
      </c>
      <c r="AI47" s="18">
        <f t="shared" si="9"/>
        <v>168.435</v>
      </c>
      <c r="AJ47" s="17" t="s">
        <v>29</v>
      </c>
      <c r="AK47" s="18">
        <f>AK46-1.5</f>
        <v>212.3</v>
      </c>
      <c r="AL47" s="18">
        <f t="shared" si="10"/>
        <v>201.685</v>
      </c>
      <c r="AM47" s="17" t="s">
        <v>30</v>
      </c>
      <c r="AN47" s="18">
        <f>AN46-1.5</f>
        <v>282.3</v>
      </c>
      <c r="AO47" s="18">
        <f t="shared" si="11"/>
        <v>268.185</v>
      </c>
      <c r="AP47" s="17" t="s">
        <v>31</v>
      </c>
      <c r="AQ47" s="18">
        <f>AQ46-1.5</f>
        <v>362.3</v>
      </c>
      <c r="AR47" s="18">
        <f t="shared" si="12"/>
        <v>344.185</v>
      </c>
      <c r="AS47" s="17" t="s">
        <v>32</v>
      </c>
      <c r="AT47" s="18">
        <f>AT46-1.5</f>
        <v>482.3</v>
      </c>
      <c r="AU47" s="18">
        <f t="shared" si="13"/>
        <v>458.185</v>
      </c>
      <c r="AV47" s="17" t="s">
        <v>33</v>
      </c>
      <c r="AW47" s="18">
        <f>AW46-1.5</f>
        <v>652.29999999999995</v>
      </c>
      <c r="AX47" s="18">
        <f t="shared" si="14"/>
        <v>619.68499999999995</v>
      </c>
      <c r="AY47" s="17"/>
      <c r="AZ47" s="18"/>
      <c r="BA47" s="18"/>
      <c r="BB47" s="17"/>
      <c r="BC47" s="18"/>
      <c r="BD47" s="18"/>
      <c r="BE47" s="17"/>
      <c r="BF47" s="18"/>
      <c r="BG47" s="18"/>
      <c r="BH47" s="17"/>
      <c r="BI47" s="18"/>
      <c r="BJ47" s="18"/>
      <c r="BK47" s="17"/>
      <c r="BL47" s="18"/>
      <c r="BM47" s="18"/>
      <c r="BN47" s="17"/>
      <c r="BO47" s="18"/>
      <c r="BP47" s="18"/>
      <c r="BQ47" s="17"/>
      <c r="BR47" s="18"/>
      <c r="BS47" s="18"/>
      <c r="BT47" s="17"/>
      <c r="BU47" s="18"/>
      <c r="BV47" s="18"/>
    </row>
    <row r="48" spans="1:74" s="19" customFormat="1" ht="20.149999999999999" customHeight="1" x14ac:dyDescent="0.35">
      <c r="A48" s="17" t="s">
        <v>17</v>
      </c>
      <c r="B48" s="17" t="s">
        <v>5</v>
      </c>
      <c r="C48" s="17" t="s">
        <v>18</v>
      </c>
      <c r="D48" s="18">
        <f>D47-0.9</f>
        <v>5.3999999999999995</v>
      </c>
      <c r="E48" s="18">
        <f t="shared" si="0"/>
        <v>5.129999999999999</v>
      </c>
      <c r="F48" s="17" t="s">
        <v>19</v>
      </c>
      <c r="G48" s="18">
        <f>G47-0.9</f>
        <v>15.4</v>
      </c>
      <c r="H48" s="18">
        <f t="shared" si="47"/>
        <v>14.629999999999999</v>
      </c>
      <c r="I48" s="17" t="s">
        <v>20</v>
      </c>
      <c r="J48" s="18">
        <f>J47-0.9</f>
        <v>26.400000000000002</v>
      </c>
      <c r="K48" s="18">
        <f t="shared" si="1"/>
        <v>25.080000000000002</v>
      </c>
      <c r="L48" s="17" t="s">
        <v>21</v>
      </c>
      <c r="M48" s="18">
        <f>M47-0.9</f>
        <v>38.4</v>
      </c>
      <c r="N48" s="18">
        <f t="shared" si="2"/>
        <v>36.479999999999997</v>
      </c>
      <c r="O48" s="17" t="s">
        <v>22</v>
      </c>
      <c r="P48" s="18">
        <f>P47-0.9</f>
        <v>53.4</v>
      </c>
      <c r="Q48" s="18">
        <f t="shared" si="3"/>
        <v>50.73</v>
      </c>
      <c r="R48" s="17" t="s">
        <v>23</v>
      </c>
      <c r="S48" s="18">
        <f>S47-0.9</f>
        <v>69.399999999999991</v>
      </c>
      <c r="T48" s="18">
        <f t="shared" si="4"/>
        <v>65.929999999999993</v>
      </c>
      <c r="U48" s="17" t="s">
        <v>24</v>
      </c>
      <c r="V48" s="18">
        <f>V47-0.9</f>
        <v>86.399999999999991</v>
      </c>
      <c r="W48" s="18">
        <f t="shared" si="5"/>
        <v>82.079999999999984</v>
      </c>
      <c r="X48" s="17" t="s">
        <v>25</v>
      </c>
      <c r="Y48" s="18">
        <f>Y47-0.9</f>
        <v>104.39999999999999</v>
      </c>
      <c r="Z48" s="18">
        <f t="shared" si="6"/>
        <v>99.179999999999993</v>
      </c>
      <c r="AA48" s="17" t="s">
        <v>26</v>
      </c>
      <c r="AB48" s="18">
        <f>AB47-0.9</f>
        <v>126.4</v>
      </c>
      <c r="AC48" s="18">
        <f t="shared" si="7"/>
        <v>120.08</v>
      </c>
      <c r="AD48" s="17" t="s">
        <v>27</v>
      </c>
      <c r="AE48" s="18">
        <f>AE47-0.9</f>
        <v>150.4</v>
      </c>
      <c r="AF48" s="18">
        <f t="shared" si="8"/>
        <v>142.88</v>
      </c>
      <c r="AG48" s="17" t="s">
        <v>28</v>
      </c>
      <c r="AH48" s="18">
        <f>AH47-0.9</f>
        <v>176.4</v>
      </c>
      <c r="AI48" s="18">
        <f t="shared" si="9"/>
        <v>167.57999999999998</v>
      </c>
      <c r="AJ48" s="17" t="s">
        <v>29</v>
      </c>
      <c r="AK48" s="18">
        <f>AK47-0.9</f>
        <v>211.4</v>
      </c>
      <c r="AL48" s="18">
        <f t="shared" si="10"/>
        <v>200.82999999999998</v>
      </c>
      <c r="AM48" s="17" t="s">
        <v>30</v>
      </c>
      <c r="AN48" s="18">
        <f>AN47-0.9</f>
        <v>281.40000000000003</v>
      </c>
      <c r="AO48" s="18">
        <f t="shared" si="11"/>
        <v>267.33000000000004</v>
      </c>
      <c r="AP48" s="17" t="s">
        <v>31</v>
      </c>
      <c r="AQ48" s="18">
        <f>AQ47-0.9</f>
        <v>361.40000000000003</v>
      </c>
      <c r="AR48" s="18">
        <f t="shared" si="12"/>
        <v>343.33000000000004</v>
      </c>
      <c r="AS48" s="17" t="s">
        <v>32</v>
      </c>
      <c r="AT48" s="18">
        <f>AT47-0.9</f>
        <v>481.40000000000003</v>
      </c>
      <c r="AU48" s="18">
        <f t="shared" si="13"/>
        <v>457.33</v>
      </c>
      <c r="AV48" s="17" t="s">
        <v>33</v>
      </c>
      <c r="AW48" s="18">
        <f>AW47-0.9</f>
        <v>651.4</v>
      </c>
      <c r="AX48" s="18">
        <f t="shared" si="14"/>
        <v>618.82999999999993</v>
      </c>
      <c r="AY48" s="17"/>
      <c r="AZ48" s="18"/>
      <c r="BA48" s="18"/>
      <c r="BB48" s="17"/>
      <c r="BC48" s="18"/>
      <c r="BD48" s="18"/>
      <c r="BE48" s="17"/>
      <c r="BF48" s="18"/>
      <c r="BG48" s="18"/>
      <c r="BH48" s="17"/>
      <c r="BI48" s="18"/>
      <c r="BJ48" s="18"/>
      <c r="BK48" s="17"/>
      <c r="BL48" s="18"/>
      <c r="BM48" s="18"/>
      <c r="BN48" s="17"/>
      <c r="BO48" s="18"/>
      <c r="BP48" s="18"/>
      <c r="BQ48" s="17"/>
      <c r="BR48" s="18"/>
      <c r="BS48" s="18"/>
      <c r="BT48" s="17"/>
      <c r="BU48" s="18"/>
      <c r="BV48" s="18"/>
    </row>
    <row r="49" spans="1:74" s="19" customFormat="1" ht="20.149999999999999" customHeight="1" x14ac:dyDescent="0.35">
      <c r="A49" s="17" t="s">
        <v>17</v>
      </c>
      <c r="B49" s="17" t="s">
        <v>6</v>
      </c>
      <c r="C49" s="17" t="s">
        <v>18</v>
      </c>
      <c r="D49" s="18">
        <f>D48-0.9</f>
        <v>4.4999999999999991</v>
      </c>
      <c r="E49" s="18">
        <f t="shared" si="0"/>
        <v>4.2749999999999986</v>
      </c>
      <c r="F49" s="17" t="s">
        <v>19</v>
      </c>
      <c r="G49" s="18">
        <f>G48-0.9</f>
        <v>14.5</v>
      </c>
      <c r="H49" s="18">
        <f t="shared" si="47"/>
        <v>13.774999999999999</v>
      </c>
      <c r="I49" s="17" t="s">
        <v>20</v>
      </c>
      <c r="J49" s="18">
        <f>J48-0.9</f>
        <v>25.500000000000004</v>
      </c>
      <c r="K49" s="18">
        <f t="shared" si="1"/>
        <v>24.225000000000001</v>
      </c>
      <c r="L49" s="17" t="s">
        <v>21</v>
      </c>
      <c r="M49" s="18">
        <f>M48-0.9</f>
        <v>37.5</v>
      </c>
      <c r="N49" s="18">
        <f t="shared" si="2"/>
        <v>35.625</v>
      </c>
      <c r="O49" s="17" t="s">
        <v>22</v>
      </c>
      <c r="P49" s="18">
        <f>P48-0.9</f>
        <v>52.5</v>
      </c>
      <c r="Q49" s="18">
        <f t="shared" si="3"/>
        <v>49.875</v>
      </c>
      <c r="R49" s="17" t="s">
        <v>23</v>
      </c>
      <c r="S49" s="18">
        <f>S48-0.9</f>
        <v>68.499999999999986</v>
      </c>
      <c r="T49" s="18">
        <f t="shared" si="4"/>
        <v>65.074999999999989</v>
      </c>
      <c r="U49" s="17" t="s">
        <v>24</v>
      </c>
      <c r="V49" s="18">
        <f>V48-0.9</f>
        <v>85.499999999999986</v>
      </c>
      <c r="W49" s="18">
        <f t="shared" si="5"/>
        <v>81.22499999999998</v>
      </c>
      <c r="X49" s="17" t="s">
        <v>25</v>
      </c>
      <c r="Y49" s="18">
        <f>Y48-0.9</f>
        <v>103.49999999999999</v>
      </c>
      <c r="Z49" s="18">
        <f t="shared" si="6"/>
        <v>98.324999999999989</v>
      </c>
      <c r="AA49" s="17" t="s">
        <v>26</v>
      </c>
      <c r="AB49" s="18">
        <f>AB48-0.9</f>
        <v>125.5</v>
      </c>
      <c r="AC49" s="18">
        <f t="shared" si="7"/>
        <v>119.22499999999999</v>
      </c>
      <c r="AD49" s="17" t="s">
        <v>27</v>
      </c>
      <c r="AE49" s="18">
        <f>AE48-0.9</f>
        <v>149.5</v>
      </c>
      <c r="AF49" s="18">
        <f t="shared" si="8"/>
        <v>142.02500000000001</v>
      </c>
      <c r="AG49" s="17" t="s">
        <v>28</v>
      </c>
      <c r="AH49" s="18">
        <f>AH48-0.9</f>
        <v>175.5</v>
      </c>
      <c r="AI49" s="18">
        <f t="shared" si="9"/>
        <v>166.72499999999999</v>
      </c>
      <c r="AJ49" s="17" t="s">
        <v>29</v>
      </c>
      <c r="AK49" s="18">
        <f>AK48-0.9</f>
        <v>210.5</v>
      </c>
      <c r="AL49" s="18">
        <f t="shared" si="10"/>
        <v>199.97499999999999</v>
      </c>
      <c r="AM49" s="17" t="s">
        <v>30</v>
      </c>
      <c r="AN49" s="18">
        <f>AN48-0.9</f>
        <v>280.50000000000006</v>
      </c>
      <c r="AO49" s="18">
        <f t="shared" si="11"/>
        <v>266.47500000000002</v>
      </c>
      <c r="AP49" s="17" t="s">
        <v>31</v>
      </c>
      <c r="AQ49" s="18">
        <f>AQ48-0.9</f>
        <v>360.50000000000006</v>
      </c>
      <c r="AR49" s="18">
        <f t="shared" si="12"/>
        <v>342.47500000000002</v>
      </c>
      <c r="AS49" s="17" t="s">
        <v>32</v>
      </c>
      <c r="AT49" s="18">
        <f>AT48-0.9</f>
        <v>480.50000000000006</v>
      </c>
      <c r="AU49" s="18">
        <f t="shared" si="13"/>
        <v>456.47500000000002</v>
      </c>
      <c r="AV49" s="17" t="s">
        <v>33</v>
      </c>
      <c r="AW49" s="18">
        <f>AW48-0.9</f>
        <v>650.5</v>
      </c>
      <c r="AX49" s="18">
        <f t="shared" si="14"/>
        <v>617.97500000000002</v>
      </c>
      <c r="AY49" s="17"/>
      <c r="AZ49" s="18"/>
      <c r="BA49" s="18"/>
      <c r="BB49" s="17"/>
      <c r="BC49" s="18"/>
      <c r="BD49" s="18"/>
      <c r="BE49" s="17"/>
      <c r="BF49" s="18"/>
      <c r="BG49" s="18"/>
      <c r="BH49" s="17"/>
      <c r="BI49" s="18"/>
      <c r="BJ49" s="18"/>
      <c r="BK49" s="17"/>
      <c r="BL49" s="18"/>
      <c r="BM49" s="18"/>
      <c r="BN49" s="17"/>
      <c r="BO49" s="18"/>
      <c r="BP49" s="18"/>
      <c r="BQ49" s="17"/>
      <c r="BR49" s="18"/>
      <c r="BS49" s="18"/>
      <c r="BT49" s="17"/>
      <c r="BU49" s="18"/>
      <c r="BV49" s="18"/>
    </row>
    <row r="50" spans="1:74" s="14" customFormat="1" ht="20.149999999999999" customHeight="1" x14ac:dyDescent="0.35">
      <c r="A50" s="12" t="s">
        <v>18</v>
      </c>
      <c r="B50" s="12" t="s">
        <v>1</v>
      </c>
      <c r="C50" s="12" t="s">
        <v>19</v>
      </c>
      <c r="D50" s="13">
        <v>10</v>
      </c>
      <c r="E50" s="13">
        <f t="shared" si="0"/>
        <v>9.5</v>
      </c>
      <c r="F50" s="12" t="s">
        <v>20</v>
      </c>
      <c r="G50" s="13">
        <v>21</v>
      </c>
      <c r="H50" s="13">
        <f t="shared" si="47"/>
        <v>19.95</v>
      </c>
      <c r="I50" s="12" t="s">
        <v>21</v>
      </c>
      <c r="J50" s="13">
        <v>33</v>
      </c>
      <c r="K50" s="13">
        <f t="shared" si="1"/>
        <v>31.349999999999998</v>
      </c>
      <c r="L50" s="12" t="s">
        <v>22</v>
      </c>
      <c r="M50" s="13">
        <v>48</v>
      </c>
      <c r="N50" s="13">
        <f t="shared" si="2"/>
        <v>45.599999999999994</v>
      </c>
      <c r="O50" s="12" t="s">
        <v>23</v>
      </c>
      <c r="P50" s="13">
        <v>64</v>
      </c>
      <c r="Q50" s="13">
        <f t="shared" si="3"/>
        <v>60.8</v>
      </c>
      <c r="R50" s="12" t="s">
        <v>24</v>
      </c>
      <c r="S50" s="13">
        <v>81</v>
      </c>
      <c r="T50" s="13">
        <f t="shared" si="4"/>
        <v>76.95</v>
      </c>
      <c r="U50" s="12" t="s">
        <v>25</v>
      </c>
      <c r="V50" s="13">
        <v>99</v>
      </c>
      <c r="W50" s="13">
        <f t="shared" si="5"/>
        <v>94.05</v>
      </c>
      <c r="X50" s="12" t="s">
        <v>26</v>
      </c>
      <c r="Y50" s="13">
        <v>121</v>
      </c>
      <c r="Z50" s="13">
        <f t="shared" si="6"/>
        <v>114.94999999999999</v>
      </c>
      <c r="AA50" s="12" t="s">
        <v>27</v>
      </c>
      <c r="AB50" s="13">
        <v>145</v>
      </c>
      <c r="AC50" s="13">
        <f t="shared" si="7"/>
        <v>137.75</v>
      </c>
      <c r="AD50" s="12" t="s">
        <v>28</v>
      </c>
      <c r="AE50" s="13">
        <v>171</v>
      </c>
      <c r="AF50" s="13">
        <f t="shared" si="8"/>
        <v>162.44999999999999</v>
      </c>
      <c r="AG50" s="12" t="s">
        <v>29</v>
      </c>
      <c r="AH50" s="13">
        <v>206</v>
      </c>
      <c r="AI50" s="13">
        <f t="shared" si="9"/>
        <v>195.7</v>
      </c>
      <c r="AJ50" s="12" t="s">
        <v>30</v>
      </c>
      <c r="AK50" s="13">
        <v>276</v>
      </c>
      <c r="AL50" s="13">
        <f t="shared" si="10"/>
        <v>262.2</v>
      </c>
      <c r="AM50" s="12" t="s">
        <v>31</v>
      </c>
      <c r="AN50" s="13">
        <v>356</v>
      </c>
      <c r="AO50" s="13">
        <f t="shared" si="11"/>
        <v>338.2</v>
      </c>
      <c r="AP50" s="12" t="s">
        <v>32</v>
      </c>
      <c r="AQ50" s="13">
        <v>476</v>
      </c>
      <c r="AR50" s="13">
        <f t="shared" si="12"/>
        <v>452.2</v>
      </c>
      <c r="AS50" s="12" t="s">
        <v>33</v>
      </c>
      <c r="AT50" s="13">
        <v>646</v>
      </c>
      <c r="AU50" s="13">
        <f t="shared" si="13"/>
        <v>613.69999999999993</v>
      </c>
      <c r="AV50" s="12"/>
      <c r="AW50" s="13"/>
      <c r="AX50" s="13"/>
      <c r="AY50" s="12"/>
      <c r="AZ50" s="13"/>
      <c r="BA50" s="13"/>
      <c r="BB50" s="12"/>
      <c r="BC50" s="13"/>
      <c r="BD50" s="13"/>
      <c r="BE50" s="12"/>
      <c r="BF50" s="13"/>
      <c r="BG50" s="13"/>
      <c r="BH50" s="12"/>
      <c r="BI50" s="13"/>
      <c r="BJ50" s="13"/>
      <c r="BK50" s="12"/>
      <c r="BL50" s="13"/>
      <c r="BM50" s="13"/>
      <c r="BN50" s="12"/>
      <c r="BO50" s="13"/>
      <c r="BP50" s="13"/>
      <c r="BQ50" s="12"/>
      <c r="BR50" s="13"/>
      <c r="BS50" s="13"/>
      <c r="BT50" s="12"/>
      <c r="BU50" s="13"/>
      <c r="BV50" s="13"/>
    </row>
    <row r="51" spans="1:74" s="14" customFormat="1" ht="20.149999999999999" customHeight="1" x14ac:dyDescent="0.35">
      <c r="A51" s="12" t="s">
        <v>18</v>
      </c>
      <c r="B51" s="12" t="s">
        <v>3</v>
      </c>
      <c r="C51" s="12" t="s">
        <v>19</v>
      </c>
      <c r="D51" s="13">
        <f>D50-2</f>
        <v>8</v>
      </c>
      <c r="E51" s="13">
        <f t="shared" si="0"/>
        <v>7.6</v>
      </c>
      <c r="F51" s="12" t="s">
        <v>20</v>
      </c>
      <c r="G51" s="13">
        <f>G50-2</f>
        <v>19</v>
      </c>
      <c r="H51" s="13">
        <f t="shared" si="47"/>
        <v>18.05</v>
      </c>
      <c r="I51" s="12" t="s">
        <v>21</v>
      </c>
      <c r="J51" s="13">
        <f>J50-2</f>
        <v>31</v>
      </c>
      <c r="K51" s="13">
        <f t="shared" si="1"/>
        <v>29.45</v>
      </c>
      <c r="L51" s="12" t="s">
        <v>22</v>
      </c>
      <c r="M51" s="13">
        <f>M50-2</f>
        <v>46</v>
      </c>
      <c r="N51" s="13">
        <f t="shared" si="2"/>
        <v>43.699999999999996</v>
      </c>
      <c r="O51" s="12" t="s">
        <v>23</v>
      </c>
      <c r="P51" s="13">
        <f>P50-2</f>
        <v>62</v>
      </c>
      <c r="Q51" s="13">
        <f t="shared" si="3"/>
        <v>58.9</v>
      </c>
      <c r="R51" s="12" t="s">
        <v>24</v>
      </c>
      <c r="S51" s="13">
        <f>S50-2</f>
        <v>79</v>
      </c>
      <c r="T51" s="13">
        <f t="shared" si="4"/>
        <v>75.05</v>
      </c>
      <c r="U51" s="12" t="s">
        <v>25</v>
      </c>
      <c r="V51" s="13">
        <f>V50-2</f>
        <v>97</v>
      </c>
      <c r="W51" s="13">
        <f t="shared" si="5"/>
        <v>92.149999999999991</v>
      </c>
      <c r="X51" s="12" t="s">
        <v>26</v>
      </c>
      <c r="Y51" s="13">
        <f>Y50-2</f>
        <v>119</v>
      </c>
      <c r="Z51" s="13">
        <f t="shared" si="6"/>
        <v>113.05</v>
      </c>
      <c r="AA51" s="12" t="s">
        <v>27</v>
      </c>
      <c r="AB51" s="13">
        <f>AB50-2</f>
        <v>143</v>
      </c>
      <c r="AC51" s="13">
        <f t="shared" si="7"/>
        <v>135.85</v>
      </c>
      <c r="AD51" s="12" t="s">
        <v>28</v>
      </c>
      <c r="AE51" s="13">
        <f>AE50-2</f>
        <v>169</v>
      </c>
      <c r="AF51" s="13">
        <f t="shared" si="8"/>
        <v>160.54999999999998</v>
      </c>
      <c r="AG51" s="12" t="s">
        <v>29</v>
      </c>
      <c r="AH51" s="13">
        <f>AH50-2</f>
        <v>204</v>
      </c>
      <c r="AI51" s="13">
        <f t="shared" si="9"/>
        <v>193.79999999999998</v>
      </c>
      <c r="AJ51" s="12" t="s">
        <v>30</v>
      </c>
      <c r="AK51" s="13">
        <f>AK50-2</f>
        <v>274</v>
      </c>
      <c r="AL51" s="13">
        <f t="shared" si="10"/>
        <v>260.3</v>
      </c>
      <c r="AM51" s="12" t="s">
        <v>31</v>
      </c>
      <c r="AN51" s="13">
        <f>AN50-2</f>
        <v>354</v>
      </c>
      <c r="AO51" s="13">
        <f t="shared" si="11"/>
        <v>336.3</v>
      </c>
      <c r="AP51" s="12" t="s">
        <v>32</v>
      </c>
      <c r="AQ51" s="13">
        <f>AQ50-2</f>
        <v>474</v>
      </c>
      <c r="AR51" s="13">
        <f t="shared" si="12"/>
        <v>450.29999999999995</v>
      </c>
      <c r="AS51" s="12" t="s">
        <v>33</v>
      </c>
      <c r="AT51" s="13">
        <f>AT50-2</f>
        <v>644</v>
      </c>
      <c r="AU51" s="13">
        <f t="shared" si="13"/>
        <v>611.79999999999995</v>
      </c>
      <c r="AV51" s="12"/>
      <c r="AW51" s="13"/>
      <c r="AX51" s="13"/>
      <c r="AY51" s="12"/>
      <c r="AZ51" s="13"/>
      <c r="BA51" s="13"/>
      <c r="BB51" s="12"/>
      <c r="BC51" s="13"/>
      <c r="BD51" s="13"/>
      <c r="BE51" s="12"/>
      <c r="BF51" s="13"/>
      <c r="BG51" s="13"/>
      <c r="BH51" s="12"/>
      <c r="BI51" s="13"/>
      <c r="BJ51" s="13"/>
      <c r="BK51" s="12"/>
      <c r="BL51" s="13"/>
      <c r="BM51" s="13"/>
      <c r="BN51" s="12"/>
      <c r="BO51" s="13"/>
      <c r="BP51" s="13"/>
      <c r="BQ51" s="12"/>
      <c r="BR51" s="13"/>
      <c r="BS51" s="13"/>
      <c r="BT51" s="12"/>
      <c r="BU51" s="13"/>
      <c r="BV51" s="13"/>
    </row>
    <row r="52" spans="1:74" s="14" customFormat="1" ht="20.149999999999999" customHeight="1" x14ac:dyDescent="0.35">
      <c r="A52" s="12" t="s">
        <v>18</v>
      </c>
      <c r="B52" s="12" t="s">
        <v>4</v>
      </c>
      <c r="C52" s="12" t="s">
        <v>19</v>
      </c>
      <c r="D52" s="13">
        <f>D51-1</f>
        <v>7</v>
      </c>
      <c r="E52" s="13">
        <f t="shared" si="0"/>
        <v>6.6499999999999995</v>
      </c>
      <c r="F52" s="12" t="s">
        <v>20</v>
      </c>
      <c r="G52" s="13">
        <f>G51-1</f>
        <v>18</v>
      </c>
      <c r="H52" s="13">
        <f t="shared" si="47"/>
        <v>17.099999999999998</v>
      </c>
      <c r="I52" s="12" t="s">
        <v>21</v>
      </c>
      <c r="J52" s="13">
        <f>J51-1</f>
        <v>30</v>
      </c>
      <c r="K52" s="13">
        <f t="shared" si="1"/>
        <v>28.5</v>
      </c>
      <c r="L52" s="12" t="s">
        <v>22</v>
      </c>
      <c r="M52" s="13">
        <f>M51-1</f>
        <v>45</v>
      </c>
      <c r="N52" s="13">
        <f t="shared" si="2"/>
        <v>42.75</v>
      </c>
      <c r="O52" s="12" t="s">
        <v>23</v>
      </c>
      <c r="P52" s="13">
        <f>P51-1</f>
        <v>61</v>
      </c>
      <c r="Q52" s="13">
        <f t="shared" si="3"/>
        <v>57.949999999999996</v>
      </c>
      <c r="R52" s="12" t="s">
        <v>24</v>
      </c>
      <c r="S52" s="13">
        <f>S51-1</f>
        <v>78</v>
      </c>
      <c r="T52" s="13">
        <f t="shared" si="4"/>
        <v>74.099999999999994</v>
      </c>
      <c r="U52" s="12" t="s">
        <v>25</v>
      </c>
      <c r="V52" s="13">
        <f>V51-1</f>
        <v>96</v>
      </c>
      <c r="W52" s="13">
        <f t="shared" si="5"/>
        <v>91.199999999999989</v>
      </c>
      <c r="X52" s="12" t="s">
        <v>26</v>
      </c>
      <c r="Y52" s="13">
        <f>Y51-1</f>
        <v>118</v>
      </c>
      <c r="Z52" s="13">
        <f t="shared" si="6"/>
        <v>112.1</v>
      </c>
      <c r="AA52" s="12" t="s">
        <v>27</v>
      </c>
      <c r="AB52" s="13">
        <f>AB51-1</f>
        <v>142</v>
      </c>
      <c r="AC52" s="13">
        <f t="shared" si="7"/>
        <v>134.9</v>
      </c>
      <c r="AD52" s="12" t="s">
        <v>28</v>
      </c>
      <c r="AE52" s="13">
        <f>AE51-1</f>
        <v>168</v>
      </c>
      <c r="AF52" s="13">
        <f t="shared" si="8"/>
        <v>159.6</v>
      </c>
      <c r="AG52" s="12" t="s">
        <v>29</v>
      </c>
      <c r="AH52" s="13">
        <f>AH51-1</f>
        <v>203</v>
      </c>
      <c r="AI52" s="13">
        <f t="shared" si="9"/>
        <v>192.85</v>
      </c>
      <c r="AJ52" s="12" t="s">
        <v>30</v>
      </c>
      <c r="AK52" s="13">
        <f>AK51-1</f>
        <v>273</v>
      </c>
      <c r="AL52" s="13">
        <f t="shared" si="10"/>
        <v>259.34999999999997</v>
      </c>
      <c r="AM52" s="12" t="s">
        <v>31</v>
      </c>
      <c r="AN52" s="13">
        <f>AN51-1</f>
        <v>353</v>
      </c>
      <c r="AO52" s="13">
        <f t="shared" si="11"/>
        <v>335.34999999999997</v>
      </c>
      <c r="AP52" s="12" t="s">
        <v>32</v>
      </c>
      <c r="AQ52" s="13">
        <f>AQ51-1</f>
        <v>473</v>
      </c>
      <c r="AR52" s="13">
        <f t="shared" si="12"/>
        <v>449.34999999999997</v>
      </c>
      <c r="AS52" s="12" t="s">
        <v>33</v>
      </c>
      <c r="AT52" s="13">
        <f>AT51-1</f>
        <v>643</v>
      </c>
      <c r="AU52" s="13">
        <f t="shared" si="13"/>
        <v>610.85</v>
      </c>
      <c r="AV52" s="12"/>
      <c r="AW52" s="13"/>
      <c r="AX52" s="13"/>
      <c r="AY52" s="12"/>
      <c r="AZ52" s="13"/>
      <c r="BA52" s="13"/>
      <c r="BB52" s="12"/>
      <c r="BC52" s="13"/>
      <c r="BD52" s="13"/>
      <c r="BE52" s="12"/>
      <c r="BF52" s="13"/>
      <c r="BG52" s="13"/>
      <c r="BH52" s="12"/>
      <c r="BI52" s="13"/>
      <c r="BJ52" s="13"/>
      <c r="BK52" s="12"/>
      <c r="BL52" s="13"/>
      <c r="BM52" s="13"/>
      <c r="BN52" s="12"/>
      <c r="BO52" s="13"/>
      <c r="BP52" s="13"/>
      <c r="BQ52" s="12"/>
      <c r="BR52" s="13"/>
      <c r="BS52" s="13"/>
      <c r="BT52" s="12"/>
      <c r="BU52" s="13"/>
      <c r="BV52" s="13"/>
    </row>
    <row r="53" spans="1:74" s="14" customFormat="1" ht="20.149999999999999" customHeight="1" x14ac:dyDescent="0.35">
      <c r="A53" s="12" t="s">
        <v>18</v>
      </c>
      <c r="B53" s="12" t="s">
        <v>5</v>
      </c>
      <c r="C53" s="12" t="s">
        <v>19</v>
      </c>
      <c r="D53" s="13">
        <f>D52-1</f>
        <v>6</v>
      </c>
      <c r="E53" s="13">
        <f t="shared" si="0"/>
        <v>5.6999999999999993</v>
      </c>
      <c r="F53" s="12" t="s">
        <v>20</v>
      </c>
      <c r="G53" s="13">
        <f>G52-1</f>
        <v>17</v>
      </c>
      <c r="H53" s="13">
        <f t="shared" si="47"/>
        <v>16.149999999999999</v>
      </c>
      <c r="I53" s="12" t="s">
        <v>21</v>
      </c>
      <c r="J53" s="13">
        <f>J52-1</f>
        <v>29</v>
      </c>
      <c r="K53" s="13">
        <f t="shared" si="1"/>
        <v>27.549999999999997</v>
      </c>
      <c r="L53" s="12" t="s">
        <v>22</v>
      </c>
      <c r="M53" s="13">
        <f>M52-1</f>
        <v>44</v>
      </c>
      <c r="N53" s="13">
        <f t="shared" si="2"/>
        <v>41.8</v>
      </c>
      <c r="O53" s="12" t="s">
        <v>23</v>
      </c>
      <c r="P53" s="13">
        <f>P52-1</f>
        <v>60</v>
      </c>
      <c r="Q53" s="13">
        <f t="shared" si="3"/>
        <v>57</v>
      </c>
      <c r="R53" s="12" t="s">
        <v>24</v>
      </c>
      <c r="S53" s="13">
        <f>S52-1</f>
        <v>77</v>
      </c>
      <c r="T53" s="13">
        <f t="shared" si="4"/>
        <v>73.149999999999991</v>
      </c>
      <c r="U53" s="12" t="s">
        <v>25</v>
      </c>
      <c r="V53" s="13">
        <f>V52-1</f>
        <v>95</v>
      </c>
      <c r="W53" s="13">
        <f t="shared" si="5"/>
        <v>90.25</v>
      </c>
      <c r="X53" s="12" t="s">
        <v>26</v>
      </c>
      <c r="Y53" s="13">
        <f>Y52-1</f>
        <v>117</v>
      </c>
      <c r="Z53" s="13">
        <f t="shared" si="6"/>
        <v>111.14999999999999</v>
      </c>
      <c r="AA53" s="12" t="s">
        <v>27</v>
      </c>
      <c r="AB53" s="13">
        <f>AB52-1</f>
        <v>141</v>
      </c>
      <c r="AC53" s="13">
        <f t="shared" si="7"/>
        <v>133.94999999999999</v>
      </c>
      <c r="AD53" s="12" t="s">
        <v>28</v>
      </c>
      <c r="AE53" s="13">
        <f>AE52-1</f>
        <v>167</v>
      </c>
      <c r="AF53" s="13">
        <f t="shared" si="8"/>
        <v>158.65</v>
      </c>
      <c r="AG53" s="12" t="s">
        <v>29</v>
      </c>
      <c r="AH53" s="13">
        <f>AH52-1</f>
        <v>202</v>
      </c>
      <c r="AI53" s="13">
        <f t="shared" si="9"/>
        <v>191.89999999999998</v>
      </c>
      <c r="AJ53" s="12" t="s">
        <v>30</v>
      </c>
      <c r="AK53" s="13">
        <f>AK52-1</f>
        <v>272</v>
      </c>
      <c r="AL53" s="13">
        <f t="shared" si="10"/>
        <v>258.39999999999998</v>
      </c>
      <c r="AM53" s="12" t="s">
        <v>31</v>
      </c>
      <c r="AN53" s="13">
        <f>AN52-1</f>
        <v>352</v>
      </c>
      <c r="AO53" s="13">
        <f t="shared" si="11"/>
        <v>334.4</v>
      </c>
      <c r="AP53" s="12" t="s">
        <v>32</v>
      </c>
      <c r="AQ53" s="13">
        <f>AQ52-1</f>
        <v>472</v>
      </c>
      <c r="AR53" s="13">
        <f t="shared" si="12"/>
        <v>448.4</v>
      </c>
      <c r="AS53" s="12" t="s">
        <v>33</v>
      </c>
      <c r="AT53" s="13">
        <f>AT52-1</f>
        <v>642</v>
      </c>
      <c r="AU53" s="13">
        <f t="shared" si="13"/>
        <v>609.9</v>
      </c>
      <c r="AV53" s="12"/>
      <c r="AW53" s="13"/>
      <c r="AX53" s="13"/>
      <c r="AY53" s="12"/>
      <c r="AZ53" s="13"/>
      <c r="BA53" s="13"/>
      <c r="BB53" s="12"/>
      <c r="BC53" s="13"/>
      <c r="BD53" s="13"/>
      <c r="BE53" s="12"/>
      <c r="BF53" s="13"/>
      <c r="BG53" s="13"/>
      <c r="BH53" s="12"/>
      <c r="BI53" s="13"/>
      <c r="BJ53" s="13"/>
      <c r="BK53" s="12"/>
      <c r="BL53" s="13"/>
      <c r="BM53" s="13"/>
      <c r="BN53" s="12"/>
      <c r="BO53" s="13"/>
      <c r="BP53" s="13"/>
      <c r="BQ53" s="12"/>
      <c r="BR53" s="13"/>
      <c r="BS53" s="13"/>
      <c r="BT53" s="12"/>
      <c r="BU53" s="13"/>
      <c r="BV53" s="13"/>
    </row>
    <row r="54" spans="1:74" s="14" customFormat="1" ht="20.149999999999999" customHeight="1" x14ac:dyDescent="0.35">
      <c r="A54" s="12" t="s">
        <v>18</v>
      </c>
      <c r="B54" s="12" t="s">
        <v>6</v>
      </c>
      <c r="C54" s="12" t="s">
        <v>19</v>
      </c>
      <c r="D54" s="13">
        <f>D53-1</f>
        <v>5</v>
      </c>
      <c r="E54" s="13">
        <f t="shared" si="0"/>
        <v>4.75</v>
      </c>
      <c r="F54" s="12" t="s">
        <v>20</v>
      </c>
      <c r="G54" s="13">
        <f>G53-1</f>
        <v>16</v>
      </c>
      <c r="H54" s="13">
        <f t="shared" si="47"/>
        <v>15.2</v>
      </c>
      <c r="I54" s="12" t="s">
        <v>21</v>
      </c>
      <c r="J54" s="13">
        <f>J53-1</f>
        <v>28</v>
      </c>
      <c r="K54" s="13">
        <f t="shared" si="1"/>
        <v>26.599999999999998</v>
      </c>
      <c r="L54" s="12" t="s">
        <v>22</v>
      </c>
      <c r="M54" s="13">
        <f>M53-1</f>
        <v>43</v>
      </c>
      <c r="N54" s="13">
        <f t="shared" si="2"/>
        <v>40.85</v>
      </c>
      <c r="O54" s="12" t="s">
        <v>23</v>
      </c>
      <c r="P54" s="13">
        <f>P53-1</f>
        <v>59</v>
      </c>
      <c r="Q54" s="13">
        <f t="shared" si="3"/>
        <v>56.05</v>
      </c>
      <c r="R54" s="12" t="s">
        <v>24</v>
      </c>
      <c r="S54" s="13">
        <f>S53-1</f>
        <v>76</v>
      </c>
      <c r="T54" s="13">
        <f t="shared" si="4"/>
        <v>72.2</v>
      </c>
      <c r="U54" s="12" t="s">
        <v>25</v>
      </c>
      <c r="V54" s="13">
        <f>V53-1</f>
        <v>94</v>
      </c>
      <c r="W54" s="13">
        <f t="shared" si="5"/>
        <v>89.3</v>
      </c>
      <c r="X54" s="12" t="s">
        <v>26</v>
      </c>
      <c r="Y54" s="13">
        <f>Y53-1</f>
        <v>116</v>
      </c>
      <c r="Z54" s="13">
        <f t="shared" si="6"/>
        <v>110.19999999999999</v>
      </c>
      <c r="AA54" s="12" t="s">
        <v>27</v>
      </c>
      <c r="AB54" s="13">
        <f>AB53-1</f>
        <v>140</v>
      </c>
      <c r="AC54" s="13">
        <f t="shared" si="7"/>
        <v>133</v>
      </c>
      <c r="AD54" s="12" t="s">
        <v>28</v>
      </c>
      <c r="AE54" s="13">
        <f>AE53-1</f>
        <v>166</v>
      </c>
      <c r="AF54" s="13">
        <f t="shared" si="8"/>
        <v>157.69999999999999</v>
      </c>
      <c r="AG54" s="12" t="s">
        <v>29</v>
      </c>
      <c r="AH54" s="13">
        <f>AH53-1</f>
        <v>201</v>
      </c>
      <c r="AI54" s="13">
        <f t="shared" si="9"/>
        <v>190.95</v>
      </c>
      <c r="AJ54" s="12" t="s">
        <v>30</v>
      </c>
      <c r="AK54" s="13">
        <f>AK53-1</f>
        <v>271</v>
      </c>
      <c r="AL54" s="13">
        <f t="shared" si="10"/>
        <v>257.45</v>
      </c>
      <c r="AM54" s="12" t="s">
        <v>31</v>
      </c>
      <c r="AN54" s="13">
        <f>AN53-1</f>
        <v>351</v>
      </c>
      <c r="AO54" s="13">
        <f t="shared" si="11"/>
        <v>333.45</v>
      </c>
      <c r="AP54" s="12" t="s">
        <v>32</v>
      </c>
      <c r="AQ54" s="13">
        <f>AQ53-1</f>
        <v>471</v>
      </c>
      <c r="AR54" s="13">
        <f t="shared" si="12"/>
        <v>447.45</v>
      </c>
      <c r="AS54" s="12" t="s">
        <v>33</v>
      </c>
      <c r="AT54" s="13">
        <f>AT53-1</f>
        <v>641</v>
      </c>
      <c r="AU54" s="13">
        <f t="shared" si="13"/>
        <v>608.94999999999993</v>
      </c>
      <c r="AV54" s="12"/>
      <c r="AW54" s="13"/>
      <c r="AX54" s="13"/>
      <c r="AY54" s="12"/>
      <c r="AZ54" s="13"/>
      <c r="BA54" s="13"/>
      <c r="BB54" s="12"/>
      <c r="BC54" s="13"/>
      <c r="BD54" s="13"/>
      <c r="BE54" s="12"/>
      <c r="BF54" s="13"/>
      <c r="BG54" s="13"/>
      <c r="BH54" s="12"/>
      <c r="BI54" s="13"/>
      <c r="BJ54" s="13"/>
      <c r="BK54" s="12"/>
      <c r="BL54" s="13"/>
      <c r="BM54" s="13"/>
      <c r="BN54" s="12"/>
      <c r="BO54" s="13"/>
      <c r="BP54" s="13"/>
      <c r="BQ54" s="12"/>
      <c r="BR54" s="13"/>
      <c r="BS54" s="13"/>
      <c r="BT54" s="12"/>
      <c r="BU54" s="13"/>
      <c r="BV54" s="13"/>
    </row>
    <row r="55" spans="1:74" s="19" customFormat="1" ht="20.149999999999999" customHeight="1" x14ac:dyDescent="0.3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11.875</v>
      </c>
      <c r="F55" s="17" t="s">
        <v>21</v>
      </c>
      <c r="G55" s="18">
        <v>23</v>
      </c>
      <c r="H55" s="18">
        <f t="shared" si="47"/>
        <v>21.849999999999998</v>
      </c>
      <c r="I55" s="17" t="s">
        <v>22</v>
      </c>
      <c r="J55" s="18">
        <v>38</v>
      </c>
      <c r="K55" s="18">
        <f t="shared" si="1"/>
        <v>36.1</v>
      </c>
      <c r="L55" s="17" t="s">
        <v>23</v>
      </c>
      <c r="M55" s="18">
        <v>54</v>
      </c>
      <c r="N55" s="18">
        <f t="shared" si="2"/>
        <v>51.3</v>
      </c>
      <c r="O55" s="17" t="s">
        <v>24</v>
      </c>
      <c r="P55" s="18">
        <v>71</v>
      </c>
      <c r="Q55" s="18">
        <f t="shared" si="3"/>
        <v>67.45</v>
      </c>
      <c r="R55" s="17" t="s">
        <v>25</v>
      </c>
      <c r="S55" s="18">
        <v>89</v>
      </c>
      <c r="T55" s="18">
        <f t="shared" si="4"/>
        <v>84.55</v>
      </c>
      <c r="U55" s="17" t="s">
        <v>26</v>
      </c>
      <c r="V55" s="18">
        <v>111</v>
      </c>
      <c r="W55" s="18">
        <f t="shared" si="5"/>
        <v>105.44999999999999</v>
      </c>
      <c r="X55" s="17" t="s">
        <v>27</v>
      </c>
      <c r="Y55" s="18">
        <v>135</v>
      </c>
      <c r="Z55" s="18">
        <f t="shared" si="6"/>
        <v>128.25</v>
      </c>
      <c r="AA55" s="17" t="s">
        <v>28</v>
      </c>
      <c r="AB55" s="18">
        <v>161</v>
      </c>
      <c r="AC55" s="18">
        <f t="shared" si="7"/>
        <v>152.94999999999999</v>
      </c>
      <c r="AD55" s="17" t="s">
        <v>29</v>
      </c>
      <c r="AE55" s="18">
        <v>196</v>
      </c>
      <c r="AF55" s="18">
        <f t="shared" si="8"/>
        <v>186.2</v>
      </c>
      <c r="AG55" s="17" t="s">
        <v>30</v>
      </c>
      <c r="AH55" s="18">
        <v>266</v>
      </c>
      <c r="AI55" s="18">
        <f t="shared" si="9"/>
        <v>252.7</v>
      </c>
      <c r="AJ55" s="17" t="s">
        <v>31</v>
      </c>
      <c r="AK55" s="18">
        <v>346</v>
      </c>
      <c r="AL55" s="18">
        <f t="shared" si="10"/>
        <v>328.7</v>
      </c>
      <c r="AM55" s="17" t="s">
        <v>32</v>
      </c>
      <c r="AN55" s="18">
        <v>466</v>
      </c>
      <c r="AO55" s="18">
        <f t="shared" si="11"/>
        <v>442.7</v>
      </c>
      <c r="AP55" s="17" t="s">
        <v>33</v>
      </c>
      <c r="AQ55" s="18">
        <v>636</v>
      </c>
      <c r="AR55" s="18">
        <f t="shared" si="12"/>
        <v>604.19999999999993</v>
      </c>
      <c r="AS55" s="17"/>
      <c r="AT55" s="18"/>
      <c r="AU55" s="18"/>
      <c r="AV55" s="17"/>
      <c r="AW55" s="18"/>
      <c r="AX55" s="18"/>
      <c r="AY55" s="17"/>
      <c r="AZ55" s="18"/>
      <c r="BA55" s="18"/>
      <c r="BB55" s="17"/>
      <c r="BC55" s="18"/>
      <c r="BD55" s="18"/>
      <c r="BE55" s="17"/>
      <c r="BF55" s="18"/>
      <c r="BG55" s="18"/>
      <c r="BH55" s="17"/>
      <c r="BI55" s="18"/>
      <c r="BJ55" s="18"/>
      <c r="BK55" s="17"/>
      <c r="BL55" s="18"/>
      <c r="BM55" s="18"/>
      <c r="BN55" s="17"/>
      <c r="BO55" s="18"/>
      <c r="BP55" s="18"/>
      <c r="BQ55" s="17"/>
      <c r="BR55" s="18"/>
      <c r="BS55" s="18"/>
      <c r="BT55" s="17"/>
      <c r="BU55" s="18"/>
      <c r="BV55" s="18"/>
    </row>
    <row r="56" spans="1:74" s="19" customFormat="1" ht="20.149999999999999" customHeight="1" x14ac:dyDescent="0.35">
      <c r="A56" s="17" t="s">
        <v>19</v>
      </c>
      <c r="B56" s="17" t="s">
        <v>3</v>
      </c>
      <c r="C56" s="17" t="s">
        <v>20</v>
      </c>
      <c r="D56" s="18">
        <f>D55-1.3</f>
        <v>11.2</v>
      </c>
      <c r="E56" s="18">
        <f t="shared" si="0"/>
        <v>10.639999999999999</v>
      </c>
      <c r="F56" s="17" t="s">
        <v>21</v>
      </c>
      <c r="G56" s="18">
        <f>G55-1.3</f>
        <v>21.7</v>
      </c>
      <c r="H56" s="18">
        <f t="shared" si="47"/>
        <v>20.614999999999998</v>
      </c>
      <c r="I56" s="17" t="s">
        <v>22</v>
      </c>
      <c r="J56" s="18">
        <f>J55-1.3</f>
        <v>36.700000000000003</v>
      </c>
      <c r="K56" s="18">
        <f t="shared" si="1"/>
        <v>34.865000000000002</v>
      </c>
      <c r="L56" s="17" t="s">
        <v>23</v>
      </c>
      <c r="M56" s="18">
        <f>M55-1.3</f>
        <v>52.7</v>
      </c>
      <c r="N56" s="18">
        <f t="shared" si="2"/>
        <v>50.064999999999998</v>
      </c>
      <c r="O56" s="17" t="s">
        <v>24</v>
      </c>
      <c r="P56" s="18">
        <f>P55-1.3</f>
        <v>69.7</v>
      </c>
      <c r="Q56" s="18">
        <f t="shared" si="3"/>
        <v>66.215000000000003</v>
      </c>
      <c r="R56" s="17" t="s">
        <v>25</v>
      </c>
      <c r="S56" s="18">
        <f>S55-1.3</f>
        <v>87.7</v>
      </c>
      <c r="T56" s="18">
        <f t="shared" si="4"/>
        <v>83.314999999999998</v>
      </c>
      <c r="U56" s="17" t="s">
        <v>26</v>
      </c>
      <c r="V56" s="18">
        <f>V55-1.3</f>
        <v>109.7</v>
      </c>
      <c r="W56" s="18">
        <f t="shared" si="5"/>
        <v>104.215</v>
      </c>
      <c r="X56" s="17" t="s">
        <v>27</v>
      </c>
      <c r="Y56" s="18">
        <f>Y55-1.3</f>
        <v>133.69999999999999</v>
      </c>
      <c r="Z56" s="18">
        <f t="shared" si="6"/>
        <v>127.01499999999999</v>
      </c>
      <c r="AA56" s="17" t="s">
        <v>28</v>
      </c>
      <c r="AB56" s="18">
        <f>AB55-1.3</f>
        <v>159.69999999999999</v>
      </c>
      <c r="AC56" s="18">
        <f t="shared" si="7"/>
        <v>151.71499999999997</v>
      </c>
      <c r="AD56" s="17" t="s">
        <v>29</v>
      </c>
      <c r="AE56" s="18">
        <f>AE55-1.3</f>
        <v>194.7</v>
      </c>
      <c r="AF56" s="18">
        <f t="shared" si="8"/>
        <v>184.96499999999997</v>
      </c>
      <c r="AG56" s="17" t="s">
        <v>30</v>
      </c>
      <c r="AH56" s="18">
        <f>AH55-1.3</f>
        <v>264.7</v>
      </c>
      <c r="AI56" s="18">
        <f t="shared" si="9"/>
        <v>251.46499999999997</v>
      </c>
      <c r="AJ56" s="17" t="s">
        <v>31</v>
      </c>
      <c r="AK56" s="18">
        <f>AK55-1.3</f>
        <v>344.7</v>
      </c>
      <c r="AL56" s="18">
        <f t="shared" si="10"/>
        <v>327.46499999999997</v>
      </c>
      <c r="AM56" s="17" t="s">
        <v>32</v>
      </c>
      <c r="AN56" s="18">
        <f>AN55-1.3</f>
        <v>464.7</v>
      </c>
      <c r="AO56" s="18">
        <f t="shared" si="11"/>
        <v>441.46499999999997</v>
      </c>
      <c r="AP56" s="17" t="s">
        <v>33</v>
      </c>
      <c r="AQ56" s="18">
        <f>AQ55-1.3</f>
        <v>634.70000000000005</v>
      </c>
      <c r="AR56" s="18">
        <f t="shared" si="12"/>
        <v>602.96500000000003</v>
      </c>
      <c r="AS56" s="17"/>
      <c r="AT56" s="18"/>
      <c r="AU56" s="18"/>
      <c r="AV56" s="17"/>
      <c r="AW56" s="18"/>
      <c r="AX56" s="18"/>
      <c r="AY56" s="17"/>
      <c r="AZ56" s="18"/>
      <c r="BA56" s="18"/>
      <c r="BB56" s="17"/>
      <c r="BC56" s="18"/>
      <c r="BD56" s="18"/>
      <c r="BE56" s="17"/>
      <c r="BF56" s="18"/>
      <c r="BG56" s="18"/>
      <c r="BH56" s="17"/>
      <c r="BI56" s="18"/>
      <c r="BJ56" s="18"/>
      <c r="BK56" s="17"/>
      <c r="BL56" s="18"/>
      <c r="BM56" s="18"/>
      <c r="BN56" s="17"/>
      <c r="BO56" s="18"/>
      <c r="BP56" s="18"/>
      <c r="BQ56" s="17"/>
      <c r="BR56" s="18"/>
      <c r="BS56" s="18"/>
      <c r="BT56" s="17"/>
      <c r="BU56" s="18"/>
      <c r="BV56" s="18"/>
    </row>
    <row r="57" spans="1:74" s="19" customFormat="1" ht="20.149999999999999" customHeight="1" x14ac:dyDescent="0.35">
      <c r="A57" s="17" t="s">
        <v>19</v>
      </c>
      <c r="B57" s="17" t="s">
        <v>4</v>
      </c>
      <c r="C57" s="17" t="s">
        <v>20</v>
      </c>
      <c r="D57" s="18">
        <f>D56-1.1</f>
        <v>10.1</v>
      </c>
      <c r="E57" s="18">
        <f t="shared" si="0"/>
        <v>9.5949999999999989</v>
      </c>
      <c r="F57" s="17" t="s">
        <v>21</v>
      </c>
      <c r="G57" s="18">
        <f>G56-1.1</f>
        <v>20.599999999999998</v>
      </c>
      <c r="H57" s="18">
        <f t="shared" si="47"/>
        <v>19.569999999999997</v>
      </c>
      <c r="I57" s="17" t="s">
        <v>22</v>
      </c>
      <c r="J57" s="18">
        <f>J56-1.1</f>
        <v>35.6</v>
      </c>
      <c r="K57" s="18">
        <f t="shared" si="1"/>
        <v>33.82</v>
      </c>
      <c r="L57" s="17" t="s">
        <v>23</v>
      </c>
      <c r="M57" s="18">
        <f>M56-1.1</f>
        <v>51.6</v>
      </c>
      <c r="N57" s="18">
        <f t="shared" si="2"/>
        <v>49.019999999999996</v>
      </c>
      <c r="O57" s="17" t="s">
        <v>24</v>
      </c>
      <c r="P57" s="18">
        <f>P56-1.1</f>
        <v>68.600000000000009</v>
      </c>
      <c r="Q57" s="18">
        <f t="shared" si="3"/>
        <v>65.17</v>
      </c>
      <c r="R57" s="17" t="s">
        <v>25</v>
      </c>
      <c r="S57" s="18">
        <f>S56-1.1</f>
        <v>86.600000000000009</v>
      </c>
      <c r="T57" s="18">
        <f t="shared" si="4"/>
        <v>82.27000000000001</v>
      </c>
      <c r="U57" s="17" t="s">
        <v>26</v>
      </c>
      <c r="V57" s="18">
        <f>V56-1.1</f>
        <v>108.60000000000001</v>
      </c>
      <c r="W57" s="18">
        <f t="shared" si="5"/>
        <v>103.17</v>
      </c>
      <c r="X57" s="17" t="s">
        <v>27</v>
      </c>
      <c r="Y57" s="18">
        <f>Y56-1.1</f>
        <v>132.6</v>
      </c>
      <c r="Z57" s="18">
        <f t="shared" si="6"/>
        <v>125.96999999999998</v>
      </c>
      <c r="AA57" s="17" t="s">
        <v>28</v>
      </c>
      <c r="AB57" s="18">
        <f>AB56-1.1</f>
        <v>158.6</v>
      </c>
      <c r="AC57" s="18">
        <f t="shared" si="7"/>
        <v>150.66999999999999</v>
      </c>
      <c r="AD57" s="17" t="s">
        <v>29</v>
      </c>
      <c r="AE57" s="18">
        <f>AE56-1.1</f>
        <v>193.6</v>
      </c>
      <c r="AF57" s="18">
        <f t="shared" si="8"/>
        <v>183.92</v>
      </c>
      <c r="AG57" s="17" t="s">
        <v>30</v>
      </c>
      <c r="AH57" s="18">
        <f>AH56-1.1</f>
        <v>263.59999999999997</v>
      </c>
      <c r="AI57" s="18">
        <f t="shared" si="9"/>
        <v>250.41999999999996</v>
      </c>
      <c r="AJ57" s="17" t="s">
        <v>31</v>
      </c>
      <c r="AK57" s="18">
        <f>AK56-1.1</f>
        <v>343.59999999999997</v>
      </c>
      <c r="AL57" s="18">
        <f t="shared" si="10"/>
        <v>326.41999999999996</v>
      </c>
      <c r="AM57" s="17" t="s">
        <v>32</v>
      </c>
      <c r="AN57" s="18">
        <f>AN56-1.1</f>
        <v>463.59999999999997</v>
      </c>
      <c r="AO57" s="18">
        <f t="shared" si="11"/>
        <v>440.41999999999996</v>
      </c>
      <c r="AP57" s="17" t="s">
        <v>33</v>
      </c>
      <c r="AQ57" s="18">
        <f>AQ56-1.1</f>
        <v>633.6</v>
      </c>
      <c r="AR57" s="18">
        <f t="shared" si="12"/>
        <v>601.91999999999996</v>
      </c>
      <c r="AS57" s="17"/>
      <c r="AT57" s="18"/>
      <c r="AU57" s="18"/>
      <c r="AV57" s="17"/>
      <c r="AW57" s="18"/>
      <c r="AX57" s="18"/>
      <c r="AY57" s="17"/>
      <c r="AZ57" s="18"/>
      <c r="BA57" s="18"/>
      <c r="BB57" s="17"/>
      <c r="BC57" s="18"/>
      <c r="BD57" s="18"/>
      <c r="BE57" s="17"/>
      <c r="BF57" s="18"/>
      <c r="BG57" s="18"/>
      <c r="BH57" s="17"/>
      <c r="BI57" s="18"/>
      <c r="BJ57" s="18"/>
      <c r="BK57" s="17"/>
      <c r="BL57" s="18"/>
      <c r="BM57" s="18"/>
      <c r="BN57" s="17"/>
      <c r="BO57" s="18"/>
      <c r="BP57" s="18"/>
      <c r="BQ57" s="17"/>
      <c r="BR57" s="18"/>
      <c r="BS57" s="18"/>
      <c r="BT57" s="17"/>
      <c r="BU57" s="18"/>
      <c r="BV57" s="18"/>
    </row>
    <row r="58" spans="1:74" s="19" customFormat="1" ht="20.149999999999999" customHeight="1" x14ac:dyDescent="0.35">
      <c r="A58" s="17" t="s">
        <v>19</v>
      </c>
      <c r="B58" s="17" t="s">
        <v>5</v>
      </c>
      <c r="C58" s="17" t="s">
        <v>20</v>
      </c>
      <c r="D58" s="18">
        <f>D57-1.1</f>
        <v>9</v>
      </c>
      <c r="E58" s="18">
        <f t="shared" si="0"/>
        <v>8.5499999999999989</v>
      </c>
      <c r="F58" s="17" t="s">
        <v>21</v>
      </c>
      <c r="G58" s="18">
        <f>G57-1.1</f>
        <v>19.499999999999996</v>
      </c>
      <c r="H58" s="18">
        <f t="shared" si="47"/>
        <v>18.524999999999995</v>
      </c>
      <c r="I58" s="17" t="s">
        <v>22</v>
      </c>
      <c r="J58" s="18">
        <f>J57-1.1</f>
        <v>34.5</v>
      </c>
      <c r="K58" s="18">
        <f t="shared" si="1"/>
        <v>32.774999999999999</v>
      </c>
      <c r="L58" s="17" t="s">
        <v>23</v>
      </c>
      <c r="M58" s="18">
        <f>M57-1.1</f>
        <v>50.5</v>
      </c>
      <c r="N58" s="18">
        <f t="shared" si="2"/>
        <v>47.974999999999994</v>
      </c>
      <c r="O58" s="17" t="s">
        <v>24</v>
      </c>
      <c r="P58" s="18">
        <f>P57-1.1</f>
        <v>67.500000000000014</v>
      </c>
      <c r="Q58" s="18">
        <f t="shared" si="3"/>
        <v>64.125000000000014</v>
      </c>
      <c r="R58" s="17" t="s">
        <v>25</v>
      </c>
      <c r="S58" s="18">
        <f>S57-1.1</f>
        <v>85.500000000000014</v>
      </c>
      <c r="T58" s="18">
        <f t="shared" si="4"/>
        <v>81.225000000000009</v>
      </c>
      <c r="U58" s="17" t="s">
        <v>26</v>
      </c>
      <c r="V58" s="18">
        <f>V57-1.1</f>
        <v>107.50000000000001</v>
      </c>
      <c r="W58" s="18">
        <f t="shared" si="5"/>
        <v>102.12500000000001</v>
      </c>
      <c r="X58" s="17" t="s">
        <v>27</v>
      </c>
      <c r="Y58" s="18">
        <f>Y57-1.1</f>
        <v>131.5</v>
      </c>
      <c r="Z58" s="18">
        <f t="shared" si="6"/>
        <v>124.925</v>
      </c>
      <c r="AA58" s="17" t="s">
        <v>28</v>
      </c>
      <c r="AB58" s="18">
        <f>AB57-1.1</f>
        <v>157.5</v>
      </c>
      <c r="AC58" s="18">
        <f t="shared" si="7"/>
        <v>149.625</v>
      </c>
      <c r="AD58" s="17" t="s">
        <v>29</v>
      </c>
      <c r="AE58" s="18">
        <f>AE57-1.1</f>
        <v>192.5</v>
      </c>
      <c r="AF58" s="18">
        <f t="shared" si="8"/>
        <v>182.875</v>
      </c>
      <c r="AG58" s="17" t="s">
        <v>30</v>
      </c>
      <c r="AH58" s="18">
        <f>AH57-1.1</f>
        <v>262.49999999999994</v>
      </c>
      <c r="AI58" s="18">
        <f t="shared" si="9"/>
        <v>249.37499999999994</v>
      </c>
      <c r="AJ58" s="17" t="s">
        <v>31</v>
      </c>
      <c r="AK58" s="18">
        <f>AK57-1.1</f>
        <v>342.49999999999994</v>
      </c>
      <c r="AL58" s="18">
        <f t="shared" si="10"/>
        <v>325.37499999999994</v>
      </c>
      <c r="AM58" s="17" t="s">
        <v>32</v>
      </c>
      <c r="AN58" s="18">
        <f>AN57-1.1</f>
        <v>462.49999999999994</v>
      </c>
      <c r="AO58" s="18">
        <f t="shared" si="11"/>
        <v>439.37499999999994</v>
      </c>
      <c r="AP58" s="17" t="s">
        <v>33</v>
      </c>
      <c r="AQ58" s="18">
        <f>AQ57-1.1</f>
        <v>632.5</v>
      </c>
      <c r="AR58" s="18">
        <f t="shared" si="12"/>
        <v>600.875</v>
      </c>
      <c r="AS58" s="17"/>
      <c r="AT58" s="18"/>
      <c r="AU58" s="18"/>
      <c r="AV58" s="17"/>
      <c r="AW58" s="18"/>
      <c r="AX58" s="18"/>
      <c r="AY58" s="17"/>
      <c r="AZ58" s="18"/>
      <c r="BA58" s="18"/>
      <c r="BB58" s="17"/>
      <c r="BC58" s="18"/>
      <c r="BD58" s="18"/>
      <c r="BE58" s="17"/>
      <c r="BF58" s="18"/>
      <c r="BG58" s="18"/>
      <c r="BH58" s="17"/>
      <c r="BI58" s="18"/>
      <c r="BJ58" s="18"/>
      <c r="BK58" s="17"/>
      <c r="BL58" s="18"/>
      <c r="BM58" s="18"/>
      <c r="BN58" s="17"/>
      <c r="BO58" s="18"/>
      <c r="BP58" s="18"/>
      <c r="BQ58" s="17"/>
      <c r="BR58" s="18"/>
      <c r="BS58" s="18"/>
      <c r="BT58" s="17"/>
      <c r="BU58" s="18"/>
      <c r="BV58" s="18"/>
    </row>
    <row r="59" spans="1:74" s="19" customFormat="1" ht="20.149999999999999" customHeight="1" x14ac:dyDescent="0.35">
      <c r="A59" s="17" t="s">
        <v>19</v>
      </c>
      <c r="B59" s="17" t="s">
        <v>6</v>
      </c>
      <c r="C59" s="17" t="s">
        <v>20</v>
      </c>
      <c r="D59" s="18">
        <f>D58-1.1</f>
        <v>7.9</v>
      </c>
      <c r="E59" s="18">
        <f t="shared" si="0"/>
        <v>7.5049999999999999</v>
      </c>
      <c r="F59" s="17" t="s">
        <v>21</v>
      </c>
      <c r="G59" s="18">
        <f>G58-1.1</f>
        <v>18.399999999999995</v>
      </c>
      <c r="H59" s="18">
        <f t="shared" si="47"/>
        <v>17.479999999999993</v>
      </c>
      <c r="I59" s="17" t="s">
        <v>22</v>
      </c>
      <c r="J59" s="18">
        <f>J58-1.1</f>
        <v>33.4</v>
      </c>
      <c r="K59" s="18">
        <f t="shared" si="1"/>
        <v>31.729999999999997</v>
      </c>
      <c r="L59" s="17" t="s">
        <v>23</v>
      </c>
      <c r="M59" s="18">
        <f>M58-1.1</f>
        <v>49.4</v>
      </c>
      <c r="N59" s="18">
        <f t="shared" si="2"/>
        <v>46.93</v>
      </c>
      <c r="O59" s="17" t="s">
        <v>24</v>
      </c>
      <c r="P59" s="18">
        <f>P58-1.1</f>
        <v>66.40000000000002</v>
      </c>
      <c r="Q59" s="18">
        <f t="shared" si="3"/>
        <v>63.080000000000013</v>
      </c>
      <c r="R59" s="17" t="s">
        <v>25</v>
      </c>
      <c r="S59" s="18">
        <f>S58-1.1</f>
        <v>84.40000000000002</v>
      </c>
      <c r="T59" s="18">
        <f t="shared" si="4"/>
        <v>80.180000000000021</v>
      </c>
      <c r="U59" s="17" t="s">
        <v>26</v>
      </c>
      <c r="V59" s="18">
        <f>V58-1.1</f>
        <v>106.40000000000002</v>
      </c>
      <c r="W59" s="18">
        <f t="shared" si="5"/>
        <v>101.08000000000001</v>
      </c>
      <c r="X59" s="17" t="s">
        <v>27</v>
      </c>
      <c r="Y59" s="18">
        <f>Y58-1.1</f>
        <v>130.4</v>
      </c>
      <c r="Z59" s="18">
        <f t="shared" si="6"/>
        <v>123.88</v>
      </c>
      <c r="AA59" s="17" t="s">
        <v>28</v>
      </c>
      <c r="AB59" s="18">
        <f>AB58-1.1</f>
        <v>156.4</v>
      </c>
      <c r="AC59" s="18">
        <f t="shared" si="7"/>
        <v>148.58000000000001</v>
      </c>
      <c r="AD59" s="17" t="s">
        <v>29</v>
      </c>
      <c r="AE59" s="18">
        <f>AE58-1.1</f>
        <v>191.4</v>
      </c>
      <c r="AF59" s="18">
        <f t="shared" si="8"/>
        <v>181.82999999999998</v>
      </c>
      <c r="AG59" s="17" t="s">
        <v>30</v>
      </c>
      <c r="AH59" s="18">
        <f>AH58-1.1</f>
        <v>261.39999999999992</v>
      </c>
      <c r="AI59" s="18">
        <f t="shared" si="9"/>
        <v>248.3299999999999</v>
      </c>
      <c r="AJ59" s="17" t="s">
        <v>31</v>
      </c>
      <c r="AK59" s="18">
        <f>AK58-1.1</f>
        <v>341.39999999999992</v>
      </c>
      <c r="AL59" s="18">
        <f t="shared" si="10"/>
        <v>324.32999999999993</v>
      </c>
      <c r="AM59" s="17" t="s">
        <v>32</v>
      </c>
      <c r="AN59" s="18">
        <f>AN58-1.1</f>
        <v>461.39999999999992</v>
      </c>
      <c r="AO59" s="18">
        <f t="shared" si="11"/>
        <v>438.32999999999993</v>
      </c>
      <c r="AP59" s="17" t="s">
        <v>33</v>
      </c>
      <c r="AQ59" s="18">
        <f>AQ58-1.1</f>
        <v>631.4</v>
      </c>
      <c r="AR59" s="18">
        <f t="shared" si="12"/>
        <v>599.82999999999993</v>
      </c>
      <c r="AS59" s="17"/>
      <c r="AT59" s="18"/>
      <c r="AU59" s="18"/>
      <c r="AV59" s="17"/>
      <c r="AW59" s="18"/>
      <c r="AX59" s="18"/>
      <c r="AY59" s="17"/>
      <c r="AZ59" s="18"/>
      <c r="BA59" s="18"/>
      <c r="BB59" s="17"/>
      <c r="BC59" s="18"/>
      <c r="BD59" s="18"/>
      <c r="BE59" s="17"/>
      <c r="BF59" s="18"/>
      <c r="BG59" s="18"/>
      <c r="BH59" s="17"/>
      <c r="BI59" s="18"/>
      <c r="BJ59" s="18"/>
      <c r="BK59" s="17"/>
      <c r="BL59" s="18"/>
      <c r="BM59" s="18"/>
      <c r="BN59" s="17"/>
      <c r="BO59" s="18"/>
      <c r="BP59" s="18"/>
      <c r="BQ59" s="17"/>
      <c r="BR59" s="18"/>
      <c r="BS59" s="18"/>
      <c r="BT59" s="17"/>
      <c r="BU59" s="18"/>
      <c r="BV59" s="18"/>
    </row>
    <row r="60" spans="1:74" s="14" customFormat="1" ht="20.149999999999999" customHeight="1" x14ac:dyDescent="0.35">
      <c r="A60" s="12" t="s">
        <v>20</v>
      </c>
      <c r="B60" s="12" t="s">
        <v>1</v>
      </c>
      <c r="C60" s="12" t="s">
        <v>21</v>
      </c>
      <c r="D60" s="13">
        <v>12</v>
      </c>
      <c r="E60" s="13">
        <f t="shared" si="0"/>
        <v>11.399999999999999</v>
      </c>
      <c r="F60" s="12" t="s">
        <v>22</v>
      </c>
      <c r="G60" s="13">
        <v>27</v>
      </c>
      <c r="H60" s="13">
        <f t="shared" si="47"/>
        <v>25.65</v>
      </c>
      <c r="I60" s="12" t="s">
        <v>23</v>
      </c>
      <c r="J60" s="13">
        <v>43</v>
      </c>
      <c r="K60" s="13">
        <f t="shared" si="1"/>
        <v>40.85</v>
      </c>
      <c r="L60" s="12" t="s">
        <v>24</v>
      </c>
      <c r="M60" s="13">
        <v>60</v>
      </c>
      <c r="N60" s="13">
        <f t="shared" si="2"/>
        <v>57</v>
      </c>
      <c r="O60" s="12" t="s">
        <v>25</v>
      </c>
      <c r="P60" s="13">
        <v>78</v>
      </c>
      <c r="Q60" s="13">
        <f t="shared" si="3"/>
        <v>74.099999999999994</v>
      </c>
      <c r="R60" s="12" t="s">
        <v>26</v>
      </c>
      <c r="S60" s="13">
        <v>100</v>
      </c>
      <c r="T60" s="13">
        <f t="shared" si="4"/>
        <v>95</v>
      </c>
      <c r="U60" s="12" t="s">
        <v>27</v>
      </c>
      <c r="V60" s="13">
        <v>124</v>
      </c>
      <c r="W60" s="13">
        <f t="shared" si="5"/>
        <v>117.8</v>
      </c>
      <c r="X60" s="12" t="s">
        <v>28</v>
      </c>
      <c r="Y60" s="13">
        <v>150</v>
      </c>
      <c r="Z60" s="13">
        <f t="shared" si="6"/>
        <v>142.5</v>
      </c>
      <c r="AA60" s="12" t="s">
        <v>29</v>
      </c>
      <c r="AB60" s="13">
        <v>185</v>
      </c>
      <c r="AC60" s="13">
        <f t="shared" si="7"/>
        <v>175.75</v>
      </c>
      <c r="AD60" s="12" t="s">
        <v>30</v>
      </c>
      <c r="AE60" s="13">
        <v>255</v>
      </c>
      <c r="AF60" s="13">
        <f t="shared" si="8"/>
        <v>242.25</v>
      </c>
      <c r="AG60" s="12" t="s">
        <v>31</v>
      </c>
      <c r="AH60" s="13">
        <v>335</v>
      </c>
      <c r="AI60" s="13">
        <f t="shared" si="9"/>
        <v>318.25</v>
      </c>
      <c r="AJ60" s="12" t="s">
        <v>32</v>
      </c>
      <c r="AK60" s="13">
        <v>455</v>
      </c>
      <c r="AL60" s="13">
        <f t="shared" si="10"/>
        <v>432.25</v>
      </c>
      <c r="AM60" s="12" t="s">
        <v>33</v>
      </c>
      <c r="AN60" s="13">
        <v>625</v>
      </c>
      <c r="AO60" s="13">
        <f t="shared" si="11"/>
        <v>593.75</v>
      </c>
      <c r="AP60" s="12"/>
      <c r="AQ60" s="13"/>
      <c r="AR60" s="13"/>
      <c r="AS60" s="12"/>
      <c r="AT60" s="13"/>
      <c r="AU60" s="13"/>
      <c r="AV60" s="12"/>
      <c r="AW60" s="13"/>
      <c r="AX60" s="13"/>
      <c r="AY60" s="12"/>
      <c r="AZ60" s="13"/>
      <c r="BA60" s="13"/>
      <c r="BB60" s="12"/>
      <c r="BC60" s="13"/>
      <c r="BD60" s="13"/>
      <c r="BE60" s="12"/>
      <c r="BF60" s="13"/>
      <c r="BG60" s="13"/>
      <c r="BH60" s="12"/>
      <c r="BI60" s="13"/>
      <c r="BJ60" s="13"/>
      <c r="BK60" s="12"/>
      <c r="BL60" s="13"/>
      <c r="BM60" s="13"/>
      <c r="BN60" s="12"/>
      <c r="BO60" s="13"/>
      <c r="BP60" s="13"/>
      <c r="BQ60" s="12"/>
      <c r="BR60" s="13"/>
      <c r="BS60" s="13"/>
      <c r="BT60" s="12"/>
      <c r="BU60" s="13"/>
      <c r="BV60" s="13"/>
    </row>
    <row r="61" spans="1:74" s="14" customFormat="1" ht="20.149999999999999" customHeight="1" x14ac:dyDescent="0.35">
      <c r="A61" s="12" t="s">
        <v>20</v>
      </c>
      <c r="B61" s="12" t="s">
        <v>3</v>
      </c>
      <c r="C61" s="12" t="s">
        <v>21</v>
      </c>
      <c r="D61" s="13">
        <f>D60-2.4</f>
        <v>9.6</v>
      </c>
      <c r="E61" s="13">
        <f t="shared" si="0"/>
        <v>9.1199999999999992</v>
      </c>
      <c r="F61" s="12" t="s">
        <v>22</v>
      </c>
      <c r="G61" s="13">
        <f t="shared" ref="G61" si="168">G60-0.8</f>
        <v>26.2</v>
      </c>
      <c r="H61" s="13">
        <f t="shared" si="47"/>
        <v>24.889999999999997</v>
      </c>
      <c r="I61" s="12" t="s">
        <v>23</v>
      </c>
      <c r="J61" s="13">
        <f t="shared" ref="J61" si="169">J60-0.8</f>
        <v>42.2</v>
      </c>
      <c r="K61" s="13">
        <f t="shared" si="1"/>
        <v>40.090000000000003</v>
      </c>
      <c r="L61" s="12" t="s">
        <v>24</v>
      </c>
      <c r="M61" s="13">
        <f t="shared" ref="M61" si="170">M60-0.8</f>
        <v>59.2</v>
      </c>
      <c r="N61" s="13">
        <f t="shared" si="2"/>
        <v>56.24</v>
      </c>
      <c r="O61" s="12" t="s">
        <v>25</v>
      </c>
      <c r="P61" s="13">
        <f t="shared" ref="P61" si="171">P60-0.8</f>
        <v>77.2</v>
      </c>
      <c r="Q61" s="13">
        <f t="shared" si="3"/>
        <v>73.34</v>
      </c>
      <c r="R61" s="12" t="s">
        <v>26</v>
      </c>
      <c r="S61" s="13">
        <f t="shared" ref="S61" si="172">S60-0.8</f>
        <v>99.2</v>
      </c>
      <c r="T61" s="13">
        <f t="shared" si="4"/>
        <v>94.24</v>
      </c>
      <c r="U61" s="12" t="s">
        <v>27</v>
      </c>
      <c r="V61" s="13">
        <f t="shared" ref="V61" si="173">V60-0.8</f>
        <v>123.2</v>
      </c>
      <c r="W61" s="13">
        <f t="shared" si="5"/>
        <v>117.03999999999999</v>
      </c>
      <c r="X61" s="12" t="s">
        <v>28</v>
      </c>
      <c r="Y61" s="13">
        <f t="shared" ref="Y61" si="174">Y60-0.8</f>
        <v>149.19999999999999</v>
      </c>
      <c r="Z61" s="13">
        <f t="shared" si="6"/>
        <v>141.73999999999998</v>
      </c>
      <c r="AA61" s="12" t="s">
        <v>29</v>
      </c>
      <c r="AB61" s="13">
        <f t="shared" ref="AB61" si="175">AB60-0.8</f>
        <v>184.2</v>
      </c>
      <c r="AC61" s="13">
        <f t="shared" si="7"/>
        <v>174.98999999999998</v>
      </c>
      <c r="AD61" s="12" t="s">
        <v>30</v>
      </c>
      <c r="AE61" s="13">
        <f t="shared" ref="AE61" si="176">AE60-0.8</f>
        <v>254.2</v>
      </c>
      <c r="AF61" s="13">
        <f t="shared" si="8"/>
        <v>241.48999999999998</v>
      </c>
      <c r="AG61" s="12" t="s">
        <v>31</v>
      </c>
      <c r="AH61" s="13">
        <f t="shared" ref="AH61" si="177">AH60-0.8</f>
        <v>334.2</v>
      </c>
      <c r="AI61" s="13">
        <f t="shared" si="9"/>
        <v>317.48999999999995</v>
      </c>
      <c r="AJ61" s="12" t="s">
        <v>32</v>
      </c>
      <c r="AK61" s="13">
        <f t="shared" ref="AK61" si="178">AK60-0.8</f>
        <v>454.2</v>
      </c>
      <c r="AL61" s="13">
        <f t="shared" si="10"/>
        <v>431.48999999999995</v>
      </c>
      <c r="AM61" s="12" t="s">
        <v>33</v>
      </c>
      <c r="AN61" s="13">
        <f t="shared" ref="AN61" si="179">AN60-0.8</f>
        <v>624.20000000000005</v>
      </c>
      <c r="AO61" s="13">
        <f t="shared" si="11"/>
        <v>592.99</v>
      </c>
      <c r="AP61" s="12"/>
      <c r="AQ61" s="13"/>
      <c r="AR61" s="13"/>
      <c r="AS61" s="12"/>
      <c r="AT61" s="13"/>
      <c r="AU61" s="13"/>
      <c r="AV61" s="12"/>
      <c r="AW61" s="13"/>
      <c r="AX61" s="13"/>
      <c r="AY61" s="12"/>
      <c r="AZ61" s="13"/>
      <c r="BA61" s="13"/>
      <c r="BB61" s="12"/>
      <c r="BC61" s="13"/>
      <c r="BD61" s="13"/>
      <c r="BE61" s="12"/>
      <c r="BF61" s="13"/>
      <c r="BG61" s="13"/>
      <c r="BH61" s="12"/>
      <c r="BI61" s="13"/>
      <c r="BJ61" s="13"/>
      <c r="BK61" s="12"/>
      <c r="BL61" s="13"/>
      <c r="BM61" s="13"/>
      <c r="BN61" s="12"/>
      <c r="BO61" s="13"/>
      <c r="BP61" s="13"/>
      <c r="BQ61" s="12"/>
      <c r="BR61" s="13"/>
      <c r="BS61" s="13"/>
      <c r="BT61" s="12"/>
      <c r="BU61" s="13"/>
      <c r="BV61" s="13"/>
    </row>
    <row r="62" spans="1:74" s="14" customFormat="1" ht="20.149999999999999" customHeight="1" x14ac:dyDescent="0.35">
      <c r="A62" s="12" t="s">
        <v>20</v>
      </c>
      <c r="B62" s="12" t="s">
        <v>4</v>
      </c>
      <c r="C62" s="12" t="s">
        <v>21</v>
      </c>
      <c r="D62" s="13">
        <f>D61-1.2</f>
        <v>8.4</v>
      </c>
      <c r="E62" s="13">
        <f t="shared" si="0"/>
        <v>7.9799999999999995</v>
      </c>
      <c r="F62" s="12" t="s">
        <v>22</v>
      </c>
      <c r="G62" s="13">
        <f t="shared" ref="G62" si="180">G61-0.4</f>
        <v>25.8</v>
      </c>
      <c r="H62" s="13">
        <f t="shared" si="47"/>
        <v>24.509999999999998</v>
      </c>
      <c r="I62" s="12" t="s">
        <v>23</v>
      </c>
      <c r="J62" s="13">
        <f t="shared" ref="J62" si="181">J61-0.4</f>
        <v>41.800000000000004</v>
      </c>
      <c r="K62" s="13">
        <f t="shared" si="1"/>
        <v>39.71</v>
      </c>
      <c r="L62" s="12" t="s">
        <v>24</v>
      </c>
      <c r="M62" s="13">
        <f t="shared" ref="M62" si="182">M61-0.4</f>
        <v>58.800000000000004</v>
      </c>
      <c r="N62" s="13">
        <f t="shared" si="2"/>
        <v>55.86</v>
      </c>
      <c r="O62" s="12" t="s">
        <v>25</v>
      </c>
      <c r="P62" s="13">
        <f t="shared" ref="P62" si="183">P61-0.4</f>
        <v>76.8</v>
      </c>
      <c r="Q62" s="13">
        <f t="shared" si="3"/>
        <v>72.959999999999994</v>
      </c>
      <c r="R62" s="12" t="s">
        <v>26</v>
      </c>
      <c r="S62" s="13">
        <f t="shared" ref="S62" si="184">S61-0.4</f>
        <v>98.8</v>
      </c>
      <c r="T62" s="13">
        <f t="shared" si="4"/>
        <v>93.86</v>
      </c>
      <c r="U62" s="12" t="s">
        <v>27</v>
      </c>
      <c r="V62" s="13">
        <f t="shared" ref="V62" si="185">V61-0.4</f>
        <v>122.8</v>
      </c>
      <c r="W62" s="13">
        <f t="shared" si="5"/>
        <v>116.66</v>
      </c>
      <c r="X62" s="12" t="s">
        <v>28</v>
      </c>
      <c r="Y62" s="13">
        <f t="shared" ref="Y62" si="186">Y61-0.4</f>
        <v>148.79999999999998</v>
      </c>
      <c r="Z62" s="13">
        <f t="shared" si="6"/>
        <v>141.35999999999999</v>
      </c>
      <c r="AA62" s="12" t="s">
        <v>29</v>
      </c>
      <c r="AB62" s="13">
        <f t="shared" ref="AB62" si="187">AB61-0.4</f>
        <v>183.79999999999998</v>
      </c>
      <c r="AC62" s="13">
        <f t="shared" si="7"/>
        <v>174.60999999999999</v>
      </c>
      <c r="AD62" s="12" t="s">
        <v>30</v>
      </c>
      <c r="AE62" s="13">
        <f t="shared" ref="AE62" si="188">AE61-0.4</f>
        <v>253.79999999999998</v>
      </c>
      <c r="AF62" s="13">
        <f t="shared" si="8"/>
        <v>241.10999999999999</v>
      </c>
      <c r="AG62" s="12" t="s">
        <v>31</v>
      </c>
      <c r="AH62" s="13">
        <f t="shared" ref="AH62" si="189">AH61-0.4</f>
        <v>333.8</v>
      </c>
      <c r="AI62" s="13">
        <f t="shared" si="9"/>
        <v>317.11</v>
      </c>
      <c r="AJ62" s="12" t="s">
        <v>32</v>
      </c>
      <c r="AK62" s="13">
        <f t="shared" ref="AK62" si="190">AK61-0.4</f>
        <v>453.8</v>
      </c>
      <c r="AL62" s="13">
        <f t="shared" si="10"/>
        <v>431.11</v>
      </c>
      <c r="AM62" s="12" t="s">
        <v>33</v>
      </c>
      <c r="AN62" s="13">
        <f t="shared" ref="AN62" si="191">AN61-0.4</f>
        <v>623.80000000000007</v>
      </c>
      <c r="AO62" s="13">
        <f t="shared" si="11"/>
        <v>592.61</v>
      </c>
      <c r="AP62" s="12"/>
      <c r="AQ62" s="13"/>
      <c r="AR62" s="13"/>
      <c r="AS62" s="12"/>
      <c r="AT62" s="13"/>
      <c r="AU62" s="13"/>
      <c r="AV62" s="12"/>
      <c r="AW62" s="13"/>
      <c r="AX62" s="13"/>
      <c r="AY62" s="12"/>
      <c r="AZ62" s="13"/>
      <c r="BA62" s="13"/>
      <c r="BB62" s="12"/>
      <c r="BC62" s="13"/>
      <c r="BD62" s="13"/>
      <c r="BE62" s="12"/>
      <c r="BF62" s="13"/>
      <c r="BG62" s="13"/>
      <c r="BH62" s="12"/>
      <c r="BI62" s="13"/>
      <c r="BJ62" s="13"/>
      <c r="BK62" s="12"/>
      <c r="BL62" s="13"/>
      <c r="BM62" s="13"/>
      <c r="BN62" s="12"/>
      <c r="BO62" s="13"/>
      <c r="BP62" s="13"/>
      <c r="BQ62" s="12"/>
      <c r="BR62" s="13"/>
      <c r="BS62" s="13"/>
      <c r="BT62" s="12"/>
      <c r="BU62" s="13"/>
      <c r="BV62" s="13"/>
    </row>
    <row r="63" spans="1:74" s="14" customFormat="1" ht="20.149999999999999" customHeight="1" x14ac:dyDescent="0.35">
      <c r="A63" s="12" t="s">
        <v>20</v>
      </c>
      <c r="B63" s="12" t="s">
        <v>5</v>
      </c>
      <c r="C63" s="12" t="s">
        <v>21</v>
      </c>
      <c r="D63" s="13">
        <f>D62-1.2</f>
        <v>7.2</v>
      </c>
      <c r="E63" s="13">
        <f t="shared" si="0"/>
        <v>6.84</v>
      </c>
      <c r="F63" s="12" t="s">
        <v>22</v>
      </c>
      <c r="G63" s="13">
        <f t="shared" si="131"/>
        <v>25.400000000000002</v>
      </c>
      <c r="H63" s="13">
        <f t="shared" si="47"/>
        <v>24.130000000000003</v>
      </c>
      <c r="I63" s="12" t="s">
        <v>23</v>
      </c>
      <c r="J63" s="13">
        <f t="shared" si="132"/>
        <v>41.400000000000006</v>
      </c>
      <c r="K63" s="13">
        <f t="shared" si="1"/>
        <v>39.330000000000005</v>
      </c>
      <c r="L63" s="12" t="s">
        <v>24</v>
      </c>
      <c r="M63" s="13">
        <f t="shared" si="133"/>
        <v>58.400000000000006</v>
      </c>
      <c r="N63" s="13">
        <f t="shared" si="2"/>
        <v>55.480000000000004</v>
      </c>
      <c r="O63" s="12" t="s">
        <v>25</v>
      </c>
      <c r="P63" s="13">
        <f t="shared" si="134"/>
        <v>76.399999999999991</v>
      </c>
      <c r="Q63" s="13">
        <f t="shared" si="3"/>
        <v>72.579999999999984</v>
      </c>
      <c r="R63" s="12" t="s">
        <v>26</v>
      </c>
      <c r="S63" s="13">
        <f t="shared" si="135"/>
        <v>98.399999999999991</v>
      </c>
      <c r="T63" s="13">
        <f t="shared" si="4"/>
        <v>93.47999999999999</v>
      </c>
      <c r="U63" s="12" t="s">
        <v>27</v>
      </c>
      <c r="V63" s="13">
        <f t="shared" si="136"/>
        <v>122.39999999999999</v>
      </c>
      <c r="W63" s="13">
        <f t="shared" si="5"/>
        <v>116.27999999999999</v>
      </c>
      <c r="X63" s="12" t="s">
        <v>28</v>
      </c>
      <c r="Y63" s="13">
        <f t="shared" si="137"/>
        <v>148.39999999999998</v>
      </c>
      <c r="Z63" s="13">
        <f t="shared" si="6"/>
        <v>140.97999999999996</v>
      </c>
      <c r="AA63" s="12" t="s">
        <v>29</v>
      </c>
      <c r="AB63" s="13">
        <f t="shared" si="138"/>
        <v>183.39999999999998</v>
      </c>
      <c r="AC63" s="13">
        <f t="shared" si="7"/>
        <v>174.22999999999996</v>
      </c>
      <c r="AD63" s="12" t="s">
        <v>30</v>
      </c>
      <c r="AE63" s="13">
        <f t="shared" si="139"/>
        <v>253.39999999999998</v>
      </c>
      <c r="AF63" s="13">
        <f t="shared" si="8"/>
        <v>240.72999999999996</v>
      </c>
      <c r="AG63" s="12" t="s">
        <v>31</v>
      </c>
      <c r="AH63" s="13">
        <f t="shared" si="140"/>
        <v>333.40000000000003</v>
      </c>
      <c r="AI63" s="13">
        <f t="shared" si="9"/>
        <v>316.73</v>
      </c>
      <c r="AJ63" s="12" t="s">
        <v>32</v>
      </c>
      <c r="AK63" s="13">
        <f t="shared" si="141"/>
        <v>453.40000000000003</v>
      </c>
      <c r="AL63" s="13">
        <f t="shared" si="10"/>
        <v>430.73</v>
      </c>
      <c r="AM63" s="12" t="s">
        <v>33</v>
      </c>
      <c r="AN63" s="13">
        <f t="shared" si="142"/>
        <v>623.40000000000009</v>
      </c>
      <c r="AO63" s="13">
        <f t="shared" si="11"/>
        <v>592.23</v>
      </c>
      <c r="AP63" s="12"/>
      <c r="AQ63" s="13"/>
      <c r="AR63" s="13"/>
      <c r="AS63" s="12"/>
      <c r="AT63" s="13"/>
      <c r="AU63" s="13"/>
      <c r="AV63" s="12"/>
      <c r="AW63" s="13"/>
      <c r="AX63" s="13"/>
      <c r="AY63" s="12"/>
      <c r="AZ63" s="13"/>
      <c r="BA63" s="13"/>
      <c r="BB63" s="12"/>
      <c r="BC63" s="13"/>
      <c r="BD63" s="13"/>
      <c r="BE63" s="12"/>
      <c r="BF63" s="13"/>
      <c r="BG63" s="13"/>
      <c r="BH63" s="12"/>
      <c r="BI63" s="13"/>
      <c r="BJ63" s="13"/>
      <c r="BK63" s="12"/>
      <c r="BL63" s="13"/>
      <c r="BM63" s="13"/>
      <c r="BN63" s="12"/>
      <c r="BO63" s="13"/>
      <c r="BP63" s="13"/>
      <c r="BQ63" s="12"/>
      <c r="BR63" s="13"/>
      <c r="BS63" s="13"/>
      <c r="BT63" s="12"/>
      <c r="BU63" s="13"/>
      <c r="BV63" s="13"/>
    </row>
    <row r="64" spans="1:74" s="14" customFormat="1" ht="20.149999999999999" customHeight="1" x14ac:dyDescent="0.35">
      <c r="A64" s="12" t="s">
        <v>20</v>
      </c>
      <c r="B64" s="12" t="s">
        <v>6</v>
      </c>
      <c r="C64" s="12" t="s">
        <v>21</v>
      </c>
      <c r="D64" s="13">
        <f>D63-1.2</f>
        <v>6</v>
      </c>
      <c r="E64" s="13">
        <f t="shared" si="0"/>
        <v>5.6999999999999993</v>
      </c>
      <c r="F64" s="12" t="s">
        <v>22</v>
      </c>
      <c r="G64" s="13">
        <f t="shared" si="131"/>
        <v>25.000000000000004</v>
      </c>
      <c r="H64" s="13">
        <f t="shared" si="47"/>
        <v>23.750000000000004</v>
      </c>
      <c r="I64" s="12" t="s">
        <v>23</v>
      </c>
      <c r="J64" s="13">
        <f t="shared" si="132"/>
        <v>41.000000000000007</v>
      </c>
      <c r="K64" s="13">
        <f t="shared" si="1"/>
        <v>38.950000000000003</v>
      </c>
      <c r="L64" s="12" t="s">
        <v>24</v>
      </c>
      <c r="M64" s="13">
        <f t="shared" si="133"/>
        <v>58.000000000000007</v>
      </c>
      <c r="N64" s="13">
        <f t="shared" si="2"/>
        <v>55.1</v>
      </c>
      <c r="O64" s="12" t="s">
        <v>25</v>
      </c>
      <c r="P64" s="13">
        <f t="shared" si="134"/>
        <v>75.999999999999986</v>
      </c>
      <c r="Q64" s="13">
        <f t="shared" si="3"/>
        <v>72.199999999999989</v>
      </c>
      <c r="R64" s="12" t="s">
        <v>26</v>
      </c>
      <c r="S64" s="13">
        <f t="shared" si="135"/>
        <v>97.999999999999986</v>
      </c>
      <c r="T64" s="13">
        <f t="shared" si="4"/>
        <v>93.09999999999998</v>
      </c>
      <c r="U64" s="12" t="s">
        <v>27</v>
      </c>
      <c r="V64" s="13">
        <f t="shared" si="136"/>
        <v>121.99999999999999</v>
      </c>
      <c r="W64" s="13">
        <f t="shared" si="5"/>
        <v>115.89999999999998</v>
      </c>
      <c r="X64" s="12" t="s">
        <v>28</v>
      </c>
      <c r="Y64" s="13">
        <f t="shared" si="137"/>
        <v>147.99999999999997</v>
      </c>
      <c r="Z64" s="13">
        <f t="shared" si="6"/>
        <v>140.59999999999997</v>
      </c>
      <c r="AA64" s="12" t="s">
        <v>29</v>
      </c>
      <c r="AB64" s="13">
        <f t="shared" si="138"/>
        <v>182.99999999999997</v>
      </c>
      <c r="AC64" s="13">
        <f t="shared" si="7"/>
        <v>173.84999999999997</v>
      </c>
      <c r="AD64" s="12" t="s">
        <v>30</v>
      </c>
      <c r="AE64" s="13">
        <f t="shared" si="139"/>
        <v>252.99999999999997</v>
      </c>
      <c r="AF64" s="13">
        <f t="shared" si="8"/>
        <v>240.34999999999997</v>
      </c>
      <c r="AG64" s="12" t="s">
        <v>31</v>
      </c>
      <c r="AH64" s="13">
        <f t="shared" si="140"/>
        <v>333.00000000000006</v>
      </c>
      <c r="AI64" s="13">
        <f t="shared" si="9"/>
        <v>316.35000000000002</v>
      </c>
      <c r="AJ64" s="12" t="s">
        <v>32</v>
      </c>
      <c r="AK64" s="13">
        <f t="shared" si="141"/>
        <v>453.00000000000006</v>
      </c>
      <c r="AL64" s="13">
        <f t="shared" si="10"/>
        <v>430.35</v>
      </c>
      <c r="AM64" s="12" t="s">
        <v>33</v>
      </c>
      <c r="AN64" s="13">
        <f t="shared" si="142"/>
        <v>623.00000000000011</v>
      </c>
      <c r="AO64" s="13">
        <f t="shared" si="11"/>
        <v>591.85000000000014</v>
      </c>
      <c r="AP64" s="12"/>
      <c r="AQ64" s="13"/>
      <c r="AR64" s="13"/>
      <c r="AS64" s="12"/>
      <c r="AT64" s="13"/>
      <c r="AU64" s="13"/>
      <c r="AV64" s="12"/>
      <c r="AW64" s="13"/>
      <c r="AX64" s="13"/>
      <c r="AY64" s="12"/>
      <c r="AZ64" s="13"/>
      <c r="BA64" s="13"/>
      <c r="BB64" s="12"/>
      <c r="BC64" s="13"/>
      <c r="BD64" s="13"/>
      <c r="BE64" s="12"/>
      <c r="BF64" s="13"/>
      <c r="BG64" s="13"/>
      <c r="BH64" s="12"/>
      <c r="BI64" s="13"/>
      <c r="BJ64" s="13"/>
      <c r="BK64" s="12"/>
      <c r="BL64" s="13"/>
      <c r="BM64" s="13"/>
      <c r="BN64" s="12"/>
      <c r="BO64" s="13"/>
      <c r="BP64" s="13"/>
      <c r="BQ64" s="12"/>
      <c r="BR64" s="13"/>
      <c r="BS64" s="13"/>
      <c r="BT64" s="12"/>
      <c r="BU64" s="13"/>
      <c r="BV64" s="13"/>
    </row>
    <row r="65" spans="1:74" s="19" customFormat="1" ht="20.149999999999999" customHeight="1" x14ac:dyDescent="0.35">
      <c r="A65" s="17" t="s">
        <v>21</v>
      </c>
      <c r="B65" s="17" t="s">
        <v>1</v>
      </c>
      <c r="C65" s="17" t="s">
        <v>22</v>
      </c>
      <c r="D65" s="18">
        <v>15</v>
      </c>
      <c r="E65" s="18">
        <f t="shared" si="0"/>
        <v>14.25</v>
      </c>
      <c r="F65" s="17" t="s">
        <v>23</v>
      </c>
      <c r="G65" s="18">
        <v>31</v>
      </c>
      <c r="H65" s="18">
        <f t="shared" si="47"/>
        <v>29.45</v>
      </c>
      <c r="I65" s="17" t="s">
        <v>24</v>
      </c>
      <c r="J65" s="18">
        <v>48</v>
      </c>
      <c r="K65" s="18">
        <f t="shared" si="1"/>
        <v>45.599999999999994</v>
      </c>
      <c r="L65" s="17" t="s">
        <v>25</v>
      </c>
      <c r="M65" s="18">
        <v>66</v>
      </c>
      <c r="N65" s="18">
        <f t="shared" si="2"/>
        <v>62.699999999999996</v>
      </c>
      <c r="O65" s="17" t="s">
        <v>26</v>
      </c>
      <c r="P65" s="18">
        <v>88</v>
      </c>
      <c r="Q65" s="18">
        <f t="shared" si="3"/>
        <v>83.6</v>
      </c>
      <c r="R65" s="17" t="s">
        <v>27</v>
      </c>
      <c r="S65" s="18">
        <v>112</v>
      </c>
      <c r="T65" s="18">
        <f t="shared" si="4"/>
        <v>106.39999999999999</v>
      </c>
      <c r="U65" s="17" t="s">
        <v>28</v>
      </c>
      <c r="V65" s="18">
        <v>138</v>
      </c>
      <c r="W65" s="18">
        <f t="shared" si="5"/>
        <v>131.1</v>
      </c>
      <c r="X65" s="17" t="s">
        <v>29</v>
      </c>
      <c r="Y65" s="18">
        <v>173</v>
      </c>
      <c r="Z65" s="18">
        <f t="shared" si="6"/>
        <v>164.35</v>
      </c>
      <c r="AA65" s="17" t="s">
        <v>30</v>
      </c>
      <c r="AB65" s="18">
        <v>243</v>
      </c>
      <c r="AC65" s="18">
        <f t="shared" si="7"/>
        <v>230.85</v>
      </c>
      <c r="AD65" s="17" t="s">
        <v>31</v>
      </c>
      <c r="AE65" s="18">
        <v>323</v>
      </c>
      <c r="AF65" s="18">
        <f t="shared" si="8"/>
        <v>306.84999999999997</v>
      </c>
      <c r="AG65" s="17" t="s">
        <v>32</v>
      </c>
      <c r="AH65" s="18">
        <v>443</v>
      </c>
      <c r="AI65" s="18">
        <f t="shared" si="9"/>
        <v>420.84999999999997</v>
      </c>
      <c r="AJ65" s="17" t="s">
        <v>33</v>
      </c>
      <c r="AK65" s="18">
        <v>613</v>
      </c>
      <c r="AL65" s="18">
        <f t="shared" si="10"/>
        <v>582.35</v>
      </c>
      <c r="AM65" s="17"/>
      <c r="AN65" s="18"/>
      <c r="AO65" s="18"/>
      <c r="AP65" s="17"/>
      <c r="AQ65" s="18"/>
      <c r="AR65" s="18"/>
      <c r="AS65" s="17"/>
      <c r="AT65" s="18"/>
      <c r="AU65" s="18"/>
      <c r="AV65" s="17"/>
      <c r="AW65" s="18"/>
      <c r="AX65" s="18"/>
      <c r="AY65" s="17"/>
      <c r="AZ65" s="18"/>
      <c r="BA65" s="18"/>
      <c r="BB65" s="17"/>
      <c r="BC65" s="18"/>
      <c r="BD65" s="18"/>
      <c r="BE65" s="17"/>
      <c r="BF65" s="18"/>
      <c r="BG65" s="18"/>
      <c r="BH65" s="17"/>
      <c r="BI65" s="18"/>
      <c r="BJ65" s="18"/>
      <c r="BK65" s="17"/>
      <c r="BL65" s="18"/>
      <c r="BM65" s="18"/>
      <c r="BN65" s="17"/>
      <c r="BO65" s="18"/>
      <c r="BP65" s="18"/>
      <c r="BQ65" s="17"/>
      <c r="BR65" s="18"/>
      <c r="BS65" s="18"/>
      <c r="BT65" s="17"/>
      <c r="BU65" s="18"/>
      <c r="BV65" s="18"/>
    </row>
    <row r="66" spans="1:74" s="19" customFormat="1" ht="20.149999999999999" customHeight="1" x14ac:dyDescent="0.35">
      <c r="A66" s="17" t="s">
        <v>21</v>
      </c>
      <c r="B66" s="17" t="s">
        <v>3</v>
      </c>
      <c r="C66" s="17" t="s">
        <v>22</v>
      </c>
      <c r="D66" s="18">
        <f>D65-2.6</f>
        <v>12.4</v>
      </c>
      <c r="E66" s="18">
        <f t="shared" si="0"/>
        <v>11.78</v>
      </c>
      <c r="F66" s="17" t="s">
        <v>23</v>
      </c>
      <c r="G66" s="18">
        <f>G65-2.6</f>
        <v>28.4</v>
      </c>
      <c r="H66" s="18">
        <f t="shared" si="47"/>
        <v>26.979999999999997</v>
      </c>
      <c r="I66" s="17" t="s">
        <v>24</v>
      </c>
      <c r="J66" s="18">
        <f>J65-2.6</f>
        <v>45.4</v>
      </c>
      <c r="K66" s="18">
        <f t="shared" si="1"/>
        <v>43.129999999999995</v>
      </c>
      <c r="L66" s="17" t="s">
        <v>25</v>
      </c>
      <c r="M66" s="18">
        <f>M65-2.6</f>
        <v>63.4</v>
      </c>
      <c r="N66" s="18">
        <f t="shared" si="2"/>
        <v>60.23</v>
      </c>
      <c r="O66" s="17" t="s">
        <v>26</v>
      </c>
      <c r="P66" s="18">
        <f>P65-2.6</f>
        <v>85.4</v>
      </c>
      <c r="Q66" s="18">
        <f t="shared" si="3"/>
        <v>81.13</v>
      </c>
      <c r="R66" s="17" t="s">
        <v>27</v>
      </c>
      <c r="S66" s="18">
        <f>S65-2.6</f>
        <v>109.4</v>
      </c>
      <c r="T66" s="18">
        <f t="shared" si="4"/>
        <v>103.93</v>
      </c>
      <c r="U66" s="17" t="s">
        <v>28</v>
      </c>
      <c r="V66" s="18">
        <f>V65-2.6</f>
        <v>135.4</v>
      </c>
      <c r="W66" s="18">
        <f t="shared" si="5"/>
        <v>128.63</v>
      </c>
      <c r="X66" s="17" t="s">
        <v>29</v>
      </c>
      <c r="Y66" s="18">
        <f>Y65-2.6</f>
        <v>170.4</v>
      </c>
      <c r="Z66" s="18">
        <f t="shared" si="6"/>
        <v>161.88</v>
      </c>
      <c r="AA66" s="17" t="s">
        <v>30</v>
      </c>
      <c r="AB66" s="18">
        <f>AB65-2.6</f>
        <v>240.4</v>
      </c>
      <c r="AC66" s="18">
        <f t="shared" si="7"/>
        <v>228.38</v>
      </c>
      <c r="AD66" s="17" t="s">
        <v>31</v>
      </c>
      <c r="AE66" s="18">
        <f>AE65-2.6</f>
        <v>320.39999999999998</v>
      </c>
      <c r="AF66" s="18">
        <f t="shared" si="8"/>
        <v>304.37999999999994</v>
      </c>
      <c r="AG66" s="17" t="s">
        <v>32</v>
      </c>
      <c r="AH66" s="18">
        <f>AH65-2.6</f>
        <v>440.4</v>
      </c>
      <c r="AI66" s="18">
        <f t="shared" si="9"/>
        <v>418.37999999999994</v>
      </c>
      <c r="AJ66" s="17" t="s">
        <v>33</v>
      </c>
      <c r="AK66" s="18">
        <f>AK65-2.6</f>
        <v>610.4</v>
      </c>
      <c r="AL66" s="18">
        <f t="shared" si="10"/>
        <v>579.88</v>
      </c>
      <c r="AM66" s="17"/>
      <c r="AN66" s="18"/>
      <c r="AO66" s="18"/>
      <c r="AP66" s="17"/>
      <c r="AQ66" s="18"/>
      <c r="AR66" s="18"/>
      <c r="AS66" s="17"/>
      <c r="AT66" s="18"/>
      <c r="AU66" s="18"/>
      <c r="AV66" s="17"/>
      <c r="AW66" s="18"/>
      <c r="AX66" s="18"/>
      <c r="AY66" s="17"/>
      <c r="AZ66" s="18"/>
      <c r="BA66" s="18"/>
      <c r="BB66" s="17"/>
      <c r="BC66" s="18"/>
      <c r="BD66" s="18"/>
      <c r="BE66" s="17"/>
      <c r="BF66" s="18"/>
      <c r="BG66" s="18"/>
      <c r="BH66" s="17"/>
      <c r="BI66" s="18"/>
      <c r="BJ66" s="18"/>
      <c r="BK66" s="17"/>
      <c r="BL66" s="18"/>
      <c r="BM66" s="18"/>
      <c r="BN66" s="17"/>
      <c r="BO66" s="18"/>
      <c r="BP66" s="18"/>
      <c r="BQ66" s="17"/>
      <c r="BR66" s="18"/>
      <c r="BS66" s="18"/>
      <c r="BT66" s="17"/>
      <c r="BU66" s="18"/>
      <c r="BV66" s="18"/>
    </row>
    <row r="67" spans="1:74" s="19" customFormat="1" ht="20.149999999999999" customHeight="1" x14ac:dyDescent="0.35">
      <c r="A67" s="17" t="s">
        <v>21</v>
      </c>
      <c r="B67" s="17" t="s">
        <v>4</v>
      </c>
      <c r="C67" s="17" t="s">
        <v>22</v>
      </c>
      <c r="D67" s="18">
        <f>D66-1.3</f>
        <v>11.1</v>
      </c>
      <c r="E67" s="18">
        <f t="shared" si="0"/>
        <v>10.545</v>
      </c>
      <c r="F67" s="17" t="s">
        <v>23</v>
      </c>
      <c r="G67" s="18">
        <f>G66-1.3</f>
        <v>27.099999999999998</v>
      </c>
      <c r="H67" s="18">
        <f t="shared" si="47"/>
        <v>25.744999999999997</v>
      </c>
      <c r="I67" s="17" t="s">
        <v>24</v>
      </c>
      <c r="J67" s="18">
        <f>J66-1.3</f>
        <v>44.1</v>
      </c>
      <c r="K67" s="18">
        <f t="shared" si="1"/>
        <v>41.894999999999996</v>
      </c>
      <c r="L67" s="17" t="s">
        <v>25</v>
      </c>
      <c r="M67" s="18">
        <f>M66-1.3</f>
        <v>62.1</v>
      </c>
      <c r="N67" s="18">
        <f t="shared" si="2"/>
        <v>58.994999999999997</v>
      </c>
      <c r="O67" s="17" t="s">
        <v>26</v>
      </c>
      <c r="P67" s="18">
        <f>P66-1.3</f>
        <v>84.100000000000009</v>
      </c>
      <c r="Q67" s="18">
        <f t="shared" si="3"/>
        <v>79.89500000000001</v>
      </c>
      <c r="R67" s="17" t="s">
        <v>27</v>
      </c>
      <c r="S67" s="18">
        <f>S66-1.3</f>
        <v>108.10000000000001</v>
      </c>
      <c r="T67" s="18">
        <f t="shared" si="4"/>
        <v>102.69500000000001</v>
      </c>
      <c r="U67" s="17" t="s">
        <v>28</v>
      </c>
      <c r="V67" s="18">
        <f>V66-1.3</f>
        <v>134.1</v>
      </c>
      <c r="W67" s="18">
        <f t="shared" si="5"/>
        <v>127.39499999999998</v>
      </c>
      <c r="X67" s="17" t="s">
        <v>29</v>
      </c>
      <c r="Y67" s="18">
        <f>Y66-1.3</f>
        <v>169.1</v>
      </c>
      <c r="Z67" s="18">
        <f t="shared" si="6"/>
        <v>160.64499999999998</v>
      </c>
      <c r="AA67" s="17" t="s">
        <v>30</v>
      </c>
      <c r="AB67" s="18">
        <f>AB66-1.3</f>
        <v>239.1</v>
      </c>
      <c r="AC67" s="18">
        <f t="shared" si="7"/>
        <v>227.14499999999998</v>
      </c>
      <c r="AD67" s="17" t="s">
        <v>31</v>
      </c>
      <c r="AE67" s="18">
        <f>AE66-1.3</f>
        <v>319.09999999999997</v>
      </c>
      <c r="AF67" s="18">
        <f t="shared" si="8"/>
        <v>303.14499999999998</v>
      </c>
      <c r="AG67" s="17" t="s">
        <v>32</v>
      </c>
      <c r="AH67" s="18">
        <f>AH66-1.3</f>
        <v>439.09999999999997</v>
      </c>
      <c r="AI67" s="18">
        <f t="shared" si="9"/>
        <v>417.14499999999992</v>
      </c>
      <c r="AJ67" s="17" t="s">
        <v>33</v>
      </c>
      <c r="AK67" s="18">
        <f>AK66-1.3</f>
        <v>609.1</v>
      </c>
      <c r="AL67" s="18">
        <f t="shared" si="10"/>
        <v>578.64499999999998</v>
      </c>
      <c r="AM67" s="17"/>
      <c r="AN67" s="18"/>
      <c r="AO67" s="18"/>
      <c r="AP67" s="17"/>
      <c r="AQ67" s="18"/>
      <c r="AR67" s="18"/>
      <c r="AS67" s="17"/>
      <c r="AT67" s="18"/>
      <c r="AU67" s="18"/>
      <c r="AV67" s="17"/>
      <c r="AW67" s="18"/>
      <c r="AX67" s="18"/>
      <c r="AY67" s="17"/>
      <c r="AZ67" s="18"/>
      <c r="BA67" s="18"/>
      <c r="BB67" s="17"/>
      <c r="BC67" s="18"/>
      <c r="BD67" s="18"/>
      <c r="BE67" s="17"/>
      <c r="BF67" s="18"/>
      <c r="BG67" s="18"/>
      <c r="BH67" s="17"/>
      <c r="BI67" s="18"/>
      <c r="BJ67" s="18"/>
      <c r="BK67" s="17"/>
      <c r="BL67" s="18"/>
      <c r="BM67" s="18"/>
      <c r="BN67" s="17"/>
      <c r="BO67" s="18"/>
      <c r="BP67" s="18"/>
      <c r="BQ67" s="17"/>
      <c r="BR67" s="18"/>
      <c r="BS67" s="18"/>
      <c r="BT67" s="17"/>
      <c r="BU67" s="18"/>
      <c r="BV67" s="18"/>
    </row>
    <row r="68" spans="1:74" s="19" customFormat="1" ht="20.149999999999999" customHeight="1" x14ac:dyDescent="0.35">
      <c r="A68" s="17" t="s">
        <v>21</v>
      </c>
      <c r="B68" s="17" t="s">
        <v>5</v>
      </c>
      <c r="C68" s="17" t="s">
        <v>22</v>
      </c>
      <c r="D68" s="18">
        <f>D67-1.3</f>
        <v>9.7999999999999989</v>
      </c>
      <c r="E68" s="18">
        <f t="shared" si="0"/>
        <v>9.3099999999999987</v>
      </c>
      <c r="F68" s="17" t="s">
        <v>23</v>
      </c>
      <c r="G68" s="18">
        <f>G67-1.3</f>
        <v>25.799999999999997</v>
      </c>
      <c r="H68" s="18">
        <f t="shared" si="47"/>
        <v>24.509999999999994</v>
      </c>
      <c r="I68" s="17" t="s">
        <v>24</v>
      </c>
      <c r="J68" s="18">
        <f>J67-1.3</f>
        <v>42.800000000000004</v>
      </c>
      <c r="K68" s="18">
        <f t="shared" si="1"/>
        <v>40.660000000000004</v>
      </c>
      <c r="L68" s="17" t="s">
        <v>25</v>
      </c>
      <c r="M68" s="18">
        <f>M67-1.3</f>
        <v>60.800000000000004</v>
      </c>
      <c r="N68" s="18">
        <f t="shared" si="2"/>
        <v>57.76</v>
      </c>
      <c r="O68" s="17" t="s">
        <v>26</v>
      </c>
      <c r="P68" s="18">
        <f>P67-1.3</f>
        <v>82.800000000000011</v>
      </c>
      <c r="Q68" s="18">
        <f t="shared" si="3"/>
        <v>78.660000000000011</v>
      </c>
      <c r="R68" s="17" t="s">
        <v>27</v>
      </c>
      <c r="S68" s="18">
        <f>S67-1.3</f>
        <v>106.80000000000001</v>
      </c>
      <c r="T68" s="18">
        <f t="shared" si="4"/>
        <v>101.46000000000001</v>
      </c>
      <c r="U68" s="17" t="s">
        <v>28</v>
      </c>
      <c r="V68" s="18">
        <f>V67-1.3</f>
        <v>132.79999999999998</v>
      </c>
      <c r="W68" s="18">
        <f t="shared" si="5"/>
        <v>126.15999999999998</v>
      </c>
      <c r="X68" s="17" t="s">
        <v>29</v>
      </c>
      <c r="Y68" s="18">
        <f>Y67-1.3</f>
        <v>167.79999999999998</v>
      </c>
      <c r="Z68" s="18">
        <f t="shared" si="6"/>
        <v>159.40999999999997</v>
      </c>
      <c r="AA68" s="17" t="s">
        <v>30</v>
      </c>
      <c r="AB68" s="18">
        <f>AB67-1.3</f>
        <v>237.79999999999998</v>
      </c>
      <c r="AC68" s="18">
        <f t="shared" si="7"/>
        <v>225.90999999999997</v>
      </c>
      <c r="AD68" s="17" t="s">
        <v>31</v>
      </c>
      <c r="AE68" s="18">
        <f>AE67-1.3</f>
        <v>317.79999999999995</v>
      </c>
      <c r="AF68" s="18">
        <f t="shared" si="8"/>
        <v>301.90999999999997</v>
      </c>
      <c r="AG68" s="17" t="s">
        <v>32</v>
      </c>
      <c r="AH68" s="18">
        <f>AH67-1.3</f>
        <v>437.79999999999995</v>
      </c>
      <c r="AI68" s="18">
        <f t="shared" si="9"/>
        <v>415.90999999999991</v>
      </c>
      <c r="AJ68" s="17" t="s">
        <v>33</v>
      </c>
      <c r="AK68" s="18">
        <f>AK67-1.3</f>
        <v>607.80000000000007</v>
      </c>
      <c r="AL68" s="18">
        <f t="shared" si="10"/>
        <v>577.41000000000008</v>
      </c>
      <c r="AM68" s="17"/>
      <c r="AN68" s="18"/>
      <c r="AO68" s="18"/>
      <c r="AP68" s="17"/>
      <c r="AQ68" s="18"/>
      <c r="AR68" s="18"/>
      <c r="AS68" s="17"/>
      <c r="AT68" s="18"/>
      <c r="AU68" s="18"/>
      <c r="AV68" s="17"/>
      <c r="AW68" s="18"/>
      <c r="AX68" s="18"/>
      <c r="AY68" s="17"/>
      <c r="AZ68" s="18"/>
      <c r="BA68" s="18"/>
      <c r="BB68" s="17"/>
      <c r="BC68" s="18"/>
      <c r="BD68" s="18"/>
      <c r="BE68" s="17"/>
      <c r="BF68" s="18"/>
      <c r="BG68" s="18"/>
      <c r="BH68" s="17"/>
      <c r="BI68" s="18"/>
      <c r="BJ68" s="18"/>
      <c r="BK68" s="17"/>
      <c r="BL68" s="18"/>
      <c r="BM68" s="18"/>
      <c r="BN68" s="17"/>
      <c r="BO68" s="18"/>
      <c r="BP68" s="18"/>
      <c r="BQ68" s="17"/>
      <c r="BR68" s="18"/>
      <c r="BS68" s="18"/>
      <c r="BT68" s="17"/>
      <c r="BU68" s="18"/>
      <c r="BV68" s="18"/>
    </row>
    <row r="69" spans="1:74" s="19" customFormat="1" ht="20.149999999999999" customHeight="1" x14ac:dyDescent="0.35">
      <c r="A69" s="17" t="s">
        <v>21</v>
      </c>
      <c r="B69" s="17" t="s">
        <v>6</v>
      </c>
      <c r="C69" s="17" t="s">
        <v>22</v>
      </c>
      <c r="D69" s="18">
        <f>D68-1.3</f>
        <v>8.4999999999999982</v>
      </c>
      <c r="E69" s="18">
        <f t="shared" si="0"/>
        <v>8.0749999999999975</v>
      </c>
      <c r="F69" s="17" t="s">
        <v>23</v>
      </c>
      <c r="G69" s="18">
        <f>G68-1.3</f>
        <v>24.499999999999996</v>
      </c>
      <c r="H69" s="18">
        <f t="shared" si="47"/>
        <v>23.274999999999995</v>
      </c>
      <c r="I69" s="17" t="s">
        <v>24</v>
      </c>
      <c r="J69" s="18">
        <f>J68-1.3</f>
        <v>41.500000000000007</v>
      </c>
      <c r="K69" s="18">
        <f t="shared" ref="K69:K114" si="192">J69*(1-$D$2)</f>
        <v>39.425000000000004</v>
      </c>
      <c r="L69" s="17" t="s">
        <v>25</v>
      </c>
      <c r="M69" s="18">
        <f>M68-1.3</f>
        <v>59.500000000000007</v>
      </c>
      <c r="N69" s="18">
        <f t="shared" ref="N69:N109" si="193">M69*(1-$D$2)</f>
        <v>56.525000000000006</v>
      </c>
      <c r="O69" s="17" t="s">
        <v>26</v>
      </c>
      <c r="P69" s="18">
        <f>P68-1.3</f>
        <v>81.500000000000014</v>
      </c>
      <c r="Q69" s="18">
        <f t="shared" ref="Q69:Q104" si="194">P69*(1-$D$2)</f>
        <v>77.425000000000011</v>
      </c>
      <c r="R69" s="17" t="s">
        <v>27</v>
      </c>
      <c r="S69" s="18">
        <f>S68-1.3</f>
        <v>105.50000000000001</v>
      </c>
      <c r="T69" s="18">
        <f t="shared" ref="T69:T99" si="195">S69*(1-$D$2)</f>
        <v>100.22500000000001</v>
      </c>
      <c r="U69" s="17" t="s">
        <v>28</v>
      </c>
      <c r="V69" s="18">
        <f>V68-1.3</f>
        <v>131.49999999999997</v>
      </c>
      <c r="W69" s="18">
        <f t="shared" ref="W69:W94" si="196">V69*(1-$D$2)</f>
        <v>124.92499999999997</v>
      </c>
      <c r="X69" s="17" t="s">
        <v>29</v>
      </c>
      <c r="Y69" s="18">
        <f>Y68-1.3</f>
        <v>166.49999999999997</v>
      </c>
      <c r="Z69" s="18">
        <f t="shared" ref="Z69:Z89" si="197">Y69*(1-$D$2)</f>
        <v>158.17499999999995</v>
      </c>
      <c r="AA69" s="17" t="s">
        <v>30</v>
      </c>
      <c r="AB69" s="18">
        <f>AB68-1.3</f>
        <v>236.49999999999997</v>
      </c>
      <c r="AC69" s="18">
        <f t="shared" ref="AC69:AC84" si="198">AB69*(1-$D$2)</f>
        <v>224.67499999999995</v>
      </c>
      <c r="AD69" s="17" t="s">
        <v>31</v>
      </c>
      <c r="AE69" s="18">
        <f>AE68-1.3</f>
        <v>316.49999999999994</v>
      </c>
      <c r="AF69" s="18">
        <f t="shared" ref="AF69:AF79" si="199">AE69*(1-$D$2)</f>
        <v>300.67499999999995</v>
      </c>
      <c r="AG69" s="17" t="s">
        <v>32</v>
      </c>
      <c r="AH69" s="18">
        <f>AH68-1.3</f>
        <v>436.49999999999994</v>
      </c>
      <c r="AI69" s="18">
        <f t="shared" ref="AI69:AI74" si="200">AH69*(1-$D$2)</f>
        <v>414.67499999999995</v>
      </c>
      <c r="AJ69" s="17" t="s">
        <v>33</v>
      </c>
      <c r="AK69" s="18">
        <f>AK68-1.3</f>
        <v>606.50000000000011</v>
      </c>
      <c r="AL69" s="18">
        <f t="shared" ref="AL69" si="201">AK69*(1-$D$2)</f>
        <v>576.17500000000007</v>
      </c>
      <c r="AM69" s="17"/>
      <c r="AN69" s="18"/>
      <c r="AO69" s="18"/>
      <c r="AP69" s="17"/>
      <c r="AQ69" s="18"/>
      <c r="AR69" s="18"/>
      <c r="AS69" s="17"/>
      <c r="AT69" s="18"/>
      <c r="AU69" s="18"/>
      <c r="AV69" s="17"/>
      <c r="AW69" s="18"/>
      <c r="AX69" s="18"/>
      <c r="AY69" s="17"/>
      <c r="AZ69" s="18"/>
      <c r="BA69" s="18"/>
      <c r="BB69" s="17"/>
      <c r="BC69" s="18"/>
      <c r="BD69" s="18"/>
      <c r="BE69" s="17"/>
      <c r="BF69" s="18"/>
      <c r="BG69" s="18"/>
      <c r="BH69" s="17"/>
      <c r="BI69" s="18"/>
      <c r="BJ69" s="18"/>
      <c r="BK69" s="17"/>
      <c r="BL69" s="18"/>
      <c r="BM69" s="18"/>
      <c r="BN69" s="17"/>
      <c r="BO69" s="18"/>
      <c r="BP69" s="18"/>
      <c r="BQ69" s="17"/>
      <c r="BR69" s="18"/>
      <c r="BS69" s="18"/>
      <c r="BT69" s="17"/>
      <c r="BU69" s="18"/>
      <c r="BV69" s="18"/>
    </row>
    <row r="70" spans="1:74" s="14" customFormat="1" ht="20.149999999999999" customHeight="1" x14ac:dyDescent="0.35">
      <c r="A70" s="12" t="s">
        <v>22</v>
      </c>
      <c r="B70" s="12" t="s">
        <v>1</v>
      </c>
      <c r="C70" s="12" t="s">
        <v>23</v>
      </c>
      <c r="D70" s="13">
        <v>16</v>
      </c>
      <c r="E70" s="13">
        <f t="shared" si="0"/>
        <v>15.2</v>
      </c>
      <c r="F70" s="12" t="s">
        <v>24</v>
      </c>
      <c r="G70" s="13">
        <v>33</v>
      </c>
      <c r="H70" s="13">
        <f t="shared" si="47"/>
        <v>31.349999999999998</v>
      </c>
      <c r="I70" s="12" t="s">
        <v>25</v>
      </c>
      <c r="J70" s="13">
        <v>51</v>
      </c>
      <c r="K70" s="13">
        <f t="shared" si="192"/>
        <v>48.449999999999996</v>
      </c>
      <c r="L70" s="12" t="s">
        <v>26</v>
      </c>
      <c r="M70" s="13">
        <v>73</v>
      </c>
      <c r="N70" s="13">
        <f t="shared" si="193"/>
        <v>69.349999999999994</v>
      </c>
      <c r="O70" s="12" t="s">
        <v>27</v>
      </c>
      <c r="P70" s="13">
        <v>97</v>
      </c>
      <c r="Q70" s="13">
        <f t="shared" si="194"/>
        <v>92.149999999999991</v>
      </c>
      <c r="R70" s="12" t="s">
        <v>28</v>
      </c>
      <c r="S70" s="13">
        <v>123</v>
      </c>
      <c r="T70" s="13">
        <f t="shared" si="195"/>
        <v>116.85</v>
      </c>
      <c r="U70" s="12" t="s">
        <v>29</v>
      </c>
      <c r="V70" s="13">
        <v>158</v>
      </c>
      <c r="W70" s="13">
        <f t="shared" si="196"/>
        <v>150.1</v>
      </c>
      <c r="X70" s="12" t="s">
        <v>30</v>
      </c>
      <c r="Y70" s="13">
        <v>228</v>
      </c>
      <c r="Z70" s="13">
        <f t="shared" si="197"/>
        <v>216.6</v>
      </c>
      <c r="AA70" s="12" t="s">
        <v>31</v>
      </c>
      <c r="AB70" s="13">
        <v>308</v>
      </c>
      <c r="AC70" s="13">
        <f t="shared" si="198"/>
        <v>292.59999999999997</v>
      </c>
      <c r="AD70" s="12" t="s">
        <v>32</v>
      </c>
      <c r="AE70" s="13">
        <v>428</v>
      </c>
      <c r="AF70" s="13">
        <f t="shared" si="199"/>
        <v>406.59999999999997</v>
      </c>
      <c r="AG70" s="12" t="s">
        <v>33</v>
      </c>
      <c r="AH70" s="13">
        <v>598</v>
      </c>
      <c r="AI70" s="13">
        <f t="shared" si="200"/>
        <v>568.1</v>
      </c>
      <c r="AJ70" s="12"/>
      <c r="AK70" s="13"/>
      <c r="AL70" s="13"/>
      <c r="AM70" s="12"/>
      <c r="AN70" s="13"/>
      <c r="AO70" s="13"/>
      <c r="AP70" s="12"/>
      <c r="AQ70" s="13"/>
      <c r="AR70" s="13"/>
      <c r="AS70" s="12"/>
      <c r="AT70" s="13"/>
      <c r="AU70" s="13"/>
      <c r="AV70" s="12"/>
      <c r="AW70" s="13"/>
      <c r="AX70" s="13"/>
      <c r="AY70" s="12"/>
      <c r="AZ70" s="13"/>
      <c r="BA70" s="13"/>
      <c r="BB70" s="12"/>
      <c r="BC70" s="13"/>
      <c r="BD70" s="13"/>
      <c r="BE70" s="12"/>
      <c r="BF70" s="13"/>
      <c r="BG70" s="13"/>
      <c r="BH70" s="12"/>
      <c r="BI70" s="13"/>
      <c r="BJ70" s="13"/>
      <c r="BK70" s="12"/>
      <c r="BL70" s="13"/>
      <c r="BM70" s="13"/>
      <c r="BN70" s="12"/>
      <c r="BO70" s="13"/>
      <c r="BP70" s="13"/>
      <c r="BQ70" s="12"/>
      <c r="BR70" s="13"/>
      <c r="BS70" s="13"/>
      <c r="BT70" s="12"/>
      <c r="BU70" s="13"/>
      <c r="BV70" s="13"/>
    </row>
    <row r="71" spans="1:74" s="14" customFormat="1" ht="20.149999999999999" customHeight="1" x14ac:dyDescent="0.35">
      <c r="A71" s="12" t="s">
        <v>22</v>
      </c>
      <c r="B71" s="12" t="s">
        <v>3</v>
      </c>
      <c r="C71" s="12" t="s">
        <v>23</v>
      </c>
      <c r="D71" s="13">
        <f>D70-2.7</f>
        <v>13.3</v>
      </c>
      <c r="E71" s="13">
        <f t="shared" si="0"/>
        <v>12.635</v>
      </c>
      <c r="F71" s="12" t="s">
        <v>24</v>
      </c>
      <c r="G71" s="13">
        <f>G70-2.7</f>
        <v>30.3</v>
      </c>
      <c r="H71" s="13">
        <f t="shared" si="47"/>
        <v>28.785</v>
      </c>
      <c r="I71" s="12" t="s">
        <v>25</v>
      </c>
      <c r="J71" s="13">
        <f>J70-2.7</f>
        <v>48.3</v>
      </c>
      <c r="K71" s="13">
        <f t="shared" si="192"/>
        <v>45.884999999999998</v>
      </c>
      <c r="L71" s="12" t="s">
        <v>26</v>
      </c>
      <c r="M71" s="13">
        <f>M70-2.7</f>
        <v>70.3</v>
      </c>
      <c r="N71" s="13">
        <f t="shared" si="193"/>
        <v>66.784999999999997</v>
      </c>
      <c r="O71" s="12" t="s">
        <v>27</v>
      </c>
      <c r="P71" s="13">
        <f>P70-2.7</f>
        <v>94.3</v>
      </c>
      <c r="Q71" s="13">
        <f t="shared" si="194"/>
        <v>89.584999999999994</v>
      </c>
      <c r="R71" s="12" t="s">
        <v>28</v>
      </c>
      <c r="S71" s="13">
        <f>S70-2.7</f>
        <v>120.3</v>
      </c>
      <c r="T71" s="13">
        <f t="shared" si="195"/>
        <v>114.285</v>
      </c>
      <c r="U71" s="12" t="s">
        <v>29</v>
      </c>
      <c r="V71" s="13">
        <f>V70-2.7</f>
        <v>155.30000000000001</v>
      </c>
      <c r="W71" s="13">
        <f t="shared" si="196"/>
        <v>147.535</v>
      </c>
      <c r="X71" s="12" t="s">
        <v>30</v>
      </c>
      <c r="Y71" s="13">
        <f>Y70-2.7</f>
        <v>225.3</v>
      </c>
      <c r="Z71" s="13">
        <f t="shared" si="197"/>
        <v>214.035</v>
      </c>
      <c r="AA71" s="12" t="s">
        <v>31</v>
      </c>
      <c r="AB71" s="13">
        <f>AB70-2.7</f>
        <v>305.3</v>
      </c>
      <c r="AC71" s="13">
        <f t="shared" si="198"/>
        <v>290.03500000000003</v>
      </c>
      <c r="AD71" s="12" t="s">
        <v>32</v>
      </c>
      <c r="AE71" s="13">
        <f>AE70-2.7</f>
        <v>425.3</v>
      </c>
      <c r="AF71" s="13">
        <f t="shared" si="199"/>
        <v>404.03499999999997</v>
      </c>
      <c r="AG71" s="12" t="s">
        <v>33</v>
      </c>
      <c r="AH71" s="13">
        <f>AH70-2.7</f>
        <v>595.29999999999995</v>
      </c>
      <c r="AI71" s="13">
        <f t="shared" si="200"/>
        <v>565.53499999999997</v>
      </c>
      <c r="AJ71" s="12"/>
      <c r="AK71" s="13"/>
      <c r="AL71" s="13"/>
      <c r="AM71" s="12"/>
      <c r="AN71" s="13"/>
      <c r="AO71" s="13"/>
      <c r="AP71" s="12"/>
      <c r="AQ71" s="13"/>
      <c r="AR71" s="13"/>
      <c r="AS71" s="12"/>
      <c r="AT71" s="13"/>
      <c r="AU71" s="13"/>
      <c r="AV71" s="12"/>
      <c r="AW71" s="13"/>
      <c r="AX71" s="13"/>
      <c r="AY71" s="12"/>
      <c r="AZ71" s="13"/>
      <c r="BA71" s="13"/>
      <c r="BB71" s="12"/>
      <c r="BC71" s="13"/>
      <c r="BD71" s="13"/>
      <c r="BE71" s="12"/>
      <c r="BF71" s="13"/>
      <c r="BG71" s="13"/>
      <c r="BH71" s="12"/>
      <c r="BI71" s="13"/>
      <c r="BJ71" s="13"/>
      <c r="BK71" s="12"/>
      <c r="BL71" s="13"/>
      <c r="BM71" s="13"/>
      <c r="BN71" s="12"/>
      <c r="BO71" s="13"/>
      <c r="BP71" s="13"/>
      <c r="BQ71" s="12"/>
      <c r="BR71" s="13"/>
      <c r="BS71" s="13"/>
      <c r="BT71" s="12"/>
      <c r="BU71" s="13"/>
      <c r="BV71" s="13"/>
    </row>
    <row r="72" spans="1:74" s="14" customFormat="1" ht="20.149999999999999" customHeight="1" x14ac:dyDescent="0.35">
      <c r="A72" s="12" t="s">
        <v>22</v>
      </c>
      <c r="B72" s="12" t="s">
        <v>4</v>
      </c>
      <c r="C72" s="12" t="s">
        <v>23</v>
      </c>
      <c r="D72" s="13">
        <f>D71-1.35</f>
        <v>11.950000000000001</v>
      </c>
      <c r="E72" s="13">
        <f>D72*(1-$D$2)</f>
        <v>11.352500000000001</v>
      </c>
      <c r="F72" s="12" t="s">
        <v>24</v>
      </c>
      <c r="G72" s="13">
        <f>G71-1.35</f>
        <v>28.95</v>
      </c>
      <c r="H72" s="13">
        <f t="shared" si="47"/>
        <v>27.502499999999998</v>
      </c>
      <c r="I72" s="12" t="s">
        <v>25</v>
      </c>
      <c r="J72" s="13">
        <f>J71-1.35</f>
        <v>46.949999999999996</v>
      </c>
      <c r="K72" s="13">
        <f t="shared" si="192"/>
        <v>44.602499999999992</v>
      </c>
      <c r="L72" s="12" t="s">
        <v>26</v>
      </c>
      <c r="M72" s="13">
        <f>M71-1.35</f>
        <v>68.95</v>
      </c>
      <c r="N72" s="13">
        <f t="shared" si="193"/>
        <v>65.502499999999998</v>
      </c>
      <c r="O72" s="12" t="s">
        <v>27</v>
      </c>
      <c r="P72" s="13">
        <f>P71-1.35</f>
        <v>92.95</v>
      </c>
      <c r="Q72" s="13">
        <f t="shared" si="194"/>
        <v>88.302499999999995</v>
      </c>
      <c r="R72" s="12" t="s">
        <v>28</v>
      </c>
      <c r="S72" s="13">
        <f>S71-1.35</f>
        <v>118.95</v>
      </c>
      <c r="T72" s="13">
        <f t="shared" si="195"/>
        <v>113.0025</v>
      </c>
      <c r="U72" s="12" t="s">
        <v>29</v>
      </c>
      <c r="V72" s="13">
        <f>V71-1.35</f>
        <v>153.95000000000002</v>
      </c>
      <c r="W72" s="13">
        <f t="shared" si="196"/>
        <v>146.2525</v>
      </c>
      <c r="X72" s="12" t="s">
        <v>30</v>
      </c>
      <c r="Y72" s="13">
        <f>Y71-1.35</f>
        <v>223.95000000000002</v>
      </c>
      <c r="Z72" s="13">
        <f t="shared" si="197"/>
        <v>212.7525</v>
      </c>
      <c r="AA72" s="12" t="s">
        <v>31</v>
      </c>
      <c r="AB72" s="13">
        <f>AB71-1.35</f>
        <v>303.95</v>
      </c>
      <c r="AC72" s="13">
        <f t="shared" si="198"/>
        <v>288.7525</v>
      </c>
      <c r="AD72" s="12" t="s">
        <v>32</v>
      </c>
      <c r="AE72" s="13">
        <f>AE71-1.35</f>
        <v>423.95</v>
      </c>
      <c r="AF72" s="13">
        <f t="shared" si="199"/>
        <v>402.7525</v>
      </c>
      <c r="AG72" s="12" t="s">
        <v>33</v>
      </c>
      <c r="AH72" s="13">
        <f>AH71-1.35</f>
        <v>593.94999999999993</v>
      </c>
      <c r="AI72" s="13">
        <f t="shared" si="200"/>
        <v>564.25249999999994</v>
      </c>
      <c r="AJ72" s="12"/>
      <c r="AK72" s="13"/>
      <c r="AL72" s="13"/>
      <c r="AM72" s="12"/>
      <c r="AN72" s="13"/>
      <c r="AO72" s="13"/>
      <c r="AP72" s="12"/>
      <c r="AQ72" s="13"/>
      <c r="AR72" s="13"/>
      <c r="AS72" s="12"/>
      <c r="AT72" s="13"/>
      <c r="AU72" s="13"/>
      <c r="AV72" s="12"/>
      <c r="AW72" s="13"/>
      <c r="AX72" s="13"/>
      <c r="AY72" s="12"/>
      <c r="AZ72" s="13"/>
      <c r="BA72" s="13"/>
      <c r="BB72" s="12"/>
      <c r="BC72" s="13"/>
      <c r="BD72" s="13"/>
      <c r="BE72" s="12"/>
      <c r="BF72" s="13"/>
      <c r="BG72" s="13"/>
      <c r="BH72" s="12"/>
      <c r="BI72" s="13"/>
      <c r="BJ72" s="13"/>
      <c r="BK72" s="12"/>
      <c r="BL72" s="13"/>
      <c r="BM72" s="13"/>
      <c r="BN72" s="12"/>
      <c r="BO72" s="13"/>
      <c r="BP72" s="13"/>
      <c r="BQ72" s="12"/>
      <c r="BR72" s="13"/>
      <c r="BS72" s="13"/>
      <c r="BT72" s="12"/>
      <c r="BU72" s="13"/>
      <c r="BV72" s="13"/>
    </row>
    <row r="73" spans="1:74" s="14" customFormat="1" ht="20.149999999999999" customHeight="1" x14ac:dyDescent="0.35">
      <c r="A73" s="12" t="s">
        <v>22</v>
      </c>
      <c r="B73" s="12" t="s">
        <v>5</v>
      </c>
      <c r="C73" s="12" t="s">
        <v>23</v>
      </c>
      <c r="D73" s="13">
        <f>D72-0.85</f>
        <v>11.100000000000001</v>
      </c>
      <c r="E73" s="13">
        <f t="shared" si="0"/>
        <v>10.545000000000002</v>
      </c>
      <c r="F73" s="12" t="s">
        <v>24</v>
      </c>
      <c r="G73" s="13">
        <f>G72-0.85</f>
        <v>28.099999999999998</v>
      </c>
      <c r="H73" s="13">
        <f t="shared" si="47"/>
        <v>26.694999999999997</v>
      </c>
      <c r="I73" s="12" t="s">
        <v>25</v>
      </c>
      <c r="J73" s="13">
        <f>J72-0.85</f>
        <v>46.099999999999994</v>
      </c>
      <c r="K73" s="13">
        <f t="shared" si="192"/>
        <v>43.794999999999995</v>
      </c>
      <c r="L73" s="12" t="s">
        <v>26</v>
      </c>
      <c r="M73" s="13">
        <f>M72-0.85</f>
        <v>68.100000000000009</v>
      </c>
      <c r="N73" s="13">
        <f t="shared" si="193"/>
        <v>64.695000000000007</v>
      </c>
      <c r="O73" s="12" t="s">
        <v>27</v>
      </c>
      <c r="P73" s="13">
        <f>P72-0.85</f>
        <v>92.100000000000009</v>
      </c>
      <c r="Q73" s="13">
        <f t="shared" si="194"/>
        <v>87.495000000000005</v>
      </c>
      <c r="R73" s="12" t="s">
        <v>28</v>
      </c>
      <c r="S73" s="13">
        <f>S72-0.85</f>
        <v>118.10000000000001</v>
      </c>
      <c r="T73" s="13">
        <f t="shared" si="195"/>
        <v>112.19500000000001</v>
      </c>
      <c r="U73" s="12" t="s">
        <v>29</v>
      </c>
      <c r="V73" s="13">
        <f>V72-0.85</f>
        <v>153.10000000000002</v>
      </c>
      <c r="W73" s="13">
        <f t="shared" si="196"/>
        <v>145.44500000000002</v>
      </c>
      <c r="X73" s="12" t="s">
        <v>30</v>
      </c>
      <c r="Y73" s="13">
        <f>Y72-0.85</f>
        <v>223.10000000000002</v>
      </c>
      <c r="Z73" s="13">
        <f t="shared" si="197"/>
        <v>211.94500000000002</v>
      </c>
      <c r="AA73" s="12" t="s">
        <v>31</v>
      </c>
      <c r="AB73" s="13">
        <f>AB72-0.85</f>
        <v>303.09999999999997</v>
      </c>
      <c r="AC73" s="13">
        <f t="shared" si="198"/>
        <v>287.94499999999994</v>
      </c>
      <c r="AD73" s="12" t="s">
        <v>32</v>
      </c>
      <c r="AE73" s="13">
        <f>AE72-0.85</f>
        <v>423.09999999999997</v>
      </c>
      <c r="AF73" s="13">
        <f t="shared" si="199"/>
        <v>401.94499999999994</v>
      </c>
      <c r="AG73" s="12" t="s">
        <v>33</v>
      </c>
      <c r="AH73" s="13">
        <f>AH72-0.85</f>
        <v>593.09999999999991</v>
      </c>
      <c r="AI73" s="13">
        <f t="shared" si="200"/>
        <v>563.44499999999994</v>
      </c>
      <c r="AJ73" s="12"/>
      <c r="AK73" s="13"/>
      <c r="AL73" s="13"/>
      <c r="AM73" s="12"/>
      <c r="AN73" s="13"/>
      <c r="AO73" s="13"/>
      <c r="AP73" s="12"/>
      <c r="AQ73" s="13"/>
      <c r="AR73" s="13"/>
      <c r="AS73" s="12"/>
      <c r="AT73" s="13"/>
      <c r="AU73" s="13"/>
      <c r="AV73" s="12"/>
      <c r="AW73" s="13"/>
      <c r="AX73" s="13"/>
      <c r="AY73" s="12"/>
      <c r="AZ73" s="13"/>
      <c r="BA73" s="13"/>
      <c r="BB73" s="12"/>
      <c r="BC73" s="13"/>
      <c r="BD73" s="13"/>
      <c r="BE73" s="12"/>
      <c r="BF73" s="13"/>
      <c r="BG73" s="13"/>
      <c r="BH73" s="12"/>
      <c r="BI73" s="13"/>
      <c r="BJ73" s="13"/>
      <c r="BK73" s="12"/>
      <c r="BL73" s="13"/>
      <c r="BM73" s="13"/>
      <c r="BN73" s="12"/>
      <c r="BO73" s="13"/>
      <c r="BP73" s="13"/>
      <c r="BQ73" s="12"/>
      <c r="BR73" s="13"/>
      <c r="BS73" s="13"/>
      <c r="BT73" s="12"/>
      <c r="BU73" s="13"/>
      <c r="BV73" s="13"/>
    </row>
    <row r="74" spans="1:74" s="14" customFormat="1" ht="20.149999999999999" customHeight="1" x14ac:dyDescent="0.35">
      <c r="A74" s="12" t="s">
        <v>22</v>
      </c>
      <c r="B74" s="12" t="s">
        <v>6</v>
      </c>
      <c r="C74" s="12" t="s">
        <v>23</v>
      </c>
      <c r="D74" s="13">
        <f>D73-1.85</f>
        <v>9.2500000000000018</v>
      </c>
      <c r="E74" s="13">
        <f t="shared" si="0"/>
        <v>8.7875000000000014</v>
      </c>
      <c r="F74" s="12" t="s">
        <v>24</v>
      </c>
      <c r="G74" s="13">
        <f>G73-1.85</f>
        <v>26.249999999999996</v>
      </c>
      <c r="H74" s="13">
        <f t="shared" ref="H74:H119" si="202">G74*(1-$D$2)</f>
        <v>24.937499999999996</v>
      </c>
      <c r="I74" s="12" t="s">
        <v>25</v>
      </c>
      <c r="J74" s="13">
        <f>J73-1.85</f>
        <v>44.249999999999993</v>
      </c>
      <c r="K74" s="13">
        <f t="shared" si="192"/>
        <v>42.037499999999994</v>
      </c>
      <c r="L74" s="12" t="s">
        <v>26</v>
      </c>
      <c r="M74" s="13">
        <f>M73-1.85</f>
        <v>66.250000000000014</v>
      </c>
      <c r="N74" s="13">
        <f t="shared" si="193"/>
        <v>62.937500000000007</v>
      </c>
      <c r="O74" s="12" t="s">
        <v>27</v>
      </c>
      <c r="P74" s="13">
        <f>P73-1.85</f>
        <v>90.250000000000014</v>
      </c>
      <c r="Q74" s="13">
        <f t="shared" si="194"/>
        <v>85.737500000000011</v>
      </c>
      <c r="R74" s="12" t="s">
        <v>28</v>
      </c>
      <c r="S74" s="13">
        <f>S73-1.85</f>
        <v>116.25000000000001</v>
      </c>
      <c r="T74" s="13">
        <f t="shared" si="195"/>
        <v>110.43750000000001</v>
      </c>
      <c r="U74" s="12" t="s">
        <v>29</v>
      </c>
      <c r="V74" s="13">
        <f>V73-1.85</f>
        <v>151.25000000000003</v>
      </c>
      <c r="W74" s="13">
        <f t="shared" si="196"/>
        <v>143.68750000000003</v>
      </c>
      <c r="X74" s="12" t="s">
        <v>30</v>
      </c>
      <c r="Y74" s="13">
        <f>Y73-1.85</f>
        <v>221.25000000000003</v>
      </c>
      <c r="Z74" s="13">
        <f t="shared" si="197"/>
        <v>210.18750000000003</v>
      </c>
      <c r="AA74" s="12" t="s">
        <v>31</v>
      </c>
      <c r="AB74" s="13">
        <f>AB73-1.85</f>
        <v>301.24999999999994</v>
      </c>
      <c r="AC74" s="13">
        <f t="shared" si="198"/>
        <v>286.18749999999994</v>
      </c>
      <c r="AD74" s="12" t="s">
        <v>32</v>
      </c>
      <c r="AE74" s="13">
        <f>AE73-1.85</f>
        <v>421.24999999999994</v>
      </c>
      <c r="AF74" s="13">
        <f t="shared" si="199"/>
        <v>400.18749999999994</v>
      </c>
      <c r="AG74" s="12" t="s">
        <v>33</v>
      </c>
      <c r="AH74" s="13">
        <f>AH73-1.85</f>
        <v>591.24999999999989</v>
      </c>
      <c r="AI74" s="13">
        <f t="shared" si="200"/>
        <v>561.68749999999989</v>
      </c>
      <c r="AJ74" s="12"/>
      <c r="AK74" s="13"/>
      <c r="AL74" s="13"/>
      <c r="AM74" s="12"/>
      <c r="AN74" s="13"/>
      <c r="AO74" s="13"/>
      <c r="AP74" s="12"/>
      <c r="AQ74" s="13"/>
      <c r="AR74" s="13"/>
      <c r="AS74" s="12"/>
      <c r="AT74" s="13"/>
      <c r="AU74" s="13"/>
      <c r="AV74" s="12"/>
      <c r="AW74" s="13"/>
      <c r="AX74" s="13"/>
      <c r="AY74" s="12"/>
      <c r="AZ74" s="13"/>
      <c r="BA74" s="13"/>
      <c r="BB74" s="12"/>
      <c r="BC74" s="13"/>
      <c r="BD74" s="13"/>
      <c r="BE74" s="12"/>
      <c r="BF74" s="13"/>
      <c r="BG74" s="13"/>
      <c r="BH74" s="12"/>
      <c r="BI74" s="13"/>
      <c r="BJ74" s="13"/>
      <c r="BK74" s="12"/>
      <c r="BL74" s="13"/>
      <c r="BM74" s="13"/>
      <c r="BN74" s="12"/>
      <c r="BO74" s="13"/>
      <c r="BP74" s="13"/>
      <c r="BQ74" s="12"/>
      <c r="BR74" s="13"/>
      <c r="BS74" s="13"/>
      <c r="BT74" s="12"/>
      <c r="BU74" s="13"/>
      <c r="BV74" s="13"/>
    </row>
    <row r="75" spans="1:74" s="19" customFormat="1" ht="20.149999999999999" customHeight="1" x14ac:dyDescent="0.3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16.149999999999999</v>
      </c>
      <c r="F75" s="17" t="s">
        <v>25</v>
      </c>
      <c r="G75" s="18">
        <v>29.4</v>
      </c>
      <c r="H75" s="18">
        <f t="shared" si="202"/>
        <v>27.929999999999996</v>
      </c>
      <c r="I75" s="17" t="s">
        <v>26</v>
      </c>
      <c r="J75" s="18">
        <v>51.4</v>
      </c>
      <c r="K75" s="18">
        <f t="shared" si="192"/>
        <v>48.83</v>
      </c>
      <c r="L75" s="17" t="s">
        <v>27</v>
      </c>
      <c r="M75" s="18">
        <v>75.400000000000006</v>
      </c>
      <c r="N75" s="18">
        <f t="shared" si="193"/>
        <v>71.63</v>
      </c>
      <c r="O75" s="17" t="s">
        <v>28</v>
      </c>
      <c r="P75" s="18">
        <v>101.4</v>
      </c>
      <c r="Q75" s="18">
        <f t="shared" si="194"/>
        <v>96.33</v>
      </c>
      <c r="R75" s="17" t="s">
        <v>29</v>
      </c>
      <c r="S75" s="18">
        <v>136.4</v>
      </c>
      <c r="T75" s="18">
        <f t="shared" si="195"/>
        <v>129.58000000000001</v>
      </c>
      <c r="U75" s="17" t="s">
        <v>30</v>
      </c>
      <c r="V75" s="18">
        <v>206.4</v>
      </c>
      <c r="W75" s="18">
        <f t="shared" si="196"/>
        <v>196.07999999999998</v>
      </c>
      <c r="X75" s="17" t="s">
        <v>31</v>
      </c>
      <c r="Y75" s="18">
        <v>286.39999999999998</v>
      </c>
      <c r="Z75" s="18">
        <f t="shared" si="197"/>
        <v>272.08</v>
      </c>
      <c r="AA75" s="17" t="s">
        <v>32</v>
      </c>
      <c r="AB75" s="18">
        <v>406.4</v>
      </c>
      <c r="AC75" s="18">
        <f t="shared" si="198"/>
        <v>386.08</v>
      </c>
      <c r="AD75" s="17" t="s">
        <v>33</v>
      </c>
      <c r="AE75" s="18">
        <v>576.4</v>
      </c>
      <c r="AF75" s="18">
        <f t="shared" si="199"/>
        <v>547.57999999999993</v>
      </c>
      <c r="AG75" s="17"/>
      <c r="AH75" s="18"/>
      <c r="AI75" s="18"/>
      <c r="AJ75" s="17"/>
      <c r="AK75" s="18"/>
      <c r="AL75" s="18"/>
      <c r="AM75" s="17"/>
      <c r="AN75" s="18"/>
      <c r="AO75" s="18"/>
      <c r="AP75" s="17"/>
      <c r="AQ75" s="18"/>
      <c r="AR75" s="18"/>
      <c r="AS75" s="17"/>
      <c r="AT75" s="18"/>
      <c r="AU75" s="18"/>
      <c r="AV75" s="17"/>
      <c r="AW75" s="18"/>
      <c r="AX75" s="18"/>
      <c r="AY75" s="17"/>
      <c r="AZ75" s="18"/>
      <c r="BA75" s="18"/>
      <c r="BB75" s="17"/>
      <c r="BC75" s="18"/>
      <c r="BD75" s="18"/>
      <c r="BE75" s="17"/>
      <c r="BF75" s="18"/>
      <c r="BG75" s="18"/>
      <c r="BH75" s="17"/>
      <c r="BI75" s="18"/>
      <c r="BJ75" s="18"/>
      <c r="BK75" s="17"/>
      <c r="BL75" s="18"/>
      <c r="BM75" s="18"/>
      <c r="BN75" s="17"/>
      <c r="BO75" s="18"/>
      <c r="BP75" s="18"/>
      <c r="BQ75" s="17"/>
      <c r="BR75" s="18"/>
      <c r="BS75" s="18"/>
      <c r="BT75" s="17"/>
      <c r="BU75" s="18"/>
      <c r="BV75" s="18"/>
    </row>
    <row r="76" spans="1:74" s="19" customFormat="1" ht="20.149999999999999" customHeight="1" x14ac:dyDescent="0.35">
      <c r="A76" s="17" t="s">
        <v>23</v>
      </c>
      <c r="B76" s="17" t="s">
        <v>3</v>
      </c>
      <c r="C76" s="17" t="s">
        <v>24</v>
      </c>
      <c r="D76" s="18">
        <f>D75-2.8</f>
        <v>14.2</v>
      </c>
      <c r="E76" s="18">
        <f t="shared" si="0"/>
        <v>13.489999999999998</v>
      </c>
      <c r="F76" s="17" t="s">
        <v>25</v>
      </c>
      <c r="G76" s="18">
        <f t="shared" ref="G76" si="203">G75-0.8</f>
        <v>28.599999999999998</v>
      </c>
      <c r="H76" s="18">
        <f t="shared" si="202"/>
        <v>27.169999999999998</v>
      </c>
      <c r="I76" s="17" t="s">
        <v>26</v>
      </c>
      <c r="J76" s="18">
        <f t="shared" ref="J76" si="204">J75-0.8</f>
        <v>50.6</v>
      </c>
      <c r="K76" s="18">
        <f t="shared" si="192"/>
        <v>48.07</v>
      </c>
      <c r="L76" s="17" t="s">
        <v>27</v>
      </c>
      <c r="M76" s="18">
        <f t="shared" ref="M76" si="205">M75-0.8</f>
        <v>74.600000000000009</v>
      </c>
      <c r="N76" s="18">
        <f t="shared" si="193"/>
        <v>70.87</v>
      </c>
      <c r="O76" s="17" t="s">
        <v>28</v>
      </c>
      <c r="P76" s="18">
        <f t="shared" ref="P76" si="206">P75-0.8</f>
        <v>100.60000000000001</v>
      </c>
      <c r="Q76" s="18">
        <f t="shared" si="194"/>
        <v>95.570000000000007</v>
      </c>
      <c r="R76" s="17" t="s">
        <v>29</v>
      </c>
      <c r="S76" s="18">
        <f t="shared" ref="S76" si="207">S75-0.8</f>
        <v>135.6</v>
      </c>
      <c r="T76" s="18">
        <f t="shared" si="195"/>
        <v>128.82</v>
      </c>
      <c r="U76" s="17" t="s">
        <v>30</v>
      </c>
      <c r="V76" s="18">
        <f t="shared" ref="V76" si="208">V75-0.8</f>
        <v>205.6</v>
      </c>
      <c r="W76" s="18">
        <f t="shared" si="196"/>
        <v>195.32</v>
      </c>
      <c r="X76" s="17" t="s">
        <v>31</v>
      </c>
      <c r="Y76" s="18">
        <f t="shared" ref="Y76" si="209">Y75-0.8</f>
        <v>285.59999999999997</v>
      </c>
      <c r="Z76" s="18">
        <f t="shared" si="197"/>
        <v>271.31999999999994</v>
      </c>
      <c r="AA76" s="17" t="s">
        <v>32</v>
      </c>
      <c r="AB76" s="18">
        <f t="shared" ref="AB76" si="210">AB75-0.8</f>
        <v>405.59999999999997</v>
      </c>
      <c r="AC76" s="18">
        <f t="shared" si="198"/>
        <v>385.31999999999994</v>
      </c>
      <c r="AD76" s="17" t="s">
        <v>33</v>
      </c>
      <c r="AE76" s="18">
        <f t="shared" ref="AE76" si="211">AE75-0.8</f>
        <v>575.6</v>
      </c>
      <c r="AF76" s="18">
        <f t="shared" si="199"/>
        <v>546.82000000000005</v>
      </c>
      <c r="AG76" s="17"/>
      <c r="AH76" s="18"/>
      <c r="AI76" s="18"/>
      <c r="AJ76" s="17"/>
      <c r="AK76" s="18"/>
      <c r="AL76" s="18"/>
      <c r="AM76" s="17"/>
      <c r="AN76" s="18"/>
      <c r="AO76" s="18"/>
      <c r="AP76" s="17"/>
      <c r="AQ76" s="18"/>
      <c r="AR76" s="18"/>
      <c r="AS76" s="17"/>
      <c r="AT76" s="18"/>
      <c r="AU76" s="18"/>
      <c r="AV76" s="17"/>
      <c r="AW76" s="18"/>
      <c r="AX76" s="18"/>
      <c r="AY76" s="17"/>
      <c r="AZ76" s="18"/>
      <c r="BA76" s="18"/>
      <c r="BB76" s="17"/>
      <c r="BC76" s="18"/>
      <c r="BD76" s="18"/>
      <c r="BE76" s="17"/>
      <c r="BF76" s="18"/>
      <c r="BG76" s="18"/>
      <c r="BH76" s="17"/>
      <c r="BI76" s="18"/>
      <c r="BJ76" s="18"/>
      <c r="BK76" s="17"/>
      <c r="BL76" s="18"/>
      <c r="BM76" s="18"/>
      <c r="BN76" s="17"/>
      <c r="BO76" s="18"/>
      <c r="BP76" s="18"/>
      <c r="BQ76" s="17"/>
      <c r="BR76" s="18"/>
      <c r="BS76" s="18"/>
      <c r="BT76" s="17"/>
      <c r="BU76" s="18"/>
      <c r="BV76" s="18"/>
    </row>
    <row r="77" spans="1:74" s="19" customFormat="1" ht="20.149999999999999" customHeight="1" x14ac:dyDescent="0.35">
      <c r="A77" s="17" t="s">
        <v>23</v>
      </c>
      <c r="B77" s="17" t="s">
        <v>4</v>
      </c>
      <c r="C77" s="17" t="s">
        <v>24</v>
      </c>
      <c r="D77" s="18">
        <f>D76-1.4</f>
        <v>12.799999999999999</v>
      </c>
      <c r="E77" s="18">
        <f t="shared" si="0"/>
        <v>12.159999999999998</v>
      </c>
      <c r="F77" s="17" t="s">
        <v>25</v>
      </c>
      <c r="G77" s="18">
        <f t="shared" ref="G77" si="212">G76-0.4</f>
        <v>28.2</v>
      </c>
      <c r="H77" s="18">
        <f t="shared" si="202"/>
        <v>26.79</v>
      </c>
      <c r="I77" s="17" t="s">
        <v>26</v>
      </c>
      <c r="J77" s="18">
        <f t="shared" ref="J77:J79" si="213">J76-0.4</f>
        <v>50.2</v>
      </c>
      <c r="K77" s="18">
        <f t="shared" si="192"/>
        <v>47.69</v>
      </c>
      <c r="L77" s="17" t="s">
        <v>27</v>
      </c>
      <c r="M77" s="18">
        <f t="shared" ref="M77:M79" si="214">M76-0.4</f>
        <v>74.2</v>
      </c>
      <c r="N77" s="18">
        <f t="shared" si="193"/>
        <v>70.489999999999995</v>
      </c>
      <c r="O77" s="17" t="s">
        <v>28</v>
      </c>
      <c r="P77" s="18">
        <f t="shared" ref="P77:P79" si="215">P76-0.4</f>
        <v>100.2</v>
      </c>
      <c r="Q77" s="18">
        <f t="shared" si="194"/>
        <v>95.19</v>
      </c>
      <c r="R77" s="17" t="s">
        <v>29</v>
      </c>
      <c r="S77" s="18">
        <f t="shared" ref="S77:S79" si="216">S76-0.4</f>
        <v>135.19999999999999</v>
      </c>
      <c r="T77" s="18">
        <f t="shared" si="195"/>
        <v>128.43999999999997</v>
      </c>
      <c r="U77" s="17" t="s">
        <v>30</v>
      </c>
      <c r="V77" s="18">
        <f t="shared" ref="V77:V79" si="217">V76-0.4</f>
        <v>205.2</v>
      </c>
      <c r="W77" s="18">
        <f t="shared" si="196"/>
        <v>194.93999999999997</v>
      </c>
      <c r="X77" s="17" t="s">
        <v>31</v>
      </c>
      <c r="Y77" s="18">
        <f t="shared" ref="Y77:Y79" si="218">Y76-0.4</f>
        <v>285.2</v>
      </c>
      <c r="Z77" s="18">
        <f t="shared" si="197"/>
        <v>270.94</v>
      </c>
      <c r="AA77" s="17" t="s">
        <v>32</v>
      </c>
      <c r="AB77" s="18">
        <f t="shared" ref="AB77:AB79" si="219">AB76-0.4</f>
        <v>405.2</v>
      </c>
      <c r="AC77" s="18">
        <f t="shared" si="198"/>
        <v>384.94</v>
      </c>
      <c r="AD77" s="17" t="s">
        <v>33</v>
      </c>
      <c r="AE77" s="18">
        <f t="shared" ref="AE77:AE79" si="220">AE76-0.4</f>
        <v>575.20000000000005</v>
      </c>
      <c r="AF77" s="18">
        <f t="shared" si="199"/>
        <v>546.44000000000005</v>
      </c>
      <c r="AG77" s="17"/>
      <c r="AH77" s="18"/>
      <c r="AI77" s="18"/>
      <c r="AJ77" s="17"/>
      <c r="AK77" s="18"/>
      <c r="AL77" s="18"/>
      <c r="AM77" s="17"/>
      <c r="AN77" s="18"/>
      <c r="AO77" s="18"/>
      <c r="AP77" s="17"/>
      <c r="AQ77" s="18"/>
      <c r="AR77" s="18"/>
      <c r="AS77" s="17"/>
      <c r="AT77" s="18"/>
      <c r="AU77" s="18"/>
      <c r="AV77" s="17"/>
      <c r="AW77" s="18"/>
      <c r="AX77" s="18"/>
      <c r="AY77" s="17"/>
      <c r="AZ77" s="18"/>
      <c r="BA77" s="18"/>
      <c r="BB77" s="17"/>
      <c r="BC77" s="18"/>
      <c r="BD77" s="18"/>
      <c r="BE77" s="17"/>
      <c r="BF77" s="18"/>
      <c r="BG77" s="18"/>
      <c r="BH77" s="17"/>
      <c r="BI77" s="18"/>
      <c r="BJ77" s="18"/>
      <c r="BK77" s="17"/>
      <c r="BL77" s="18"/>
      <c r="BM77" s="18"/>
      <c r="BN77" s="17"/>
      <c r="BO77" s="18"/>
      <c r="BP77" s="18"/>
      <c r="BQ77" s="17"/>
      <c r="BR77" s="18"/>
      <c r="BS77" s="18"/>
      <c r="BT77" s="17"/>
      <c r="BU77" s="18"/>
      <c r="BV77" s="18"/>
    </row>
    <row r="78" spans="1:74" s="19" customFormat="1" ht="20.149999999999999" customHeight="1" x14ac:dyDescent="0.35">
      <c r="A78" s="17" t="s">
        <v>23</v>
      </c>
      <c r="B78" s="17" t="s">
        <v>5</v>
      </c>
      <c r="C78" s="17" t="s">
        <v>24</v>
      </c>
      <c r="D78" s="18">
        <f>D77-1.4</f>
        <v>11.399999999999999</v>
      </c>
      <c r="E78" s="18">
        <f t="shared" si="0"/>
        <v>10.829999999999998</v>
      </c>
      <c r="F78" s="17" t="s">
        <v>25</v>
      </c>
      <c r="G78" s="18">
        <f t="shared" si="131"/>
        <v>27.8</v>
      </c>
      <c r="H78" s="18">
        <f t="shared" si="202"/>
        <v>26.41</v>
      </c>
      <c r="I78" s="17" t="s">
        <v>26</v>
      </c>
      <c r="J78" s="18">
        <f t="shared" si="213"/>
        <v>49.800000000000004</v>
      </c>
      <c r="K78" s="18">
        <f t="shared" si="192"/>
        <v>47.31</v>
      </c>
      <c r="L78" s="17" t="s">
        <v>27</v>
      </c>
      <c r="M78" s="18">
        <f t="shared" si="214"/>
        <v>73.8</v>
      </c>
      <c r="N78" s="18">
        <f t="shared" si="193"/>
        <v>70.11</v>
      </c>
      <c r="O78" s="17" t="s">
        <v>28</v>
      </c>
      <c r="P78" s="18">
        <f t="shared" si="215"/>
        <v>99.8</v>
      </c>
      <c r="Q78" s="18">
        <f t="shared" si="194"/>
        <v>94.809999999999988</v>
      </c>
      <c r="R78" s="17" t="s">
        <v>29</v>
      </c>
      <c r="S78" s="18">
        <f t="shared" si="216"/>
        <v>134.79999999999998</v>
      </c>
      <c r="T78" s="18">
        <f t="shared" si="195"/>
        <v>128.05999999999997</v>
      </c>
      <c r="U78" s="17" t="s">
        <v>30</v>
      </c>
      <c r="V78" s="18">
        <f t="shared" si="217"/>
        <v>204.79999999999998</v>
      </c>
      <c r="W78" s="18">
        <f t="shared" si="196"/>
        <v>194.55999999999997</v>
      </c>
      <c r="X78" s="17" t="s">
        <v>31</v>
      </c>
      <c r="Y78" s="18">
        <f t="shared" si="218"/>
        <v>284.8</v>
      </c>
      <c r="Z78" s="18">
        <f t="shared" si="197"/>
        <v>270.56</v>
      </c>
      <c r="AA78" s="17" t="s">
        <v>32</v>
      </c>
      <c r="AB78" s="18">
        <f t="shared" si="219"/>
        <v>404.8</v>
      </c>
      <c r="AC78" s="18">
        <f t="shared" si="198"/>
        <v>384.56</v>
      </c>
      <c r="AD78" s="17" t="s">
        <v>33</v>
      </c>
      <c r="AE78" s="18">
        <f t="shared" si="220"/>
        <v>574.80000000000007</v>
      </c>
      <c r="AF78" s="18">
        <f t="shared" si="199"/>
        <v>546.06000000000006</v>
      </c>
      <c r="AG78" s="17"/>
      <c r="AH78" s="18"/>
      <c r="AI78" s="18"/>
      <c r="AJ78" s="17"/>
      <c r="AK78" s="18"/>
      <c r="AL78" s="18"/>
      <c r="AM78" s="17"/>
      <c r="AN78" s="18"/>
      <c r="AO78" s="18"/>
      <c r="AP78" s="17"/>
      <c r="AQ78" s="18"/>
      <c r="AR78" s="18"/>
      <c r="AS78" s="17"/>
      <c r="AT78" s="18"/>
      <c r="AU78" s="18"/>
      <c r="AV78" s="17"/>
      <c r="AW78" s="18"/>
      <c r="AX78" s="18"/>
      <c r="AY78" s="17"/>
      <c r="AZ78" s="18"/>
      <c r="BA78" s="18"/>
      <c r="BB78" s="17"/>
      <c r="BC78" s="18"/>
      <c r="BD78" s="18"/>
      <c r="BE78" s="17"/>
      <c r="BF78" s="18"/>
      <c r="BG78" s="18"/>
      <c r="BH78" s="17"/>
      <c r="BI78" s="18"/>
      <c r="BJ78" s="18"/>
      <c r="BK78" s="17"/>
      <c r="BL78" s="18"/>
      <c r="BM78" s="18"/>
      <c r="BN78" s="17"/>
      <c r="BO78" s="18"/>
      <c r="BP78" s="18"/>
      <c r="BQ78" s="17"/>
      <c r="BR78" s="18"/>
      <c r="BS78" s="18"/>
      <c r="BT78" s="17"/>
      <c r="BU78" s="18"/>
      <c r="BV78" s="18"/>
    </row>
    <row r="79" spans="1:74" s="19" customFormat="1" ht="20.149999999999999" customHeight="1" x14ac:dyDescent="0.35">
      <c r="A79" s="17" t="s">
        <v>23</v>
      </c>
      <c r="B79" s="17" t="s">
        <v>6</v>
      </c>
      <c r="C79" s="17" t="s">
        <v>24</v>
      </c>
      <c r="D79" s="18">
        <f>D78-1.4</f>
        <v>9.9999999999999982</v>
      </c>
      <c r="E79" s="18">
        <f t="shared" si="0"/>
        <v>9.4999999999999982</v>
      </c>
      <c r="F79" s="17" t="s">
        <v>25</v>
      </c>
      <c r="G79" s="18">
        <f t="shared" si="131"/>
        <v>27.400000000000002</v>
      </c>
      <c r="H79" s="18">
        <f t="shared" si="202"/>
        <v>26.03</v>
      </c>
      <c r="I79" s="17" t="s">
        <v>26</v>
      </c>
      <c r="J79" s="18">
        <f t="shared" si="213"/>
        <v>49.400000000000006</v>
      </c>
      <c r="K79" s="18">
        <f t="shared" si="192"/>
        <v>46.93</v>
      </c>
      <c r="L79" s="17" t="s">
        <v>27</v>
      </c>
      <c r="M79" s="18">
        <f t="shared" si="214"/>
        <v>73.399999999999991</v>
      </c>
      <c r="N79" s="18">
        <f t="shared" si="193"/>
        <v>69.72999999999999</v>
      </c>
      <c r="O79" s="17" t="s">
        <v>28</v>
      </c>
      <c r="P79" s="18">
        <f t="shared" si="215"/>
        <v>99.399999999999991</v>
      </c>
      <c r="Q79" s="18">
        <f t="shared" si="194"/>
        <v>94.429999999999993</v>
      </c>
      <c r="R79" s="17" t="s">
        <v>29</v>
      </c>
      <c r="S79" s="18">
        <f t="shared" si="216"/>
        <v>134.39999999999998</v>
      </c>
      <c r="T79" s="18">
        <f t="shared" si="195"/>
        <v>127.67999999999998</v>
      </c>
      <c r="U79" s="17" t="s">
        <v>30</v>
      </c>
      <c r="V79" s="18">
        <f t="shared" si="217"/>
        <v>204.39999999999998</v>
      </c>
      <c r="W79" s="18">
        <f t="shared" si="196"/>
        <v>194.17999999999998</v>
      </c>
      <c r="X79" s="17" t="s">
        <v>31</v>
      </c>
      <c r="Y79" s="18">
        <f t="shared" si="218"/>
        <v>284.40000000000003</v>
      </c>
      <c r="Z79" s="18">
        <f t="shared" si="197"/>
        <v>270.18</v>
      </c>
      <c r="AA79" s="17" t="s">
        <v>32</v>
      </c>
      <c r="AB79" s="18">
        <f t="shared" si="219"/>
        <v>404.40000000000003</v>
      </c>
      <c r="AC79" s="18">
        <f t="shared" si="198"/>
        <v>384.18</v>
      </c>
      <c r="AD79" s="17" t="s">
        <v>33</v>
      </c>
      <c r="AE79" s="18">
        <f t="shared" si="220"/>
        <v>574.40000000000009</v>
      </c>
      <c r="AF79" s="18">
        <f t="shared" si="199"/>
        <v>545.68000000000006</v>
      </c>
      <c r="AG79" s="17"/>
      <c r="AH79" s="18"/>
      <c r="AI79" s="18"/>
      <c r="AJ79" s="17"/>
      <c r="AK79" s="18"/>
      <c r="AL79" s="18"/>
      <c r="AM79" s="17"/>
      <c r="AN79" s="18"/>
      <c r="AO79" s="18"/>
      <c r="AP79" s="17"/>
      <c r="AQ79" s="18"/>
      <c r="AR79" s="18"/>
      <c r="AS79" s="17"/>
      <c r="AT79" s="18"/>
      <c r="AU79" s="18"/>
      <c r="AV79" s="17"/>
      <c r="AW79" s="18"/>
      <c r="AX79" s="18"/>
      <c r="AY79" s="17"/>
      <c r="AZ79" s="18"/>
      <c r="BA79" s="18"/>
      <c r="BB79" s="17"/>
      <c r="BC79" s="18"/>
      <c r="BD79" s="18"/>
      <c r="BE79" s="17"/>
      <c r="BF79" s="18"/>
      <c r="BG79" s="18"/>
      <c r="BH79" s="17"/>
      <c r="BI79" s="18"/>
      <c r="BJ79" s="18"/>
      <c r="BK79" s="17"/>
      <c r="BL79" s="18"/>
      <c r="BM79" s="18"/>
      <c r="BN79" s="17"/>
      <c r="BO79" s="18"/>
      <c r="BP79" s="18"/>
      <c r="BQ79" s="17"/>
      <c r="BR79" s="18"/>
      <c r="BS79" s="18"/>
      <c r="BT79" s="17"/>
      <c r="BU79" s="18"/>
      <c r="BV79" s="18"/>
    </row>
    <row r="80" spans="1:74" s="14" customFormat="1" ht="20.149999999999999" customHeight="1" x14ac:dyDescent="0.35">
      <c r="A80" s="12" t="s">
        <v>24</v>
      </c>
      <c r="B80" s="12" t="s">
        <v>1</v>
      </c>
      <c r="C80" s="12" t="s">
        <v>25</v>
      </c>
      <c r="D80" s="13">
        <v>18</v>
      </c>
      <c r="E80" s="13">
        <f t="shared" si="0"/>
        <v>17.099999999999998</v>
      </c>
      <c r="F80" s="12" t="s">
        <v>26</v>
      </c>
      <c r="G80" s="13">
        <v>40</v>
      </c>
      <c r="H80" s="13">
        <f t="shared" si="202"/>
        <v>38</v>
      </c>
      <c r="I80" s="12" t="s">
        <v>27</v>
      </c>
      <c r="J80" s="13">
        <v>64</v>
      </c>
      <c r="K80" s="13">
        <f t="shared" si="192"/>
        <v>60.8</v>
      </c>
      <c r="L80" s="12" t="s">
        <v>28</v>
      </c>
      <c r="M80" s="13">
        <v>90</v>
      </c>
      <c r="N80" s="13">
        <f t="shared" si="193"/>
        <v>85.5</v>
      </c>
      <c r="O80" s="12" t="s">
        <v>29</v>
      </c>
      <c r="P80" s="13">
        <v>125</v>
      </c>
      <c r="Q80" s="13">
        <f t="shared" si="194"/>
        <v>118.75</v>
      </c>
      <c r="R80" s="12" t="s">
        <v>30</v>
      </c>
      <c r="S80" s="13">
        <v>195</v>
      </c>
      <c r="T80" s="13">
        <f t="shared" si="195"/>
        <v>185.25</v>
      </c>
      <c r="U80" s="12" t="s">
        <v>31</v>
      </c>
      <c r="V80" s="13">
        <v>275</v>
      </c>
      <c r="W80" s="13">
        <f t="shared" si="196"/>
        <v>261.25</v>
      </c>
      <c r="X80" s="12" t="s">
        <v>32</v>
      </c>
      <c r="Y80" s="13">
        <v>395</v>
      </c>
      <c r="Z80" s="13">
        <f t="shared" si="197"/>
        <v>375.25</v>
      </c>
      <c r="AA80" s="12" t="s">
        <v>33</v>
      </c>
      <c r="AB80" s="13">
        <v>565</v>
      </c>
      <c r="AC80" s="13">
        <f t="shared" si="198"/>
        <v>536.75</v>
      </c>
      <c r="AD80" s="12"/>
      <c r="AE80" s="13"/>
      <c r="AF80" s="13"/>
      <c r="AG80" s="12"/>
      <c r="AH80" s="13"/>
      <c r="AI80" s="13"/>
      <c r="AJ80" s="12"/>
      <c r="AK80" s="13"/>
      <c r="AL80" s="13"/>
      <c r="AM80" s="12"/>
      <c r="AN80" s="13"/>
      <c r="AO80" s="13"/>
      <c r="AP80" s="12"/>
      <c r="AQ80" s="13"/>
      <c r="AR80" s="13"/>
      <c r="AS80" s="12"/>
      <c r="AT80" s="13"/>
      <c r="AU80" s="13"/>
      <c r="AV80" s="12"/>
      <c r="AW80" s="13"/>
      <c r="AX80" s="13"/>
      <c r="AY80" s="12"/>
      <c r="AZ80" s="13"/>
      <c r="BA80" s="13"/>
      <c r="BB80" s="12"/>
      <c r="BC80" s="13"/>
      <c r="BD80" s="13"/>
      <c r="BE80" s="12"/>
      <c r="BF80" s="13"/>
      <c r="BG80" s="13"/>
      <c r="BH80" s="12"/>
      <c r="BI80" s="13"/>
      <c r="BJ80" s="13"/>
      <c r="BK80" s="12"/>
      <c r="BL80" s="13"/>
      <c r="BM80" s="13"/>
      <c r="BN80" s="12"/>
      <c r="BO80" s="13"/>
      <c r="BP80" s="13"/>
      <c r="BQ80" s="12"/>
      <c r="BR80" s="13"/>
      <c r="BS80" s="13"/>
      <c r="BT80" s="12"/>
      <c r="BU80" s="13"/>
      <c r="BV80" s="13"/>
    </row>
    <row r="81" spans="1:74" s="14" customFormat="1" ht="20.149999999999999" customHeight="1" x14ac:dyDescent="0.35">
      <c r="A81" s="12" t="s">
        <v>24</v>
      </c>
      <c r="B81" s="12" t="s">
        <v>3</v>
      </c>
      <c r="C81" s="12" t="s">
        <v>25</v>
      </c>
      <c r="D81" s="13">
        <f>D80-3</f>
        <v>15</v>
      </c>
      <c r="E81" s="13">
        <f t="shared" si="0"/>
        <v>14.25</v>
      </c>
      <c r="F81" s="12" t="s">
        <v>26</v>
      </c>
      <c r="G81" s="13">
        <f>G80-3</f>
        <v>37</v>
      </c>
      <c r="H81" s="13">
        <f t="shared" si="202"/>
        <v>35.15</v>
      </c>
      <c r="I81" s="12" t="s">
        <v>27</v>
      </c>
      <c r="J81" s="13">
        <f>J80-3</f>
        <v>61</v>
      </c>
      <c r="K81" s="13">
        <f t="shared" si="192"/>
        <v>57.949999999999996</v>
      </c>
      <c r="L81" s="12" t="s">
        <v>28</v>
      </c>
      <c r="M81" s="13">
        <f>M80-3</f>
        <v>87</v>
      </c>
      <c r="N81" s="13">
        <f t="shared" si="193"/>
        <v>82.649999999999991</v>
      </c>
      <c r="O81" s="12" t="s">
        <v>29</v>
      </c>
      <c r="P81" s="13">
        <f>P80-3</f>
        <v>122</v>
      </c>
      <c r="Q81" s="13">
        <f t="shared" si="194"/>
        <v>115.89999999999999</v>
      </c>
      <c r="R81" s="12" t="s">
        <v>30</v>
      </c>
      <c r="S81" s="13">
        <f>S80-3</f>
        <v>192</v>
      </c>
      <c r="T81" s="13">
        <f t="shared" si="195"/>
        <v>182.39999999999998</v>
      </c>
      <c r="U81" s="12" t="s">
        <v>31</v>
      </c>
      <c r="V81" s="13">
        <f>V80-3</f>
        <v>272</v>
      </c>
      <c r="W81" s="13">
        <f t="shared" si="196"/>
        <v>258.39999999999998</v>
      </c>
      <c r="X81" s="12" t="s">
        <v>32</v>
      </c>
      <c r="Y81" s="13">
        <f>Y80-3</f>
        <v>392</v>
      </c>
      <c r="Z81" s="13">
        <f t="shared" si="197"/>
        <v>372.4</v>
      </c>
      <c r="AA81" s="12" t="s">
        <v>33</v>
      </c>
      <c r="AB81" s="13">
        <f>AB80-3</f>
        <v>562</v>
      </c>
      <c r="AC81" s="13">
        <f t="shared" si="198"/>
        <v>533.9</v>
      </c>
      <c r="AD81" s="12"/>
      <c r="AE81" s="13"/>
      <c r="AF81" s="13"/>
      <c r="AG81" s="12"/>
      <c r="AH81" s="13"/>
      <c r="AI81" s="13"/>
      <c r="AJ81" s="12"/>
      <c r="AK81" s="13"/>
      <c r="AL81" s="13"/>
      <c r="AM81" s="12"/>
      <c r="AN81" s="13"/>
      <c r="AO81" s="13"/>
      <c r="AP81" s="12"/>
      <c r="AQ81" s="13"/>
      <c r="AR81" s="13"/>
      <c r="AS81" s="12"/>
      <c r="AT81" s="13"/>
      <c r="AU81" s="13"/>
      <c r="AV81" s="12"/>
      <c r="AW81" s="13"/>
      <c r="AX81" s="13"/>
      <c r="AY81" s="12"/>
      <c r="AZ81" s="13"/>
      <c r="BA81" s="13"/>
      <c r="BB81" s="12"/>
      <c r="BC81" s="13"/>
      <c r="BD81" s="13"/>
      <c r="BE81" s="12"/>
      <c r="BF81" s="13"/>
      <c r="BG81" s="13"/>
      <c r="BH81" s="12"/>
      <c r="BI81" s="13"/>
      <c r="BJ81" s="13"/>
      <c r="BK81" s="12"/>
      <c r="BL81" s="13"/>
      <c r="BM81" s="13"/>
      <c r="BN81" s="12"/>
      <c r="BO81" s="13"/>
      <c r="BP81" s="13"/>
      <c r="BQ81" s="12"/>
      <c r="BR81" s="13"/>
      <c r="BS81" s="13"/>
      <c r="BT81" s="12"/>
      <c r="BU81" s="13"/>
      <c r="BV81" s="13"/>
    </row>
    <row r="82" spans="1:74" s="14" customFormat="1" ht="20.149999999999999" customHeight="1" x14ac:dyDescent="0.35">
      <c r="A82" s="12" t="s">
        <v>24</v>
      </c>
      <c r="B82" s="12" t="s">
        <v>4</v>
      </c>
      <c r="C82" s="12" t="s">
        <v>25</v>
      </c>
      <c r="D82" s="13">
        <f>D81-1.5</f>
        <v>13.5</v>
      </c>
      <c r="E82" s="13">
        <f t="shared" si="0"/>
        <v>12.824999999999999</v>
      </c>
      <c r="F82" s="12" t="s">
        <v>26</v>
      </c>
      <c r="G82" s="13">
        <f>G81-1.5</f>
        <v>35.5</v>
      </c>
      <c r="H82" s="13">
        <f t="shared" si="202"/>
        <v>33.725000000000001</v>
      </c>
      <c r="I82" s="12" t="s">
        <v>27</v>
      </c>
      <c r="J82" s="13">
        <f>J81-1.5</f>
        <v>59.5</v>
      </c>
      <c r="K82" s="13">
        <f t="shared" si="192"/>
        <v>56.524999999999999</v>
      </c>
      <c r="L82" s="12" t="s">
        <v>28</v>
      </c>
      <c r="M82" s="13">
        <f>M81-1.5</f>
        <v>85.5</v>
      </c>
      <c r="N82" s="13">
        <f t="shared" si="193"/>
        <v>81.224999999999994</v>
      </c>
      <c r="O82" s="12" t="s">
        <v>29</v>
      </c>
      <c r="P82" s="13">
        <f>P81-1.5</f>
        <v>120.5</v>
      </c>
      <c r="Q82" s="13">
        <f t="shared" si="194"/>
        <v>114.47499999999999</v>
      </c>
      <c r="R82" s="12" t="s">
        <v>30</v>
      </c>
      <c r="S82" s="13">
        <f>S81-1.5</f>
        <v>190.5</v>
      </c>
      <c r="T82" s="13">
        <f t="shared" si="195"/>
        <v>180.97499999999999</v>
      </c>
      <c r="U82" s="12" t="s">
        <v>31</v>
      </c>
      <c r="V82" s="13">
        <f>V81-1.5</f>
        <v>270.5</v>
      </c>
      <c r="W82" s="13">
        <f t="shared" si="196"/>
        <v>256.97499999999997</v>
      </c>
      <c r="X82" s="12" t="s">
        <v>32</v>
      </c>
      <c r="Y82" s="13">
        <f>Y81-1.5</f>
        <v>390.5</v>
      </c>
      <c r="Z82" s="13">
        <f t="shared" si="197"/>
        <v>370.97499999999997</v>
      </c>
      <c r="AA82" s="12" t="s">
        <v>33</v>
      </c>
      <c r="AB82" s="13">
        <f>AB81-1.5</f>
        <v>560.5</v>
      </c>
      <c r="AC82" s="13">
        <f t="shared" si="198"/>
        <v>532.47500000000002</v>
      </c>
      <c r="AD82" s="12"/>
      <c r="AE82" s="13"/>
      <c r="AF82" s="13"/>
      <c r="AG82" s="12"/>
      <c r="AH82" s="13"/>
      <c r="AI82" s="13"/>
      <c r="AJ82" s="12"/>
      <c r="AK82" s="13"/>
      <c r="AL82" s="13"/>
      <c r="AM82" s="12"/>
      <c r="AN82" s="13"/>
      <c r="AO82" s="13"/>
      <c r="AP82" s="12"/>
      <c r="AQ82" s="13"/>
      <c r="AR82" s="13"/>
      <c r="AS82" s="12"/>
      <c r="AT82" s="13"/>
      <c r="AU82" s="13"/>
      <c r="AV82" s="12"/>
      <c r="AW82" s="13"/>
      <c r="AX82" s="13"/>
      <c r="AY82" s="12"/>
      <c r="AZ82" s="13"/>
      <c r="BA82" s="13"/>
      <c r="BB82" s="12"/>
      <c r="BC82" s="13"/>
      <c r="BD82" s="13"/>
      <c r="BE82" s="12"/>
      <c r="BF82" s="13"/>
      <c r="BG82" s="13"/>
      <c r="BH82" s="12"/>
      <c r="BI82" s="13"/>
      <c r="BJ82" s="13"/>
      <c r="BK82" s="12"/>
      <c r="BL82" s="13"/>
      <c r="BM82" s="13"/>
      <c r="BN82" s="12"/>
      <c r="BO82" s="13"/>
      <c r="BP82" s="13"/>
      <c r="BQ82" s="12"/>
      <c r="BR82" s="13"/>
      <c r="BS82" s="13"/>
      <c r="BT82" s="12"/>
      <c r="BU82" s="13"/>
      <c r="BV82" s="13"/>
    </row>
    <row r="83" spans="1:74" s="14" customFormat="1" ht="20.149999999999999" customHeight="1" x14ac:dyDescent="0.35">
      <c r="A83" s="12" t="s">
        <v>24</v>
      </c>
      <c r="B83" s="12" t="s">
        <v>5</v>
      </c>
      <c r="C83" s="12" t="s">
        <v>25</v>
      </c>
      <c r="D83" s="13">
        <f>D82-1.5</f>
        <v>12</v>
      </c>
      <c r="E83" s="13">
        <f t="shared" si="0"/>
        <v>11.399999999999999</v>
      </c>
      <c r="F83" s="12" t="s">
        <v>26</v>
      </c>
      <c r="G83" s="13">
        <f>G82-1.5</f>
        <v>34</v>
      </c>
      <c r="H83" s="13">
        <f t="shared" si="202"/>
        <v>32.299999999999997</v>
      </c>
      <c r="I83" s="12" t="s">
        <v>27</v>
      </c>
      <c r="J83" s="13">
        <f>J82-1.5</f>
        <v>58</v>
      </c>
      <c r="K83" s="13">
        <f t="shared" si="192"/>
        <v>55.099999999999994</v>
      </c>
      <c r="L83" s="12" t="s">
        <v>28</v>
      </c>
      <c r="M83" s="13">
        <f>M82-1.5</f>
        <v>84</v>
      </c>
      <c r="N83" s="13">
        <f t="shared" si="193"/>
        <v>79.8</v>
      </c>
      <c r="O83" s="12" t="s">
        <v>29</v>
      </c>
      <c r="P83" s="13">
        <f>P82-1.5</f>
        <v>119</v>
      </c>
      <c r="Q83" s="13">
        <f t="shared" si="194"/>
        <v>113.05</v>
      </c>
      <c r="R83" s="12" t="s">
        <v>30</v>
      </c>
      <c r="S83" s="13">
        <f>S82-1.5</f>
        <v>189</v>
      </c>
      <c r="T83" s="13">
        <f t="shared" si="195"/>
        <v>179.54999999999998</v>
      </c>
      <c r="U83" s="12" t="s">
        <v>31</v>
      </c>
      <c r="V83" s="13">
        <f>V82-1.5</f>
        <v>269</v>
      </c>
      <c r="W83" s="13">
        <f t="shared" si="196"/>
        <v>255.54999999999998</v>
      </c>
      <c r="X83" s="12" t="s">
        <v>32</v>
      </c>
      <c r="Y83" s="13">
        <f>Y82-1.5</f>
        <v>389</v>
      </c>
      <c r="Z83" s="13">
        <f t="shared" si="197"/>
        <v>369.54999999999995</v>
      </c>
      <c r="AA83" s="12" t="s">
        <v>33</v>
      </c>
      <c r="AB83" s="13">
        <f>AB82-1.5</f>
        <v>559</v>
      </c>
      <c r="AC83" s="13">
        <f t="shared" si="198"/>
        <v>531.04999999999995</v>
      </c>
      <c r="AD83" s="12"/>
      <c r="AE83" s="13"/>
      <c r="AF83" s="13"/>
      <c r="AG83" s="12"/>
      <c r="AH83" s="13"/>
      <c r="AI83" s="13"/>
      <c r="AJ83" s="12"/>
      <c r="AK83" s="13"/>
      <c r="AL83" s="13"/>
      <c r="AM83" s="12"/>
      <c r="AN83" s="13"/>
      <c r="AO83" s="13"/>
      <c r="AP83" s="12"/>
      <c r="AQ83" s="13"/>
      <c r="AR83" s="13"/>
      <c r="AS83" s="12"/>
      <c r="AT83" s="13"/>
      <c r="AU83" s="13"/>
      <c r="AV83" s="12"/>
      <c r="AW83" s="13"/>
      <c r="AX83" s="13"/>
      <c r="AY83" s="12"/>
      <c r="AZ83" s="13"/>
      <c r="BA83" s="13"/>
      <c r="BB83" s="12"/>
      <c r="BC83" s="13"/>
      <c r="BD83" s="13"/>
      <c r="BE83" s="12"/>
      <c r="BF83" s="13"/>
      <c r="BG83" s="13"/>
      <c r="BH83" s="12"/>
      <c r="BI83" s="13"/>
      <c r="BJ83" s="13"/>
      <c r="BK83" s="12"/>
      <c r="BL83" s="13"/>
      <c r="BM83" s="13"/>
      <c r="BN83" s="12"/>
      <c r="BO83" s="13"/>
      <c r="BP83" s="13"/>
      <c r="BQ83" s="12"/>
      <c r="BR83" s="13"/>
      <c r="BS83" s="13"/>
      <c r="BT83" s="12"/>
      <c r="BU83" s="13"/>
      <c r="BV83" s="13"/>
    </row>
    <row r="84" spans="1:74" s="14" customFormat="1" ht="20.149999999999999" customHeight="1" x14ac:dyDescent="0.35">
      <c r="A84" s="12" t="s">
        <v>24</v>
      </c>
      <c r="B84" s="12" t="s">
        <v>6</v>
      </c>
      <c r="C84" s="12" t="s">
        <v>25</v>
      </c>
      <c r="D84" s="13">
        <f>D83-1.5</f>
        <v>10.5</v>
      </c>
      <c r="E84" s="13">
        <f t="shared" si="0"/>
        <v>9.9749999999999996</v>
      </c>
      <c r="F84" s="12" t="s">
        <v>26</v>
      </c>
      <c r="G84" s="13">
        <f>G83-1.5</f>
        <v>32.5</v>
      </c>
      <c r="H84" s="13">
        <f t="shared" si="202"/>
        <v>30.875</v>
      </c>
      <c r="I84" s="12" t="s">
        <v>27</v>
      </c>
      <c r="J84" s="13">
        <f>J83-1.5</f>
        <v>56.5</v>
      </c>
      <c r="K84" s="13">
        <f t="shared" si="192"/>
        <v>53.674999999999997</v>
      </c>
      <c r="L84" s="12" t="s">
        <v>28</v>
      </c>
      <c r="M84" s="13">
        <f>M83-1.5</f>
        <v>82.5</v>
      </c>
      <c r="N84" s="13">
        <f t="shared" si="193"/>
        <v>78.375</v>
      </c>
      <c r="O84" s="12" t="s">
        <v>29</v>
      </c>
      <c r="P84" s="13">
        <f>P83-1.5</f>
        <v>117.5</v>
      </c>
      <c r="Q84" s="13">
        <f t="shared" si="194"/>
        <v>111.625</v>
      </c>
      <c r="R84" s="12" t="s">
        <v>30</v>
      </c>
      <c r="S84" s="13">
        <f>S83-1.5</f>
        <v>187.5</v>
      </c>
      <c r="T84" s="13">
        <f t="shared" si="195"/>
        <v>178.125</v>
      </c>
      <c r="U84" s="12" t="s">
        <v>31</v>
      </c>
      <c r="V84" s="13">
        <f>V83-1.5</f>
        <v>267.5</v>
      </c>
      <c r="W84" s="13">
        <f t="shared" si="196"/>
        <v>254.125</v>
      </c>
      <c r="X84" s="12" t="s">
        <v>32</v>
      </c>
      <c r="Y84" s="13">
        <f>Y83-1.5</f>
        <v>387.5</v>
      </c>
      <c r="Z84" s="13">
        <f t="shared" si="197"/>
        <v>368.125</v>
      </c>
      <c r="AA84" s="12" t="s">
        <v>33</v>
      </c>
      <c r="AB84" s="13">
        <f>AB83-1.5</f>
        <v>557.5</v>
      </c>
      <c r="AC84" s="13">
        <f t="shared" si="198"/>
        <v>529.625</v>
      </c>
      <c r="AD84" s="12"/>
      <c r="AE84" s="13"/>
      <c r="AF84" s="13"/>
      <c r="AG84" s="12"/>
      <c r="AH84" s="13"/>
      <c r="AI84" s="13"/>
      <c r="AJ84" s="12"/>
      <c r="AK84" s="13"/>
      <c r="AL84" s="13"/>
      <c r="AM84" s="12"/>
      <c r="AN84" s="13"/>
      <c r="AO84" s="13"/>
      <c r="AP84" s="12"/>
      <c r="AQ84" s="13"/>
      <c r="AR84" s="13"/>
      <c r="AS84" s="12"/>
      <c r="AT84" s="13"/>
      <c r="AU84" s="13"/>
      <c r="AV84" s="12"/>
      <c r="AW84" s="13"/>
      <c r="AX84" s="13"/>
      <c r="AY84" s="12"/>
      <c r="AZ84" s="13"/>
      <c r="BA84" s="13"/>
      <c r="BB84" s="12"/>
      <c r="BC84" s="13"/>
      <c r="BD84" s="13"/>
      <c r="BE84" s="12"/>
      <c r="BF84" s="13"/>
      <c r="BG84" s="13"/>
      <c r="BH84" s="12"/>
      <c r="BI84" s="13"/>
      <c r="BJ84" s="13"/>
      <c r="BK84" s="12"/>
      <c r="BL84" s="13"/>
      <c r="BM84" s="13"/>
      <c r="BN84" s="12"/>
      <c r="BO84" s="13"/>
      <c r="BP84" s="13"/>
      <c r="BQ84" s="12"/>
      <c r="BR84" s="13"/>
      <c r="BS84" s="13"/>
      <c r="BT84" s="12"/>
      <c r="BU84" s="13"/>
      <c r="BV84" s="13"/>
    </row>
    <row r="85" spans="1:74" s="19" customFormat="1" ht="20.149999999999999" customHeight="1" x14ac:dyDescent="0.35">
      <c r="A85" s="17" t="s">
        <v>25</v>
      </c>
      <c r="B85" s="17" t="s">
        <v>1</v>
      </c>
      <c r="C85" s="17" t="s">
        <v>26</v>
      </c>
      <c r="D85" s="18">
        <v>22</v>
      </c>
      <c r="E85" s="18">
        <f t="shared" si="0"/>
        <v>20.9</v>
      </c>
      <c r="F85" s="17" t="s">
        <v>27</v>
      </c>
      <c r="G85" s="18">
        <v>46</v>
      </c>
      <c r="H85" s="18">
        <f t="shared" si="202"/>
        <v>43.699999999999996</v>
      </c>
      <c r="I85" s="17" t="s">
        <v>28</v>
      </c>
      <c r="J85" s="18">
        <v>72</v>
      </c>
      <c r="K85" s="18">
        <f t="shared" si="192"/>
        <v>68.399999999999991</v>
      </c>
      <c r="L85" s="17" t="s">
        <v>29</v>
      </c>
      <c r="M85" s="18">
        <v>107</v>
      </c>
      <c r="N85" s="18">
        <f t="shared" si="193"/>
        <v>101.64999999999999</v>
      </c>
      <c r="O85" s="17" t="s">
        <v>30</v>
      </c>
      <c r="P85" s="18">
        <v>177</v>
      </c>
      <c r="Q85" s="18">
        <f t="shared" si="194"/>
        <v>168.15</v>
      </c>
      <c r="R85" s="17" t="s">
        <v>31</v>
      </c>
      <c r="S85" s="18">
        <v>257</v>
      </c>
      <c r="T85" s="18">
        <f t="shared" si="195"/>
        <v>244.14999999999998</v>
      </c>
      <c r="U85" s="17" t="s">
        <v>32</v>
      </c>
      <c r="V85" s="18">
        <v>377</v>
      </c>
      <c r="W85" s="18">
        <f t="shared" si="196"/>
        <v>358.15</v>
      </c>
      <c r="X85" s="17" t="s">
        <v>33</v>
      </c>
      <c r="Y85" s="18">
        <v>547</v>
      </c>
      <c r="Z85" s="18">
        <f t="shared" si="197"/>
        <v>519.65</v>
      </c>
      <c r="AA85" s="17"/>
      <c r="AB85" s="18"/>
      <c r="AC85" s="18"/>
      <c r="AD85" s="17"/>
      <c r="AE85" s="18"/>
      <c r="AF85" s="18"/>
      <c r="AG85" s="17"/>
      <c r="AH85" s="18"/>
      <c r="AI85" s="18"/>
      <c r="AJ85" s="17"/>
      <c r="AK85" s="18"/>
      <c r="AL85" s="18"/>
      <c r="AM85" s="17"/>
      <c r="AN85" s="18"/>
      <c r="AO85" s="18"/>
      <c r="AP85" s="17"/>
      <c r="AQ85" s="18"/>
      <c r="AR85" s="18"/>
      <c r="AS85" s="17"/>
      <c r="AT85" s="18"/>
      <c r="AU85" s="18"/>
      <c r="AV85" s="17"/>
      <c r="AW85" s="18"/>
      <c r="AX85" s="18"/>
      <c r="AY85" s="17"/>
      <c r="AZ85" s="18"/>
      <c r="BA85" s="18"/>
      <c r="BB85" s="17"/>
      <c r="BC85" s="18"/>
      <c r="BD85" s="18"/>
      <c r="BE85" s="17"/>
      <c r="BF85" s="18"/>
      <c r="BG85" s="18"/>
      <c r="BH85" s="17"/>
      <c r="BI85" s="18"/>
      <c r="BJ85" s="18"/>
      <c r="BK85" s="17"/>
      <c r="BL85" s="18"/>
      <c r="BM85" s="18"/>
      <c r="BN85" s="17"/>
      <c r="BO85" s="18"/>
      <c r="BP85" s="18"/>
      <c r="BQ85" s="17"/>
      <c r="BR85" s="18"/>
      <c r="BS85" s="18"/>
      <c r="BT85" s="17"/>
      <c r="BU85" s="18"/>
      <c r="BV85" s="18"/>
    </row>
    <row r="86" spans="1:74" s="19" customFormat="1" ht="20.149999999999999" customHeight="1" x14ac:dyDescent="0.35">
      <c r="A86" s="17" t="s">
        <v>25</v>
      </c>
      <c r="B86" s="17" t="s">
        <v>3</v>
      </c>
      <c r="C86" s="17" t="s">
        <v>26</v>
      </c>
      <c r="D86" s="18">
        <f>D85-4</f>
        <v>18</v>
      </c>
      <c r="E86" s="18">
        <f t="shared" si="0"/>
        <v>17.099999999999998</v>
      </c>
      <c r="F86" s="17" t="s">
        <v>27</v>
      </c>
      <c r="G86" s="18">
        <f>G85-4</f>
        <v>42</v>
      </c>
      <c r="H86" s="18">
        <f t="shared" si="202"/>
        <v>39.9</v>
      </c>
      <c r="I86" s="17" t="s">
        <v>28</v>
      </c>
      <c r="J86" s="18">
        <f>J85-4</f>
        <v>68</v>
      </c>
      <c r="K86" s="18">
        <f t="shared" si="192"/>
        <v>64.599999999999994</v>
      </c>
      <c r="L86" s="17" t="s">
        <v>29</v>
      </c>
      <c r="M86" s="18">
        <f>M85-4</f>
        <v>103</v>
      </c>
      <c r="N86" s="18">
        <f t="shared" si="193"/>
        <v>97.85</v>
      </c>
      <c r="O86" s="17" t="s">
        <v>30</v>
      </c>
      <c r="P86" s="18">
        <f>P85-4</f>
        <v>173</v>
      </c>
      <c r="Q86" s="18">
        <f t="shared" si="194"/>
        <v>164.35</v>
      </c>
      <c r="R86" s="17" t="s">
        <v>31</v>
      </c>
      <c r="S86" s="18">
        <f>S85-4</f>
        <v>253</v>
      </c>
      <c r="T86" s="18">
        <f t="shared" si="195"/>
        <v>240.35</v>
      </c>
      <c r="U86" s="17" t="s">
        <v>32</v>
      </c>
      <c r="V86" s="18">
        <f>V85-4</f>
        <v>373</v>
      </c>
      <c r="W86" s="18">
        <f t="shared" si="196"/>
        <v>354.34999999999997</v>
      </c>
      <c r="X86" s="17" t="s">
        <v>33</v>
      </c>
      <c r="Y86" s="18">
        <f>Y85-4</f>
        <v>543</v>
      </c>
      <c r="Z86" s="18">
        <f t="shared" si="197"/>
        <v>515.85</v>
      </c>
      <c r="AA86" s="17"/>
      <c r="AB86" s="18"/>
      <c r="AC86" s="18"/>
      <c r="AD86" s="17"/>
      <c r="AE86" s="18"/>
      <c r="AF86" s="18"/>
      <c r="AG86" s="17"/>
      <c r="AH86" s="18"/>
      <c r="AI86" s="18"/>
      <c r="AJ86" s="17"/>
      <c r="AK86" s="18"/>
      <c r="AL86" s="18"/>
      <c r="AM86" s="17"/>
      <c r="AN86" s="18"/>
      <c r="AO86" s="18"/>
      <c r="AP86" s="17"/>
      <c r="AQ86" s="18"/>
      <c r="AR86" s="18"/>
      <c r="AS86" s="17"/>
      <c r="AT86" s="18"/>
      <c r="AU86" s="18"/>
      <c r="AV86" s="17"/>
      <c r="AW86" s="18"/>
      <c r="AX86" s="18"/>
      <c r="AY86" s="17"/>
      <c r="AZ86" s="18"/>
      <c r="BA86" s="18"/>
      <c r="BB86" s="17"/>
      <c r="BC86" s="18"/>
      <c r="BD86" s="18"/>
      <c r="BE86" s="17"/>
      <c r="BF86" s="18"/>
      <c r="BG86" s="18"/>
      <c r="BH86" s="17"/>
      <c r="BI86" s="18"/>
      <c r="BJ86" s="18"/>
      <c r="BK86" s="17"/>
      <c r="BL86" s="18"/>
      <c r="BM86" s="18"/>
      <c r="BN86" s="17"/>
      <c r="BO86" s="18"/>
      <c r="BP86" s="18"/>
      <c r="BQ86" s="17"/>
      <c r="BR86" s="18"/>
      <c r="BS86" s="18"/>
      <c r="BT86" s="17"/>
      <c r="BU86" s="18"/>
      <c r="BV86" s="18"/>
    </row>
    <row r="87" spans="1:74" s="19" customFormat="1" ht="20.149999999999999" customHeight="1" x14ac:dyDescent="0.35">
      <c r="A87" s="17" t="s">
        <v>25</v>
      </c>
      <c r="B87" s="17" t="s">
        <v>4</v>
      </c>
      <c r="C87" s="17" t="s">
        <v>26</v>
      </c>
      <c r="D87" s="18">
        <f>D86-2</f>
        <v>16</v>
      </c>
      <c r="E87" s="18">
        <f t="shared" si="0"/>
        <v>15.2</v>
      </c>
      <c r="F87" s="17" t="s">
        <v>27</v>
      </c>
      <c r="G87" s="18">
        <f>G86-2</f>
        <v>40</v>
      </c>
      <c r="H87" s="18">
        <f t="shared" si="202"/>
        <v>38</v>
      </c>
      <c r="I87" s="17" t="s">
        <v>28</v>
      </c>
      <c r="J87" s="18">
        <f>J86-2</f>
        <v>66</v>
      </c>
      <c r="K87" s="18">
        <f t="shared" si="192"/>
        <v>62.699999999999996</v>
      </c>
      <c r="L87" s="17" t="s">
        <v>29</v>
      </c>
      <c r="M87" s="18">
        <f>M86-2</f>
        <v>101</v>
      </c>
      <c r="N87" s="18">
        <f t="shared" si="193"/>
        <v>95.949999999999989</v>
      </c>
      <c r="O87" s="17" t="s">
        <v>30</v>
      </c>
      <c r="P87" s="18">
        <f>P86-2</f>
        <v>171</v>
      </c>
      <c r="Q87" s="18">
        <f t="shared" si="194"/>
        <v>162.44999999999999</v>
      </c>
      <c r="R87" s="17" t="s">
        <v>31</v>
      </c>
      <c r="S87" s="18">
        <f>S86-2</f>
        <v>251</v>
      </c>
      <c r="T87" s="18">
        <f t="shared" si="195"/>
        <v>238.45</v>
      </c>
      <c r="U87" s="17" t="s">
        <v>32</v>
      </c>
      <c r="V87" s="18">
        <f>V86-2</f>
        <v>371</v>
      </c>
      <c r="W87" s="18">
        <f t="shared" si="196"/>
        <v>352.45</v>
      </c>
      <c r="X87" s="17" t="s">
        <v>33</v>
      </c>
      <c r="Y87" s="18">
        <f>Y86-2</f>
        <v>541</v>
      </c>
      <c r="Z87" s="18">
        <f t="shared" si="197"/>
        <v>513.94999999999993</v>
      </c>
      <c r="AA87" s="17"/>
      <c r="AB87" s="18"/>
      <c r="AC87" s="18"/>
      <c r="AD87" s="17"/>
      <c r="AE87" s="18"/>
      <c r="AF87" s="18"/>
      <c r="AG87" s="17"/>
      <c r="AH87" s="18"/>
      <c r="AI87" s="18"/>
      <c r="AJ87" s="17"/>
      <c r="AK87" s="18"/>
      <c r="AL87" s="18"/>
      <c r="AM87" s="17"/>
      <c r="AN87" s="18"/>
      <c r="AO87" s="18"/>
      <c r="AP87" s="17"/>
      <c r="AQ87" s="18"/>
      <c r="AR87" s="18"/>
      <c r="AS87" s="17"/>
      <c r="AT87" s="18"/>
      <c r="AU87" s="18"/>
      <c r="AV87" s="17"/>
      <c r="AW87" s="18"/>
      <c r="AX87" s="18"/>
      <c r="AY87" s="17"/>
      <c r="AZ87" s="18"/>
      <c r="BA87" s="18"/>
      <c r="BB87" s="17"/>
      <c r="BC87" s="18"/>
      <c r="BD87" s="18"/>
      <c r="BE87" s="17"/>
      <c r="BF87" s="18"/>
      <c r="BG87" s="18"/>
      <c r="BH87" s="17"/>
      <c r="BI87" s="18"/>
      <c r="BJ87" s="18"/>
      <c r="BK87" s="17"/>
      <c r="BL87" s="18"/>
      <c r="BM87" s="18"/>
      <c r="BN87" s="17"/>
      <c r="BO87" s="18"/>
      <c r="BP87" s="18"/>
      <c r="BQ87" s="17"/>
      <c r="BR87" s="18"/>
      <c r="BS87" s="18"/>
      <c r="BT87" s="17"/>
      <c r="BU87" s="18"/>
      <c r="BV87" s="18"/>
    </row>
    <row r="88" spans="1:74" s="19" customFormat="1" ht="20.149999999999999" customHeight="1" x14ac:dyDescent="0.35">
      <c r="A88" s="17" t="s">
        <v>25</v>
      </c>
      <c r="B88" s="17" t="s">
        <v>5</v>
      </c>
      <c r="C88" s="17" t="s">
        <v>26</v>
      </c>
      <c r="D88" s="18">
        <f>D87-2</f>
        <v>14</v>
      </c>
      <c r="E88" s="18">
        <f t="shared" si="0"/>
        <v>13.299999999999999</v>
      </c>
      <c r="F88" s="17" t="s">
        <v>27</v>
      </c>
      <c r="G88" s="18">
        <f>G87-2</f>
        <v>38</v>
      </c>
      <c r="H88" s="18">
        <f t="shared" si="202"/>
        <v>36.1</v>
      </c>
      <c r="I88" s="17" t="s">
        <v>28</v>
      </c>
      <c r="J88" s="18">
        <f>J87-2</f>
        <v>64</v>
      </c>
      <c r="K88" s="18">
        <f t="shared" si="192"/>
        <v>60.8</v>
      </c>
      <c r="L88" s="17" t="s">
        <v>29</v>
      </c>
      <c r="M88" s="18">
        <f>M87-2</f>
        <v>99</v>
      </c>
      <c r="N88" s="18">
        <f t="shared" si="193"/>
        <v>94.05</v>
      </c>
      <c r="O88" s="17" t="s">
        <v>30</v>
      </c>
      <c r="P88" s="18">
        <f>P87-2</f>
        <v>169</v>
      </c>
      <c r="Q88" s="18">
        <f t="shared" si="194"/>
        <v>160.54999999999998</v>
      </c>
      <c r="R88" s="17" t="s">
        <v>31</v>
      </c>
      <c r="S88" s="18">
        <f>S87-2</f>
        <v>249</v>
      </c>
      <c r="T88" s="18">
        <f t="shared" si="195"/>
        <v>236.54999999999998</v>
      </c>
      <c r="U88" s="17" t="s">
        <v>32</v>
      </c>
      <c r="V88" s="18">
        <f>V87-2</f>
        <v>369</v>
      </c>
      <c r="W88" s="18">
        <f t="shared" si="196"/>
        <v>350.55</v>
      </c>
      <c r="X88" s="17" t="s">
        <v>33</v>
      </c>
      <c r="Y88" s="18">
        <f>Y87-2</f>
        <v>539</v>
      </c>
      <c r="Z88" s="18">
        <f t="shared" si="197"/>
        <v>512.04999999999995</v>
      </c>
      <c r="AA88" s="17"/>
      <c r="AB88" s="18"/>
      <c r="AC88" s="18"/>
      <c r="AD88" s="17"/>
      <c r="AE88" s="18"/>
      <c r="AF88" s="18"/>
      <c r="AG88" s="17"/>
      <c r="AH88" s="18"/>
      <c r="AI88" s="18"/>
      <c r="AJ88" s="17"/>
      <c r="AK88" s="18"/>
      <c r="AL88" s="18"/>
      <c r="AM88" s="17"/>
      <c r="AN88" s="18"/>
      <c r="AO88" s="18"/>
      <c r="AP88" s="17"/>
      <c r="AQ88" s="18"/>
      <c r="AR88" s="18"/>
      <c r="AS88" s="17"/>
      <c r="AT88" s="18"/>
      <c r="AU88" s="18"/>
      <c r="AV88" s="17"/>
      <c r="AW88" s="18"/>
      <c r="AX88" s="18"/>
      <c r="AY88" s="17"/>
      <c r="AZ88" s="18"/>
      <c r="BA88" s="18"/>
      <c r="BB88" s="17"/>
      <c r="BC88" s="18"/>
      <c r="BD88" s="18"/>
      <c r="BE88" s="17"/>
      <c r="BF88" s="18"/>
      <c r="BG88" s="18"/>
      <c r="BH88" s="17"/>
      <c r="BI88" s="18"/>
      <c r="BJ88" s="18"/>
      <c r="BK88" s="17"/>
      <c r="BL88" s="18"/>
      <c r="BM88" s="18"/>
      <c r="BN88" s="17"/>
      <c r="BO88" s="18"/>
      <c r="BP88" s="18"/>
      <c r="BQ88" s="17"/>
      <c r="BR88" s="18"/>
      <c r="BS88" s="18"/>
      <c r="BT88" s="17"/>
      <c r="BU88" s="18"/>
      <c r="BV88" s="18"/>
    </row>
    <row r="89" spans="1:74" s="19" customFormat="1" ht="20.149999999999999" customHeight="1" x14ac:dyDescent="0.35">
      <c r="A89" s="17" t="s">
        <v>25</v>
      </c>
      <c r="B89" s="17" t="s">
        <v>6</v>
      </c>
      <c r="C89" s="17" t="s">
        <v>26</v>
      </c>
      <c r="D89" s="18">
        <f>D88-2</f>
        <v>12</v>
      </c>
      <c r="E89" s="18">
        <f t="shared" si="0"/>
        <v>11.399999999999999</v>
      </c>
      <c r="F89" s="17" t="s">
        <v>27</v>
      </c>
      <c r="G89" s="18">
        <f>G88-2</f>
        <v>36</v>
      </c>
      <c r="H89" s="18">
        <f t="shared" si="202"/>
        <v>34.199999999999996</v>
      </c>
      <c r="I89" s="17" t="s">
        <v>28</v>
      </c>
      <c r="J89" s="18">
        <f>J88-2</f>
        <v>62</v>
      </c>
      <c r="K89" s="18">
        <f t="shared" si="192"/>
        <v>58.9</v>
      </c>
      <c r="L89" s="17" t="s">
        <v>29</v>
      </c>
      <c r="M89" s="18">
        <f>M88-2</f>
        <v>97</v>
      </c>
      <c r="N89" s="18">
        <f t="shared" si="193"/>
        <v>92.149999999999991</v>
      </c>
      <c r="O89" s="17" t="s">
        <v>30</v>
      </c>
      <c r="P89" s="18">
        <f>P88-2</f>
        <v>167</v>
      </c>
      <c r="Q89" s="18">
        <f t="shared" si="194"/>
        <v>158.65</v>
      </c>
      <c r="R89" s="17" t="s">
        <v>31</v>
      </c>
      <c r="S89" s="18">
        <f>S88-2</f>
        <v>247</v>
      </c>
      <c r="T89" s="18">
        <f t="shared" si="195"/>
        <v>234.64999999999998</v>
      </c>
      <c r="U89" s="17" t="s">
        <v>32</v>
      </c>
      <c r="V89" s="18">
        <f>V88-2</f>
        <v>367</v>
      </c>
      <c r="W89" s="18">
        <f t="shared" si="196"/>
        <v>348.65</v>
      </c>
      <c r="X89" s="17" t="s">
        <v>33</v>
      </c>
      <c r="Y89" s="18">
        <f>Y88-2</f>
        <v>537</v>
      </c>
      <c r="Z89" s="18">
        <f t="shared" si="197"/>
        <v>510.15</v>
      </c>
      <c r="AA89" s="17"/>
      <c r="AB89" s="18"/>
      <c r="AC89" s="18"/>
      <c r="AD89" s="17"/>
      <c r="AE89" s="18"/>
      <c r="AF89" s="18"/>
      <c r="AG89" s="17"/>
      <c r="AH89" s="18"/>
      <c r="AI89" s="18"/>
      <c r="AJ89" s="17"/>
      <c r="AK89" s="18"/>
      <c r="AL89" s="18"/>
      <c r="AM89" s="17"/>
      <c r="AN89" s="18"/>
      <c r="AO89" s="18"/>
      <c r="AP89" s="17"/>
      <c r="AQ89" s="18"/>
      <c r="AR89" s="18"/>
      <c r="AS89" s="17"/>
      <c r="AT89" s="18"/>
      <c r="AU89" s="18"/>
      <c r="AV89" s="17"/>
      <c r="AW89" s="18"/>
      <c r="AX89" s="18"/>
      <c r="AY89" s="17"/>
      <c r="AZ89" s="18"/>
      <c r="BA89" s="18"/>
      <c r="BB89" s="17"/>
      <c r="BC89" s="18"/>
      <c r="BD89" s="18"/>
      <c r="BE89" s="17"/>
      <c r="BF89" s="18"/>
      <c r="BG89" s="18"/>
      <c r="BH89" s="17"/>
      <c r="BI89" s="18"/>
      <c r="BJ89" s="18"/>
      <c r="BK89" s="17"/>
      <c r="BL89" s="18"/>
      <c r="BM89" s="18"/>
      <c r="BN89" s="17"/>
      <c r="BO89" s="18"/>
      <c r="BP89" s="18"/>
      <c r="BQ89" s="17"/>
      <c r="BR89" s="18"/>
      <c r="BS89" s="18"/>
      <c r="BT89" s="17"/>
      <c r="BU89" s="18"/>
      <c r="BV89" s="18"/>
    </row>
    <row r="90" spans="1:74" s="14" customFormat="1" ht="20.5" customHeight="1" x14ac:dyDescent="0.35">
      <c r="A90" s="12" t="s">
        <v>26</v>
      </c>
      <c r="B90" s="12" t="s">
        <v>1</v>
      </c>
      <c r="C90" s="12" t="s">
        <v>27</v>
      </c>
      <c r="D90" s="13">
        <v>24</v>
      </c>
      <c r="E90" s="13">
        <f t="shared" si="0"/>
        <v>22.799999999999997</v>
      </c>
      <c r="F90" s="12" t="s">
        <v>28</v>
      </c>
      <c r="G90" s="13">
        <v>43.4</v>
      </c>
      <c r="H90" s="13">
        <f t="shared" si="202"/>
        <v>41.23</v>
      </c>
      <c r="I90" s="12" t="s">
        <v>29</v>
      </c>
      <c r="J90" s="13">
        <v>78.400000000000006</v>
      </c>
      <c r="K90" s="13">
        <f t="shared" si="192"/>
        <v>74.48</v>
      </c>
      <c r="L90" s="12" t="s">
        <v>30</v>
      </c>
      <c r="M90" s="13">
        <v>148.4</v>
      </c>
      <c r="N90" s="13">
        <f t="shared" si="193"/>
        <v>140.97999999999999</v>
      </c>
      <c r="O90" s="12" t="s">
        <v>31</v>
      </c>
      <c r="P90" s="13">
        <v>228.4</v>
      </c>
      <c r="Q90" s="13">
        <f t="shared" si="194"/>
        <v>216.98</v>
      </c>
      <c r="R90" s="12" t="s">
        <v>32</v>
      </c>
      <c r="S90" s="13">
        <v>348.4</v>
      </c>
      <c r="T90" s="13">
        <f t="shared" si="195"/>
        <v>330.97999999999996</v>
      </c>
      <c r="U90" s="12" t="s">
        <v>33</v>
      </c>
      <c r="V90" s="13">
        <v>518.4</v>
      </c>
      <c r="W90" s="13">
        <f t="shared" si="196"/>
        <v>492.47999999999996</v>
      </c>
      <c r="X90" s="12"/>
      <c r="Y90" s="13"/>
      <c r="Z90" s="13"/>
      <c r="AA90" s="12"/>
      <c r="AB90" s="13"/>
      <c r="AC90" s="13"/>
      <c r="AD90" s="12"/>
      <c r="AE90" s="13"/>
      <c r="AF90" s="13"/>
      <c r="AG90" s="12"/>
      <c r="AH90" s="13"/>
      <c r="AI90" s="13"/>
      <c r="AJ90" s="12"/>
      <c r="AK90" s="13"/>
      <c r="AL90" s="13"/>
      <c r="AM90" s="12"/>
      <c r="AN90" s="13"/>
      <c r="AO90" s="13"/>
      <c r="AP90" s="12"/>
      <c r="AQ90" s="13"/>
      <c r="AR90" s="13"/>
      <c r="AS90" s="12"/>
      <c r="AT90" s="13"/>
      <c r="AU90" s="13"/>
      <c r="AV90" s="12"/>
      <c r="AW90" s="13"/>
      <c r="AX90" s="13"/>
      <c r="AY90" s="12"/>
      <c r="AZ90" s="13"/>
      <c r="BA90" s="13"/>
      <c r="BB90" s="12"/>
      <c r="BC90" s="13"/>
      <c r="BD90" s="13"/>
      <c r="BE90" s="12"/>
      <c r="BF90" s="13"/>
      <c r="BG90" s="13"/>
      <c r="BH90" s="12"/>
      <c r="BI90" s="13"/>
      <c r="BJ90" s="13"/>
      <c r="BK90" s="12"/>
      <c r="BL90" s="13"/>
      <c r="BM90" s="13"/>
      <c r="BN90" s="12"/>
      <c r="BO90" s="13"/>
      <c r="BP90" s="13"/>
      <c r="BQ90" s="12"/>
      <c r="BR90" s="13"/>
      <c r="BS90" s="13"/>
      <c r="BT90" s="12"/>
      <c r="BU90" s="13"/>
      <c r="BV90" s="13"/>
    </row>
    <row r="91" spans="1:74" s="14" customFormat="1" ht="20.5" customHeight="1" x14ac:dyDescent="0.35">
      <c r="A91" s="12" t="s">
        <v>26</v>
      </c>
      <c r="B91" s="12" t="s">
        <v>3</v>
      </c>
      <c r="C91" s="12" t="s">
        <v>27</v>
      </c>
      <c r="D91" s="13">
        <f>D90-3.4</f>
        <v>20.6</v>
      </c>
      <c r="E91" s="13">
        <f t="shared" si="0"/>
        <v>19.57</v>
      </c>
      <c r="F91" s="12" t="s">
        <v>28</v>
      </c>
      <c r="G91" s="13">
        <f>G90-3.4</f>
        <v>40</v>
      </c>
      <c r="H91" s="13">
        <f t="shared" si="202"/>
        <v>38</v>
      </c>
      <c r="I91" s="12" t="s">
        <v>29</v>
      </c>
      <c r="J91" s="13">
        <f>J90-3.4</f>
        <v>75</v>
      </c>
      <c r="K91" s="13">
        <f t="shared" si="192"/>
        <v>71.25</v>
      </c>
      <c r="L91" s="12" t="s">
        <v>30</v>
      </c>
      <c r="M91" s="13">
        <f>M90-3.4</f>
        <v>145</v>
      </c>
      <c r="N91" s="13">
        <f t="shared" si="193"/>
        <v>137.75</v>
      </c>
      <c r="O91" s="12" t="s">
        <v>31</v>
      </c>
      <c r="P91" s="13">
        <f>P90-3.4</f>
        <v>225</v>
      </c>
      <c r="Q91" s="13">
        <f t="shared" si="194"/>
        <v>213.75</v>
      </c>
      <c r="R91" s="12" t="s">
        <v>32</v>
      </c>
      <c r="S91" s="13">
        <f>S90-3.4</f>
        <v>345</v>
      </c>
      <c r="T91" s="13">
        <f t="shared" si="195"/>
        <v>327.75</v>
      </c>
      <c r="U91" s="12" t="s">
        <v>33</v>
      </c>
      <c r="V91" s="13">
        <f>V90-3.4</f>
        <v>515</v>
      </c>
      <c r="W91" s="13">
        <f t="shared" si="196"/>
        <v>489.25</v>
      </c>
      <c r="X91" s="12"/>
      <c r="Y91" s="13"/>
      <c r="Z91" s="13"/>
      <c r="AA91" s="12"/>
      <c r="AB91" s="13"/>
      <c r="AC91" s="13"/>
      <c r="AD91" s="12"/>
      <c r="AE91" s="13"/>
      <c r="AF91" s="13"/>
      <c r="AG91" s="12"/>
      <c r="AH91" s="13"/>
      <c r="AI91" s="13"/>
      <c r="AJ91" s="12"/>
      <c r="AK91" s="13"/>
      <c r="AL91" s="13"/>
      <c r="AM91" s="12"/>
      <c r="AN91" s="13"/>
      <c r="AO91" s="13"/>
      <c r="AP91" s="12"/>
      <c r="AQ91" s="13"/>
      <c r="AR91" s="13"/>
      <c r="AS91" s="12"/>
      <c r="AT91" s="13"/>
      <c r="AU91" s="13"/>
      <c r="AV91" s="12"/>
      <c r="AW91" s="13"/>
      <c r="AX91" s="13"/>
      <c r="AY91" s="12"/>
      <c r="AZ91" s="13"/>
      <c r="BA91" s="13"/>
      <c r="BB91" s="12"/>
      <c r="BC91" s="13"/>
      <c r="BD91" s="13"/>
      <c r="BE91" s="12"/>
      <c r="BF91" s="13"/>
      <c r="BG91" s="13"/>
      <c r="BH91" s="12"/>
      <c r="BI91" s="13"/>
      <c r="BJ91" s="13"/>
      <c r="BK91" s="12"/>
      <c r="BL91" s="13"/>
      <c r="BM91" s="13"/>
      <c r="BN91" s="12"/>
      <c r="BO91" s="13"/>
      <c r="BP91" s="13"/>
      <c r="BQ91" s="12"/>
      <c r="BR91" s="13"/>
      <c r="BS91" s="13"/>
      <c r="BT91" s="12"/>
      <c r="BU91" s="13"/>
      <c r="BV91" s="13"/>
    </row>
    <row r="92" spans="1:74" s="14" customFormat="1" ht="20.5" customHeight="1" x14ac:dyDescent="0.35">
      <c r="A92" s="12" t="s">
        <v>26</v>
      </c>
      <c r="B92" s="12" t="s">
        <v>4</v>
      </c>
      <c r="C92" s="12" t="s">
        <v>27</v>
      </c>
      <c r="D92" s="13">
        <f>D91-2.2</f>
        <v>18.400000000000002</v>
      </c>
      <c r="E92" s="13">
        <f t="shared" si="0"/>
        <v>17.48</v>
      </c>
      <c r="F92" s="12" t="s">
        <v>28</v>
      </c>
      <c r="G92" s="13">
        <f>G91-2.2</f>
        <v>37.799999999999997</v>
      </c>
      <c r="H92" s="13">
        <f t="shared" si="202"/>
        <v>35.909999999999997</v>
      </c>
      <c r="I92" s="12" t="s">
        <v>29</v>
      </c>
      <c r="J92" s="13">
        <f>J91-2.2</f>
        <v>72.8</v>
      </c>
      <c r="K92" s="13">
        <f t="shared" si="192"/>
        <v>69.16</v>
      </c>
      <c r="L92" s="12" t="s">
        <v>30</v>
      </c>
      <c r="M92" s="13">
        <f>M91-2.2</f>
        <v>142.80000000000001</v>
      </c>
      <c r="N92" s="13">
        <f t="shared" si="193"/>
        <v>135.66</v>
      </c>
      <c r="O92" s="12" t="s">
        <v>31</v>
      </c>
      <c r="P92" s="13">
        <f>P91-2.2</f>
        <v>222.8</v>
      </c>
      <c r="Q92" s="13">
        <f t="shared" si="194"/>
        <v>211.66</v>
      </c>
      <c r="R92" s="12" t="s">
        <v>32</v>
      </c>
      <c r="S92" s="13">
        <f>S91-2.2</f>
        <v>342.8</v>
      </c>
      <c r="T92" s="13">
        <f t="shared" si="195"/>
        <v>325.65999999999997</v>
      </c>
      <c r="U92" s="12" t="s">
        <v>33</v>
      </c>
      <c r="V92" s="13">
        <f>V91-2.2</f>
        <v>512.79999999999995</v>
      </c>
      <c r="W92" s="13">
        <f t="shared" si="196"/>
        <v>487.15999999999991</v>
      </c>
      <c r="X92" s="12"/>
      <c r="Y92" s="13"/>
      <c r="Z92" s="13"/>
      <c r="AA92" s="12"/>
      <c r="AB92" s="13"/>
      <c r="AC92" s="13"/>
      <c r="AD92" s="12"/>
      <c r="AE92" s="13"/>
      <c r="AF92" s="13"/>
      <c r="AG92" s="12"/>
      <c r="AH92" s="13"/>
      <c r="AI92" s="13"/>
      <c r="AJ92" s="12"/>
      <c r="AK92" s="13"/>
      <c r="AL92" s="13"/>
      <c r="AM92" s="12"/>
      <c r="AN92" s="13"/>
      <c r="AO92" s="13"/>
      <c r="AP92" s="12"/>
      <c r="AQ92" s="13"/>
      <c r="AR92" s="13"/>
      <c r="AS92" s="12"/>
      <c r="AT92" s="13"/>
      <c r="AU92" s="13"/>
      <c r="AV92" s="12"/>
      <c r="AW92" s="13"/>
      <c r="AX92" s="13"/>
      <c r="AY92" s="12"/>
      <c r="AZ92" s="13"/>
      <c r="BA92" s="13"/>
      <c r="BB92" s="12"/>
      <c r="BC92" s="13"/>
      <c r="BD92" s="13"/>
      <c r="BE92" s="12"/>
      <c r="BF92" s="13"/>
      <c r="BG92" s="13"/>
      <c r="BH92" s="12"/>
      <c r="BI92" s="13"/>
      <c r="BJ92" s="13"/>
      <c r="BK92" s="12"/>
      <c r="BL92" s="13"/>
      <c r="BM92" s="13"/>
      <c r="BN92" s="12"/>
      <c r="BO92" s="13"/>
      <c r="BP92" s="13"/>
      <c r="BQ92" s="12"/>
      <c r="BR92" s="13"/>
      <c r="BS92" s="13"/>
      <c r="BT92" s="12"/>
      <c r="BU92" s="13"/>
      <c r="BV92" s="13"/>
    </row>
    <row r="93" spans="1:74" s="14" customFormat="1" ht="20.5" customHeight="1" x14ac:dyDescent="0.35">
      <c r="A93" s="12" t="s">
        <v>26</v>
      </c>
      <c r="B93" s="12" t="s">
        <v>5</v>
      </c>
      <c r="C93" s="12" t="s">
        <v>27</v>
      </c>
      <c r="D93" s="13">
        <f>D92-2.2</f>
        <v>16.200000000000003</v>
      </c>
      <c r="E93" s="13">
        <f t="shared" si="0"/>
        <v>15.390000000000002</v>
      </c>
      <c r="F93" s="12" t="s">
        <v>28</v>
      </c>
      <c r="G93" s="13">
        <f>G92-2.2</f>
        <v>35.599999999999994</v>
      </c>
      <c r="H93" s="13">
        <f t="shared" si="202"/>
        <v>33.819999999999993</v>
      </c>
      <c r="I93" s="12" t="s">
        <v>29</v>
      </c>
      <c r="J93" s="13">
        <f>J92-2.2</f>
        <v>70.599999999999994</v>
      </c>
      <c r="K93" s="13">
        <f t="shared" si="192"/>
        <v>67.069999999999993</v>
      </c>
      <c r="L93" s="12" t="s">
        <v>30</v>
      </c>
      <c r="M93" s="13">
        <f>M92-2.2</f>
        <v>140.60000000000002</v>
      </c>
      <c r="N93" s="13">
        <f t="shared" si="193"/>
        <v>133.57000000000002</v>
      </c>
      <c r="O93" s="12" t="s">
        <v>31</v>
      </c>
      <c r="P93" s="13">
        <f>P92-2.2</f>
        <v>220.60000000000002</v>
      </c>
      <c r="Q93" s="13">
        <f t="shared" si="194"/>
        <v>209.57000000000002</v>
      </c>
      <c r="R93" s="12" t="s">
        <v>32</v>
      </c>
      <c r="S93" s="13">
        <f>S92-2.2</f>
        <v>340.6</v>
      </c>
      <c r="T93" s="13">
        <f t="shared" si="195"/>
        <v>323.57</v>
      </c>
      <c r="U93" s="12" t="s">
        <v>33</v>
      </c>
      <c r="V93" s="13">
        <f>V92-2.2</f>
        <v>510.59999999999997</v>
      </c>
      <c r="W93" s="13">
        <f t="shared" si="196"/>
        <v>485.06999999999994</v>
      </c>
      <c r="X93" s="12"/>
      <c r="Y93" s="13"/>
      <c r="Z93" s="13"/>
      <c r="AA93" s="12"/>
      <c r="AB93" s="13"/>
      <c r="AC93" s="13"/>
      <c r="AD93" s="12"/>
      <c r="AE93" s="13"/>
      <c r="AF93" s="13"/>
      <c r="AG93" s="12"/>
      <c r="AH93" s="13"/>
      <c r="AI93" s="13"/>
      <c r="AJ93" s="12"/>
      <c r="AK93" s="13"/>
      <c r="AL93" s="13"/>
      <c r="AM93" s="12"/>
      <c r="AN93" s="13"/>
      <c r="AO93" s="13"/>
      <c r="AP93" s="12"/>
      <c r="AQ93" s="13"/>
      <c r="AR93" s="13"/>
      <c r="AS93" s="12"/>
      <c r="AT93" s="13"/>
      <c r="AU93" s="13"/>
      <c r="AV93" s="12"/>
      <c r="AW93" s="13"/>
      <c r="AX93" s="13"/>
      <c r="AY93" s="12"/>
      <c r="AZ93" s="13"/>
      <c r="BA93" s="13"/>
      <c r="BB93" s="12"/>
      <c r="BC93" s="13"/>
      <c r="BD93" s="13"/>
      <c r="BE93" s="12"/>
      <c r="BF93" s="13"/>
      <c r="BG93" s="13"/>
      <c r="BH93" s="12"/>
      <c r="BI93" s="13"/>
      <c r="BJ93" s="13"/>
      <c r="BK93" s="12"/>
      <c r="BL93" s="13"/>
      <c r="BM93" s="13"/>
      <c r="BN93" s="12"/>
      <c r="BO93" s="13"/>
      <c r="BP93" s="13"/>
      <c r="BQ93" s="12"/>
      <c r="BR93" s="13"/>
      <c r="BS93" s="13"/>
      <c r="BT93" s="12"/>
      <c r="BU93" s="13"/>
      <c r="BV93" s="13"/>
    </row>
    <row r="94" spans="1:74" s="14" customFormat="1" ht="20.149999999999999" customHeight="1" x14ac:dyDescent="0.35">
      <c r="A94" s="12" t="s">
        <v>26</v>
      </c>
      <c r="B94" s="12" t="s">
        <v>6</v>
      </c>
      <c r="C94" s="12" t="s">
        <v>27</v>
      </c>
      <c r="D94" s="13">
        <f>D93-2.2</f>
        <v>14.000000000000004</v>
      </c>
      <c r="E94" s="13">
        <f t="shared" si="0"/>
        <v>13.300000000000002</v>
      </c>
      <c r="F94" s="12" t="s">
        <v>28</v>
      </c>
      <c r="G94" s="13">
        <f>G93-2.2</f>
        <v>33.399999999999991</v>
      </c>
      <c r="H94" s="13">
        <f t="shared" si="202"/>
        <v>31.72999999999999</v>
      </c>
      <c r="I94" s="12" t="s">
        <v>29</v>
      </c>
      <c r="J94" s="13">
        <f>J93-2.2</f>
        <v>68.399999999999991</v>
      </c>
      <c r="K94" s="13">
        <f t="shared" si="192"/>
        <v>64.97999999999999</v>
      </c>
      <c r="L94" s="12" t="s">
        <v>30</v>
      </c>
      <c r="M94" s="13">
        <f>M93-2.2</f>
        <v>138.40000000000003</v>
      </c>
      <c r="N94" s="13">
        <f t="shared" si="193"/>
        <v>131.48000000000002</v>
      </c>
      <c r="O94" s="12" t="s">
        <v>31</v>
      </c>
      <c r="P94" s="13">
        <f>P93-2.2</f>
        <v>218.40000000000003</v>
      </c>
      <c r="Q94" s="13">
        <f t="shared" si="194"/>
        <v>207.48000000000002</v>
      </c>
      <c r="R94" s="12" t="s">
        <v>32</v>
      </c>
      <c r="S94" s="13">
        <f>S93-2.2</f>
        <v>338.40000000000003</v>
      </c>
      <c r="T94" s="13">
        <f t="shared" si="195"/>
        <v>321.48</v>
      </c>
      <c r="U94" s="12" t="s">
        <v>33</v>
      </c>
      <c r="V94" s="13">
        <f>V93-2.2</f>
        <v>508.4</v>
      </c>
      <c r="W94" s="13">
        <f t="shared" si="196"/>
        <v>482.97999999999996</v>
      </c>
      <c r="X94" s="12"/>
      <c r="Y94" s="13"/>
      <c r="Z94" s="13"/>
      <c r="AA94" s="12"/>
      <c r="AB94" s="13"/>
      <c r="AC94" s="13"/>
      <c r="AD94" s="12"/>
      <c r="AE94" s="13"/>
      <c r="AF94" s="13"/>
      <c r="AG94" s="12"/>
      <c r="AH94" s="13"/>
      <c r="AI94" s="13"/>
      <c r="AJ94" s="12"/>
      <c r="AK94" s="13"/>
      <c r="AL94" s="13"/>
      <c r="AM94" s="12"/>
      <c r="AN94" s="13"/>
      <c r="AO94" s="13"/>
      <c r="AP94" s="12"/>
      <c r="AQ94" s="13"/>
      <c r="AR94" s="13"/>
      <c r="AS94" s="12"/>
      <c r="AT94" s="13"/>
      <c r="AU94" s="13"/>
      <c r="AV94" s="12"/>
      <c r="AW94" s="13"/>
      <c r="AX94" s="13"/>
      <c r="AY94" s="12"/>
      <c r="AZ94" s="13"/>
      <c r="BA94" s="13"/>
      <c r="BB94" s="12"/>
      <c r="BC94" s="13"/>
      <c r="BD94" s="13"/>
      <c r="BE94" s="12"/>
      <c r="BF94" s="13"/>
      <c r="BG94" s="13"/>
      <c r="BH94" s="12"/>
      <c r="BI94" s="13"/>
      <c r="BJ94" s="13"/>
      <c r="BK94" s="12"/>
      <c r="BL94" s="13"/>
      <c r="BM94" s="13"/>
      <c r="BN94" s="12"/>
      <c r="BO94" s="13"/>
      <c r="BP94" s="13"/>
      <c r="BQ94" s="12"/>
      <c r="BR94" s="13"/>
      <c r="BS94" s="13"/>
      <c r="BT94" s="12"/>
      <c r="BU94" s="13"/>
      <c r="BV94" s="13"/>
    </row>
    <row r="95" spans="1:74" s="19" customFormat="1" ht="20.149999999999999" customHeight="1" x14ac:dyDescent="0.35">
      <c r="A95" s="17" t="s">
        <v>27</v>
      </c>
      <c r="B95" s="17" t="s">
        <v>1</v>
      </c>
      <c r="C95" s="17" t="s">
        <v>28</v>
      </c>
      <c r="D95" s="18">
        <v>26</v>
      </c>
      <c r="E95" s="18">
        <f t="shared" si="0"/>
        <v>24.7</v>
      </c>
      <c r="F95" s="17" t="s">
        <v>29</v>
      </c>
      <c r="G95" s="18">
        <v>61</v>
      </c>
      <c r="H95" s="18">
        <f t="shared" si="202"/>
        <v>57.949999999999996</v>
      </c>
      <c r="I95" s="17" t="s">
        <v>30</v>
      </c>
      <c r="J95" s="18">
        <v>131</v>
      </c>
      <c r="K95" s="18">
        <f t="shared" si="192"/>
        <v>124.44999999999999</v>
      </c>
      <c r="L95" s="17" t="s">
        <v>31</v>
      </c>
      <c r="M95" s="18">
        <v>211</v>
      </c>
      <c r="N95" s="18">
        <f t="shared" si="193"/>
        <v>200.45</v>
      </c>
      <c r="O95" s="17" t="s">
        <v>32</v>
      </c>
      <c r="P95" s="18">
        <v>331</v>
      </c>
      <c r="Q95" s="18">
        <f t="shared" si="194"/>
        <v>314.45</v>
      </c>
      <c r="R95" s="17" t="s">
        <v>33</v>
      </c>
      <c r="S95" s="18">
        <v>501</v>
      </c>
      <c r="T95" s="18">
        <f t="shared" si="195"/>
        <v>475.95</v>
      </c>
      <c r="U95" s="17"/>
      <c r="V95" s="18"/>
      <c r="W95" s="18"/>
      <c r="X95" s="17"/>
      <c r="Y95" s="18"/>
      <c r="Z95" s="18"/>
      <c r="AA95" s="17"/>
      <c r="AB95" s="18"/>
      <c r="AC95" s="18"/>
      <c r="AD95" s="17"/>
      <c r="AE95" s="18"/>
      <c r="AF95" s="18"/>
      <c r="AG95" s="17"/>
      <c r="AH95" s="18"/>
      <c r="AI95" s="18"/>
      <c r="AJ95" s="17"/>
      <c r="AK95" s="18"/>
      <c r="AL95" s="18"/>
      <c r="AM95" s="17"/>
      <c r="AN95" s="18"/>
      <c r="AO95" s="18"/>
      <c r="AP95" s="17"/>
      <c r="AQ95" s="18"/>
      <c r="AR95" s="18"/>
      <c r="AS95" s="17"/>
      <c r="AT95" s="18"/>
      <c r="AU95" s="18"/>
      <c r="AV95" s="17"/>
      <c r="AW95" s="18"/>
      <c r="AX95" s="18"/>
      <c r="AY95" s="17"/>
      <c r="AZ95" s="18"/>
      <c r="BA95" s="18"/>
      <c r="BB95" s="17"/>
      <c r="BC95" s="18"/>
      <c r="BD95" s="18"/>
      <c r="BE95" s="17"/>
      <c r="BF95" s="18"/>
      <c r="BG95" s="18"/>
      <c r="BH95" s="17"/>
      <c r="BI95" s="18"/>
      <c r="BJ95" s="18"/>
      <c r="BK95" s="17"/>
      <c r="BL95" s="18"/>
      <c r="BM95" s="18"/>
      <c r="BN95" s="17"/>
      <c r="BO95" s="18"/>
      <c r="BP95" s="18"/>
      <c r="BQ95" s="17"/>
      <c r="BR95" s="18"/>
      <c r="BS95" s="18"/>
      <c r="BT95" s="17"/>
      <c r="BU95" s="18"/>
      <c r="BV95" s="18"/>
    </row>
    <row r="96" spans="1:74" s="19" customFormat="1" ht="20.149999999999999" customHeight="1" x14ac:dyDescent="0.35">
      <c r="A96" s="17" t="s">
        <v>27</v>
      </c>
      <c r="B96" s="17" t="s">
        <v>3</v>
      </c>
      <c r="C96" s="17" t="s">
        <v>28</v>
      </c>
      <c r="D96" s="18">
        <f>D95-4.8</f>
        <v>21.2</v>
      </c>
      <c r="E96" s="18">
        <f t="shared" si="0"/>
        <v>20.139999999999997</v>
      </c>
      <c r="F96" s="17" t="s">
        <v>29</v>
      </c>
      <c r="G96" s="18">
        <f t="shared" ref="G96" si="221">G95-0.8</f>
        <v>60.2</v>
      </c>
      <c r="H96" s="18">
        <f t="shared" si="202"/>
        <v>57.19</v>
      </c>
      <c r="I96" s="17" t="s">
        <v>30</v>
      </c>
      <c r="J96" s="18">
        <f t="shared" ref="J96" si="222">J95-0.8</f>
        <v>130.19999999999999</v>
      </c>
      <c r="K96" s="18">
        <f t="shared" si="192"/>
        <v>123.68999999999998</v>
      </c>
      <c r="L96" s="17" t="s">
        <v>31</v>
      </c>
      <c r="M96" s="18">
        <f t="shared" ref="M96" si="223">M95-0.8</f>
        <v>210.2</v>
      </c>
      <c r="N96" s="18">
        <f t="shared" si="193"/>
        <v>199.68999999999997</v>
      </c>
      <c r="O96" s="17" t="s">
        <v>32</v>
      </c>
      <c r="P96" s="18">
        <f t="shared" ref="P96" si="224">P95-0.8</f>
        <v>330.2</v>
      </c>
      <c r="Q96" s="18">
        <f t="shared" si="194"/>
        <v>313.69</v>
      </c>
      <c r="R96" s="17" t="s">
        <v>33</v>
      </c>
      <c r="S96" s="18">
        <f t="shared" ref="S96" si="225">S95-0.8</f>
        <v>500.2</v>
      </c>
      <c r="T96" s="18">
        <f t="shared" si="195"/>
        <v>475.18999999999994</v>
      </c>
      <c r="U96" s="17"/>
      <c r="V96" s="18"/>
      <c r="W96" s="18"/>
      <c r="X96" s="17"/>
      <c r="Y96" s="18"/>
      <c r="Z96" s="18"/>
      <c r="AA96" s="17"/>
      <c r="AB96" s="18"/>
      <c r="AC96" s="18"/>
      <c r="AD96" s="17"/>
      <c r="AE96" s="18"/>
      <c r="AF96" s="18"/>
      <c r="AG96" s="17"/>
      <c r="AH96" s="18"/>
      <c r="AI96" s="18"/>
      <c r="AJ96" s="17"/>
      <c r="AK96" s="18"/>
      <c r="AL96" s="18"/>
      <c r="AM96" s="17"/>
      <c r="AN96" s="18"/>
      <c r="AO96" s="18"/>
      <c r="AP96" s="17"/>
      <c r="AQ96" s="18"/>
      <c r="AR96" s="18"/>
      <c r="AS96" s="17"/>
      <c r="AT96" s="18"/>
      <c r="AU96" s="18"/>
      <c r="AV96" s="17"/>
      <c r="AW96" s="18"/>
      <c r="AX96" s="18"/>
      <c r="AY96" s="17"/>
      <c r="AZ96" s="18"/>
      <c r="BA96" s="18"/>
      <c r="BB96" s="17"/>
      <c r="BC96" s="18"/>
      <c r="BD96" s="18"/>
      <c r="BE96" s="17"/>
      <c r="BF96" s="18"/>
      <c r="BG96" s="18"/>
      <c r="BH96" s="17"/>
      <c r="BI96" s="18"/>
      <c r="BJ96" s="18"/>
      <c r="BK96" s="17"/>
      <c r="BL96" s="18"/>
      <c r="BM96" s="18"/>
      <c r="BN96" s="17"/>
      <c r="BO96" s="18"/>
      <c r="BP96" s="18"/>
      <c r="BQ96" s="17"/>
      <c r="BR96" s="18"/>
      <c r="BS96" s="18"/>
      <c r="BT96" s="17"/>
      <c r="BU96" s="18"/>
      <c r="BV96" s="18"/>
    </row>
    <row r="97" spans="1:74" s="19" customFormat="1" ht="20.149999999999999" customHeight="1" x14ac:dyDescent="0.35">
      <c r="A97" s="17" t="s">
        <v>27</v>
      </c>
      <c r="B97" s="17" t="s">
        <v>4</v>
      </c>
      <c r="C97" s="17" t="s">
        <v>28</v>
      </c>
      <c r="D97" s="18">
        <f>D96-2.4</f>
        <v>18.8</v>
      </c>
      <c r="E97" s="18">
        <f t="shared" si="0"/>
        <v>17.86</v>
      </c>
      <c r="F97" s="17" t="s">
        <v>29</v>
      </c>
      <c r="G97" s="18">
        <f t="shared" ref="G97:G119" si="226">G96-0.4</f>
        <v>59.800000000000004</v>
      </c>
      <c r="H97" s="18">
        <f t="shared" si="202"/>
        <v>56.81</v>
      </c>
      <c r="I97" s="17" t="s">
        <v>30</v>
      </c>
      <c r="J97" s="18">
        <f t="shared" ref="J97:J99" si="227">J96-0.4</f>
        <v>129.79999999999998</v>
      </c>
      <c r="K97" s="18">
        <f t="shared" si="192"/>
        <v>123.30999999999997</v>
      </c>
      <c r="L97" s="17" t="s">
        <v>31</v>
      </c>
      <c r="M97" s="18">
        <f t="shared" ref="M97:M99" si="228">M96-0.4</f>
        <v>209.79999999999998</v>
      </c>
      <c r="N97" s="18">
        <f t="shared" si="193"/>
        <v>199.30999999999997</v>
      </c>
      <c r="O97" s="17" t="s">
        <v>32</v>
      </c>
      <c r="P97" s="18">
        <f t="shared" ref="P97:P99" si="229">P96-0.4</f>
        <v>329.8</v>
      </c>
      <c r="Q97" s="18">
        <f t="shared" si="194"/>
        <v>313.31</v>
      </c>
      <c r="R97" s="17" t="s">
        <v>33</v>
      </c>
      <c r="S97" s="18">
        <f t="shared" ref="S97:S99" si="230">S96-0.4</f>
        <v>499.8</v>
      </c>
      <c r="T97" s="18">
        <f t="shared" si="195"/>
        <v>474.81</v>
      </c>
      <c r="U97" s="17"/>
      <c r="V97" s="18"/>
      <c r="W97" s="18"/>
      <c r="X97" s="17"/>
      <c r="Y97" s="18"/>
      <c r="Z97" s="18"/>
      <c r="AA97" s="17"/>
      <c r="AB97" s="18"/>
      <c r="AC97" s="18"/>
      <c r="AD97" s="17"/>
      <c r="AE97" s="18"/>
      <c r="AF97" s="18"/>
      <c r="AG97" s="17"/>
      <c r="AH97" s="18"/>
      <c r="AI97" s="18"/>
      <c r="AJ97" s="17"/>
      <c r="AK97" s="18"/>
      <c r="AL97" s="18"/>
      <c r="AM97" s="17"/>
      <c r="AN97" s="18"/>
      <c r="AO97" s="18"/>
      <c r="AP97" s="17"/>
      <c r="AQ97" s="18"/>
      <c r="AR97" s="18"/>
      <c r="AS97" s="17"/>
      <c r="AT97" s="18"/>
      <c r="AU97" s="18"/>
      <c r="AV97" s="17"/>
      <c r="AW97" s="18"/>
      <c r="AX97" s="18"/>
      <c r="AY97" s="17"/>
      <c r="AZ97" s="18"/>
      <c r="BA97" s="18"/>
      <c r="BB97" s="17"/>
      <c r="BC97" s="18"/>
      <c r="BD97" s="18"/>
      <c r="BE97" s="17"/>
      <c r="BF97" s="18"/>
      <c r="BG97" s="18"/>
      <c r="BH97" s="17"/>
      <c r="BI97" s="18"/>
      <c r="BJ97" s="18"/>
      <c r="BK97" s="17"/>
      <c r="BL97" s="18"/>
      <c r="BM97" s="18"/>
      <c r="BN97" s="17"/>
      <c r="BO97" s="18"/>
      <c r="BP97" s="18"/>
      <c r="BQ97" s="17"/>
      <c r="BR97" s="18"/>
      <c r="BS97" s="18"/>
      <c r="BT97" s="17"/>
      <c r="BU97" s="18"/>
      <c r="BV97" s="18"/>
    </row>
    <row r="98" spans="1:74" s="19" customFormat="1" ht="20.149999999999999" customHeight="1" x14ac:dyDescent="0.35">
      <c r="A98" s="17" t="s">
        <v>27</v>
      </c>
      <c r="B98" s="17" t="s">
        <v>5</v>
      </c>
      <c r="C98" s="17" t="s">
        <v>28</v>
      </c>
      <c r="D98" s="18">
        <f>D97-2.4</f>
        <v>16.400000000000002</v>
      </c>
      <c r="E98" s="18">
        <f t="shared" si="0"/>
        <v>15.580000000000002</v>
      </c>
      <c r="F98" s="17" t="s">
        <v>29</v>
      </c>
      <c r="G98" s="18">
        <f t="shared" si="226"/>
        <v>59.400000000000006</v>
      </c>
      <c r="H98" s="18">
        <f t="shared" si="202"/>
        <v>56.43</v>
      </c>
      <c r="I98" s="17" t="s">
        <v>30</v>
      </c>
      <c r="J98" s="18">
        <f t="shared" si="227"/>
        <v>129.39999999999998</v>
      </c>
      <c r="K98" s="18">
        <f t="shared" si="192"/>
        <v>122.92999999999998</v>
      </c>
      <c r="L98" s="17" t="s">
        <v>31</v>
      </c>
      <c r="M98" s="18">
        <f t="shared" si="228"/>
        <v>209.39999999999998</v>
      </c>
      <c r="N98" s="18">
        <f t="shared" si="193"/>
        <v>198.92999999999998</v>
      </c>
      <c r="O98" s="17" t="s">
        <v>32</v>
      </c>
      <c r="P98" s="18">
        <f t="shared" si="229"/>
        <v>329.40000000000003</v>
      </c>
      <c r="Q98" s="18">
        <f t="shared" si="194"/>
        <v>312.93</v>
      </c>
      <c r="R98" s="17" t="s">
        <v>33</v>
      </c>
      <c r="S98" s="18">
        <f t="shared" si="230"/>
        <v>499.40000000000003</v>
      </c>
      <c r="T98" s="18">
        <f t="shared" si="195"/>
        <v>474.43</v>
      </c>
      <c r="U98" s="17"/>
      <c r="V98" s="18"/>
      <c r="W98" s="18"/>
      <c r="X98" s="17"/>
      <c r="Y98" s="18"/>
      <c r="Z98" s="18"/>
      <c r="AA98" s="17"/>
      <c r="AB98" s="18"/>
      <c r="AC98" s="18"/>
      <c r="AD98" s="17"/>
      <c r="AE98" s="18"/>
      <c r="AF98" s="18"/>
      <c r="AG98" s="17"/>
      <c r="AH98" s="18"/>
      <c r="AI98" s="18"/>
      <c r="AJ98" s="17"/>
      <c r="AK98" s="18"/>
      <c r="AL98" s="18"/>
      <c r="AM98" s="17"/>
      <c r="AN98" s="18"/>
      <c r="AO98" s="18"/>
      <c r="AP98" s="17"/>
      <c r="AQ98" s="18"/>
      <c r="AR98" s="18"/>
      <c r="AS98" s="17"/>
      <c r="AT98" s="18"/>
      <c r="AU98" s="18"/>
      <c r="AV98" s="17"/>
      <c r="AW98" s="18"/>
      <c r="AX98" s="18"/>
      <c r="AY98" s="17"/>
      <c r="AZ98" s="18"/>
      <c r="BA98" s="18"/>
      <c r="BB98" s="17"/>
      <c r="BC98" s="18"/>
      <c r="BD98" s="18"/>
      <c r="BE98" s="17"/>
      <c r="BF98" s="18"/>
      <c r="BG98" s="18"/>
      <c r="BH98" s="17"/>
      <c r="BI98" s="18"/>
      <c r="BJ98" s="18"/>
      <c r="BK98" s="17"/>
      <c r="BL98" s="18"/>
      <c r="BM98" s="18"/>
      <c r="BN98" s="17"/>
      <c r="BO98" s="18"/>
      <c r="BP98" s="18"/>
      <c r="BQ98" s="17"/>
      <c r="BR98" s="18"/>
      <c r="BS98" s="18"/>
      <c r="BT98" s="17"/>
      <c r="BU98" s="18"/>
      <c r="BV98" s="18"/>
    </row>
    <row r="99" spans="1:74" s="19" customFormat="1" ht="20.149999999999999" customHeight="1" x14ac:dyDescent="0.35">
      <c r="A99" s="17" t="s">
        <v>27</v>
      </c>
      <c r="B99" s="17" t="s">
        <v>6</v>
      </c>
      <c r="C99" s="17" t="s">
        <v>28</v>
      </c>
      <c r="D99" s="18">
        <f>D98-2.4</f>
        <v>14.000000000000002</v>
      </c>
      <c r="E99" s="18">
        <f t="shared" si="0"/>
        <v>13.3</v>
      </c>
      <c r="F99" s="17" t="s">
        <v>29</v>
      </c>
      <c r="G99" s="18">
        <f t="shared" si="226"/>
        <v>59.000000000000007</v>
      </c>
      <c r="H99" s="18">
        <f t="shared" si="202"/>
        <v>56.050000000000004</v>
      </c>
      <c r="I99" s="17" t="s">
        <v>30</v>
      </c>
      <c r="J99" s="18">
        <f t="shared" si="227"/>
        <v>128.99999999999997</v>
      </c>
      <c r="K99" s="18">
        <f t="shared" si="192"/>
        <v>122.54999999999997</v>
      </c>
      <c r="L99" s="17" t="s">
        <v>31</v>
      </c>
      <c r="M99" s="18">
        <f t="shared" si="228"/>
        <v>208.99999999999997</v>
      </c>
      <c r="N99" s="18">
        <f t="shared" si="193"/>
        <v>198.54999999999995</v>
      </c>
      <c r="O99" s="17" t="s">
        <v>32</v>
      </c>
      <c r="P99" s="18">
        <f t="shared" si="229"/>
        <v>329.00000000000006</v>
      </c>
      <c r="Q99" s="18">
        <f t="shared" si="194"/>
        <v>312.55</v>
      </c>
      <c r="R99" s="17" t="s">
        <v>33</v>
      </c>
      <c r="S99" s="18">
        <f t="shared" si="230"/>
        <v>499.00000000000006</v>
      </c>
      <c r="T99" s="18">
        <f t="shared" si="195"/>
        <v>474.05</v>
      </c>
      <c r="U99" s="17"/>
      <c r="V99" s="18"/>
      <c r="W99" s="18"/>
      <c r="X99" s="17"/>
      <c r="Y99" s="18"/>
      <c r="Z99" s="18"/>
      <c r="AA99" s="17"/>
      <c r="AB99" s="18"/>
      <c r="AC99" s="18"/>
      <c r="AD99" s="17"/>
      <c r="AE99" s="18"/>
      <c r="AF99" s="18"/>
      <c r="AG99" s="17"/>
      <c r="AH99" s="18"/>
      <c r="AI99" s="18"/>
      <c r="AJ99" s="17"/>
      <c r="AK99" s="18"/>
      <c r="AL99" s="18"/>
      <c r="AM99" s="17"/>
      <c r="AN99" s="18"/>
      <c r="AO99" s="18"/>
      <c r="AP99" s="17"/>
      <c r="AQ99" s="18"/>
      <c r="AR99" s="18"/>
      <c r="AS99" s="17"/>
      <c r="AT99" s="18"/>
      <c r="AU99" s="18"/>
      <c r="AV99" s="17"/>
      <c r="AW99" s="18"/>
      <c r="AX99" s="18"/>
      <c r="AY99" s="17"/>
      <c r="AZ99" s="18"/>
      <c r="BA99" s="18"/>
      <c r="BB99" s="17"/>
      <c r="BC99" s="18"/>
      <c r="BD99" s="18"/>
      <c r="BE99" s="17"/>
      <c r="BF99" s="18"/>
      <c r="BG99" s="18"/>
      <c r="BH99" s="17"/>
      <c r="BI99" s="18"/>
      <c r="BJ99" s="18"/>
      <c r="BK99" s="17"/>
      <c r="BL99" s="18"/>
      <c r="BM99" s="18"/>
      <c r="BN99" s="17"/>
      <c r="BO99" s="18"/>
      <c r="BP99" s="18"/>
      <c r="BQ99" s="17"/>
      <c r="BR99" s="18"/>
      <c r="BS99" s="18"/>
      <c r="BT99" s="17"/>
      <c r="BU99" s="18"/>
      <c r="BV99" s="18"/>
    </row>
    <row r="100" spans="1:74" s="14" customFormat="1" ht="20.149999999999999" customHeight="1" x14ac:dyDescent="0.3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33.25</v>
      </c>
      <c r="F100" s="12" t="s">
        <v>30</v>
      </c>
      <c r="G100" s="13">
        <v>105</v>
      </c>
      <c r="H100" s="13">
        <f t="shared" si="202"/>
        <v>99.75</v>
      </c>
      <c r="I100" s="12" t="s">
        <v>31</v>
      </c>
      <c r="J100" s="13">
        <v>185</v>
      </c>
      <c r="K100" s="13">
        <f t="shared" si="192"/>
        <v>175.75</v>
      </c>
      <c r="L100" s="12" t="s">
        <v>32</v>
      </c>
      <c r="M100" s="13">
        <v>305</v>
      </c>
      <c r="N100" s="13">
        <f t="shared" si="193"/>
        <v>289.75</v>
      </c>
      <c r="O100" s="12" t="s">
        <v>33</v>
      </c>
      <c r="P100" s="13">
        <v>475</v>
      </c>
      <c r="Q100" s="13">
        <f t="shared" si="194"/>
        <v>451.25</v>
      </c>
      <c r="R100" s="12"/>
      <c r="S100" s="13"/>
      <c r="T100" s="13"/>
      <c r="U100" s="12"/>
      <c r="V100" s="13"/>
      <c r="W100" s="13"/>
      <c r="X100" s="12"/>
      <c r="Y100" s="13"/>
      <c r="Z100" s="13"/>
      <c r="AA100" s="12"/>
      <c r="AB100" s="13"/>
      <c r="AC100" s="13"/>
      <c r="AD100" s="12"/>
      <c r="AE100" s="13"/>
      <c r="AF100" s="13"/>
      <c r="AG100" s="12"/>
      <c r="AH100" s="13"/>
      <c r="AI100" s="13"/>
      <c r="AJ100" s="12"/>
      <c r="AK100" s="13"/>
      <c r="AL100" s="13"/>
      <c r="AM100" s="12"/>
      <c r="AN100" s="13"/>
      <c r="AO100" s="13"/>
      <c r="AP100" s="12"/>
      <c r="AQ100" s="13"/>
      <c r="AR100" s="13"/>
      <c r="AS100" s="12"/>
      <c r="AT100" s="13"/>
      <c r="AU100" s="13"/>
      <c r="AV100" s="12"/>
      <c r="AW100" s="13"/>
      <c r="AX100" s="13"/>
      <c r="AY100" s="12"/>
      <c r="AZ100" s="13"/>
      <c r="BA100" s="13"/>
      <c r="BB100" s="12"/>
      <c r="BC100" s="13"/>
      <c r="BD100" s="13"/>
      <c r="BE100" s="12"/>
      <c r="BF100" s="13"/>
      <c r="BG100" s="13"/>
      <c r="BH100" s="12"/>
      <c r="BI100" s="13"/>
      <c r="BJ100" s="13"/>
      <c r="BK100" s="12"/>
      <c r="BL100" s="13"/>
      <c r="BM100" s="13"/>
      <c r="BN100" s="12"/>
      <c r="BO100" s="13"/>
      <c r="BP100" s="13"/>
      <c r="BQ100" s="12"/>
      <c r="BR100" s="13"/>
      <c r="BS100" s="13"/>
      <c r="BT100" s="12"/>
      <c r="BU100" s="13"/>
      <c r="BV100" s="13"/>
    </row>
    <row r="101" spans="1:74" s="14" customFormat="1" ht="20.149999999999999" customHeight="1" x14ac:dyDescent="0.35">
      <c r="A101" s="12" t="s">
        <v>28</v>
      </c>
      <c r="B101" s="12" t="s">
        <v>3</v>
      </c>
      <c r="C101" s="12" t="s">
        <v>29</v>
      </c>
      <c r="D101" s="13">
        <f>D100-7</f>
        <v>28</v>
      </c>
      <c r="E101" s="13">
        <f t="shared" si="0"/>
        <v>26.599999999999998</v>
      </c>
      <c r="F101" s="12" t="s">
        <v>30</v>
      </c>
      <c r="G101" s="13">
        <f>G100-7</f>
        <v>98</v>
      </c>
      <c r="H101" s="13">
        <f t="shared" si="202"/>
        <v>93.1</v>
      </c>
      <c r="I101" s="12" t="s">
        <v>31</v>
      </c>
      <c r="J101" s="13">
        <f>J100-7</f>
        <v>178</v>
      </c>
      <c r="K101" s="13">
        <f t="shared" si="192"/>
        <v>169.1</v>
      </c>
      <c r="L101" s="12" t="s">
        <v>32</v>
      </c>
      <c r="M101" s="13">
        <f>M100-7</f>
        <v>298</v>
      </c>
      <c r="N101" s="13">
        <f t="shared" si="193"/>
        <v>283.09999999999997</v>
      </c>
      <c r="O101" s="12" t="s">
        <v>33</v>
      </c>
      <c r="P101" s="13">
        <f>P100-7</f>
        <v>468</v>
      </c>
      <c r="Q101" s="13">
        <f t="shared" si="194"/>
        <v>444.59999999999997</v>
      </c>
      <c r="R101" s="12"/>
      <c r="S101" s="13"/>
      <c r="T101" s="13"/>
      <c r="U101" s="12"/>
      <c r="V101" s="13"/>
      <c r="W101" s="13"/>
      <c r="X101" s="12"/>
      <c r="Y101" s="13"/>
      <c r="Z101" s="13"/>
      <c r="AA101" s="12"/>
      <c r="AB101" s="13"/>
      <c r="AC101" s="13"/>
      <c r="AD101" s="12"/>
      <c r="AE101" s="13"/>
      <c r="AF101" s="13"/>
      <c r="AG101" s="12"/>
      <c r="AH101" s="13"/>
      <c r="AI101" s="13"/>
      <c r="AJ101" s="12"/>
      <c r="AK101" s="13"/>
      <c r="AL101" s="13"/>
      <c r="AM101" s="12"/>
      <c r="AN101" s="13"/>
      <c r="AO101" s="13"/>
      <c r="AP101" s="12"/>
      <c r="AQ101" s="13"/>
      <c r="AR101" s="13"/>
      <c r="AS101" s="12"/>
      <c r="AT101" s="13"/>
      <c r="AU101" s="13"/>
      <c r="AV101" s="12"/>
      <c r="AW101" s="13"/>
      <c r="AX101" s="13"/>
      <c r="AY101" s="12"/>
      <c r="AZ101" s="13"/>
      <c r="BA101" s="13"/>
      <c r="BB101" s="12"/>
      <c r="BC101" s="13"/>
      <c r="BD101" s="13"/>
      <c r="BE101" s="12"/>
      <c r="BF101" s="13"/>
      <c r="BG101" s="13"/>
      <c r="BH101" s="12"/>
      <c r="BI101" s="13"/>
      <c r="BJ101" s="13"/>
      <c r="BK101" s="12"/>
      <c r="BL101" s="13"/>
      <c r="BM101" s="13"/>
      <c r="BN101" s="12"/>
      <c r="BO101" s="13"/>
      <c r="BP101" s="13"/>
      <c r="BQ101" s="12"/>
      <c r="BR101" s="13"/>
      <c r="BS101" s="13"/>
      <c r="BT101" s="12"/>
      <c r="BU101" s="13"/>
      <c r="BV101" s="13"/>
    </row>
    <row r="102" spans="1:74" s="14" customFormat="1" ht="20.149999999999999" customHeight="1" x14ac:dyDescent="0.35">
      <c r="A102" s="12" t="s">
        <v>28</v>
      </c>
      <c r="B102" s="12" t="s">
        <v>4</v>
      </c>
      <c r="C102" s="12" t="s">
        <v>29</v>
      </c>
      <c r="D102" s="13">
        <f>D101-3.5</f>
        <v>24.5</v>
      </c>
      <c r="E102" s="13">
        <f t="shared" si="0"/>
        <v>23.274999999999999</v>
      </c>
      <c r="F102" s="12" t="s">
        <v>30</v>
      </c>
      <c r="G102" s="13">
        <f>G101-3.5</f>
        <v>94.5</v>
      </c>
      <c r="H102" s="13">
        <f t="shared" si="202"/>
        <v>89.774999999999991</v>
      </c>
      <c r="I102" s="12" t="s">
        <v>31</v>
      </c>
      <c r="J102" s="13">
        <f>J101-3.5</f>
        <v>174.5</v>
      </c>
      <c r="K102" s="13">
        <f t="shared" si="192"/>
        <v>165.77500000000001</v>
      </c>
      <c r="L102" s="12" t="s">
        <v>32</v>
      </c>
      <c r="M102" s="13">
        <f>M101-3.5</f>
        <v>294.5</v>
      </c>
      <c r="N102" s="13">
        <f t="shared" si="193"/>
        <v>279.77499999999998</v>
      </c>
      <c r="O102" s="12" t="s">
        <v>33</v>
      </c>
      <c r="P102" s="13">
        <f>P101-3.5</f>
        <v>464.5</v>
      </c>
      <c r="Q102" s="13">
        <f t="shared" si="194"/>
        <v>441.27499999999998</v>
      </c>
      <c r="R102" s="12"/>
      <c r="S102" s="13"/>
      <c r="T102" s="13"/>
      <c r="U102" s="12"/>
      <c r="V102" s="13"/>
      <c r="W102" s="13"/>
      <c r="X102" s="12"/>
      <c r="Y102" s="13"/>
      <c r="Z102" s="13"/>
      <c r="AA102" s="12"/>
      <c r="AB102" s="13"/>
      <c r="AC102" s="13"/>
      <c r="AD102" s="12"/>
      <c r="AE102" s="13"/>
      <c r="AF102" s="13"/>
      <c r="AG102" s="12"/>
      <c r="AH102" s="13"/>
      <c r="AI102" s="13"/>
      <c r="AJ102" s="12"/>
      <c r="AK102" s="13"/>
      <c r="AL102" s="13"/>
      <c r="AM102" s="12"/>
      <c r="AN102" s="13"/>
      <c r="AO102" s="13"/>
      <c r="AP102" s="12"/>
      <c r="AQ102" s="13"/>
      <c r="AR102" s="13"/>
      <c r="AS102" s="12"/>
      <c r="AT102" s="13"/>
      <c r="AU102" s="13"/>
      <c r="AV102" s="12"/>
      <c r="AW102" s="13"/>
      <c r="AX102" s="13"/>
      <c r="AY102" s="12"/>
      <c r="AZ102" s="13"/>
      <c r="BA102" s="13"/>
      <c r="BB102" s="12"/>
      <c r="BC102" s="13"/>
      <c r="BD102" s="13"/>
      <c r="BE102" s="12"/>
      <c r="BF102" s="13"/>
      <c r="BG102" s="13"/>
      <c r="BH102" s="12"/>
      <c r="BI102" s="13"/>
      <c r="BJ102" s="13"/>
      <c r="BK102" s="12"/>
      <c r="BL102" s="13"/>
      <c r="BM102" s="13"/>
      <c r="BN102" s="12"/>
      <c r="BO102" s="13"/>
      <c r="BP102" s="13"/>
      <c r="BQ102" s="12"/>
      <c r="BR102" s="13"/>
      <c r="BS102" s="13"/>
      <c r="BT102" s="12"/>
      <c r="BU102" s="13"/>
      <c r="BV102" s="13"/>
    </row>
    <row r="103" spans="1:74" s="14" customFormat="1" ht="20.149999999999999" customHeight="1" x14ac:dyDescent="0.35">
      <c r="A103" s="12" t="s">
        <v>28</v>
      </c>
      <c r="B103" s="12" t="s">
        <v>5</v>
      </c>
      <c r="C103" s="12" t="s">
        <v>29</v>
      </c>
      <c r="D103" s="13">
        <f>D102-3.5</f>
        <v>21</v>
      </c>
      <c r="E103" s="13">
        <f t="shared" si="0"/>
        <v>19.95</v>
      </c>
      <c r="F103" s="12" t="s">
        <v>30</v>
      </c>
      <c r="G103" s="13">
        <f>G102-3.5</f>
        <v>91</v>
      </c>
      <c r="H103" s="13">
        <f t="shared" si="202"/>
        <v>86.45</v>
      </c>
      <c r="I103" s="12" t="s">
        <v>31</v>
      </c>
      <c r="J103" s="13">
        <f>J102-3.5</f>
        <v>171</v>
      </c>
      <c r="K103" s="13">
        <f t="shared" si="192"/>
        <v>162.44999999999999</v>
      </c>
      <c r="L103" s="12" t="s">
        <v>32</v>
      </c>
      <c r="M103" s="13">
        <f>M102-3.5</f>
        <v>291</v>
      </c>
      <c r="N103" s="13">
        <f t="shared" si="193"/>
        <v>276.45</v>
      </c>
      <c r="O103" s="12" t="s">
        <v>33</v>
      </c>
      <c r="P103" s="13">
        <f>P102-3.5</f>
        <v>461</v>
      </c>
      <c r="Q103" s="13">
        <f t="shared" si="194"/>
        <v>437.95</v>
      </c>
      <c r="R103" s="12"/>
      <c r="S103" s="13"/>
      <c r="T103" s="13"/>
      <c r="U103" s="12"/>
      <c r="V103" s="13"/>
      <c r="W103" s="13"/>
      <c r="X103" s="12"/>
      <c r="Y103" s="13"/>
      <c r="Z103" s="13"/>
      <c r="AA103" s="12"/>
      <c r="AB103" s="13"/>
      <c r="AC103" s="13"/>
      <c r="AD103" s="12"/>
      <c r="AE103" s="13"/>
      <c r="AF103" s="13"/>
      <c r="AG103" s="12"/>
      <c r="AH103" s="13"/>
      <c r="AI103" s="13"/>
      <c r="AJ103" s="12"/>
      <c r="AK103" s="13"/>
      <c r="AL103" s="13"/>
      <c r="AM103" s="12"/>
      <c r="AN103" s="13"/>
      <c r="AO103" s="13"/>
      <c r="AP103" s="12"/>
      <c r="AQ103" s="13"/>
      <c r="AR103" s="13"/>
      <c r="AS103" s="12"/>
      <c r="AT103" s="13"/>
      <c r="AU103" s="13"/>
      <c r="AV103" s="12"/>
      <c r="AW103" s="13"/>
      <c r="AX103" s="13"/>
      <c r="AY103" s="12"/>
      <c r="AZ103" s="13"/>
      <c r="BA103" s="13"/>
      <c r="BB103" s="12"/>
      <c r="BC103" s="13"/>
      <c r="BD103" s="13"/>
      <c r="BE103" s="12"/>
      <c r="BF103" s="13"/>
      <c r="BG103" s="13"/>
      <c r="BH103" s="12"/>
      <c r="BI103" s="13"/>
      <c r="BJ103" s="13"/>
      <c r="BK103" s="12"/>
      <c r="BL103" s="13"/>
      <c r="BM103" s="13"/>
      <c r="BN103" s="12"/>
      <c r="BO103" s="13"/>
      <c r="BP103" s="13"/>
      <c r="BQ103" s="12"/>
      <c r="BR103" s="13"/>
      <c r="BS103" s="13"/>
      <c r="BT103" s="12"/>
      <c r="BU103" s="13"/>
      <c r="BV103" s="13"/>
    </row>
    <row r="104" spans="1:74" s="14" customFormat="1" ht="20.149999999999999" customHeight="1" x14ac:dyDescent="0.35">
      <c r="A104" s="12" t="s">
        <v>28</v>
      </c>
      <c r="B104" s="12" t="s">
        <v>6</v>
      </c>
      <c r="C104" s="12" t="s">
        <v>29</v>
      </c>
      <c r="D104" s="13">
        <f>D103-3.5</f>
        <v>17.5</v>
      </c>
      <c r="E104" s="13">
        <f t="shared" si="0"/>
        <v>16.625</v>
      </c>
      <c r="F104" s="12" t="s">
        <v>30</v>
      </c>
      <c r="G104" s="13">
        <f>G103-3.5</f>
        <v>87.5</v>
      </c>
      <c r="H104" s="13">
        <f t="shared" si="202"/>
        <v>83.125</v>
      </c>
      <c r="I104" s="12" t="s">
        <v>31</v>
      </c>
      <c r="J104" s="13">
        <f>J103-3.5</f>
        <v>167.5</v>
      </c>
      <c r="K104" s="13">
        <f t="shared" si="192"/>
        <v>159.125</v>
      </c>
      <c r="L104" s="12" t="s">
        <v>32</v>
      </c>
      <c r="M104" s="13">
        <f>M103-3.5</f>
        <v>287.5</v>
      </c>
      <c r="N104" s="13">
        <f t="shared" si="193"/>
        <v>273.125</v>
      </c>
      <c r="O104" s="12" t="s">
        <v>33</v>
      </c>
      <c r="P104" s="13">
        <f>P103-3.5</f>
        <v>457.5</v>
      </c>
      <c r="Q104" s="13">
        <f t="shared" si="194"/>
        <v>434.625</v>
      </c>
      <c r="R104" s="12"/>
      <c r="S104" s="13"/>
      <c r="T104" s="13"/>
      <c r="U104" s="12"/>
      <c r="V104" s="13"/>
      <c r="W104" s="13"/>
      <c r="X104" s="12"/>
      <c r="Y104" s="13"/>
      <c r="Z104" s="13"/>
      <c r="AA104" s="12"/>
      <c r="AB104" s="13"/>
      <c r="AC104" s="13"/>
      <c r="AD104" s="12"/>
      <c r="AE104" s="13"/>
      <c r="AF104" s="13"/>
      <c r="AG104" s="12"/>
      <c r="AH104" s="13"/>
      <c r="AI104" s="13"/>
      <c r="AJ104" s="12"/>
      <c r="AK104" s="13"/>
      <c r="AL104" s="13"/>
      <c r="AM104" s="12"/>
      <c r="AN104" s="13"/>
      <c r="AO104" s="13"/>
      <c r="AP104" s="12"/>
      <c r="AQ104" s="13"/>
      <c r="AR104" s="13"/>
      <c r="AS104" s="12"/>
      <c r="AT104" s="13"/>
      <c r="AU104" s="13"/>
      <c r="AV104" s="12"/>
      <c r="AW104" s="13"/>
      <c r="AX104" s="13"/>
      <c r="AY104" s="12"/>
      <c r="AZ104" s="13"/>
      <c r="BA104" s="13"/>
      <c r="BB104" s="12"/>
      <c r="BC104" s="13"/>
      <c r="BD104" s="13"/>
      <c r="BE104" s="12"/>
      <c r="BF104" s="13"/>
      <c r="BG104" s="13"/>
      <c r="BH104" s="12"/>
      <c r="BI104" s="13"/>
      <c r="BJ104" s="13"/>
      <c r="BK104" s="12"/>
      <c r="BL104" s="13"/>
      <c r="BM104" s="13"/>
      <c r="BN104" s="12"/>
      <c r="BO104" s="13"/>
      <c r="BP104" s="13"/>
      <c r="BQ104" s="12"/>
      <c r="BR104" s="13"/>
      <c r="BS104" s="13"/>
      <c r="BT104" s="12"/>
      <c r="BU104" s="13"/>
      <c r="BV104" s="13"/>
    </row>
    <row r="105" spans="1:74" s="19" customFormat="1" ht="20.149999999999999" customHeight="1" x14ac:dyDescent="0.3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66.5</v>
      </c>
      <c r="F105" s="17" t="s">
        <v>31</v>
      </c>
      <c r="G105" s="18">
        <v>150</v>
      </c>
      <c r="H105" s="18">
        <f t="shared" si="202"/>
        <v>142.5</v>
      </c>
      <c r="I105" s="17" t="s">
        <v>32</v>
      </c>
      <c r="J105" s="18">
        <v>270</v>
      </c>
      <c r="K105" s="18">
        <f t="shared" si="192"/>
        <v>256.5</v>
      </c>
      <c r="L105" s="17" t="s">
        <v>33</v>
      </c>
      <c r="M105" s="18">
        <v>440</v>
      </c>
      <c r="N105" s="18">
        <f t="shared" si="193"/>
        <v>418</v>
      </c>
      <c r="O105" s="17"/>
      <c r="P105" s="18"/>
      <c r="Q105" s="18"/>
      <c r="R105" s="17"/>
      <c r="S105" s="18"/>
      <c r="T105" s="18"/>
      <c r="U105" s="17"/>
      <c r="V105" s="20"/>
      <c r="W105" s="20"/>
      <c r="X105" s="21"/>
      <c r="Y105" s="18"/>
      <c r="Z105" s="18"/>
      <c r="AA105" s="17"/>
      <c r="AB105" s="18"/>
      <c r="AC105" s="18"/>
      <c r="AD105" s="17"/>
      <c r="AE105" s="18"/>
      <c r="AF105" s="18"/>
      <c r="AG105" s="17"/>
      <c r="AH105" s="18"/>
      <c r="AI105" s="18"/>
      <c r="AJ105" s="17"/>
      <c r="AK105" s="18"/>
      <c r="AL105" s="18"/>
      <c r="AM105" s="17"/>
      <c r="AN105" s="18"/>
      <c r="AO105" s="18"/>
      <c r="AP105" s="17"/>
      <c r="AQ105" s="18"/>
      <c r="AR105" s="18"/>
      <c r="AS105" s="17"/>
      <c r="AT105" s="18"/>
      <c r="AU105" s="18"/>
      <c r="AV105" s="17"/>
      <c r="AW105" s="18"/>
      <c r="AX105" s="18"/>
      <c r="AY105" s="17"/>
      <c r="AZ105" s="18"/>
      <c r="BA105" s="18"/>
      <c r="BB105" s="17"/>
      <c r="BC105" s="18"/>
      <c r="BD105" s="18"/>
      <c r="BE105" s="17"/>
      <c r="BF105" s="18"/>
      <c r="BG105" s="18"/>
      <c r="BH105" s="17"/>
      <c r="BI105" s="18"/>
      <c r="BJ105" s="18"/>
      <c r="BK105" s="17"/>
      <c r="BL105" s="18"/>
      <c r="BM105" s="18"/>
      <c r="BN105" s="17"/>
      <c r="BO105" s="18"/>
      <c r="BP105" s="18"/>
      <c r="BQ105" s="17"/>
      <c r="BR105" s="18"/>
      <c r="BS105" s="18"/>
      <c r="BT105" s="17"/>
      <c r="BU105" s="18"/>
      <c r="BV105" s="18"/>
    </row>
    <row r="106" spans="1:74" s="19" customFormat="1" ht="20.149999999999999" customHeight="1" x14ac:dyDescent="0.35">
      <c r="A106" s="17" t="s">
        <v>29</v>
      </c>
      <c r="B106" s="17" t="s">
        <v>3</v>
      </c>
      <c r="C106" s="17" t="s">
        <v>30</v>
      </c>
      <c r="D106" s="18">
        <f>D105-14</f>
        <v>56</v>
      </c>
      <c r="E106" s="18">
        <f t="shared" si="0"/>
        <v>53.199999999999996</v>
      </c>
      <c r="F106" s="17" t="s">
        <v>31</v>
      </c>
      <c r="G106" s="18">
        <f>G105-14</f>
        <v>136</v>
      </c>
      <c r="H106" s="18">
        <f t="shared" si="202"/>
        <v>129.19999999999999</v>
      </c>
      <c r="I106" s="17" t="s">
        <v>32</v>
      </c>
      <c r="J106" s="18">
        <f>J105-14</f>
        <v>256</v>
      </c>
      <c r="K106" s="18">
        <f t="shared" si="192"/>
        <v>243.2</v>
      </c>
      <c r="L106" s="17" t="s">
        <v>33</v>
      </c>
      <c r="M106" s="18">
        <f>M105-14</f>
        <v>426</v>
      </c>
      <c r="N106" s="18">
        <f t="shared" si="193"/>
        <v>404.7</v>
      </c>
      <c r="O106" s="17"/>
      <c r="P106" s="18"/>
      <c r="Q106" s="18"/>
      <c r="R106" s="17"/>
      <c r="S106" s="18"/>
      <c r="T106" s="18"/>
      <c r="U106" s="17"/>
      <c r="V106" s="20"/>
      <c r="W106" s="20"/>
      <c r="X106" s="21"/>
      <c r="Y106" s="18"/>
      <c r="Z106" s="18"/>
      <c r="AA106" s="17"/>
      <c r="AB106" s="18"/>
      <c r="AC106" s="18"/>
      <c r="AD106" s="17"/>
      <c r="AE106" s="18"/>
      <c r="AF106" s="18"/>
      <c r="AG106" s="17"/>
      <c r="AH106" s="18"/>
      <c r="AI106" s="18"/>
      <c r="AJ106" s="17"/>
      <c r="AK106" s="18"/>
      <c r="AL106" s="18"/>
      <c r="AM106" s="17"/>
      <c r="AN106" s="18"/>
      <c r="AO106" s="18"/>
      <c r="AP106" s="17"/>
      <c r="AQ106" s="18"/>
      <c r="AR106" s="18"/>
      <c r="AS106" s="17"/>
      <c r="AT106" s="18"/>
      <c r="AU106" s="18"/>
      <c r="AV106" s="17"/>
      <c r="AW106" s="18"/>
      <c r="AX106" s="18"/>
      <c r="AY106" s="17"/>
      <c r="AZ106" s="18"/>
      <c r="BA106" s="18"/>
      <c r="BB106" s="17"/>
      <c r="BC106" s="18"/>
      <c r="BD106" s="18"/>
      <c r="BE106" s="17"/>
      <c r="BF106" s="18"/>
      <c r="BG106" s="18"/>
      <c r="BH106" s="17"/>
      <c r="BI106" s="18"/>
      <c r="BJ106" s="18"/>
      <c r="BK106" s="17"/>
      <c r="BL106" s="18"/>
      <c r="BM106" s="18"/>
      <c r="BN106" s="17"/>
      <c r="BO106" s="18"/>
      <c r="BP106" s="18"/>
      <c r="BQ106" s="17"/>
      <c r="BR106" s="18"/>
      <c r="BS106" s="18"/>
      <c r="BT106" s="17"/>
      <c r="BU106" s="18"/>
      <c r="BV106" s="18"/>
    </row>
    <row r="107" spans="1:74" s="19" customFormat="1" ht="20.149999999999999" customHeight="1" x14ac:dyDescent="0.35">
      <c r="A107" s="17" t="s">
        <v>29</v>
      </c>
      <c r="B107" s="17" t="s">
        <v>4</v>
      </c>
      <c r="C107" s="17" t="s">
        <v>30</v>
      </c>
      <c r="D107" s="18">
        <f>D106-7</f>
        <v>49</v>
      </c>
      <c r="E107" s="18">
        <f t="shared" si="0"/>
        <v>46.55</v>
      </c>
      <c r="F107" s="17" t="s">
        <v>31</v>
      </c>
      <c r="G107" s="18">
        <f>G106-7</f>
        <v>129</v>
      </c>
      <c r="H107" s="18">
        <f t="shared" si="202"/>
        <v>122.55</v>
      </c>
      <c r="I107" s="17" t="s">
        <v>32</v>
      </c>
      <c r="J107" s="18">
        <f>J106-7</f>
        <v>249</v>
      </c>
      <c r="K107" s="18">
        <f t="shared" si="192"/>
        <v>236.54999999999998</v>
      </c>
      <c r="L107" s="17" t="s">
        <v>33</v>
      </c>
      <c r="M107" s="18">
        <f>M106-7</f>
        <v>419</v>
      </c>
      <c r="N107" s="18">
        <f t="shared" si="193"/>
        <v>398.04999999999995</v>
      </c>
      <c r="O107" s="17"/>
      <c r="P107" s="18"/>
      <c r="Q107" s="18"/>
      <c r="R107" s="17"/>
      <c r="S107" s="18"/>
      <c r="T107" s="18"/>
      <c r="U107" s="17"/>
      <c r="V107" s="20"/>
      <c r="W107" s="20"/>
      <c r="X107" s="21"/>
      <c r="Y107" s="18"/>
      <c r="Z107" s="18"/>
      <c r="AA107" s="17"/>
      <c r="AB107" s="18"/>
      <c r="AC107" s="18"/>
      <c r="AD107" s="17"/>
      <c r="AE107" s="18"/>
      <c r="AF107" s="18"/>
      <c r="AG107" s="17"/>
      <c r="AH107" s="18"/>
      <c r="AI107" s="18"/>
      <c r="AJ107" s="17"/>
      <c r="AK107" s="18"/>
      <c r="AL107" s="18"/>
      <c r="AM107" s="17"/>
      <c r="AN107" s="18"/>
      <c r="AO107" s="18"/>
      <c r="AP107" s="17"/>
      <c r="AQ107" s="18"/>
      <c r="AR107" s="18"/>
      <c r="AS107" s="17"/>
      <c r="AT107" s="18"/>
      <c r="AU107" s="18"/>
      <c r="AV107" s="17"/>
      <c r="AW107" s="18"/>
      <c r="AX107" s="18"/>
      <c r="AY107" s="17"/>
      <c r="AZ107" s="18"/>
      <c r="BA107" s="18"/>
      <c r="BB107" s="17"/>
      <c r="BC107" s="18"/>
      <c r="BD107" s="18"/>
      <c r="BE107" s="17"/>
      <c r="BF107" s="18"/>
      <c r="BG107" s="18"/>
      <c r="BH107" s="17"/>
      <c r="BI107" s="18"/>
      <c r="BJ107" s="18"/>
      <c r="BK107" s="17"/>
      <c r="BL107" s="18"/>
      <c r="BM107" s="18"/>
      <c r="BN107" s="17"/>
      <c r="BO107" s="18"/>
      <c r="BP107" s="18"/>
      <c r="BQ107" s="17"/>
      <c r="BR107" s="18"/>
      <c r="BS107" s="18"/>
      <c r="BT107" s="17"/>
      <c r="BU107" s="18"/>
      <c r="BV107" s="18"/>
    </row>
    <row r="108" spans="1:74" s="19" customFormat="1" ht="20.149999999999999" customHeight="1" x14ac:dyDescent="0.35">
      <c r="A108" s="17" t="s">
        <v>29</v>
      </c>
      <c r="B108" s="17" t="s">
        <v>5</v>
      </c>
      <c r="C108" s="17" t="s">
        <v>30</v>
      </c>
      <c r="D108" s="18">
        <f>D107-7</f>
        <v>42</v>
      </c>
      <c r="E108" s="18">
        <f t="shared" si="0"/>
        <v>39.9</v>
      </c>
      <c r="F108" s="17" t="s">
        <v>31</v>
      </c>
      <c r="G108" s="18">
        <f>G107-7</f>
        <v>122</v>
      </c>
      <c r="H108" s="18">
        <f t="shared" si="202"/>
        <v>115.89999999999999</v>
      </c>
      <c r="I108" s="17" t="s">
        <v>32</v>
      </c>
      <c r="J108" s="18">
        <f>J107-7</f>
        <v>242</v>
      </c>
      <c r="K108" s="18">
        <f t="shared" si="192"/>
        <v>229.89999999999998</v>
      </c>
      <c r="L108" s="17" t="s">
        <v>33</v>
      </c>
      <c r="M108" s="18">
        <f>M107-7</f>
        <v>412</v>
      </c>
      <c r="N108" s="18">
        <f t="shared" si="193"/>
        <v>391.4</v>
      </c>
      <c r="O108" s="17"/>
      <c r="P108" s="18"/>
      <c r="Q108" s="18"/>
      <c r="R108" s="17"/>
      <c r="S108" s="18"/>
      <c r="T108" s="18"/>
      <c r="U108" s="17"/>
      <c r="V108" s="20"/>
      <c r="W108" s="20"/>
      <c r="X108" s="21"/>
      <c r="Y108" s="18"/>
      <c r="Z108" s="18"/>
      <c r="AA108" s="17"/>
      <c r="AB108" s="18"/>
      <c r="AC108" s="18"/>
      <c r="AD108" s="17"/>
      <c r="AE108" s="18"/>
      <c r="AF108" s="18"/>
      <c r="AG108" s="17"/>
      <c r="AH108" s="18"/>
      <c r="AI108" s="18"/>
      <c r="AJ108" s="17"/>
      <c r="AK108" s="18"/>
      <c r="AL108" s="18"/>
      <c r="AM108" s="17"/>
      <c r="AN108" s="18"/>
      <c r="AO108" s="18"/>
      <c r="AP108" s="17"/>
      <c r="AQ108" s="18"/>
      <c r="AR108" s="18"/>
      <c r="AS108" s="17"/>
      <c r="AT108" s="18"/>
      <c r="AU108" s="18"/>
      <c r="AV108" s="17"/>
      <c r="AW108" s="18"/>
      <c r="AX108" s="18"/>
      <c r="AY108" s="17"/>
      <c r="AZ108" s="18"/>
      <c r="BA108" s="18"/>
      <c r="BB108" s="17"/>
      <c r="BC108" s="18"/>
      <c r="BD108" s="18"/>
      <c r="BE108" s="17"/>
      <c r="BF108" s="18"/>
      <c r="BG108" s="18"/>
      <c r="BH108" s="17"/>
      <c r="BI108" s="18"/>
      <c r="BJ108" s="18"/>
      <c r="BK108" s="17"/>
      <c r="BL108" s="18"/>
      <c r="BM108" s="18"/>
      <c r="BN108" s="17"/>
      <c r="BO108" s="18"/>
      <c r="BP108" s="18"/>
      <c r="BQ108" s="17"/>
      <c r="BR108" s="18"/>
      <c r="BS108" s="18"/>
      <c r="BT108" s="17"/>
      <c r="BU108" s="18"/>
      <c r="BV108" s="18"/>
    </row>
    <row r="109" spans="1:74" s="19" customFormat="1" ht="20.149999999999999" customHeight="1" x14ac:dyDescent="0.35">
      <c r="A109" s="17" t="s">
        <v>29</v>
      </c>
      <c r="B109" s="17" t="s">
        <v>6</v>
      </c>
      <c r="C109" s="17" t="s">
        <v>30</v>
      </c>
      <c r="D109" s="18">
        <f>D108-7</f>
        <v>35</v>
      </c>
      <c r="E109" s="18">
        <f t="shared" si="0"/>
        <v>33.25</v>
      </c>
      <c r="F109" s="17" t="s">
        <v>31</v>
      </c>
      <c r="G109" s="18">
        <f>G108-7</f>
        <v>115</v>
      </c>
      <c r="H109" s="18">
        <f t="shared" si="202"/>
        <v>109.25</v>
      </c>
      <c r="I109" s="17" t="s">
        <v>32</v>
      </c>
      <c r="J109" s="18">
        <f>J108-7</f>
        <v>235</v>
      </c>
      <c r="K109" s="18">
        <f t="shared" si="192"/>
        <v>223.25</v>
      </c>
      <c r="L109" s="17" t="s">
        <v>33</v>
      </c>
      <c r="M109" s="18">
        <f>M108-7</f>
        <v>405</v>
      </c>
      <c r="N109" s="18">
        <f t="shared" si="193"/>
        <v>384.75</v>
      </c>
      <c r="O109" s="17"/>
      <c r="P109" s="18"/>
      <c r="Q109" s="18"/>
      <c r="R109" s="17"/>
      <c r="S109" s="18"/>
      <c r="T109" s="18"/>
      <c r="U109" s="17"/>
      <c r="V109" s="20"/>
      <c r="W109" s="20"/>
      <c r="X109" s="21"/>
      <c r="Y109" s="18"/>
      <c r="Z109" s="18"/>
      <c r="AA109" s="17"/>
      <c r="AB109" s="18"/>
      <c r="AC109" s="18"/>
      <c r="AD109" s="17"/>
      <c r="AE109" s="18"/>
      <c r="AF109" s="18"/>
      <c r="AG109" s="17"/>
      <c r="AH109" s="18"/>
      <c r="AI109" s="18"/>
      <c r="AJ109" s="17"/>
      <c r="AK109" s="18"/>
      <c r="AL109" s="18"/>
      <c r="AM109" s="17"/>
      <c r="AN109" s="18"/>
      <c r="AO109" s="18"/>
      <c r="AP109" s="17"/>
      <c r="AQ109" s="18"/>
      <c r="AR109" s="18"/>
      <c r="AS109" s="17"/>
      <c r="AT109" s="18"/>
      <c r="AU109" s="18"/>
      <c r="AV109" s="17"/>
      <c r="AW109" s="18"/>
      <c r="AX109" s="18"/>
      <c r="AY109" s="17"/>
      <c r="AZ109" s="18"/>
      <c r="BA109" s="18"/>
      <c r="BB109" s="17"/>
      <c r="BC109" s="18"/>
      <c r="BD109" s="18"/>
      <c r="BE109" s="17"/>
      <c r="BF109" s="18"/>
      <c r="BG109" s="18"/>
      <c r="BH109" s="17"/>
      <c r="BI109" s="18"/>
      <c r="BJ109" s="18"/>
      <c r="BK109" s="17"/>
      <c r="BL109" s="18"/>
      <c r="BM109" s="18"/>
      <c r="BN109" s="17"/>
      <c r="BO109" s="18"/>
      <c r="BP109" s="18"/>
      <c r="BQ109" s="17"/>
      <c r="BR109" s="18"/>
      <c r="BS109" s="18"/>
      <c r="BT109" s="17"/>
      <c r="BU109" s="18"/>
      <c r="BV109" s="18"/>
    </row>
    <row r="110" spans="1:74" s="14" customFormat="1" ht="20.149999999999999" customHeight="1" x14ac:dyDescent="0.3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76</v>
      </c>
      <c r="F110" s="12" t="s">
        <v>32</v>
      </c>
      <c r="G110" s="13">
        <v>200</v>
      </c>
      <c r="H110" s="13">
        <f t="shared" si="202"/>
        <v>190</v>
      </c>
      <c r="I110" s="12" t="s">
        <v>33</v>
      </c>
      <c r="J110" s="13">
        <v>370</v>
      </c>
      <c r="K110" s="13">
        <f t="shared" si="192"/>
        <v>351.5</v>
      </c>
      <c r="L110" s="12"/>
      <c r="M110" s="13"/>
      <c r="N110" s="13"/>
      <c r="O110" s="12"/>
      <c r="P110" s="13"/>
      <c r="Q110" s="13"/>
      <c r="R110" s="12"/>
      <c r="S110" s="13"/>
      <c r="T110" s="13"/>
      <c r="U110" s="12"/>
      <c r="V110" s="13"/>
      <c r="W110" s="13"/>
      <c r="X110" s="12"/>
      <c r="Y110" s="13"/>
      <c r="Z110" s="13"/>
      <c r="AA110" s="12"/>
      <c r="AB110" s="13"/>
      <c r="AC110" s="13"/>
      <c r="AD110" s="12"/>
      <c r="AE110" s="13"/>
      <c r="AF110" s="13"/>
      <c r="AG110" s="12"/>
      <c r="AH110" s="13"/>
      <c r="AI110" s="13"/>
      <c r="AJ110" s="12"/>
      <c r="AK110" s="13"/>
      <c r="AL110" s="13"/>
      <c r="AM110" s="12"/>
      <c r="AN110" s="13"/>
      <c r="AO110" s="13"/>
      <c r="AP110" s="12"/>
      <c r="AQ110" s="13"/>
      <c r="AR110" s="13"/>
      <c r="AS110" s="12"/>
      <c r="AT110" s="13"/>
      <c r="AU110" s="13"/>
      <c r="AV110" s="12"/>
      <c r="AW110" s="13"/>
      <c r="AX110" s="13"/>
      <c r="AY110" s="12"/>
      <c r="AZ110" s="13"/>
      <c r="BA110" s="13"/>
      <c r="BB110" s="12"/>
      <c r="BC110" s="13"/>
      <c r="BD110" s="13"/>
      <c r="BE110" s="12"/>
      <c r="BF110" s="13"/>
      <c r="BG110" s="13"/>
      <c r="BH110" s="12"/>
      <c r="BI110" s="13"/>
      <c r="BJ110" s="13"/>
      <c r="BK110" s="12"/>
      <c r="BL110" s="13"/>
      <c r="BM110" s="13"/>
      <c r="BN110" s="12"/>
      <c r="BO110" s="13"/>
      <c r="BP110" s="13"/>
      <c r="BQ110" s="12"/>
      <c r="BR110" s="13"/>
      <c r="BS110" s="13"/>
      <c r="BT110" s="12"/>
      <c r="BU110" s="13"/>
      <c r="BV110" s="13"/>
    </row>
    <row r="111" spans="1:74" s="14" customFormat="1" ht="20.149999999999999" customHeight="1" x14ac:dyDescent="0.35">
      <c r="A111" s="12" t="s">
        <v>30</v>
      </c>
      <c r="B111" s="12" t="s">
        <v>3</v>
      </c>
      <c r="C111" s="12" t="s">
        <v>31</v>
      </c>
      <c r="D111" s="13">
        <f>D110-16</f>
        <v>64</v>
      </c>
      <c r="E111" s="13">
        <f t="shared" si="0"/>
        <v>60.8</v>
      </c>
      <c r="F111" s="12" t="s">
        <v>32</v>
      </c>
      <c r="G111" s="13">
        <f>G110-16</f>
        <v>184</v>
      </c>
      <c r="H111" s="13">
        <f t="shared" si="202"/>
        <v>174.79999999999998</v>
      </c>
      <c r="I111" s="12" t="s">
        <v>33</v>
      </c>
      <c r="J111" s="13">
        <f>J110-16</f>
        <v>354</v>
      </c>
      <c r="K111" s="13">
        <f t="shared" si="192"/>
        <v>336.3</v>
      </c>
      <c r="L111" s="12"/>
      <c r="M111" s="13"/>
      <c r="N111" s="13"/>
      <c r="O111" s="12"/>
      <c r="P111" s="13"/>
      <c r="Q111" s="13"/>
      <c r="R111" s="12"/>
      <c r="S111" s="13"/>
      <c r="T111" s="13"/>
      <c r="U111" s="12"/>
      <c r="V111" s="13"/>
      <c r="W111" s="13"/>
      <c r="X111" s="12"/>
      <c r="Y111" s="13"/>
      <c r="Z111" s="13"/>
      <c r="AA111" s="12"/>
      <c r="AB111" s="13"/>
      <c r="AC111" s="13"/>
      <c r="AD111" s="12"/>
      <c r="AE111" s="13"/>
      <c r="AF111" s="13"/>
      <c r="AG111" s="12"/>
      <c r="AH111" s="13"/>
      <c r="AI111" s="13"/>
      <c r="AJ111" s="12"/>
      <c r="AK111" s="13"/>
      <c r="AL111" s="13"/>
      <c r="AM111" s="12"/>
      <c r="AN111" s="13"/>
      <c r="AO111" s="13"/>
      <c r="AP111" s="12"/>
      <c r="AQ111" s="13"/>
      <c r="AR111" s="13"/>
      <c r="AS111" s="12"/>
      <c r="AT111" s="13"/>
      <c r="AU111" s="13"/>
      <c r="AV111" s="12"/>
      <c r="AW111" s="13"/>
      <c r="AX111" s="13"/>
      <c r="AY111" s="12"/>
      <c r="AZ111" s="13"/>
      <c r="BA111" s="13"/>
      <c r="BB111" s="12"/>
      <c r="BC111" s="13"/>
      <c r="BD111" s="13"/>
      <c r="BE111" s="12"/>
      <c r="BF111" s="13"/>
      <c r="BG111" s="13"/>
      <c r="BH111" s="12"/>
      <c r="BI111" s="13"/>
      <c r="BJ111" s="13"/>
      <c r="BK111" s="12"/>
      <c r="BL111" s="13"/>
      <c r="BM111" s="13"/>
      <c r="BN111" s="12"/>
      <c r="BO111" s="13"/>
      <c r="BP111" s="13"/>
      <c r="BQ111" s="12"/>
      <c r="BR111" s="13"/>
      <c r="BS111" s="13"/>
      <c r="BT111" s="12"/>
      <c r="BU111" s="13"/>
      <c r="BV111" s="13"/>
    </row>
    <row r="112" spans="1:74" s="14" customFormat="1" ht="20.149999999999999" customHeight="1" x14ac:dyDescent="0.35">
      <c r="A112" s="12" t="s">
        <v>30</v>
      </c>
      <c r="B112" s="12" t="s">
        <v>4</v>
      </c>
      <c r="C112" s="12" t="s">
        <v>31</v>
      </c>
      <c r="D112" s="13">
        <f>D111-8</f>
        <v>56</v>
      </c>
      <c r="E112" s="13">
        <f t="shared" si="0"/>
        <v>53.199999999999996</v>
      </c>
      <c r="F112" s="12" t="s">
        <v>32</v>
      </c>
      <c r="G112" s="13">
        <f>G111-8</f>
        <v>176</v>
      </c>
      <c r="H112" s="13">
        <f t="shared" si="202"/>
        <v>167.2</v>
      </c>
      <c r="I112" s="12" t="s">
        <v>33</v>
      </c>
      <c r="J112" s="13">
        <f>J111-8</f>
        <v>346</v>
      </c>
      <c r="K112" s="13">
        <f t="shared" si="192"/>
        <v>328.7</v>
      </c>
      <c r="L112" s="12"/>
      <c r="M112" s="13"/>
      <c r="N112" s="13"/>
      <c r="O112" s="12"/>
      <c r="P112" s="13"/>
      <c r="Q112" s="13"/>
      <c r="R112" s="12"/>
      <c r="S112" s="13"/>
      <c r="T112" s="13"/>
      <c r="U112" s="12"/>
      <c r="V112" s="13"/>
      <c r="W112" s="13"/>
      <c r="X112" s="12"/>
      <c r="Y112" s="13"/>
      <c r="Z112" s="13"/>
      <c r="AA112" s="12"/>
      <c r="AB112" s="13"/>
      <c r="AC112" s="13"/>
      <c r="AD112" s="12"/>
      <c r="AE112" s="13"/>
      <c r="AF112" s="13"/>
      <c r="AG112" s="12"/>
      <c r="AH112" s="13"/>
      <c r="AI112" s="13"/>
      <c r="AJ112" s="12"/>
      <c r="AK112" s="13"/>
      <c r="AL112" s="13"/>
      <c r="AM112" s="12"/>
      <c r="AN112" s="13"/>
      <c r="AO112" s="13"/>
      <c r="AP112" s="12"/>
      <c r="AQ112" s="13"/>
      <c r="AR112" s="13"/>
      <c r="AS112" s="12"/>
      <c r="AT112" s="13"/>
      <c r="AU112" s="13"/>
      <c r="AV112" s="12"/>
      <c r="AW112" s="13"/>
      <c r="AX112" s="13"/>
      <c r="AY112" s="12"/>
      <c r="AZ112" s="13"/>
      <c r="BA112" s="13"/>
      <c r="BB112" s="12"/>
      <c r="BC112" s="13"/>
      <c r="BD112" s="13"/>
      <c r="BE112" s="12"/>
      <c r="BF112" s="13"/>
      <c r="BG112" s="13"/>
      <c r="BH112" s="12"/>
      <c r="BI112" s="13"/>
      <c r="BJ112" s="13"/>
      <c r="BK112" s="12"/>
      <c r="BL112" s="13"/>
      <c r="BM112" s="13"/>
      <c r="BN112" s="12"/>
      <c r="BO112" s="13"/>
      <c r="BP112" s="13"/>
      <c r="BQ112" s="12"/>
      <c r="BR112" s="13"/>
      <c r="BS112" s="13"/>
      <c r="BT112" s="12"/>
      <c r="BU112" s="13"/>
      <c r="BV112" s="13"/>
    </row>
    <row r="113" spans="1:74" s="14" customFormat="1" ht="20.149999999999999" customHeight="1" x14ac:dyDescent="0.35">
      <c r="A113" s="12" t="s">
        <v>30</v>
      </c>
      <c r="B113" s="12" t="s">
        <v>5</v>
      </c>
      <c r="C113" s="12" t="s">
        <v>31</v>
      </c>
      <c r="D113" s="13">
        <f>D112-8</f>
        <v>48</v>
      </c>
      <c r="E113" s="13">
        <f t="shared" si="0"/>
        <v>45.599999999999994</v>
      </c>
      <c r="F113" s="12" t="s">
        <v>32</v>
      </c>
      <c r="G113" s="13">
        <f>G112-8</f>
        <v>168</v>
      </c>
      <c r="H113" s="13">
        <f t="shared" si="202"/>
        <v>159.6</v>
      </c>
      <c r="I113" s="12" t="s">
        <v>33</v>
      </c>
      <c r="J113" s="13">
        <f>J112-8</f>
        <v>338</v>
      </c>
      <c r="K113" s="13">
        <f t="shared" si="192"/>
        <v>321.09999999999997</v>
      </c>
      <c r="L113" s="12"/>
      <c r="M113" s="13"/>
      <c r="N113" s="13"/>
      <c r="O113" s="12"/>
      <c r="P113" s="13"/>
      <c r="Q113" s="13"/>
      <c r="R113" s="12"/>
      <c r="S113" s="13"/>
      <c r="T113" s="13"/>
      <c r="U113" s="12"/>
      <c r="V113" s="13"/>
      <c r="W113" s="13"/>
      <c r="X113" s="12"/>
      <c r="Y113" s="13"/>
      <c r="Z113" s="13"/>
      <c r="AA113" s="12"/>
      <c r="AB113" s="13"/>
      <c r="AC113" s="13"/>
      <c r="AD113" s="12"/>
      <c r="AE113" s="13"/>
      <c r="AF113" s="13"/>
      <c r="AG113" s="12"/>
      <c r="AH113" s="13"/>
      <c r="AI113" s="13"/>
      <c r="AJ113" s="12"/>
      <c r="AK113" s="13"/>
      <c r="AL113" s="13"/>
      <c r="AM113" s="12"/>
      <c r="AN113" s="13"/>
      <c r="AO113" s="13"/>
      <c r="AP113" s="12"/>
      <c r="AQ113" s="13"/>
      <c r="AR113" s="13"/>
      <c r="AS113" s="12"/>
      <c r="AT113" s="13"/>
      <c r="AU113" s="13"/>
      <c r="AV113" s="12"/>
      <c r="AW113" s="13"/>
      <c r="AX113" s="13"/>
      <c r="AY113" s="12"/>
      <c r="AZ113" s="13"/>
      <c r="BA113" s="13"/>
      <c r="BB113" s="12"/>
      <c r="BC113" s="13"/>
      <c r="BD113" s="13"/>
      <c r="BE113" s="12"/>
      <c r="BF113" s="13"/>
      <c r="BG113" s="13"/>
      <c r="BH113" s="12"/>
      <c r="BI113" s="13"/>
      <c r="BJ113" s="13"/>
      <c r="BK113" s="12"/>
      <c r="BL113" s="13"/>
      <c r="BM113" s="13"/>
      <c r="BN113" s="12"/>
      <c r="BO113" s="13"/>
      <c r="BP113" s="13"/>
      <c r="BQ113" s="12"/>
      <c r="BR113" s="13"/>
      <c r="BS113" s="13"/>
      <c r="BT113" s="12"/>
      <c r="BU113" s="13"/>
      <c r="BV113" s="13"/>
    </row>
    <row r="114" spans="1:74" s="14" customFormat="1" ht="20.149999999999999" customHeight="1" x14ac:dyDescent="0.35">
      <c r="A114" s="12" t="s">
        <v>30</v>
      </c>
      <c r="B114" s="12" t="s">
        <v>6</v>
      </c>
      <c r="C114" s="12" t="s">
        <v>31</v>
      </c>
      <c r="D114" s="13">
        <f>D113-8</f>
        <v>40</v>
      </c>
      <c r="E114" s="13">
        <f t="shared" si="0"/>
        <v>38</v>
      </c>
      <c r="F114" s="12" t="s">
        <v>32</v>
      </c>
      <c r="G114" s="13">
        <f>G113-8</f>
        <v>160</v>
      </c>
      <c r="H114" s="13">
        <f t="shared" si="202"/>
        <v>152</v>
      </c>
      <c r="I114" s="12" t="s">
        <v>33</v>
      </c>
      <c r="J114" s="13">
        <f>J113-8</f>
        <v>330</v>
      </c>
      <c r="K114" s="13">
        <f t="shared" si="192"/>
        <v>313.5</v>
      </c>
      <c r="L114" s="12"/>
      <c r="M114" s="13"/>
      <c r="N114" s="13"/>
      <c r="O114" s="12"/>
      <c r="P114" s="13"/>
      <c r="Q114" s="13"/>
      <c r="R114" s="12"/>
      <c r="S114" s="13"/>
      <c r="T114" s="13"/>
      <c r="U114" s="12"/>
      <c r="V114" s="13"/>
      <c r="W114" s="13"/>
      <c r="X114" s="12"/>
      <c r="Y114" s="13"/>
      <c r="Z114" s="13"/>
      <c r="AA114" s="12"/>
      <c r="AB114" s="13"/>
      <c r="AC114" s="13"/>
      <c r="AD114" s="12"/>
      <c r="AE114" s="13"/>
      <c r="AF114" s="13"/>
      <c r="AG114" s="12"/>
      <c r="AH114" s="13"/>
      <c r="AI114" s="13"/>
      <c r="AJ114" s="12"/>
      <c r="AK114" s="13"/>
      <c r="AL114" s="13"/>
      <c r="AM114" s="12"/>
      <c r="AN114" s="13"/>
      <c r="AO114" s="13"/>
      <c r="AP114" s="12"/>
      <c r="AQ114" s="13"/>
      <c r="AR114" s="13"/>
      <c r="AS114" s="12"/>
      <c r="AT114" s="13"/>
      <c r="AU114" s="13"/>
      <c r="AV114" s="12"/>
      <c r="AW114" s="13"/>
      <c r="AX114" s="13"/>
      <c r="AY114" s="12"/>
      <c r="AZ114" s="13"/>
      <c r="BA114" s="13"/>
      <c r="BB114" s="12"/>
      <c r="BC114" s="13"/>
      <c r="BD114" s="13"/>
      <c r="BE114" s="12"/>
      <c r="BF114" s="13"/>
      <c r="BG114" s="13"/>
      <c r="BH114" s="12"/>
      <c r="BI114" s="13"/>
      <c r="BJ114" s="13"/>
      <c r="BK114" s="12"/>
      <c r="BL114" s="13"/>
      <c r="BM114" s="13"/>
      <c r="BN114" s="12"/>
      <c r="BO114" s="13"/>
      <c r="BP114" s="13"/>
      <c r="BQ114" s="12"/>
      <c r="BR114" s="13"/>
      <c r="BS114" s="13"/>
      <c r="BT114" s="12"/>
      <c r="BU114" s="13"/>
      <c r="BV114" s="13"/>
    </row>
    <row r="115" spans="1:74" s="19" customFormat="1" ht="20.149999999999999" customHeight="1" x14ac:dyDescent="0.3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114</v>
      </c>
      <c r="F115" s="17" t="s">
        <v>33</v>
      </c>
      <c r="G115" s="18">
        <v>268</v>
      </c>
      <c r="H115" s="18">
        <f t="shared" si="202"/>
        <v>254.6</v>
      </c>
      <c r="I115" s="17"/>
      <c r="J115" s="18"/>
      <c r="K115" s="18"/>
      <c r="L115" s="17"/>
      <c r="M115" s="18"/>
      <c r="N115" s="18"/>
      <c r="O115" s="17"/>
      <c r="P115" s="18"/>
      <c r="Q115" s="18"/>
      <c r="R115" s="17"/>
      <c r="S115" s="18"/>
      <c r="T115" s="18"/>
      <c r="U115" s="17"/>
      <c r="V115" s="18"/>
      <c r="W115" s="18"/>
      <c r="X115" s="17"/>
      <c r="Y115" s="18"/>
      <c r="Z115" s="18"/>
      <c r="AA115" s="17"/>
      <c r="AB115" s="18"/>
      <c r="AC115" s="18"/>
      <c r="AD115" s="17"/>
      <c r="AE115" s="18"/>
      <c r="AF115" s="18"/>
      <c r="AG115" s="17"/>
      <c r="AH115" s="18"/>
      <c r="AI115" s="18"/>
      <c r="AJ115" s="17"/>
      <c r="AK115" s="18"/>
      <c r="AL115" s="18"/>
      <c r="AM115" s="17"/>
      <c r="AN115" s="18"/>
      <c r="AO115" s="18"/>
      <c r="AP115" s="17"/>
      <c r="AQ115" s="18"/>
      <c r="AR115" s="18"/>
      <c r="AS115" s="17"/>
      <c r="AT115" s="18"/>
      <c r="AU115" s="18"/>
      <c r="AV115" s="17"/>
      <c r="AW115" s="18"/>
      <c r="AX115" s="18"/>
      <c r="AY115" s="17"/>
      <c r="AZ115" s="18"/>
      <c r="BA115" s="18"/>
      <c r="BB115" s="17"/>
      <c r="BC115" s="18"/>
      <c r="BD115" s="18"/>
      <c r="BE115" s="17"/>
      <c r="BF115" s="18"/>
      <c r="BG115" s="18"/>
      <c r="BH115" s="17"/>
      <c r="BI115" s="18"/>
      <c r="BJ115" s="18"/>
      <c r="BK115" s="17"/>
      <c r="BL115" s="18"/>
      <c r="BM115" s="18"/>
      <c r="BN115" s="17"/>
      <c r="BO115" s="18"/>
      <c r="BP115" s="18"/>
      <c r="BQ115" s="17"/>
      <c r="BR115" s="18"/>
      <c r="BS115" s="18"/>
      <c r="BT115" s="17"/>
      <c r="BU115" s="18"/>
      <c r="BV115" s="18"/>
    </row>
    <row r="116" spans="1:74" s="19" customFormat="1" ht="20.149999999999999" customHeight="1" x14ac:dyDescent="0.35">
      <c r="A116" s="17" t="s">
        <v>31</v>
      </c>
      <c r="B116" s="17" t="s">
        <v>3</v>
      </c>
      <c r="C116" s="17" t="s">
        <v>32</v>
      </c>
      <c r="D116" s="18">
        <f>D115-22</f>
        <v>98</v>
      </c>
      <c r="E116" s="18">
        <f t="shared" si="0"/>
        <v>93.1</v>
      </c>
      <c r="F116" s="17" t="s">
        <v>33</v>
      </c>
      <c r="G116" s="18">
        <f t="shared" ref="G116" si="231">G115-0.8</f>
        <v>267.2</v>
      </c>
      <c r="H116" s="18">
        <f t="shared" si="202"/>
        <v>253.83999999999997</v>
      </c>
      <c r="I116" s="17"/>
      <c r="J116" s="18"/>
      <c r="K116" s="18"/>
      <c r="L116" s="17"/>
      <c r="M116" s="18"/>
      <c r="N116" s="18"/>
      <c r="O116" s="17"/>
      <c r="P116" s="18"/>
      <c r="Q116" s="18"/>
      <c r="R116" s="17"/>
      <c r="S116" s="18"/>
      <c r="T116" s="18"/>
      <c r="U116" s="17"/>
      <c r="V116" s="18"/>
      <c r="W116" s="18"/>
      <c r="X116" s="17"/>
      <c r="Y116" s="18"/>
      <c r="Z116" s="18"/>
      <c r="AA116" s="17"/>
      <c r="AB116" s="18"/>
      <c r="AC116" s="18"/>
      <c r="AD116" s="17"/>
      <c r="AE116" s="18"/>
      <c r="AF116" s="18"/>
      <c r="AG116" s="17"/>
      <c r="AH116" s="18"/>
      <c r="AI116" s="18"/>
      <c r="AJ116" s="17"/>
      <c r="AK116" s="18"/>
      <c r="AL116" s="18"/>
      <c r="AM116" s="17"/>
      <c r="AN116" s="18"/>
      <c r="AO116" s="18"/>
      <c r="AP116" s="17"/>
      <c r="AQ116" s="18"/>
      <c r="AR116" s="18"/>
      <c r="AS116" s="17"/>
      <c r="AT116" s="18"/>
      <c r="AU116" s="18"/>
      <c r="AV116" s="17"/>
      <c r="AW116" s="18"/>
      <c r="AX116" s="18"/>
      <c r="AY116" s="17"/>
      <c r="AZ116" s="18"/>
      <c r="BA116" s="18"/>
      <c r="BB116" s="17"/>
      <c r="BC116" s="18"/>
      <c r="BD116" s="18"/>
      <c r="BE116" s="17"/>
      <c r="BF116" s="18"/>
      <c r="BG116" s="18"/>
      <c r="BH116" s="17"/>
      <c r="BI116" s="18"/>
      <c r="BJ116" s="18"/>
      <c r="BK116" s="17"/>
      <c r="BL116" s="18"/>
      <c r="BM116" s="18"/>
      <c r="BN116" s="17"/>
      <c r="BO116" s="18"/>
      <c r="BP116" s="18"/>
      <c r="BQ116" s="17"/>
      <c r="BR116" s="18"/>
      <c r="BS116" s="18"/>
      <c r="BT116" s="17"/>
      <c r="BU116" s="18"/>
      <c r="BV116" s="18"/>
    </row>
    <row r="117" spans="1:74" s="19" customFormat="1" ht="20.149999999999999" customHeight="1" x14ac:dyDescent="0.35">
      <c r="A117" s="17" t="s">
        <v>31</v>
      </c>
      <c r="B117" s="17" t="s">
        <v>4</v>
      </c>
      <c r="C117" s="17" t="s">
        <v>32</v>
      </c>
      <c r="D117" s="18">
        <f>D116-11</f>
        <v>87</v>
      </c>
      <c r="E117" s="18">
        <f t="shared" si="0"/>
        <v>82.649999999999991</v>
      </c>
      <c r="F117" s="17" t="s">
        <v>33</v>
      </c>
      <c r="G117" s="18">
        <f t="shared" ref="G117" si="232">G116-0.4</f>
        <v>266.8</v>
      </c>
      <c r="H117" s="18">
        <f t="shared" si="202"/>
        <v>253.46</v>
      </c>
      <c r="I117" s="17"/>
      <c r="J117" s="18"/>
      <c r="K117" s="18"/>
      <c r="L117" s="17"/>
      <c r="M117" s="18"/>
      <c r="N117" s="18"/>
      <c r="O117" s="17"/>
      <c r="P117" s="18"/>
      <c r="Q117" s="18"/>
      <c r="R117" s="17"/>
      <c r="S117" s="18"/>
      <c r="T117" s="18"/>
      <c r="U117" s="17"/>
      <c r="V117" s="18"/>
      <c r="W117" s="18"/>
      <c r="X117" s="17"/>
      <c r="Y117" s="18"/>
      <c r="Z117" s="18"/>
      <c r="AA117" s="17"/>
      <c r="AB117" s="18"/>
      <c r="AC117" s="18"/>
      <c r="AD117" s="17"/>
      <c r="AE117" s="18"/>
      <c r="AF117" s="18"/>
      <c r="AG117" s="17"/>
      <c r="AH117" s="18"/>
      <c r="AI117" s="18"/>
      <c r="AJ117" s="17"/>
      <c r="AK117" s="18"/>
      <c r="AL117" s="18"/>
      <c r="AM117" s="17"/>
      <c r="AN117" s="18"/>
      <c r="AO117" s="18"/>
      <c r="AP117" s="17"/>
      <c r="AQ117" s="18"/>
      <c r="AR117" s="18"/>
      <c r="AS117" s="17"/>
      <c r="AT117" s="18"/>
      <c r="AU117" s="18"/>
      <c r="AV117" s="17"/>
      <c r="AW117" s="18"/>
      <c r="AX117" s="18"/>
      <c r="AY117" s="17"/>
      <c r="AZ117" s="18"/>
      <c r="BA117" s="18"/>
      <c r="BB117" s="17"/>
      <c r="BC117" s="18"/>
      <c r="BD117" s="18"/>
      <c r="BE117" s="17"/>
      <c r="BF117" s="18"/>
      <c r="BG117" s="18"/>
      <c r="BH117" s="17"/>
      <c r="BI117" s="18"/>
      <c r="BJ117" s="18"/>
      <c r="BK117" s="17"/>
      <c r="BL117" s="18"/>
      <c r="BM117" s="18"/>
      <c r="BN117" s="17"/>
      <c r="BO117" s="18"/>
      <c r="BP117" s="18"/>
      <c r="BQ117" s="17"/>
      <c r="BR117" s="18"/>
      <c r="BS117" s="18"/>
      <c r="BT117" s="17"/>
      <c r="BU117" s="18"/>
      <c r="BV117" s="18"/>
    </row>
    <row r="118" spans="1:74" s="19" customFormat="1" ht="20.149999999999999" customHeight="1" x14ac:dyDescent="0.35">
      <c r="A118" s="17" t="s">
        <v>31</v>
      </c>
      <c r="B118" s="17" t="s">
        <v>5</v>
      </c>
      <c r="C118" s="17" t="s">
        <v>32</v>
      </c>
      <c r="D118" s="18">
        <f>D117-11</f>
        <v>76</v>
      </c>
      <c r="E118" s="18">
        <f t="shared" si="0"/>
        <v>72.2</v>
      </c>
      <c r="F118" s="17" t="s">
        <v>33</v>
      </c>
      <c r="G118" s="18">
        <f t="shared" si="226"/>
        <v>266.40000000000003</v>
      </c>
      <c r="H118" s="18">
        <f t="shared" si="202"/>
        <v>253.08</v>
      </c>
      <c r="I118" s="17"/>
      <c r="J118" s="18"/>
      <c r="K118" s="18"/>
      <c r="L118" s="17"/>
      <c r="M118" s="18"/>
      <c r="N118" s="18"/>
      <c r="O118" s="17"/>
      <c r="P118" s="18"/>
      <c r="Q118" s="18"/>
      <c r="R118" s="17"/>
      <c r="S118" s="18"/>
      <c r="T118" s="18"/>
      <c r="U118" s="17"/>
      <c r="V118" s="18"/>
      <c r="W118" s="18"/>
      <c r="X118" s="17"/>
      <c r="Y118" s="18"/>
      <c r="Z118" s="18"/>
      <c r="AA118" s="17"/>
      <c r="AB118" s="18"/>
      <c r="AC118" s="18"/>
      <c r="AD118" s="17"/>
      <c r="AE118" s="18"/>
      <c r="AF118" s="18"/>
      <c r="AG118" s="17"/>
      <c r="AH118" s="18"/>
      <c r="AI118" s="18"/>
      <c r="AJ118" s="17"/>
      <c r="AK118" s="18"/>
      <c r="AL118" s="18"/>
      <c r="AM118" s="17"/>
      <c r="AN118" s="18"/>
      <c r="AO118" s="18"/>
      <c r="AP118" s="17"/>
      <c r="AQ118" s="18"/>
      <c r="AR118" s="18"/>
      <c r="AS118" s="17"/>
      <c r="AT118" s="18"/>
      <c r="AU118" s="18"/>
      <c r="AV118" s="17"/>
      <c r="AW118" s="18"/>
      <c r="AX118" s="18"/>
      <c r="AY118" s="17"/>
      <c r="AZ118" s="18"/>
      <c r="BA118" s="18"/>
      <c r="BB118" s="17"/>
      <c r="BC118" s="18"/>
      <c r="BD118" s="18"/>
      <c r="BE118" s="17"/>
      <c r="BF118" s="18"/>
      <c r="BG118" s="18"/>
      <c r="BH118" s="17"/>
      <c r="BI118" s="18"/>
      <c r="BJ118" s="18"/>
      <c r="BK118" s="17"/>
      <c r="BL118" s="18"/>
      <c r="BM118" s="18"/>
      <c r="BN118" s="17"/>
      <c r="BO118" s="18"/>
      <c r="BP118" s="18"/>
      <c r="BQ118" s="17"/>
      <c r="BR118" s="18"/>
      <c r="BS118" s="18"/>
      <c r="BT118" s="17"/>
      <c r="BU118" s="18"/>
      <c r="BV118" s="18"/>
    </row>
    <row r="119" spans="1:74" s="19" customFormat="1" ht="20.149999999999999" customHeight="1" x14ac:dyDescent="0.35">
      <c r="A119" s="17" t="s">
        <v>31</v>
      </c>
      <c r="B119" s="17" t="s">
        <v>6</v>
      </c>
      <c r="C119" s="17" t="s">
        <v>32</v>
      </c>
      <c r="D119" s="18">
        <f>D118-11</f>
        <v>65</v>
      </c>
      <c r="E119" s="18">
        <f t="shared" si="0"/>
        <v>61.75</v>
      </c>
      <c r="F119" s="17" t="s">
        <v>33</v>
      </c>
      <c r="G119" s="18">
        <f t="shared" si="226"/>
        <v>266.00000000000006</v>
      </c>
      <c r="H119" s="18">
        <f t="shared" si="202"/>
        <v>252.70000000000005</v>
      </c>
      <c r="I119" s="17"/>
      <c r="J119" s="18"/>
      <c r="K119" s="18"/>
      <c r="L119" s="17"/>
      <c r="M119" s="18"/>
      <c r="N119" s="18"/>
      <c r="O119" s="17"/>
      <c r="P119" s="18"/>
      <c r="Q119" s="18"/>
      <c r="R119" s="17"/>
      <c r="S119" s="18"/>
      <c r="T119" s="18"/>
      <c r="U119" s="17"/>
      <c r="V119" s="18"/>
      <c r="W119" s="18"/>
      <c r="X119" s="17"/>
      <c r="Y119" s="18"/>
      <c r="Z119" s="18"/>
      <c r="AA119" s="17"/>
      <c r="AB119" s="18"/>
      <c r="AC119" s="18"/>
      <c r="AD119" s="17"/>
      <c r="AE119" s="18"/>
      <c r="AF119" s="18"/>
      <c r="AG119" s="17"/>
      <c r="AH119" s="18"/>
      <c r="AI119" s="18"/>
      <c r="AJ119" s="17"/>
      <c r="AK119" s="18"/>
      <c r="AL119" s="18"/>
      <c r="AM119" s="17"/>
      <c r="AN119" s="18"/>
      <c r="AO119" s="18"/>
      <c r="AP119" s="17"/>
      <c r="AQ119" s="18"/>
      <c r="AR119" s="18"/>
      <c r="AS119" s="17"/>
      <c r="AT119" s="18"/>
      <c r="AU119" s="18"/>
      <c r="AV119" s="17"/>
      <c r="AW119" s="18"/>
      <c r="AX119" s="18"/>
      <c r="AY119" s="17"/>
      <c r="AZ119" s="18"/>
      <c r="BA119" s="18"/>
      <c r="BB119" s="17"/>
      <c r="BC119" s="18"/>
      <c r="BD119" s="18"/>
      <c r="BE119" s="17"/>
      <c r="BF119" s="18"/>
      <c r="BG119" s="18"/>
      <c r="BH119" s="17"/>
      <c r="BI119" s="18"/>
      <c r="BJ119" s="18"/>
      <c r="BK119" s="17"/>
      <c r="BL119" s="18"/>
      <c r="BM119" s="18"/>
      <c r="BN119" s="17"/>
      <c r="BO119" s="18"/>
      <c r="BP119" s="18"/>
      <c r="BQ119" s="17"/>
      <c r="BR119" s="18"/>
      <c r="BS119" s="18"/>
      <c r="BT119" s="17"/>
      <c r="BU119" s="18"/>
      <c r="BV119" s="18"/>
    </row>
    <row r="120" spans="1:74" s="14" customFormat="1" ht="20.149999999999999" customHeight="1" x14ac:dyDescent="0.3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161.5</v>
      </c>
      <c r="F120" s="12"/>
      <c r="G120" s="13"/>
      <c r="H120" s="13"/>
      <c r="I120" s="12"/>
      <c r="J120" s="13"/>
      <c r="K120" s="13"/>
      <c r="L120" s="12"/>
      <c r="M120" s="13"/>
      <c r="N120" s="13"/>
      <c r="O120" s="12"/>
      <c r="P120" s="13"/>
      <c r="Q120" s="13"/>
      <c r="R120" s="12"/>
      <c r="S120" s="13"/>
      <c r="T120" s="13"/>
      <c r="U120" s="12"/>
      <c r="V120" s="13"/>
      <c r="W120" s="13"/>
      <c r="X120" s="12"/>
      <c r="Y120" s="13"/>
      <c r="Z120" s="13"/>
      <c r="AA120" s="12"/>
      <c r="AB120" s="13"/>
      <c r="AC120" s="13"/>
      <c r="AD120" s="12"/>
      <c r="AE120" s="13"/>
      <c r="AF120" s="13"/>
      <c r="AG120" s="12"/>
      <c r="AH120" s="13"/>
      <c r="AI120" s="13"/>
      <c r="AJ120" s="12"/>
      <c r="AK120" s="13"/>
      <c r="AL120" s="13"/>
      <c r="AM120" s="12"/>
      <c r="AN120" s="13"/>
      <c r="AO120" s="13"/>
      <c r="AP120" s="12"/>
      <c r="AQ120" s="13"/>
      <c r="AR120" s="13"/>
      <c r="AS120" s="12"/>
      <c r="AT120" s="13"/>
      <c r="AU120" s="13"/>
      <c r="AV120" s="12"/>
      <c r="AW120" s="13"/>
      <c r="AX120" s="13"/>
      <c r="AY120" s="12"/>
      <c r="AZ120" s="13"/>
      <c r="BA120" s="13"/>
      <c r="BB120" s="12"/>
      <c r="BC120" s="13"/>
      <c r="BD120" s="13"/>
      <c r="BE120" s="12"/>
      <c r="BF120" s="13"/>
      <c r="BG120" s="13"/>
      <c r="BH120" s="12"/>
      <c r="BI120" s="13"/>
      <c r="BJ120" s="13"/>
      <c r="BK120" s="12"/>
      <c r="BL120" s="13"/>
      <c r="BM120" s="13"/>
      <c r="BN120" s="12"/>
      <c r="BO120" s="13"/>
      <c r="BP120" s="13"/>
      <c r="BQ120" s="12"/>
      <c r="BR120" s="13"/>
      <c r="BS120" s="13"/>
      <c r="BT120" s="12"/>
      <c r="BU120" s="13"/>
      <c r="BV120" s="13"/>
    </row>
    <row r="121" spans="1:74" s="14" customFormat="1" ht="20.149999999999999" customHeight="1" x14ac:dyDescent="0.35">
      <c r="A121" s="12" t="s">
        <v>32</v>
      </c>
      <c r="B121" s="12" t="s">
        <v>3</v>
      </c>
      <c r="C121" s="12" t="s">
        <v>33</v>
      </c>
      <c r="D121" s="13">
        <f>D120-34</f>
        <v>136</v>
      </c>
      <c r="E121" s="13">
        <f t="shared" si="0"/>
        <v>129.19999999999999</v>
      </c>
      <c r="F121" s="12"/>
      <c r="G121" s="13"/>
      <c r="H121" s="13"/>
      <c r="I121" s="12"/>
      <c r="J121" s="13"/>
      <c r="K121" s="13"/>
      <c r="L121" s="12"/>
      <c r="M121" s="13"/>
      <c r="N121" s="13"/>
      <c r="O121" s="12"/>
      <c r="P121" s="13"/>
      <c r="Q121" s="13"/>
      <c r="R121" s="12"/>
      <c r="S121" s="13"/>
      <c r="T121" s="13"/>
      <c r="U121" s="12"/>
      <c r="V121" s="13"/>
      <c r="W121" s="13"/>
      <c r="X121" s="12"/>
      <c r="Y121" s="13"/>
      <c r="Z121" s="13"/>
      <c r="AA121" s="12"/>
      <c r="AB121" s="13"/>
      <c r="AC121" s="13"/>
      <c r="AD121" s="12"/>
      <c r="AE121" s="13"/>
      <c r="AF121" s="13"/>
      <c r="AG121" s="12"/>
      <c r="AH121" s="13"/>
      <c r="AI121" s="13"/>
      <c r="AJ121" s="12"/>
      <c r="AK121" s="13"/>
      <c r="AL121" s="13"/>
      <c r="AM121" s="12"/>
      <c r="AN121" s="13"/>
      <c r="AO121" s="13"/>
      <c r="AP121" s="12"/>
      <c r="AQ121" s="13"/>
      <c r="AR121" s="13"/>
      <c r="AS121" s="12"/>
      <c r="AT121" s="13"/>
      <c r="AU121" s="13"/>
      <c r="AV121" s="12"/>
      <c r="AW121" s="13"/>
      <c r="AX121" s="13"/>
      <c r="AY121" s="12"/>
      <c r="AZ121" s="13"/>
      <c r="BA121" s="13"/>
      <c r="BB121" s="12"/>
      <c r="BC121" s="13"/>
      <c r="BD121" s="13"/>
      <c r="BE121" s="12"/>
      <c r="BF121" s="13"/>
      <c r="BG121" s="13"/>
      <c r="BH121" s="12"/>
      <c r="BI121" s="13"/>
      <c r="BJ121" s="13"/>
      <c r="BK121" s="12"/>
      <c r="BL121" s="13"/>
      <c r="BM121" s="13"/>
      <c r="BN121" s="12"/>
      <c r="BO121" s="13"/>
      <c r="BP121" s="13"/>
      <c r="BQ121" s="12"/>
      <c r="BR121" s="13"/>
      <c r="BS121" s="13"/>
      <c r="BT121" s="12"/>
      <c r="BU121" s="13"/>
      <c r="BV121" s="13"/>
    </row>
    <row r="122" spans="1:74" s="14" customFormat="1" ht="20.149999999999999" customHeight="1" x14ac:dyDescent="0.35">
      <c r="A122" s="12" t="s">
        <v>32</v>
      </c>
      <c r="B122" s="12" t="s">
        <v>4</v>
      </c>
      <c r="C122" s="12" t="s">
        <v>33</v>
      </c>
      <c r="D122" s="13">
        <f>D121-17</f>
        <v>119</v>
      </c>
      <c r="E122" s="13">
        <f t="shared" si="0"/>
        <v>113.05</v>
      </c>
      <c r="F122" s="12"/>
      <c r="G122" s="13"/>
      <c r="H122" s="13"/>
      <c r="I122" s="12"/>
      <c r="J122" s="13"/>
      <c r="K122" s="13"/>
      <c r="L122" s="12"/>
      <c r="M122" s="13"/>
      <c r="N122" s="13"/>
      <c r="O122" s="12"/>
      <c r="P122" s="13"/>
      <c r="Q122" s="13"/>
      <c r="R122" s="12"/>
      <c r="S122" s="13"/>
      <c r="T122" s="13"/>
      <c r="U122" s="12"/>
      <c r="V122" s="13"/>
      <c r="W122" s="13"/>
      <c r="X122" s="12"/>
      <c r="Y122" s="13"/>
      <c r="Z122" s="13"/>
      <c r="AA122" s="12"/>
      <c r="AB122" s="13"/>
      <c r="AC122" s="13"/>
      <c r="AD122" s="12"/>
      <c r="AE122" s="13"/>
      <c r="AF122" s="13"/>
      <c r="AG122" s="12"/>
      <c r="AH122" s="13"/>
      <c r="AI122" s="13"/>
      <c r="AJ122" s="12"/>
      <c r="AK122" s="13"/>
      <c r="AL122" s="13"/>
      <c r="AM122" s="12"/>
      <c r="AN122" s="13"/>
      <c r="AO122" s="13"/>
      <c r="AP122" s="12"/>
      <c r="AQ122" s="13"/>
      <c r="AR122" s="13"/>
      <c r="AS122" s="12"/>
      <c r="AT122" s="13"/>
      <c r="AU122" s="13"/>
      <c r="AV122" s="12"/>
      <c r="AW122" s="13"/>
      <c r="AX122" s="13"/>
      <c r="AY122" s="12"/>
      <c r="AZ122" s="13"/>
      <c r="BA122" s="13"/>
      <c r="BB122" s="12"/>
      <c r="BC122" s="13"/>
      <c r="BD122" s="13"/>
      <c r="BE122" s="12"/>
      <c r="BF122" s="13"/>
      <c r="BG122" s="13"/>
      <c r="BH122" s="12"/>
      <c r="BI122" s="13"/>
      <c r="BJ122" s="13"/>
      <c r="BK122" s="12"/>
      <c r="BL122" s="13"/>
      <c r="BM122" s="13"/>
      <c r="BN122" s="12"/>
      <c r="BO122" s="13"/>
      <c r="BP122" s="13"/>
      <c r="BQ122" s="12"/>
      <c r="BR122" s="13"/>
      <c r="BS122" s="13"/>
      <c r="BT122" s="12"/>
      <c r="BU122" s="13"/>
      <c r="BV122" s="13"/>
    </row>
    <row r="123" spans="1:74" s="14" customFormat="1" ht="20.149999999999999" customHeight="1" x14ac:dyDescent="0.35">
      <c r="A123" s="12" t="s">
        <v>32</v>
      </c>
      <c r="B123" s="12" t="s">
        <v>5</v>
      </c>
      <c r="C123" s="12" t="s">
        <v>33</v>
      </c>
      <c r="D123" s="13">
        <f>D122-17</f>
        <v>102</v>
      </c>
      <c r="E123" s="13">
        <f t="shared" si="0"/>
        <v>96.899999999999991</v>
      </c>
      <c r="F123" s="12"/>
      <c r="G123" s="13"/>
      <c r="H123" s="13"/>
      <c r="I123" s="12"/>
      <c r="J123" s="13"/>
      <c r="K123" s="13"/>
      <c r="L123" s="12"/>
      <c r="M123" s="13"/>
      <c r="N123" s="13"/>
      <c r="O123" s="12"/>
      <c r="P123" s="13"/>
      <c r="Q123" s="13"/>
      <c r="R123" s="12"/>
      <c r="S123" s="13"/>
      <c r="T123" s="13"/>
      <c r="U123" s="12"/>
      <c r="V123" s="13"/>
      <c r="W123" s="13"/>
      <c r="X123" s="12"/>
      <c r="Y123" s="13"/>
      <c r="Z123" s="13"/>
      <c r="AA123" s="12"/>
      <c r="AB123" s="13"/>
      <c r="AC123" s="13"/>
      <c r="AD123" s="12"/>
      <c r="AE123" s="13"/>
      <c r="AF123" s="13"/>
      <c r="AG123" s="12"/>
      <c r="AH123" s="13"/>
      <c r="AI123" s="13"/>
      <c r="AJ123" s="12"/>
      <c r="AK123" s="13"/>
      <c r="AL123" s="13"/>
      <c r="AM123" s="12"/>
      <c r="AN123" s="13"/>
      <c r="AO123" s="13"/>
      <c r="AP123" s="12"/>
      <c r="AQ123" s="13"/>
      <c r="AR123" s="13"/>
      <c r="AS123" s="12"/>
      <c r="AT123" s="13"/>
      <c r="AU123" s="13"/>
      <c r="AV123" s="12"/>
      <c r="AW123" s="13"/>
      <c r="AX123" s="13"/>
      <c r="AY123" s="12"/>
      <c r="AZ123" s="13"/>
      <c r="BA123" s="13"/>
      <c r="BB123" s="12"/>
      <c r="BC123" s="13"/>
      <c r="BD123" s="13"/>
      <c r="BE123" s="12"/>
      <c r="BF123" s="13"/>
      <c r="BG123" s="13"/>
      <c r="BH123" s="12"/>
      <c r="BI123" s="13"/>
      <c r="BJ123" s="13"/>
      <c r="BK123" s="12"/>
      <c r="BL123" s="13"/>
      <c r="BM123" s="13"/>
      <c r="BN123" s="12"/>
      <c r="BO123" s="13"/>
      <c r="BP123" s="13"/>
      <c r="BQ123" s="12"/>
      <c r="BR123" s="13"/>
      <c r="BS123" s="13"/>
      <c r="BT123" s="12"/>
      <c r="BU123" s="13"/>
      <c r="BV123" s="13"/>
    </row>
    <row r="124" spans="1:74" s="14" customFormat="1" ht="20.149999999999999" customHeight="1" x14ac:dyDescent="0.35">
      <c r="A124" s="12" t="s">
        <v>32</v>
      </c>
      <c r="B124" s="12" t="s">
        <v>6</v>
      </c>
      <c r="C124" s="12" t="s">
        <v>33</v>
      </c>
      <c r="D124" s="13">
        <f>D123-17</f>
        <v>85</v>
      </c>
      <c r="E124" s="13">
        <f t="shared" si="0"/>
        <v>80.75</v>
      </c>
      <c r="F124" s="12"/>
      <c r="G124" s="13"/>
      <c r="H124" s="13"/>
      <c r="I124" s="12"/>
      <c r="J124" s="13"/>
      <c r="K124" s="13"/>
      <c r="L124" s="12"/>
      <c r="M124" s="13"/>
      <c r="N124" s="13"/>
      <c r="O124" s="12"/>
      <c r="P124" s="13"/>
      <c r="Q124" s="13"/>
      <c r="R124" s="12"/>
      <c r="S124" s="13"/>
      <c r="T124" s="13"/>
      <c r="U124" s="12"/>
      <c r="V124" s="13"/>
      <c r="W124" s="13"/>
      <c r="X124" s="12"/>
      <c r="Y124" s="13"/>
      <c r="Z124" s="13"/>
      <c r="AA124" s="12"/>
      <c r="AB124" s="13"/>
      <c r="AC124" s="13"/>
      <c r="AD124" s="12"/>
      <c r="AE124" s="13"/>
      <c r="AF124" s="13"/>
      <c r="AG124" s="12"/>
      <c r="AH124" s="13"/>
      <c r="AI124" s="13"/>
      <c r="AJ124" s="12"/>
      <c r="AK124" s="13"/>
      <c r="AL124" s="13"/>
      <c r="AM124" s="12"/>
      <c r="AN124" s="13"/>
      <c r="AO124" s="13"/>
      <c r="AP124" s="12"/>
      <c r="AQ124" s="13"/>
      <c r="AR124" s="13"/>
      <c r="AS124" s="12"/>
      <c r="AT124" s="13"/>
      <c r="AU124" s="13"/>
      <c r="AV124" s="12"/>
      <c r="AW124" s="13"/>
      <c r="AX124" s="13"/>
      <c r="AY124" s="12"/>
      <c r="AZ124" s="13"/>
      <c r="BA124" s="13"/>
      <c r="BB124" s="12"/>
      <c r="BC124" s="13"/>
      <c r="BD124" s="13"/>
      <c r="BE124" s="12"/>
      <c r="BF124" s="13"/>
      <c r="BG124" s="13"/>
      <c r="BH124" s="12"/>
      <c r="BI124" s="13"/>
      <c r="BJ124" s="13"/>
      <c r="BK124" s="12"/>
      <c r="BL124" s="13"/>
      <c r="BM124" s="13"/>
      <c r="BN124" s="12"/>
      <c r="BO124" s="13"/>
      <c r="BP124" s="13"/>
      <c r="BQ124" s="12"/>
      <c r="BR124" s="13"/>
      <c r="BS124" s="13"/>
      <c r="BT124" s="12"/>
      <c r="BU124" s="13"/>
      <c r="BV124" s="13"/>
    </row>
    <row r="125" spans="1:74" s="14" customFormat="1" ht="20.149999999999999" customHeight="1" x14ac:dyDescent="0.3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49999999999999" customHeight="1" x14ac:dyDescent="0.3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49999999999999" customHeight="1" x14ac:dyDescent="0.3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49999999999999" customHeight="1" x14ac:dyDescent="0.3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49999999999999" customHeight="1" x14ac:dyDescent="0.3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49999999999999" customHeight="1" x14ac:dyDescent="0.3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49999999999999" customHeight="1" x14ac:dyDescent="0.3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49999999999999" customHeight="1" x14ac:dyDescent="0.3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49999999999999" customHeight="1" x14ac:dyDescent="0.3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49999999999999" customHeight="1" x14ac:dyDescent="0.3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49999999999999" customHeight="1" x14ac:dyDescent="0.3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49999999999999" customHeight="1" x14ac:dyDescent="0.3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49999999999999" customHeight="1" x14ac:dyDescent="0.3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49999999999999" customHeight="1" x14ac:dyDescent="0.3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49999999999999" customHeight="1" x14ac:dyDescent="0.3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49999999999999" customHeight="1" x14ac:dyDescent="0.3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49999999999999" customHeight="1" x14ac:dyDescent="0.3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49999999999999" customHeight="1" x14ac:dyDescent="0.3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49999999999999" customHeight="1" x14ac:dyDescent="0.3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49999999999999" customHeight="1" x14ac:dyDescent="0.3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49999999999999" customHeight="1" x14ac:dyDescent="0.3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49999999999999" customHeight="1" x14ac:dyDescent="0.3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49999999999999" customHeight="1" x14ac:dyDescent="0.3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49999999999999" customHeight="1" x14ac:dyDescent="0.3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49999999999999" customHeight="1" x14ac:dyDescent="0.3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49999999999999" customHeight="1" x14ac:dyDescent="0.3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49999999999999" customHeight="1" x14ac:dyDescent="0.3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49999999999999" customHeight="1" x14ac:dyDescent="0.3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49999999999999" customHeight="1" x14ac:dyDescent="0.3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49999999999999" customHeight="1" x14ac:dyDescent="0.3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49999999999999" customHeight="1" x14ac:dyDescent="0.3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49999999999999" customHeight="1" x14ac:dyDescent="0.3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49999999999999" customHeight="1" x14ac:dyDescent="0.3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49999999999999" customHeight="1" x14ac:dyDescent="0.3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49999999999999" customHeight="1" x14ac:dyDescent="0.3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49999999999999" customHeight="1" x14ac:dyDescent="0.3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49999999999999" customHeight="1" x14ac:dyDescent="0.3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49999999999999" customHeight="1" x14ac:dyDescent="0.3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49999999999999" customHeight="1" x14ac:dyDescent="0.3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49999999999999" customHeight="1" x14ac:dyDescent="0.3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49999999999999" customHeight="1" x14ac:dyDescent="0.3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49999999999999" customHeight="1" x14ac:dyDescent="0.3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66"/>
  <sheetViews>
    <sheetView workbookViewId="0">
      <selection activeCell="D6" sqref="D6"/>
    </sheetView>
  </sheetViews>
  <sheetFormatPr defaultColWidth="18.7265625" defaultRowHeight="20.149999999999999" customHeight="1" x14ac:dyDescent="0.35"/>
  <cols>
    <col min="1" max="3" width="18.7265625" style="2"/>
    <col min="4" max="4" width="18.7265625" style="35"/>
    <col min="5" max="5" width="18.7265625" style="1"/>
    <col min="6" max="6" width="21.26953125" style="35" customWidth="1"/>
    <col min="7" max="7" width="18.7265625" style="35"/>
    <col min="8" max="8" width="18.7265625" style="2"/>
    <col min="9" max="12" width="18.7265625" style="35"/>
    <col min="14" max="17" width="18.7265625" style="35"/>
    <col min="19" max="22" width="18.7265625" style="35"/>
    <col min="24" max="27" width="18.7265625" style="35"/>
    <col min="29" max="32" width="18.7265625" style="35"/>
    <col min="33" max="33" width="30.1796875" bestFit="1" customWidth="1"/>
    <col min="34" max="37" width="18.7265625" style="35"/>
    <col min="38" max="38" width="30.1796875" bestFit="1" customWidth="1"/>
    <col min="39" max="42" width="18.7265625" style="35"/>
    <col min="43" max="43" width="30.1796875" bestFit="1" customWidth="1"/>
    <col min="44" max="47" width="18.7265625" style="35"/>
    <col min="48" max="48" width="30.1796875" bestFit="1" customWidth="1"/>
    <col min="49" max="52" width="18.7265625" style="35"/>
    <col min="53" max="53" width="30.1796875" bestFit="1" customWidth="1"/>
    <col min="54" max="57" width="18.7265625" style="35"/>
    <col min="58" max="58" width="30.1796875" bestFit="1" customWidth="1"/>
    <col min="59" max="62" width="18.7265625" style="35"/>
    <col min="63" max="63" width="30.1796875" bestFit="1" customWidth="1"/>
    <col min="64" max="67" width="18.7265625" style="35"/>
    <col min="68" max="68" width="30.1796875" bestFit="1" customWidth="1"/>
    <col min="69" max="72" width="18.7265625" style="35"/>
    <col min="73" max="73" width="33" bestFit="1" customWidth="1"/>
    <col min="74" max="77" width="18.7265625" style="35"/>
    <col min="78" max="78" width="33" bestFit="1" customWidth="1"/>
    <col min="79" max="82" width="18.7265625" style="35"/>
    <col min="83" max="83" width="33" bestFit="1" customWidth="1"/>
    <col min="84" max="87" width="18.7265625" style="35"/>
    <col min="88" max="88" width="33" bestFit="1" customWidth="1"/>
    <col min="89" max="92" width="18.7265625" style="35"/>
    <col min="93" max="93" width="33" bestFit="1" customWidth="1"/>
    <col min="94" max="97" width="18.7265625" style="35"/>
    <col min="98" max="98" width="33" bestFit="1" customWidth="1"/>
    <col min="99" max="102" width="18.7265625" style="35"/>
    <col min="103" max="103" width="33" bestFit="1" customWidth="1"/>
    <col min="104" max="107" width="18.7265625" style="35"/>
    <col min="108" max="108" width="33" bestFit="1" customWidth="1"/>
    <col min="109" max="112" width="18.7265625" style="35"/>
    <col min="113" max="113" width="33" bestFit="1" customWidth="1"/>
    <col min="114" max="117" width="18.7265625" style="35"/>
    <col min="118" max="118" width="33" bestFit="1" customWidth="1"/>
    <col min="119" max="122" width="18.7265625" style="35"/>
  </cols>
  <sheetData>
    <row r="1" spans="1:122" ht="20.149999999999999" customHeight="1" thickBot="1" x14ac:dyDescent="0.4"/>
    <row r="2" spans="1:122" s="10" customFormat="1" ht="20.149999999999999" customHeight="1" thickBot="1" x14ac:dyDescent="0.4">
      <c r="A2" s="22" t="s">
        <v>9</v>
      </c>
      <c r="B2" s="9">
        <v>0.02</v>
      </c>
      <c r="C2" s="11"/>
      <c r="D2" s="9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49999999999999" customHeight="1" x14ac:dyDescent="0.3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35">
      <c r="A4" s="32" t="s">
        <v>81</v>
      </c>
      <c r="B4" s="32" t="s">
        <v>80</v>
      </c>
      <c r="C4" s="32" t="s">
        <v>79</v>
      </c>
      <c r="D4" s="31" t="s">
        <v>41</v>
      </c>
      <c r="E4" s="31" t="s">
        <v>11</v>
      </c>
      <c r="F4" s="31" t="s">
        <v>82</v>
      </c>
      <c r="G4" s="31" t="s">
        <v>12</v>
      </c>
      <c r="H4" s="32" t="s">
        <v>79</v>
      </c>
      <c r="I4" s="31" t="s">
        <v>41</v>
      </c>
      <c r="J4" s="31" t="s">
        <v>11</v>
      </c>
      <c r="K4" s="31" t="s">
        <v>82</v>
      </c>
      <c r="L4" s="31" t="s">
        <v>12</v>
      </c>
      <c r="M4" s="32" t="s">
        <v>79</v>
      </c>
      <c r="N4" s="31" t="s">
        <v>41</v>
      </c>
      <c r="O4" s="31" t="s">
        <v>11</v>
      </c>
      <c r="P4" s="31" t="s">
        <v>82</v>
      </c>
      <c r="Q4" s="31" t="s">
        <v>12</v>
      </c>
      <c r="R4" s="32" t="s">
        <v>79</v>
      </c>
      <c r="S4" s="31" t="s">
        <v>41</v>
      </c>
      <c r="T4" s="31" t="s">
        <v>11</v>
      </c>
      <c r="U4" s="31" t="s">
        <v>82</v>
      </c>
      <c r="V4" s="31" t="s">
        <v>12</v>
      </c>
      <c r="W4" s="32" t="s">
        <v>79</v>
      </c>
      <c r="X4" s="31" t="s">
        <v>41</v>
      </c>
      <c r="Y4" s="31" t="s">
        <v>11</v>
      </c>
      <c r="Z4" s="31" t="s">
        <v>82</v>
      </c>
      <c r="AA4" s="31" t="s">
        <v>12</v>
      </c>
      <c r="AB4" s="32" t="s">
        <v>79</v>
      </c>
      <c r="AC4" s="31" t="s">
        <v>41</v>
      </c>
      <c r="AD4" s="31" t="s">
        <v>11</v>
      </c>
      <c r="AE4" s="31" t="s">
        <v>82</v>
      </c>
      <c r="AF4" s="31" t="s">
        <v>12</v>
      </c>
      <c r="AG4" s="3" t="s">
        <v>79</v>
      </c>
      <c r="AH4" s="31" t="s">
        <v>41</v>
      </c>
      <c r="AI4" s="31" t="s">
        <v>11</v>
      </c>
      <c r="AJ4" s="31" t="s">
        <v>82</v>
      </c>
      <c r="AK4" s="31" t="s">
        <v>12</v>
      </c>
      <c r="AL4" s="3" t="s">
        <v>79</v>
      </c>
      <c r="AM4" s="31" t="s">
        <v>41</v>
      </c>
      <c r="AN4" s="31" t="s">
        <v>11</v>
      </c>
      <c r="AO4" s="31" t="s">
        <v>82</v>
      </c>
      <c r="AP4" s="31" t="s">
        <v>12</v>
      </c>
      <c r="AQ4" s="3" t="s">
        <v>79</v>
      </c>
      <c r="AR4" s="31" t="s">
        <v>41</v>
      </c>
      <c r="AS4" s="31" t="s">
        <v>11</v>
      </c>
      <c r="AT4" s="31" t="s">
        <v>82</v>
      </c>
      <c r="AU4" s="31" t="s">
        <v>12</v>
      </c>
      <c r="AV4" s="3" t="s">
        <v>79</v>
      </c>
      <c r="AW4" s="31" t="s">
        <v>41</v>
      </c>
      <c r="AX4" s="31" t="s">
        <v>11</v>
      </c>
      <c r="AY4" s="31" t="s">
        <v>82</v>
      </c>
      <c r="AZ4" s="31" t="s">
        <v>12</v>
      </c>
      <c r="BA4" s="3" t="s">
        <v>79</v>
      </c>
      <c r="BB4" s="31" t="s">
        <v>41</v>
      </c>
      <c r="BC4" s="31" t="s">
        <v>11</v>
      </c>
      <c r="BD4" s="31" t="s">
        <v>82</v>
      </c>
      <c r="BE4" s="31" t="s">
        <v>12</v>
      </c>
      <c r="BF4" s="3" t="s">
        <v>79</v>
      </c>
      <c r="BG4" s="31" t="s">
        <v>41</v>
      </c>
      <c r="BH4" s="31" t="s">
        <v>11</v>
      </c>
      <c r="BI4" s="31" t="s">
        <v>82</v>
      </c>
      <c r="BJ4" s="31" t="s">
        <v>12</v>
      </c>
      <c r="BK4" s="3" t="s">
        <v>79</v>
      </c>
      <c r="BL4" s="31" t="s">
        <v>41</v>
      </c>
      <c r="BM4" s="31" t="s">
        <v>11</v>
      </c>
      <c r="BN4" s="31" t="s">
        <v>82</v>
      </c>
      <c r="BO4" s="31" t="s">
        <v>12</v>
      </c>
      <c r="BP4" s="3" t="s">
        <v>79</v>
      </c>
      <c r="BQ4" s="31" t="s">
        <v>41</v>
      </c>
      <c r="BR4" s="31" t="s">
        <v>11</v>
      </c>
      <c r="BS4" s="31" t="s">
        <v>82</v>
      </c>
      <c r="BT4" s="31" t="s">
        <v>12</v>
      </c>
      <c r="BU4" s="3" t="s">
        <v>79</v>
      </c>
      <c r="BV4" s="31" t="s">
        <v>41</v>
      </c>
      <c r="BW4" s="31" t="s">
        <v>11</v>
      </c>
      <c r="BX4" s="31" t="s">
        <v>82</v>
      </c>
      <c r="BY4" s="31" t="s">
        <v>12</v>
      </c>
      <c r="BZ4" s="3" t="s">
        <v>79</v>
      </c>
      <c r="CA4" s="31" t="s">
        <v>41</v>
      </c>
      <c r="CB4" s="31" t="s">
        <v>11</v>
      </c>
      <c r="CC4" s="31" t="s">
        <v>82</v>
      </c>
      <c r="CD4" s="31" t="s">
        <v>12</v>
      </c>
      <c r="CE4" s="3" t="s">
        <v>79</v>
      </c>
      <c r="CF4" s="31" t="s">
        <v>41</v>
      </c>
      <c r="CG4" s="31" t="s">
        <v>11</v>
      </c>
      <c r="CH4" s="31" t="s">
        <v>82</v>
      </c>
      <c r="CI4" s="31" t="s">
        <v>12</v>
      </c>
      <c r="CJ4" s="3" t="s">
        <v>79</v>
      </c>
      <c r="CK4" s="31" t="s">
        <v>41</v>
      </c>
      <c r="CL4" s="31" t="s">
        <v>11</v>
      </c>
      <c r="CM4" s="31" t="s">
        <v>82</v>
      </c>
      <c r="CN4" s="31" t="s">
        <v>12</v>
      </c>
      <c r="CO4" s="3" t="s">
        <v>79</v>
      </c>
      <c r="CP4" s="31" t="s">
        <v>41</v>
      </c>
      <c r="CQ4" s="31" t="s">
        <v>11</v>
      </c>
      <c r="CR4" s="31" t="s">
        <v>82</v>
      </c>
      <c r="CS4" s="31" t="s">
        <v>12</v>
      </c>
      <c r="CT4" s="3" t="s">
        <v>79</v>
      </c>
      <c r="CU4" s="31" t="s">
        <v>41</v>
      </c>
      <c r="CV4" s="31" t="s">
        <v>11</v>
      </c>
      <c r="CW4" s="31" t="s">
        <v>82</v>
      </c>
      <c r="CX4" s="31" t="s">
        <v>12</v>
      </c>
      <c r="CY4" s="3" t="s">
        <v>79</v>
      </c>
      <c r="CZ4" s="31" t="s">
        <v>41</v>
      </c>
      <c r="DA4" s="31" t="s">
        <v>11</v>
      </c>
      <c r="DB4" s="31" t="s">
        <v>82</v>
      </c>
      <c r="DC4" s="31" t="s">
        <v>12</v>
      </c>
      <c r="DD4" s="3" t="s">
        <v>79</v>
      </c>
      <c r="DE4" s="31" t="s">
        <v>41</v>
      </c>
      <c r="DF4" s="31" t="s">
        <v>11</v>
      </c>
      <c r="DG4" s="31" t="s">
        <v>82</v>
      </c>
      <c r="DH4" s="31" t="s">
        <v>12</v>
      </c>
      <c r="DI4" s="3" t="s">
        <v>79</v>
      </c>
      <c r="DJ4" s="31" t="s">
        <v>41</v>
      </c>
      <c r="DK4" s="31" t="s">
        <v>11</v>
      </c>
      <c r="DL4" s="31" t="s">
        <v>82</v>
      </c>
      <c r="DM4" s="31" t="s">
        <v>12</v>
      </c>
      <c r="DN4" s="3" t="s">
        <v>79</v>
      </c>
      <c r="DO4" s="31" t="s">
        <v>41</v>
      </c>
      <c r="DP4" s="31" t="s">
        <v>11</v>
      </c>
      <c r="DQ4" s="31" t="s">
        <v>82</v>
      </c>
      <c r="DR4" s="31" t="s">
        <v>12</v>
      </c>
    </row>
    <row r="5" spans="1:122" s="19" customFormat="1" ht="20.149999999999999" customHeight="1" x14ac:dyDescent="0.35">
      <c r="A5" s="17" t="s">
        <v>0</v>
      </c>
      <c r="B5" s="17" t="s">
        <v>1</v>
      </c>
      <c r="C5" s="17" t="s">
        <v>2</v>
      </c>
      <c r="D5" s="18">
        <v>6</v>
      </c>
      <c r="E5" s="18">
        <f>D5*(1-$B$2)</f>
        <v>5.88</v>
      </c>
      <c r="F5" s="18">
        <f>D5*1.15</f>
        <v>6.8999999999999995</v>
      </c>
      <c r="G5" s="18">
        <f>F5*(1-$B$2)</f>
        <v>6.7619999999999996</v>
      </c>
      <c r="H5" s="17" t="s">
        <v>7</v>
      </c>
      <c r="I5" s="18">
        <v>12.75</v>
      </c>
      <c r="J5" s="18">
        <f>I5*(1-$B$2)</f>
        <v>12.494999999999999</v>
      </c>
      <c r="K5" s="18">
        <f>I5*1.15</f>
        <v>14.6625</v>
      </c>
      <c r="L5" s="18">
        <f>K5*(1-$B$2)</f>
        <v>14.369249999999999</v>
      </c>
      <c r="M5" s="17" t="s">
        <v>8</v>
      </c>
      <c r="N5" s="18">
        <v>20.25</v>
      </c>
      <c r="O5" s="18">
        <f>N5*(1-$B$2)</f>
        <v>19.844999999999999</v>
      </c>
      <c r="P5" s="18">
        <f>N5*1.15</f>
        <v>23.287499999999998</v>
      </c>
      <c r="Q5" s="18">
        <f>P5*(1-$B$2)</f>
        <v>22.821749999999998</v>
      </c>
      <c r="R5" s="17" t="s">
        <v>13</v>
      </c>
      <c r="S5" s="18">
        <v>29.25</v>
      </c>
      <c r="T5" s="18">
        <f>S5*(1-$B$2)</f>
        <v>28.664999999999999</v>
      </c>
      <c r="U5" s="18">
        <f>S5*1.15</f>
        <v>33.637499999999996</v>
      </c>
      <c r="V5" s="18">
        <f>U5*(1-$B$2)</f>
        <v>32.964749999999995</v>
      </c>
      <c r="W5" s="17" t="s">
        <v>14</v>
      </c>
      <c r="X5" s="18">
        <v>39</v>
      </c>
      <c r="Y5" s="18">
        <f>X5*(1-$B$2)</f>
        <v>38.22</v>
      </c>
      <c r="Z5" s="18">
        <f>X5*1.15</f>
        <v>44.849999999999994</v>
      </c>
      <c r="AA5" s="18">
        <f>Z5*(1-$B$2)</f>
        <v>43.952999999999996</v>
      </c>
      <c r="AB5" s="17" t="s">
        <v>15</v>
      </c>
      <c r="AC5" s="18">
        <v>49.5</v>
      </c>
      <c r="AD5" s="18">
        <f>AC5*(1-$B$2)</f>
        <v>48.51</v>
      </c>
      <c r="AE5" s="18">
        <f>AC5*1.15</f>
        <v>56.924999999999997</v>
      </c>
      <c r="AF5" s="18">
        <f>AE5*(1-$B$2)</f>
        <v>55.786499999999997</v>
      </c>
      <c r="AG5" s="17" t="s">
        <v>16</v>
      </c>
      <c r="AH5" s="18">
        <v>60.75</v>
      </c>
      <c r="AI5" s="18">
        <f>AH5*(1-$B$2)</f>
        <v>59.534999999999997</v>
      </c>
      <c r="AJ5" s="18">
        <f>AH5*1.15</f>
        <v>69.862499999999997</v>
      </c>
      <c r="AK5" s="18">
        <f>AJ5*(1-$B$2)</f>
        <v>68.465249999999997</v>
      </c>
      <c r="AL5" s="17" t="s">
        <v>17</v>
      </c>
      <c r="AM5" s="18">
        <v>72.75</v>
      </c>
      <c r="AN5" s="18">
        <f>AM5*(1-$B$2)</f>
        <v>71.295000000000002</v>
      </c>
      <c r="AO5" s="18">
        <f>AM5*1.15</f>
        <v>83.662499999999994</v>
      </c>
      <c r="AP5" s="18">
        <f>AO5*(1-$B$2)</f>
        <v>81.989249999999998</v>
      </c>
      <c r="AQ5" s="17" t="s">
        <v>18</v>
      </c>
      <c r="AR5" s="18">
        <v>85.75</v>
      </c>
      <c r="AS5" s="18">
        <f>AR5*(1-$B$2)</f>
        <v>84.034999999999997</v>
      </c>
      <c r="AT5" s="18">
        <f>AR5*1.15</f>
        <v>98.612499999999997</v>
      </c>
      <c r="AU5" s="18">
        <f>AT5*(1-$B$2)</f>
        <v>96.640249999999995</v>
      </c>
      <c r="AV5" s="17" t="s">
        <v>19</v>
      </c>
      <c r="AW5" s="18">
        <v>100.25</v>
      </c>
      <c r="AX5" s="18">
        <f>AW5*(1-$B$2)</f>
        <v>98.245000000000005</v>
      </c>
      <c r="AY5" s="18">
        <f>AW5*1.15</f>
        <v>115.28749999999999</v>
      </c>
      <c r="AZ5" s="18">
        <f>AY5*(1-$B$2)</f>
        <v>112.98174999999999</v>
      </c>
      <c r="BA5" s="17" t="s">
        <v>20</v>
      </c>
      <c r="BB5" s="18">
        <v>115.75</v>
      </c>
      <c r="BC5" s="18">
        <f>BB5*(1-$B$2)</f>
        <v>113.435</v>
      </c>
      <c r="BD5" s="18">
        <f>BB5*1.15</f>
        <v>133.11249999999998</v>
      </c>
      <c r="BE5" s="18">
        <f>BD5*(1-$B$2)</f>
        <v>130.45024999999998</v>
      </c>
      <c r="BF5" s="17" t="s">
        <v>21</v>
      </c>
      <c r="BG5" s="18">
        <v>133.25</v>
      </c>
      <c r="BH5" s="18">
        <f>BG5*(1-$B$2)</f>
        <v>130.58500000000001</v>
      </c>
      <c r="BI5" s="18">
        <f>BG5*1.15</f>
        <v>153.23749999999998</v>
      </c>
      <c r="BJ5" s="18">
        <f>BI5*(1-$B$2)</f>
        <v>150.17274999999998</v>
      </c>
      <c r="BK5" s="17" t="s">
        <v>22</v>
      </c>
      <c r="BL5" s="18">
        <v>153.25</v>
      </c>
      <c r="BM5" s="18">
        <f>BL5*(1-$B$2)</f>
        <v>150.185</v>
      </c>
      <c r="BN5" s="18">
        <f>BL5*1.15</f>
        <v>176.23749999999998</v>
      </c>
      <c r="BO5" s="18">
        <f>BN5*(1-$B$2)</f>
        <v>172.71274999999997</v>
      </c>
      <c r="BP5" s="17" t="s">
        <v>23</v>
      </c>
      <c r="BQ5" s="18">
        <v>174.25</v>
      </c>
      <c r="BR5" s="18">
        <f>BQ5*(1-$B$2)</f>
        <v>170.76499999999999</v>
      </c>
      <c r="BS5" s="18">
        <f>BQ5*1.15</f>
        <v>200.38749999999999</v>
      </c>
      <c r="BT5" s="18">
        <f>BS5*(1-$B$2)</f>
        <v>196.37974999999997</v>
      </c>
      <c r="BU5" s="17" t="s">
        <v>24</v>
      </c>
      <c r="BV5" s="18">
        <v>196.25</v>
      </c>
      <c r="BW5" s="18">
        <f>BV5*(1-$B$2)</f>
        <v>192.32499999999999</v>
      </c>
      <c r="BX5" s="18">
        <f>BV5*1.15</f>
        <v>225.68749999999997</v>
      </c>
      <c r="BY5" s="18">
        <f>BX5*(1-$B$2)</f>
        <v>221.17374999999996</v>
      </c>
      <c r="BZ5" s="17" t="s">
        <v>25</v>
      </c>
      <c r="CA5" s="18">
        <v>222.25</v>
      </c>
      <c r="CB5" s="18">
        <f>CA5*(1-$B$2)</f>
        <v>217.80500000000001</v>
      </c>
      <c r="CC5" s="18">
        <f>CA5*1.15</f>
        <v>255.58749999999998</v>
      </c>
      <c r="CD5" s="18">
        <f>CC5*(1-$B$2)</f>
        <v>250.47574999999998</v>
      </c>
      <c r="CE5" s="17" t="s">
        <v>26</v>
      </c>
      <c r="CF5" s="18">
        <v>254.25</v>
      </c>
      <c r="CG5" s="18">
        <f>CF5*(1-$B$2)</f>
        <v>249.16499999999999</v>
      </c>
      <c r="CH5" s="18">
        <f>CF5*1.15</f>
        <v>292.38749999999999</v>
      </c>
      <c r="CI5" s="18">
        <f>CH5*(1-$B$2)</f>
        <v>286.53974999999997</v>
      </c>
      <c r="CJ5" s="17" t="s">
        <v>27</v>
      </c>
      <c r="CK5" s="18">
        <v>289.25</v>
      </c>
      <c r="CL5" s="18">
        <f>CK5*(1-$B$2)</f>
        <v>283.46499999999997</v>
      </c>
      <c r="CM5" s="18">
        <f>CK5*1.15</f>
        <v>332.63749999999999</v>
      </c>
      <c r="CN5" s="18">
        <f>CM5*(1-$B$2)</f>
        <v>325.98474999999996</v>
      </c>
      <c r="CO5" s="17" t="s">
        <v>28</v>
      </c>
      <c r="CP5" s="18">
        <v>327.25</v>
      </c>
      <c r="CQ5" s="18">
        <f>CP5*(1-$B$2)</f>
        <v>320.70499999999998</v>
      </c>
      <c r="CR5" s="18">
        <f>CP5*1.15</f>
        <v>376.33749999999998</v>
      </c>
      <c r="CS5" s="18">
        <f>CR5*(1-$B$2)</f>
        <v>368.81074999999998</v>
      </c>
      <c r="CT5" s="17" t="s">
        <v>29</v>
      </c>
      <c r="CU5" s="18">
        <v>375.25</v>
      </c>
      <c r="CV5" s="18">
        <f>CU5*(1-$B$2)</f>
        <v>367.745</v>
      </c>
      <c r="CW5" s="18">
        <f>CU5*1.15</f>
        <v>431.53749999999997</v>
      </c>
      <c r="CX5" s="18">
        <f>CW5*(1-$B$2)</f>
        <v>422.90674999999993</v>
      </c>
      <c r="CY5" s="17" t="s">
        <v>30</v>
      </c>
      <c r="CZ5" s="18">
        <v>477.25</v>
      </c>
      <c r="DA5" s="18">
        <f>CZ5*(1-$B$2)</f>
        <v>467.70499999999998</v>
      </c>
      <c r="DB5" s="18">
        <f>CZ5*1.15</f>
        <v>548.83749999999998</v>
      </c>
      <c r="DC5" s="18">
        <f>DB5*(1-$B$2)</f>
        <v>537.86074999999994</v>
      </c>
      <c r="DD5" s="17" t="s">
        <v>31</v>
      </c>
      <c r="DE5" s="18">
        <v>592.25</v>
      </c>
      <c r="DF5" s="18">
        <f>DE5*(1-$B$2)</f>
        <v>580.40499999999997</v>
      </c>
      <c r="DG5" s="18">
        <f>DE5*1.15</f>
        <v>681.08749999999998</v>
      </c>
      <c r="DH5" s="18">
        <f>DG5*(1-$B$2)</f>
        <v>667.46574999999996</v>
      </c>
      <c r="DI5" s="17" t="s">
        <v>32</v>
      </c>
      <c r="DJ5" s="18">
        <v>757.25</v>
      </c>
      <c r="DK5" s="18">
        <f>DJ5*(1-$B$2)</f>
        <v>742.10500000000002</v>
      </c>
      <c r="DL5" s="18">
        <f>DJ5*1.15</f>
        <v>870.83749999999998</v>
      </c>
      <c r="DM5" s="18">
        <f>DL5*(1-$B$2)</f>
        <v>853.42075</v>
      </c>
      <c r="DN5" s="17" t="s">
        <v>33</v>
      </c>
      <c r="DO5" s="18">
        <v>992.25</v>
      </c>
      <c r="DP5" s="18">
        <f>DO5*(1-$B$2)</f>
        <v>972.40499999999997</v>
      </c>
      <c r="DQ5" s="18">
        <f>DO5*1.15</f>
        <v>1141.0874999999999</v>
      </c>
      <c r="DR5" s="18">
        <f>DQ5*(1-$B$2)</f>
        <v>1118.2657499999998</v>
      </c>
    </row>
    <row r="6" spans="1:122" s="19" customFormat="1" ht="20.149999999999999" customHeight="1" x14ac:dyDescent="0.35">
      <c r="A6" s="17" t="s">
        <v>0</v>
      </c>
      <c r="B6" s="17" t="s">
        <v>3</v>
      </c>
      <c r="C6" s="17" t="s">
        <v>2</v>
      </c>
      <c r="D6" s="34">
        <f>D5-1.44</f>
        <v>4.5600000000000005</v>
      </c>
      <c r="E6" s="18">
        <f t="shared" ref="E6:E69" si="0">D6*(1-$B$2)</f>
        <v>4.4688000000000008</v>
      </c>
      <c r="F6" s="18">
        <f t="shared" ref="F6:F69" si="1">D6*1.15</f>
        <v>5.2439999999999998</v>
      </c>
      <c r="G6" s="34">
        <f>F6*(1-$B$2)</f>
        <v>5.1391199999999992</v>
      </c>
      <c r="H6" s="17" t="s">
        <v>7</v>
      </c>
      <c r="I6" s="34">
        <f>I5-1.44</f>
        <v>11.31</v>
      </c>
      <c r="J6" s="34">
        <f t="shared" ref="J6:J69" si="2">I6*(1-$B$2)</f>
        <v>11.0838</v>
      </c>
      <c r="K6" s="18">
        <f t="shared" ref="K6:K69" si="3">I6*1.15</f>
        <v>13.006499999999999</v>
      </c>
      <c r="L6" s="34">
        <f>K6*(1-$B$2)</f>
        <v>12.746369999999999</v>
      </c>
      <c r="M6" s="17" t="s">
        <v>8</v>
      </c>
      <c r="N6" s="34">
        <f>N5-1.44</f>
        <v>18.809999999999999</v>
      </c>
      <c r="O6" s="34">
        <f t="shared" ref="O6:O69" si="4">N6*(1-$B$2)</f>
        <v>18.433799999999998</v>
      </c>
      <c r="P6" s="18">
        <f t="shared" ref="P6:P69" si="5">N6*1.15</f>
        <v>21.631499999999996</v>
      </c>
      <c r="Q6" s="34">
        <f>P6*(1-$B$2)</f>
        <v>21.198869999999996</v>
      </c>
      <c r="R6" s="17" t="s">
        <v>13</v>
      </c>
      <c r="S6" s="34">
        <f>S5-1.44</f>
        <v>27.81</v>
      </c>
      <c r="T6" s="34">
        <f t="shared" ref="T6:T69" si="6">S6*(1-$B$2)</f>
        <v>27.253799999999998</v>
      </c>
      <c r="U6" s="18">
        <f t="shared" ref="U6:U69" si="7">S6*1.15</f>
        <v>31.981499999999997</v>
      </c>
      <c r="V6" s="34">
        <f>U6*(1-$B$2)</f>
        <v>31.341869999999997</v>
      </c>
      <c r="W6" s="17" t="s">
        <v>14</v>
      </c>
      <c r="X6" s="34">
        <f>X5-1.44</f>
        <v>37.56</v>
      </c>
      <c r="Y6" s="34">
        <f t="shared" ref="Y6:Y69" si="8">X6*(1-$B$2)</f>
        <v>36.808800000000005</v>
      </c>
      <c r="Z6" s="18">
        <f t="shared" ref="Z6:Z69" si="9">X6*1.15</f>
        <v>43.194000000000003</v>
      </c>
      <c r="AA6" s="34">
        <f>Z6*(1-$B$2)</f>
        <v>42.330120000000001</v>
      </c>
      <c r="AB6" s="17" t="s">
        <v>15</v>
      </c>
      <c r="AC6" s="34">
        <f>AC5-1.44</f>
        <v>48.06</v>
      </c>
      <c r="AD6" s="34">
        <f t="shared" ref="AD6:AD69" si="10">AC6*(1-$B$2)</f>
        <v>47.098800000000004</v>
      </c>
      <c r="AE6" s="18">
        <f t="shared" ref="AE6:AE69" si="11">AC6*1.15</f>
        <v>55.268999999999998</v>
      </c>
      <c r="AF6" s="34">
        <f>AE6*(1-$B$2)</f>
        <v>54.163619999999995</v>
      </c>
      <c r="AG6" s="17" t="s">
        <v>16</v>
      </c>
      <c r="AH6" s="34">
        <f>AH5-1.44</f>
        <v>59.31</v>
      </c>
      <c r="AI6" s="18">
        <f t="shared" ref="AI6:AI69" si="12">AH6*(1-$B$2)</f>
        <v>58.123800000000003</v>
      </c>
      <c r="AJ6" s="18">
        <f t="shared" ref="AJ6:AJ69" si="13">AH6*1.15</f>
        <v>68.206499999999991</v>
      </c>
      <c r="AK6" s="18">
        <f t="shared" ref="AK6:AK69" si="14">AJ6*(1-$B$2)</f>
        <v>66.842369999999988</v>
      </c>
      <c r="AL6" s="17" t="s">
        <v>17</v>
      </c>
      <c r="AM6" s="34">
        <f>AM5-1.44</f>
        <v>71.31</v>
      </c>
      <c r="AN6" s="18">
        <f t="shared" ref="AN6:AN69" si="15">AM6*(1-$B$2)</f>
        <v>69.883800000000008</v>
      </c>
      <c r="AO6" s="18">
        <f t="shared" ref="AO6:AO69" si="16">AN6*1.15</f>
        <v>80.366370000000003</v>
      </c>
      <c r="AP6" s="18">
        <f t="shared" ref="AP6:AP69" si="17">AO6*(1-$B$2)</f>
        <v>78.759042600000001</v>
      </c>
      <c r="AQ6" s="17" t="s">
        <v>18</v>
      </c>
      <c r="AR6" s="34">
        <f>AR5-1.44</f>
        <v>84.31</v>
      </c>
      <c r="AS6" s="18">
        <f t="shared" ref="AS6:AS69" si="18">AR6*(1-$B$2)</f>
        <v>82.623800000000003</v>
      </c>
      <c r="AT6" s="18">
        <f t="shared" ref="AT6:AT69" si="19">AR6*1.15</f>
        <v>96.956499999999991</v>
      </c>
      <c r="AU6" s="18">
        <f t="shared" ref="AU6:AU69" si="20">AT6*(1-$B$2)</f>
        <v>95.017369999999985</v>
      </c>
      <c r="AV6" s="17" t="s">
        <v>19</v>
      </c>
      <c r="AW6" s="34">
        <f>AW5-1.44</f>
        <v>98.81</v>
      </c>
      <c r="AX6" s="18">
        <f t="shared" ref="AX6:AX69" si="21">AW6*(1-$B$2)</f>
        <v>96.833799999999997</v>
      </c>
      <c r="AY6" s="18">
        <f t="shared" ref="AY6:AY69" si="22">AW6*1.15</f>
        <v>113.63149999999999</v>
      </c>
      <c r="AZ6" s="18">
        <f t="shared" ref="AZ6:AZ69" si="23">AY6*(1-$B$2)</f>
        <v>111.35886999999998</v>
      </c>
      <c r="BA6" s="17" t="s">
        <v>20</v>
      </c>
      <c r="BB6" s="34">
        <f>BB5-1.44</f>
        <v>114.31</v>
      </c>
      <c r="BC6" s="18">
        <f t="shared" ref="BC6:BC69" si="24">BB6*(1-$B$2)</f>
        <v>112.02379999999999</v>
      </c>
      <c r="BD6" s="18">
        <f t="shared" ref="BD6:BD69" si="25">BB6*1.15</f>
        <v>131.45650000000001</v>
      </c>
      <c r="BE6" s="18">
        <f t="shared" ref="BE6:BE69" si="26">BD6*(1-$B$2)</f>
        <v>128.82737</v>
      </c>
      <c r="BF6" s="17" t="s">
        <v>21</v>
      </c>
      <c r="BG6" s="34">
        <f>BG5-1.44</f>
        <v>131.81</v>
      </c>
      <c r="BH6" s="18">
        <f t="shared" ref="BH6:BH69" si="27">BG6*(1-$B$2)</f>
        <v>129.1738</v>
      </c>
      <c r="BI6" s="18">
        <f t="shared" ref="BI6:BI69" si="28">BG6*1.15</f>
        <v>151.58149999999998</v>
      </c>
      <c r="BJ6" s="18">
        <f t="shared" ref="BJ6:BJ69" si="29">BI6*(1-$B$2)</f>
        <v>148.54986999999997</v>
      </c>
      <c r="BK6" s="17" t="s">
        <v>22</v>
      </c>
      <c r="BL6" s="34">
        <f>BL5-1.44</f>
        <v>151.81</v>
      </c>
      <c r="BM6" s="18">
        <f t="shared" ref="BM6:BM64" si="30">BL6*(1-$B$2)</f>
        <v>148.77379999999999</v>
      </c>
      <c r="BN6" s="18">
        <f t="shared" ref="BN6:BN64" si="31">BL6*1.15</f>
        <v>174.58149999999998</v>
      </c>
      <c r="BO6" s="18">
        <f t="shared" ref="BO6:BO64" si="32">BN6*(1-$B$2)</f>
        <v>171.08986999999996</v>
      </c>
      <c r="BP6" s="17" t="s">
        <v>23</v>
      </c>
      <c r="BQ6" s="34">
        <f>BQ5-1.44</f>
        <v>172.81</v>
      </c>
      <c r="BR6" s="18">
        <f t="shared" ref="BR6:BR59" si="33">BQ6*(1-$B$2)</f>
        <v>169.35380000000001</v>
      </c>
      <c r="BS6" s="18">
        <f t="shared" ref="BS6:BS59" si="34">BQ6*1.15</f>
        <v>198.73149999999998</v>
      </c>
      <c r="BT6" s="18">
        <f t="shared" ref="BT6:BT59" si="35">BS6*(1-$B$2)</f>
        <v>194.75686999999999</v>
      </c>
      <c r="BU6" s="17" t="s">
        <v>24</v>
      </c>
      <c r="BV6" s="34">
        <f>BV5-1.44</f>
        <v>194.81</v>
      </c>
      <c r="BW6" s="18">
        <f t="shared" ref="BW6:BW54" si="36">BV6*(1-$B$2)</f>
        <v>190.91380000000001</v>
      </c>
      <c r="BX6" s="18">
        <f t="shared" ref="BX6:BX54" si="37">BV6*1.15</f>
        <v>224.03149999999999</v>
      </c>
      <c r="BY6" s="18">
        <f t="shared" ref="BY6:BY54" si="38">BX6*(1-$B$2)</f>
        <v>219.55087</v>
      </c>
      <c r="BZ6" s="17" t="s">
        <v>25</v>
      </c>
      <c r="CA6" s="34">
        <f>CA5-1.44</f>
        <v>220.81</v>
      </c>
      <c r="CB6" s="18">
        <f t="shared" ref="CB6:CB49" si="39">CA6*(1-$B$2)</f>
        <v>216.3938</v>
      </c>
      <c r="CC6" s="18">
        <f t="shared" ref="CC6:CC49" si="40">CA6*1.15</f>
        <v>253.93149999999997</v>
      </c>
      <c r="CD6" s="18">
        <f t="shared" ref="CD6:CD49" si="41">CC6*(1-$B$2)</f>
        <v>248.85286999999997</v>
      </c>
      <c r="CE6" s="17" t="s">
        <v>26</v>
      </c>
      <c r="CF6" s="34">
        <f>CF5-1.44</f>
        <v>252.81</v>
      </c>
      <c r="CG6" s="18">
        <f t="shared" ref="CG6:CG44" si="42">CF6*(1-$B$2)</f>
        <v>247.75379999999998</v>
      </c>
      <c r="CH6" s="18">
        <f t="shared" ref="CH6:CH44" si="43">CF6*1.15</f>
        <v>290.73149999999998</v>
      </c>
      <c r="CI6" s="18">
        <f t="shared" ref="CI6:CI44" si="44">CH6*(1-$B$2)</f>
        <v>284.91686999999996</v>
      </c>
      <c r="CJ6" s="17" t="s">
        <v>27</v>
      </c>
      <c r="CK6" s="34">
        <f>CK5-1.44</f>
        <v>287.81</v>
      </c>
      <c r="CL6" s="18">
        <f t="shared" ref="CL6:CL39" si="45">CK6*(1-$B$2)</f>
        <v>282.05380000000002</v>
      </c>
      <c r="CM6" s="18">
        <f t="shared" ref="CM6:CM39" si="46">CK6*1.15</f>
        <v>330.98149999999998</v>
      </c>
      <c r="CN6" s="18">
        <f t="shared" ref="CN6:CN39" si="47">CM6*(1-$B$2)</f>
        <v>324.36186999999995</v>
      </c>
      <c r="CO6" s="17" t="s">
        <v>28</v>
      </c>
      <c r="CP6" s="34">
        <f>CP5-1.44</f>
        <v>325.81</v>
      </c>
      <c r="CQ6" s="18">
        <f t="shared" ref="CQ6:CQ34" si="48">CP6*(1-$B$2)</f>
        <v>319.29379999999998</v>
      </c>
      <c r="CR6" s="18">
        <f t="shared" ref="CR6:CR34" si="49">CP6*1.15</f>
        <v>374.68149999999997</v>
      </c>
      <c r="CS6" s="18">
        <f t="shared" ref="CS6:CS34" si="50">CR6*(1-$B$2)</f>
        <v>367.18786999999998</v>
      </c>
      <c r="CT6" s="17" t="s">
        <v>29</v>
      </c>
      <c r="CU6" s="34">
        <f>CU5-1.44</f>
        <v>373.81</v>
      </c>
      <c r="CV6" s="18">
        <f t="shared" ref="CV6:CV29" si="51">CU6*(1-$B$2)</f>
        <v>366.3338</v>
      </c>
      <c r="CW6" s="18">
        <f t="shared" ref="CW6:CW29" si="52">CU6*1.15</f>
        <v>429.88149999999996</v>
      </c>
      <c r="CX6" s="18">
        <f t="shared" ref="CX6:CX29" si="53">CW6*(1-$B$2)</f>
        <v>421.28386999999998</v>
      </c>
      <c r="CY6" s="17" t="s">
        <v>30</v>
      </c>
      <c r="CZ6" s="34">
        <f>CZ5-1.44</f>
        <v>475.81</v>
      </c>
      <c r="DA6" s="18">
        <f t="shared" ref="DA6:DA24" si="54">CZ6*(1-$B$2)</f>
        <v>466.29379999999998</v>
      </c>
      <c r="DB6" s="18">
        <f t="shared" ref="DB6:DB24" si="55">CZ6*1.15</f>
        <v>547.18149999999991</v>
      </c>
      <c r="DC6" s="18">
        <f t="shared" ref="DC6:DC24" si="56">DB6*(1-$B$2)</f>
        <v>536.23786999999993</v>
      </c>
      <c r="DD6" s="17" t="s">
        <v>31</v>
      </c>
      <c r="DE6" s="34">
        <f>DE5-1.44</f>
        <v>590.80999999999995</v>
      </c>
      <c r="DF6" s="18">
        <f t="shared" ref="DF6:DF19" si="57">DE6*(1-$B$2)</f>
        <v>578.99379999999996</v>
      </c>
      <c r="DG6" s="18">
        <f t="shared" ref="DG6:DG19" si="58">DE6*1.15</f>
        <v>679.43149999999991</v>
      </c>
      <c r="DH6" s="18">
        <f t="shared" ref="DH6:DH19" si="59">DG6*(1-$B$2)</f>
        <v>665.84286999999995</v>
      </c>
      <c r="DI6" s="17" t="s">
        <v>32</v>
      </c>
      <c r="DJ6" s="34">
        <f>DJ5-1.44</f>
        <v>755.81</v>
      </c>
      <c r="DK6" s="18">
        <f t="shared" ref="DK6:DK13" si="60">DJ6*(1-$B$2)</f>
        <v>740.6937999999999</v>
      </c>
      <c r="DL6" s="18">
        <f t="shared" ref="DL6:DL14" si="61">DJ6*1.15</f>
        <v>869.18149999999991</v>
      </c>
      <c r="DM6" s="18">
        <f t="shared" ref="DM6:DM14" si="62">DL6*(1-$B$2)</f>
        <v>851.79786999999988</v>
      </c>
      <c r="DN6" s="17" t="s">
        <v>33</v>
      </c>
      <c r="DO6" s="34">
        <f>DO5-1.44</f>
        <v>990.81</v>
      </c>
      <c r="DP6" s="18">
        <f t="shared" ref="DP6:DP9" si="63">DO6*(1-$B$2)</f>
        <v>970.99379999999996</v>
      </c>
      <c r="DQ6" s="18">
        <f t="shared" ref="DQ6:DQ9" si="64">DO6*1.15</f>
        <v>1139.4314999999999</v>
      </c>
      <c r="DR6" s="18">
        <f t="shared" ref="DR6:DR9" si="65">DQ6*(1-$B$2)</f>
        <v>1116.6428699999999</v>
      </c>
    </row>
    <row r="7" spans="1:122" s="19" customFormat="1" ht="20.149999999999999" customHeight="1" x14ac:dyDescent="0.25">
      <c r="A7" s="17" t="s">
        <v>0</v>
      </c>
      <c r="B7" s="17" t="s">
        <v>4</v>
      </c>
      <c r="C7" s="17" t="s">
        <v>2</v>
      </c>
      <c r="D7" s="34">
        <f>D6-0.72</f>
        <v>3.8400000000000007</v>
      </c>
      <c r="E7" s="18">
        <f t="shared" si="0"/>
        <v>3.7632000000000008</v>
      </c>
      <c r="F7" s="18">
        <f t="shared" si="1"/>
        <v>4.4160000000000004</v>
      </c>
      <c r="G7" s="34">
        <f>F7*(1-$B$2)</f>
        <v>4.32768</v>
      </c>
      <c r="H7" s="17" t="s">
        <v>7</v>
      </c>
      <c r="I7" s="34">
        <f>I6-0.72</f>
        <v>10.59</v>
      </c>
      <c r="J7" s="34">
        <f t="shared" si="2"/>
        <v>10.3782</v>
      </c>
      <c r="K7" s="18">
        <f t="shared" si="3"/>
        <v>12.1785</v>
      </c>
      <c r="L7" s="34">
        <f>K7*(1-$B$2)</f>
        <v>11.93493</v>
      </c>
      <c r="M7" s="17" t="s">
        <v>8</v>
      </c>
      <c r="N7" s="34">
        <f>N6-0.72</f>
        <v>18.09</v>
      </c>
      <c r="O7" s="34">
        <f t="shared" si="4"/>
        <v>17.728200000000001</v>
      </c>
      <c r="P7" s="18">
        <f t="shared" si="5"/>
        <v>20.8035</v>
      </c>
      <c r="Q7" s="34">
        <f>P7*(1-$B$2)</f>
        <v>20.387429999999998</v>
      </c>
      <c r="R7" s="17" t="s">
        <v>13</v>
      </c>
      <c r="S7" s="34">
        <f>S6-0.72</f>
        <v>27.09</v>
      </c>
      <c r="T7" s="34">
        <f t="shared" si="6"/>
        <v>26.548199999999998</v>
      </c>
      <c r="U7" s="18">
        <f t="shared" si="7"/>
        <v>31.153499999999998</v>
      </c>
      <c r="V7" s="34">
        <f>U7*(1-$B$2)</f>
        <v>30.530429999999996</v>
      </c>
      <c r="W7" s="17" t="s">
        <v>14</v>
      </c>
      <c r="X7" s="34">
        <f>X6-0.72</f>
        <v>36.840000000000003</v>
      </c>
      <c r="Y7" s="34">
        <f t="shared" si="8"/>
        <v>36.103200000000001</v>
      </c>
      <c r="Z7" s="18">
        <f t="shared" si="9"/>
        <v>42.366</v>
      </c>
      <c r="AA7" s="34">
        <f>Z7*(1-$B$2)</f>
        <v>41.518679999999996</v>
      </c>
      <c r="AB7" s="17" t="s">
        <v>15</v>
      </c>
      <c r="AC7" s="34">
        <f>AC6-0.72</f>
        <v>47.34</v>
      </c>
      <c r="AD7" s="34">
        <f t="shared" si="10"/>
        <v>46.3932</v>
      </c>
      <c r="AE7" s="18">
        <f t="shared" si="11"/>
        <v>54.441000000000003</v>
      </c>
      <c r="AF7" s="34">
        <f>AE7*(1-$B$2)</f>
        <v>53.352180000000004</v>
      </c>
      <c r="AG7" s="17" t="s">
        <v>16</v>
      </c>
      <c r="AH7" s="34">
        <f>AH6-0.72</f>
        <v>58.59</v>
      </c>
      <c r="AI7" s="18">
        <f t="shared" si="12"/>
        <v>57.418199999999999</v>
      </c>
      <c r="AJ7" s="18">
        <f t="shared" si="13"/>
        <v>67.378500000000003</v>
      </c>
      <c r="AK7" s="18">
        <f t="shared" si="14"/>
        <v>66.030929999999998</v>
      </c>
      <c r="AL7" s="17" t="s">
        <v>17</v>
      </c>
      <c r="AM7" s="34">
        <f>AM6-0.72</f>
        <v>70.59</v>
      </c>
      <c r="AN7" s="18">
        <f t="shared" si="15"/>
        <v>69.178200000000004</v>
      </c>
      <c r="AO7" s="18">
        <f t="shared" si="16"/>
        <v>79.554929999999999</v>
      </c>
      <c r="AP7" s="18">
        <f t="shared" si="17"/>
        <v>77.963831400000004</v>
      </c>
      <c r="AQ7" s="17" t="s">
        <v>18</v>
      </c>
      <c r="AR7" s="34">
        <f>AR6-0.72</f>
        <v>83.59</v>
      </c>
      <c r="AS7" s="18">
        <f t="shared" si="18"/>
        <v>81.918199999999999</v>
      </c>
      <c r="AT7" s="18">
        <f t="shared" si="19"/>
        <v>96.128500000000003</v>
      </c>
      <c r="AU7" s="18">
        <f t="shared" si="20"/>
        <v>94.205929999999995</v>
      </c>
      <c r="AV7" s="17" t="s">
        <v>19</v>
      </c>
      <c r="AW7" s="34">
        <f>AW6-0.72</f>
        <v>98.09</v>
      </c>
      <c r="AX7" s="18">
        <f t="shared" si="21"/>
        <v>96.128200000000007</v>
      </c>
      <c r="AY7" s="18">
        <f t="shared" si="22"/>
        <v>112.8035</v>
      </c>
      <c r="AZ7" s="18">
        <f t="shared" si="23"/>
        <v>110.54742999999999</v>
      </c>
      <c r="BA7" s="17" t="s">
        <v>20</v>
      </c>
      <c r="BB7" s="34">
        <f>BB6-0.72</f>
        <v>113.59</v>
      </c>
      <c r="BC7" s="18">
        <f t="shared" si="24"/>
        <v>111.3182</v>
      </c>
      <c r="BD7" s="18">
        <f t="shared" si="25"/>
        <v>130.6285</v>
      </c>
      <c r="BE7" s="18">
        <f t="shared" si="26"/>
        <v>128.01593</v>
      </c>
      <c r="BF7" s="17" t="s">
        <v>21</v>
      </c>
      <c r="BG7" s="34">
        <f>BG6-0.72</f>
        <v>131.09</v>
      </c>
      <c r="BH7" s="18">
        <f t="shared" si="27"/>
        <v>128.4682</v>
      </c>
      <c r="BI7" s="18">
        <f t="shared" si="28"/>
        <v>150.7535</v>
      </c>
      <c r="BJ7" s="18">
        <f t="shared" si="29"/>
        <v>147.73842999999999</v>
      </c>
      <c r="BK7" s="17" t="s">
        <v>22</v>
      </c>
      <c r="BL7" s="34">
        <f>BL6-0.72</f>
        <v>151.09</v>
      </c>
      <c r="BM7" s="18">
        <f t="shared" si="30"/>
        <v>148.06819999999999</v>
      </c>
      <c r="BN7" s="18">
        <f t="shared" si="31"/>
        <v>173.7535</v>
      </c>
      <c r="BO7" s="18">
        <f t="shared" si="32"/>
        <v>170.27842999999999</v>
      </c>
      <c r="BP7" s="17" t="s">
        <v>23</v>
      </c>
      <c r="BQ7" s="34">
        <f>BQ6-0.72</f>
        <v>172.09</v>
      </c>
      <c r="BR7" s="18">
        <f t="shared" si="33"/>
        <v>168.6482</v>
      </c>
      <c r="BS7" s="18">
        <f t="shared" si="34"/>
        <v>197.90349999999998</v>
      </c>
      <c r="BT7" s="18">
        <f t="shared" si="35"/>
        <v>193.94542999999999</v>
      </c>
      <c r="BU7" s="17" t="s">
        <v>24</v>
      </c>
      <c r="BV7" s="34">
        <f>BV6-0.72</f>
        <v>194.09</v>
      </c>
      <c r="BW7" s="18">
        <f t="shared" si="36"/>
        <v>190.20820000000001</v>
      </c>
      <c r="BX7" s="18">
        <f t="shared" si="37"/>
        <v>223.20349999999999</v>
      </c>
      <c r="BY7" s="18">
        <f t="shared" si="38"/>
        <v>218.73943</v>
      </c>
      <c r="BZ7" s="17" t="s">
        <v>25</v>
      </c>
      <c r="CA7" s="34">
        <f>CA6-0.72</f>
        <v>220.09</v>
      </c>
      <c r="CB7" s="18">
        <f t="shared" si="39"/>
        <v>215.68819999999999</v>
      </c>
      <c r="CC7" s="18">
        <f t="shared" si="40"/>
        <v>253.1035</v>
      </c>
      <c r="CD7" s="18">
        <f t="shared" si="41"/>
        <v>248.04142999999999</v>
      </c>
      <c r="CE7" s="17" t="s">
        <v>26</v>
      </c>
      <c r="CF7" s="34">
        <f>CF6-0.72</f>
        <v>252.09</v>
      </c>
      <c r="CG7" s="18">
        <f t="shared" si="42"/>
        <v>247.04820000000001</v>
      </c>
      <c r="CH7" s="18">
        <f t="shared" si="43"/>
        <v>289.90350000000001</v>
      </c>
      <c r="CI7" s="18">
        <f t="shared" si="44"/>
        <v>284.10543000000001</v>
      </c>
      <c r="CJ7" s="17" t="s">
        <v>27</v>
      </c>
      <c r="CK7" s="34">
        <f>CK6-0.72</f>
        <v>287.08999999999997</v>
      </c>
      <c r="CL7" s="18">
        <f t="shared" si="45"/>
        <v>281.34819999999996</v>
      </c>
      <c r="CM7" s="18">
        <f t="shared" si="46"/>
        <v>330.15349999999995</v>
      </c>
      <c r="CN7" s="18">
        <f t="shared" si="47"/>
        <v>323.55042999999995</v>
      </c>
      <c r="CO7" s="17" t="s">
        <v>28</v>
      </c>
      <c r="CP7" s="34">
        <f>CP6-0.72</f>
        <v>325.08999999999997</v>
      </c>
      <c r="CQ7" s="18">
        <f t="shared" si="48"/>
        <v>318.58819999999997</v>
      </c>
      <c r="CR7" s="18">
        <f t="shared" si="49"/>
        <v>373.85349999999994</v>
      </c>
      <c r="CS7" s="18">
        <f t="shared" si="50"/>
        <v>366.37642999999991</v>
      </c>
      <c r="CT7" s="17" t="s">
        <v>29</v>
      </c>
      <c r="CU7" s="34">
        <f>CU6-0.72</f>
        <v>373.09</v>
      </c>
      <c r="CV7" s="18">
        <f t="shared" si="51"/>
        <v>365.62819999999999</v>
      </c>
      <c r="CW7" s="18">
        <f t="shared" si="52"/>
        <v>429.05349999999993</v>
      </c>
      <c r="CX7" s="18">
        <f t="shared" si="53"/>
        <v>420.47242999999992</v>
      </c>
      <c r="CY7" s="17" t="s">
        <v>30</v>
      </c>
      <c r="CZ7" s="34">
        <f>CZ6-0.72</f>
        <v>475.09</v>
      </c>
      <c r="DA7" s="18">
        <f t="shared" si="54"/>
        <v>465.58819999999997</v>
      </c>
      <c r="DB7" s="18">
        <f t="shared" si="55"/>
        <v>546.35349999999994</v>
      </c>
      <c r="DC7" s="18">
        <f t="shared" si="56"/>
        <v>535.42642999999998</v>
      </c>
      <c r="DD7" s="17" t="s">
        <v>31</v>
      </c>
      <c r="DE7" s="34">
        <f>DE6-0.72</f>
        <v>590.08999999999992</v>
      </c>
      <c r="DF7" s="18">
        <f t="shared" si="57"/>
        <v>578.28819999999996</v>
      </c>
      <c r="DG7" s="18">
        <f t="shared" si="58"/>
        <v>678.60349999999983</v>
      </c>
      <c r="DH7" s="18">
        <f t="shared" si="59"/>
        <v>665.03142999999977</v>
      </c>
      <c r="DI7" s="17" t="s">
        <v>32</v>
      </c>
      <c r="DJ7" s="34">
        <f>DJ6-0.72</f>
        <v>755.08999999999992</v>
      </c>
      <c r="DK7" s="18">
        <f t="shared" si="60"/>
        <v>739.98819999999989</v>
      </c>
      <c r="DL7" s="18">
        <f t="shared" si="61"/>
        <v>868.35349999999983</v>
      </c>
      <c r="DM7" s="18">
        <f t="shared" si="62"/>
        <v>850.98642999999981</v>
      </c>
      <c r="DN7" s="17" t="s">
        <v>33</v>
      </c>
      <c r="DO7" s="34">
        <f>DO6-0.72</f>
        <v>990.08999999999992</v>
      </c>
      <c r="DP7" s="18">
        <f t="shared" si="63"/>
        <v>970.28819999999985</v>
      </c>
      <c r="DQ7" s="18">
        <f t="shared" si="64"/>
        <v>1138.6034999999997</v>
      </c>
      <c r="DR7" s="18">
        <f t="shared" si="65"/>
        <v>1115.8314299999997</v>
      </c>
    </row>
    <row r="8" spans="1:122" s="19" customFormat="1" ht="20.149999999999999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3.120000000000001</v>
      </c>
      <c r="E8" s="18">
        <f t="shared" si="0"/>
        <v>3.0576000000000008</v>
      </c>
      <c r="F8" s="18">
        <f t="shared" si="1"/>
        <v>3.588000000000001</v>
      </c>
      <c r="G8" s="34">
        <f>F8*(1-$B$2)</f>
        <v>3.5162400000000007</v>
      </c>
      <c r="H8" s="17" t="s">
        <v>7</v>
      </c>
      <c r="I8" s="34">
        <f t="shared" ref="I8:I9" si="67">I7-0.72</f>
        <v>9.8699999999999992</v>
      </c>
      <c r="J8" s="34">
        <f t="shared" si="2"/>
        <v>9.6725999999999992</v>
      </c>
      <c r="K8" s="18">
        <f t="shared" si="3"/>
        <v>11.350499999999998</v>
      </c>
      <c r="L8" s="34">
        <f>K8*(1-$B$2)</f>
        <v>11.123489999999999</v>
      </c>
      <c r="M8" s="17" t="s">
        <v>8</v>
      </c>
      <c r="N8" s="34">
        <f t="shared" ref="N8:N9" si="68">N7-0.72</f>
        <v>17.37</v>
      </c>
      <c r="O8" s="34">
        <f t="shared" si="4"/>
        <v>17.022600000000001</v>
      </c>
      <c r="P8" s="18">
        <f t="shared" si="5"/>
        <v>19.9755</v>
      </c>
      <c r="Q8" s="34">
        <f>P8*(1-$B$2)</f>
        <v>19.575990000000001</v>
      </c>
      <c r="R8" s="17" t="s">
        <v>13</v>
      </c>
      <c r="S8" s="34">
        <f t="shared" ref="S8:S9" si="69">S7-0.72</f>
        <v>26.37</v>
      </c>
      <c r="T8" s="34">
        <f t="shared" si="6"/>
        <v>25.842600000000001</v>
      </c>
      <c r="U8" s="18">
        <f t="shared" si="7"/>
        <v>30.325499999999998</v>
      </c>
      <c r="V8" s="34">
        <f>U8*(1-$B$2)</f>
        <v>29.718989999999998</v>
      </c>
      <c r="W8" s="17" t="s">
        <v>14</v>
      </c>
      <c r="X8" s="34">
        <f t="shared" ref="X8:X9" si="70">X7-0.72</f>
        <v>36.120000000000005</v>
      </c>
      <c r="Y8" s="34">
        <f t="shared" si="8"/>
        <v>35.397600000000004</v>
      </c>
      <c r="Z8" s="18">
        <f t="shared" si="9"/>
        <v>41.538000000000004</v>
      </c>
      <c r="AA8" s="34">
        <f>Z8*(1-$B$2)</f>
        <v>40.707240000000006</v>
      </c>
      <c r="AB8" s="17" t="s">
        <v>15</v>
      </c>
      <c r="AC8" s="34">
        <f t="shared" ref="AC8:AC9" si="71">AC7-0.72</f>
        <v>46.620000000000005</v>
      </c>
      <c r="AD8" s="34">
        <f t="shared" si="10"/>
        <v>45.687600000000003</v>
      </c>
      <c r="AE8" s="18">
        <f t="shared" si="11"/>
        <v>53.613</v>
      </c>
      <c r="AF8" s="34">
        <f>AE8*(1-$B$2)</f>
        <v>52.54074</v>
      </c>
      <c r="AG8" s="17" t="s">
        <v>16</v>
      </c>
      <c r="AH8" s="34">
        <f t="shared" ref="AH8:AH9" si="72">AH7-0.72</f>
        <v>57.870000000000005</v>
      </c>
      <c r="AI8" s="18">
        <f t="shared" si="12"/>
        <v>56.712600000000002</v>
      </c>
      <c r="AJ8" s="18">
        <f t="shared" si="13"/>
        <v>66.5505</v>
      </c>
      <c r="AK8" s="18">
        <f t="shared" si="14"/>
        <v>65.219489999999993</v>
      </c>
      <c r="AL8" s="17" t="s">
        <v>17</v>
      </c>
      <c r="AM8" s="34">
        <f t="shared" ref="AM8:AM9" si="73">AM7-0.72</f>
        <v>69.87</v>
      </c>
      <c r="AN8" s="18">
        <f t="shared" si="15"/>
        <v>68.4726</v>
      </c>
      <c r="AO8" s="18">
        <f t="shared" si="16"/>
        <v>78.743489999999994</v>
      </c>
      <c r="AP8" s="18">
        <f t="shared" si="17"/>
        <v>77.168620199999992</v>
      </c>
      <c r="AQ8" s="17" t="s">
        <v>18</v>
      </c>
      <c r="AR8" s="34">
        <f t="shared" ref="AR8:AR9" si="74">AR7-0.72</f>
        <v>82.87</v>
      </c>
      <c r="AS8" s="18">
        <f t="shared" si="18"/>
        <v>81.212600000000009</v>
      </c>
      <c r="AT8" s="18">
        <f t="shared" si="19"/>
        <v>95.3005</v>
      </c>
      <c r="AU8" s="18">
        <f t="shared" si="20"/>
        <v>93.394490000000005</v>
      </c>
      <c r="AV8" s="17" t="s">
        <v>19</v>
      </c>
      <c r="AW8" s="34">
        <f t="shared" ref="AW8:AW9" si="75">AW7-0.72</f>
        <v>97.37</v>
      </c>
      <c r="AX8" s="18">
        <f t="shared" si="21"/>
        <v>95.422600000000003</v>
      </c>
      <c r="AY8" s="18">
        <f t="shared" si="22"/>
        <v>111.9755</v>
      </c>
      <c r="AZ8" s="18">
        <f t="shared" si="23"/>
        <v>109.73599</v>
      </c>
      <c r="BA8" s="17" t="s">
        <v>20</v>
      </c>
      <c r="BB8" s="34">
        <f t="shared" ref="BB8:BB9" si="76">BB7-0.72</f>
        <v>112.87</v>
      </c>
      <c r="BC8" s="18">
        <f t="shared" si="24"/>
        <v>110.6126</v>
      </c>
      <c r="BD8" s="18">
        <f t="shared" si="25"/>
        <v>129.8005</v>
      </c>
      <c r="BE8" s="18">
        <f t="shared" si="26"/>
        <v>127.20448999999999</v>
      </c>
      <c r="BF8" s="17" t="s">
        <v>21</v>
      </c>
      <c r="BG8" s="34">
        <f t="shared" ref="BG8:BG9" si="77">BG7-0.72</f>
        <v>130.37</v>
      </c>
      <c r="BH8" s="18">
        <f t="shared" si="27"/>
        <v>127.76260000000001</v>
      </c>
      <c r="BI8" s="18">
        <f t="shared" si="28"/>
        <v>149.9255</v>
      </c>
      <c r="BJ8" s="18">
        <f t="shared" si="29"/>
        <v>146.92698999999999</v>
      </c>
      <c r="BK8" s="17" t="s">
        <v>22</v>
      </c>
      <c r="BL8" s="34">
        <f t="shared" ref="BL8:BL9" si="78">BL7-0.72</f>
        <v>150.37</v>
      </c>
      <c r="BM8" s="18">
        <f t="shared" si="30"/>
        <v>147.36260000000001</v>
      </c>
      <c r="BN8" s="18">
        <f t="shared" si="31"/>
        <v>172.9255</v>
      </c>
      <c r="BO8" s="18">
        <f t="shared" si="32"/>
        <v>169.46699000000001</v>
      </c>
      <c r="BP8" s="17" t="s">
        <v>23</v>
      </c>
      <c r="BQ8" s="34">
        <f t="shared" ref="BQ8:BQ9" si="79">BQ7-0.72</f>
        <v>171.37</v>
      </c>
      <c r="BR8" s="18">
        <f t="shared" si="33"/>
        <v>167.9426</v>
      </c>
      <c r="BS8" s="18">
        <f t="shared" si="34"/>
        <v>197.07549999999998</v>
      </c>
      <c r="BT8" s="18">
        <f t="shared" si="35"/>
        <v>193.13398999999998</v>
      </c>
      <c r="BU8" s="17" t="s">
        <v>24</v>
      </c>
      <c r="BV8" s="34">
        <f t="shared" ref="BV8:BV9" si="80">BV7-0.72</f>
        <v>193.37</v>
      </c>
      <c r="BW8" s="18">
        <f t="shared" si="36"/>
        <v>189.5026</v>
      </c>
      <c r="BX8" s="18">
        <f t="shared" si="37"/>
        <v>222.37549999999999</v>
      </c>
      <c r="BY8" s="18">
        <f t="shared" si="38"/>
        <v>217.92798999999999</v>
      </c>
      <c r="BZ8" s="17" t="s">
        <v>25</v>
      </c>
      <c r="CA8" s="34">
        <f t="shared" ref="CA8:CA9" si="81">CA7-0.72</f>
        <v>219.37</v>
      </c>
      <c r="CB8" s="18">
        <f t="shared" si="39"/>
        <v>214.98259999999999</v>
      </c>
      <c r="CC8" s="18">
        <f t="shared" si="40"/>
        <v>252.27549999999999</v>
      </c>
      <c r="CD8" s="18">
        <f t="shared" si="41"/>
        <v>247.22998999999999</v>
      </c>
      <c r="CE8" s="17" t="s">
        <v>26</v>
      </c>
      <c r="CF8" s="34">
        <f t="shared" ref="CF8:CF9" si="82">CF7-0.72</f>
        <v>251.37</v>
      </c>
      <c r="CG8" s="18">
        <f t="shared" si="42"/>
        <v>246.3426</v>
      </c>
      <c r="CH8" s="18">
        <f t="shared" si="43"/>
        <v>289.07549999999998</v>
      </c>
      <c r="CI8" s="18">
        <f t="shared" si="44"/>
        <v>283.29398999999995</v>
      </c>
      <c r="CJ8" s="17" t="s">
        <v>27</v>
      </c>
      <c r="CK8" s="34">
        <f t="shared" ref="CK8:CK9" si="83">CK7-0.72</f>
        <v>286.36999999999995</v>
      </c>
      <c r="CL8" s="18">
        <f t="shared" si="45"/>
        <v>280.64259999999996</v>
      </c>
      <c r="CM8" s="18">
        <f t="shared" si="46"/>
        <v>329.32549999999992</v>
      </c>
      <c r="CN8" s="18">
        <f t="shared" si="47"/>
        <v>322.73898999999989</v>
      </c>
      <c r="CO8" s="17" t="s">
        <v>28</v>
      </c>
      <c r="CP8" s="34">
        <f t="shared" ref="CP8:CP9" si="84">CP7-0.72</f>
        <v>324.36999999999995</v>
      </c>
      <c r="CQ8" s="18">
        <f t="shared" si="48"/>
        <v>317.88259999999997</v>
      </c>
      <c r="CR8" s="18">
        <f t="shared" si="49"/>
        <v>373.02549999999991</v>
      </c>
      <c r="CS8" s="18">
        <f t="shared" si="50"/>
        <v>365.56498999999991</v>
      </c>
      <c r="CT8" s="17" t="s">
        <v>29</v>
      </c>
      <c r="CU8" s="34">
        <f t="shared" ref="CU8:CU9" si="85">CU7-0.72</f>
        <v>372.36999999999995</v>
      </c>
      <c r="CV8" s="18">
        <f t="shared" si="51"/>
        <v>364.92259999999993</v>
      </c>
      <c r="CW8" s="18">
        <f t="shared" si="52"/>
        <v>428.2254999999999</v>
      </c>
      <c r="CX8" s="18">
        <f t="shared" si="53"/>
        <v>419.66098999999991</v>
      </c>
      <c r="CY8" s="17" t="s">
        <v>30</v>
      </c>
      <c r="CZ8" s="34">
        <f t="shared" ref="CZ8:CZ9" si="86">CZ7-0.72</f>
        <v>474.36999999999995</v>
      </c>
      <c r="DA8" s="18">
        <f t="shared" si="54"/>
        <v>464.88259999999997</v>
      </c>
      <c r="DB8" s="18">
        <f t="shared" si="55"/>
        <v>545.52549999999985</v>
      </c>
      <c r="DC8" s="18">
        <f t="shared" si="56"/>
        <v>534.61498999999981</v>
      </c>
      <c r="DD8" s="17" t="s">
        <v>31</v>
      </c>
      <c r="DE8" s="34">
        <f t="shared" ref="DE8:DE9" si="87">DE7-0.72</f>
        <v>589.36999999999989</v>
      </c>
      <c r="DF8" s="18">
        <f t="shared" si="57"/>
        <v>577.58259999999984</v>
      </c>
      <c r="DG8" s="18">
        <f t="shared" si="58"/>
        <v>677.77549999999985</v>
      </c>
      <c r="DH8" s="18">
        <f t="shared" si="59"/>
        <v>664.21998999999983</v>
      </c>
      <c r="DI8" s="17" t="s">
        <v>32</v>
      </c>
      <c r="DJ8" s="34">
        <f t="shared" ref="DJ8:DJ9" si="88">DJ7-0.72</f>
        <v>754.36999999999989</v>
      </c>
      <c r="DK8" s="18">
        <f t="shared" si="60"/>
        <v>739.28259999999989</v>
      </c>
      <c r="DL8" s="18">
        <f t="shared" si="61"/>
        <v>867.52549999999985</v>
      </c>
      <c r="DM8" s="18">
        <f t="shared" si="62"/>
        <v>850.17498999999987</v>
      </c>
      <c r="DN8" s="17" t="s">
        <v>33</v>
      </c>
      <c r="DO8" s="34">
        <f t="shared" ref="DO8:DO9" si="89">DO7-0.72</f>
        <v>989.36999999999989</v>
      </c>
      <c r="DP8" s="18">
        <f t="shared" si="63"/>
        <v>969.58259999999984</v>
      </c>
      <c r="DQ8" s="18">
        <f t="shared" si="64"/>
        <v>1137.7754999999997</v>
      </c>
      <c r="DR8" s="18">
        <f t="shared" si="65"/>
        <v>1115.0199899999998</v>
      </c>
    </row>
    <row r="9" spans="1:122" s="19" customFormat="1" ht="20.149999999999999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2.4000000000000012</v>
      </c>
      <c r="E9" s="18">
        <f t="shared" si="0"/>
        <v>2.3520000000000012</v>
      </c>
      <c r="F9" s="18">
        <f t="shared" si="1"/>
        <v>2.7600000000000011</v>
      </c>
      <c r="G9" s="34">
        <f>F9*(1-$B$2)</f>
        <v>2.704800000000001</v>
      </c>
      <c r="H9" s="17" t="s">
        <v>7</v>
      </c>
      <c r="I9" s="34">
        <f t="shared" si="67"/>
        <v>9.1499999999999986</v>
      </c>
      <c r="J9" s="34">
        <f t="shared" si="2"/>
        <v>8.9669999999999987</v>
      </c>
      <c r="K9" s="18">
        <f t="shared" si="3"/>
        <v>10.522499999999997</v>
      </c>
      <c r="L9" s="34">
        <f>K9*(1-$B$2)</f>
        <v>10.312049999999997</v>
      </c>
      <c r="M9" s="17" t="s">
        <v>8</v>
      </c>
      <c r="N9" s="34">
        <f t="shared" si="68"/>
        <v>16.650000000000002</v>
      </c>
      <c r="O9" s="34">
        <f t="shared" si="4"/>
        <v>16.317</v>
      </c>
      <c r="P9" s="18">
        <f t="shared" si="5"/>
        <v>19.147500000000001</v>
      </c>
      <c r="Q9" s="34">
        <f>P9*(1-$B$2)</f>
        <v>18.76455</v>
      </c>
      <c r="R9" s="17" t="s">
        <v>13</v>
      </c>
      <c r="S9" s="34">
        <f t="shared" si="69"/>
        <v>25.650000000000002</v>
      </c>
      <c r="T9" s="34">
        <f t="shared" si="6"/>
        <v>25.137</v>
      </c>
      <c r="U9" s="18">
        <f t="shared" si="7"/>
        <v>29.497499999999999</v>
      </c>
      <c r="V9" s="34">
        <f>U9*(1-$B$2)</f>
        <v>28.907549999999997</v>
      </c>
      <c r="W9" s="17" t="s">
        <v>14</v>
      </c>
      <c r="X9" s="34">
        <f t="shared" si="70"/>
        <v>35.400000000000006</v>
      </c>
      <c r="Y9" s="34">
        <f t="shared" si="8"/>
        <v>34.692000000000007</v>
      </c>
      <c r="Z9" s="18">
        <f t="shared" si="9"/>
        <v>40.71</v>
      </c>
      <c r="AA9" s="34">
        <f>Z9*(1-$B$2)</f>
        <v>39.895800000000001</v>
      </c>
      <c r="AB9" s="17" t="s">
        <v>15</v>
      </c>
      <c r="AC9" s="34">
        <f t="shared" si="71"/>
        <v>45.900000000000006</v>
      </c>
      <c r="AD9" s="34">
        <f t="shared" si="10"/>
        <v>44.982000000000006</v>
      </c>
      <c r="AE9" s="18">
        <f t="shared" si="11"/>
        <v>52.785000000000004</v>
      </c>
      <c r="AF9" s="34">
        <f>AE9*(1-$B$2)</f>
        <v>51.729300000000002</v>
      </c>
      <c r="AG9" s="17" t="s">
        <v>16</v>
      </c>
      <c r="AH9" s="34">
        <f t="shared" si="72"/>
        <v>57.150000000000006</v>
      </c>
      <c r="AI9" s="18">
        <f t="shared" si="12"/>
        <v>56.007000000000005</v>
      </c>
      <c r="AJ9" s="18">
        <f t="shared" si="13"/>
        <v>65.722499999999997</v>
      </c>
      <c r="AK9" s="18">
        <f t="shared" si="14"/>
        <v>64.408049999999989</v>
      </c>
      <c r="AL9" s="17" t="s">
        <v>17</v>
      </c>
      <c r="AM9" s="34">
        <f t="shared" si="73"/>
        <v>69.150000000000006</v>
      </c>
      <c r="AN9" s="18">
        <f t="shared" si="15"/>
        <v>67.76700000000001</v>
      </c>
      <c r="AO9" s="18">
        <f t="shared" si="16"/>
        <v>77.932050000000004</v>
      </c>
      <c r="AP9" s="18">
        <f t="shared" si="17"/>
        <v>76.373409000000009</v>
      </c>
      <c r="AQ9" s="17" t="s">
        <v>18</v>
      </c>
      <c r="AR9" s="34">
        <f t="shared" si="74"/>
        <v>82.15</v>
      </c>
      <c r="AS9" s="18">
        <f t="shared" si="18"/>
        <v>80.507000000000005</v>
      </c>
      <c r="AT9" s="18">
        <f t="shared" si="19"/>
        <v>94.472499999999997</v>
      </c>
      <c r="AU9" s="18">
        <f t="shared" si="20"/>
        <v>92.58305</v>
      </c>
      <c r="AV9" s="17" t="s">
        <v>19</v>
      </c>
      <c r="AW9" s="34">
        <f t="shared" si="75"/>
        <v>96.65</v>
      </c>
      <c r="AX9" s="18">
        <f t="shared" si="21"/>
        <v>94.716999999999999</v>
      </c>
      <c r="AY9" s="18">
        <f t="shared" si="22"/>
        <v>111.14749999999999</v>
      </c>
      <c r="AZ9" s="18">
        <f t="shared" si="23"/>
        <v>108.92455</v>
      </c>
      <c r="BA9" s="17" t="s">
        <v>20</v>
      </c>
      <c r="BB9" s="34">
        <f t="shared" si="76"/>
        <v>112.15</v>
      </c>
      <c r="BC9" s="18">
        <f t="shared" si="24"/>
        <v>109.90700000000001</v>
      </c>
      <c r="BD9" s="18">
        <f t="shared" si="25"/>
        <v>128.9725</v>
      </c>
      <c r="BE9" s="18">
        <f t="shared" si="26"/>
        <v>126.39304999999999</v>
      </c>
      <c r="BF9" s="17" t="s">
        <v>21</v>
      </c>
      <c r="BG9" s="34">
        <f t="shared" si="77"/>
        <v>129.65</v>
      </c>
      <c r="BH9" s="18">
        <f t="shared" si="27"/>
        <v>127.057</v>
      </c>
      <c r="BI9" s="18">
        <f t="shared" si="28"/>
        <v>149.0975</v>
      </c>
      <c r="BJ9" s="18">
        <f t="shared" si="29"/>
        <v>146.11554999999998</v>
      </c>
      <c r="BK9" s="17" t="s">
        <v>22</v>
      </c>
      <c r="BL9" s="34">
        <f t="shared" si="78"/>
        <v>149.65</v>
      </c>
      <c r="BM9" s="18">
        <f t="shared" si="30"/>
        <v>146.65700000000001</v>
      </c>
      <c r="BN9" s="18">
        <f t="shared" si="31"/>
        <v>172.0975</v>
      </c>
      <c r="BO9" s="18">
        <f t="shared" si="32"/>
        <v>168.65555000000001</v>
      </c>
      <c r="BP9" s="17" t="s">
        <v>23</v>
      </c>
      <c r="BQ9" s="34">
        <f t="shared" si="79"/>
        <v>170.65</v>
      </c>
      <c r="BR9" s="18">
        <f t="shared" si="33"/>
        <v>167.23699999999999</v>
      </c>
      <c r="BS9" s="18">
        <f t="shared" si="34"/>
        <v>196.2475</v>
      </c>
      <c r="BT9" s="18">
        <f t="shared" si="35"/>
        <v>192.32255000000001</v>
      </c>
      <c r="BU9" s="17" t="s">
        <v>24</v>
      </c>
      <c r="BV9" s="34">
        <f t="shared" si="80"/>
        <v>192.65</v>
      </c>
      <c r="BW9" s="18">
        <f t="shared" si="36"/>
        <v>188.797</v>
      </c>
      <c r="BX9" s="18">
        <f t="shared" si="37"/>
        <v>221.54749999999999</v>
      </c>
      <c r="BY9" s="18">
        <f t="shared" si="38"/>
        <v>217.11654999999999</v>
      </c>
      <c r="BZ9" s="17" t="s">
        <v>25</v>
      </c>
      <c r="CA9" s="34">
        <f t="shared" si="81"/>
        <v>218.65</v>
      </c>
      <c r="CB9" s="18">
        <f t="shared" si="39"/>
        <v>214.27700000000002</v>
      </c>
      <c r="CC9" s="18">
        <f t="shared" si="40"/>
        <v>251.44749999999999</v>
      </c>
      <c r="CD9" s="18">
        <f t="shared" si="41"/>
        <v>246.41854999999998</v>
      </c>
      <c r="CE9" s="17" t="s">
        <v>26</v>
      </c>
      <c r="CF9" s="34">
        <f t="shared" si="82"/>
        <v>250.65</v>
      </c>
      <c r="CG9" s="18">
        <f t="shared" si="42"/>
        <v>245.637</v>
      </c>
      <c r="CH9" s="18">
        <f t="shared" si="43"/>
        <v>288.2475</v>
      </c>
      <c r="CI9" s="18">
        <f t="shared" si="44"/>
        <v>282.48255</v>
      </c>
      <c r="CJ9" s="17" t="s">
        <v>27</v>
      </c>
      <c r="CK9" s="34">
        <f t="shared" si="83"/>
        <v>285.64999999999992</v>
      </c>
      <c r="CL9" s="18">
        <f t="shared" si="45"/>
        <v>279.9369999999999</v>
      </c>
      <c r="CM9" s="18">
        <f t="shared" si="46"/>
        <v>328.49749999999989</v>
      </c>
      <c r="CN9" s="18">
        <f t="shared" si="47"/>
        <v>321.92754999999988</v>
      </c>
      <c r="CO9" s="17" t="s">
        <v>28</v>
      </c>
      <c r="CP9" s="34">
        <f t="shared" si="84"/>
        <v>323.64999999999992</v>
      </c>
      <c r="CQ9" s="18">
        <f t="shared" si="48"/>
        <v>317.17699999999991</v>
      </c>
      <c r="CR9" s="18">
        <f t="shared" si="49"/>
        <v>372.19749999999988</v>
      </c>
      <c r="CS9" s="18">
        <f t="shared" si="50"/>
        <v>364.75354999999985</v>
      </c>
      <c r="CT9" s="17" t="s">
        <v>29</v>
      </c>
      <c r="CU9" s="34">
        <f t="shared" si="85"/>
        <v>371.64999999999992</v>
      </c>
      <c r="CV9" s="18">
        <f t="shared" si="51"/>
        <v>364.21699999999993</v>
      </c>
      <c r="CW9" s="18">
        <f t="shared" si="52"/>
        <v>427.39749999999987</v>
      </c>
      <c r="CX9" s="18">
        <f t="shared" si="53"/>
        <v>418.84954999999985</v>
      </c>
      <c r="CY9" s="17" t="s">
        <v>30</v>
      </c>
      <c r="CZ9" s="34">
        <f t="shared" si="86"/>
        <v>473.64999999999992</v>
      </c>
      <c r="DA9" s="18">
        <f t="shared" si="54"/>
        <v>464.17699999999991</v>
      </c>
      <c r="DB9" s="18">
        <f t="shared" si="55"/>
        <v>544.69749999999988</v>
      </c>
      <c r="DC9" s="18">
        <f t="shared" si="56"/>
        <v>533.80354999999986</v>
      </c>
      <c r="DD9" s="17" t="s">
        <v>31</v>
      </c>
      <c r="DE9" s="34">
        <f t="shared" si="87"/>
        <v>588.64999999999986</v>
      </c>
      <c r="DF9" s="18">
        <f t="shared" si="57"/>
        <v>576.87699999999984</v>
      </c>
      <c r="DG9" s="18">
        <f t="shared" si="58"/>
        <v>676.94749999999976</v>
      </c>
      <c r="DH9" s="18">
        <f t="shared" si="59"/>
        <v>663.40854999999976</v>
      </c>
      <c r="DI9" s="17" t="s">
        <v>32</v>
      </c>
      <c r="DJ9" s="34">
        <f t="shared" si="88"/>
        <v>753.64999999999986</v>
      </c>
      <c r="DK9" s="18">
        <f t="shared" si="60"/>
        <v>738.57699999999988</v>
      </c>
      <c r="DL9" s="18">
        <f t="shared" si="61"/>
        <v>866.69749999999976</v>
      </c>
      <c r="DM9" s="18">
        <f t="shared" si="62"/>
        <v>849.3635499999998</v>
      </c>
      <c r="DN9" s="17" t="s">
        <v>33</v>
      </c>
      <c r="DO9" s="34">
        <f t="shared" si="89"/>
        <v>988.64999999999986</v>
      </c>
      <c r="DP9" s="18">
        <f t="shared" si="63"/>
        <v>968.87699999999984</v>
      </c>
      <c r="DQ9" s="18">
        <f t="shared" si="64"/>
        <v>1136.9474999999998</v>
      </c>
      <c r="DR9" s="18">
        <f t="shared" si="65"/>
        <v>1114.2085499999998</v>
      </c>
    </row>
    <row r="10" spans="1:122" s="28" customFormat="1" ht="20.149999999999999" customHeight="1" x14ac:dyDescent="0.35">
      <c r="A10" s="38" t="s">
        <v>2</v>
      </c>
      <c r="B10" s="38" t="s">
        <v>1</v>
      </c>
      <c r="C10" s="38" t="s">
        <v>7</v>
      </c>
      <c r="D10" s="39">
        <v>6.75</v>
      </c>
      <c r="E10" s="40">
        <f t="shared" si="0"/>
        <v>6.6150000000000002</v>
      </c>
      <c r="F10" s="40">
        <f t="shared" si="1"/>
        <v>7.7624999999999993</v>
      </c>
      <c r="G10" s="40">
        <f t="shared" ref="G10:G73" si="90">F10*(1-$B$2)</f>
        <v>7.6072499999999987</v>
      </c>
      <c r="H10" s="38" t="s">
        <v>8</v>
      </c>
      <c r="I10" s="39">
        <v>14.25</v>
      </c>
      <c r="J10" s="40">
        <f t="shared" si="2"/>
        <v>13.965</v>
      </c>
      <c r="K10" s="40">
        <f t="shared" si="3"/>
        <v>16.387499999999999</v>
      </c>
      <c r="L10" s="40">
        <f t="shared" ref="L10:L73" si="91">K10*(1-$B$2)</f>
        <v>16.059749999999998</v>
      </c>
      <c r="M10" s="38" t="s">
        <v>13</v>
      </c>
      <c r="N10" s="39">
        <v>23.25</v>
      </c>
      <c r="O10" s="40">
        <f t="shared" si="4"/>
        <v>22.785</v>
      </c>
      <c r="P10" s="40">
        <f t="shared" si="5"/>
        <v>26.737499999999997</v>
      </c>
      <c r="Q10" s="40">
        <f t="shared" ref="Q10:Q73" si="92">P10*(1-$B$2)</f>
        <v>26.202749999999998</v>
      </c>
      <c r="R10" s="38" t="s">
        <v>14</v>
      </c>
      <c r="S10" s="39">
        <v>33</v>
      </c>
      <c r="T10" s="40">
        <f t="shared" si="6"/>
        <v>32.339999999999996</v>
      </c>
      <c r="U10" s="39">
        <f t="shared" si="7"/>
        <v>37.949999999999996</v>
      </c>
      <c r="V10" s="40">
        <f t="shared" ref="V10:V73" si="93">U10*(1-$B$2)</f>
        <v>37.190999999999995</v>
      </c>
      <c r="W10" s="38" t="s">
        <v>15</v>
      </c>
      <c r="X10" s="39">
        <v>43.5</v>
      </c>
      <c r="Y10" s="40">
        <f t="shared" si="8"/>
        <v>42.63</v>
      </c>
      <c r="Z10" s="40">
        <f t="shared" si="9"/>
        <v>50.024999999999999</v>
      </c>
      <c r="AA10" s="40">
        <f t="shared" ref="AA10:AA73" si="94">Z10*(1-$B$2)</f>
        <v>49.024499999999996</v>
      </c>
      <c r="AB10" s="38" t="s">
        <v>16</v>
      </c>
      <c r="AC10" s="39">
        <v>54.75</v>
      </c>
      <c r="AD10" s="40">
        <f t="shared" si="10"/>
        <v>53.655000000000001</v>
      </c>
      <c r="AE10" s="40">
        <f t="shared" si="11"/>
        <v>62.962499999999999</v>
      </c>
      <c r="AF10" s="40">
        <f t="shared" ref="AF10:AF73" si="95">AE10*(1-$B$2)</f>
        <v>61.703249999999997</v>
      </c>
      <c r="AG10" s="38" t="s">
        <v>17</v>
      </c>
      <c r="AH10" s="39">
        <v>66.75</v>
      </c>
      <c r="AI10" s="40">
        <f t="shared" si="12"/>
        <v>65.414999999999992</v>
      </c>
      <c r="AJ10" s="40">
        <f t="shared" si="13"/>
        <v>76.762499999999989</v>
      </c>
      <c r="AK10" s="40">
        <f t="shared" si="14"/>
        <v>75.227249999999984</v>
      </c>
      <c r="AL10" s="38" t="s">
        <v>18</v>
      </c>
      <c r="AM10" s="39">
        <v>79.75</v>
      </c>
      <c r="AN10" s="40">
        <f t="shared" si="15"/>
        <v>78.155000000000001</v>
      </c>
      <c r="AO10" s="40">
        <f t="shared" si="16"/>
        <v>89.878249999999994</v>
      </c>
      <c r="AP10" s="40">
        <f t="shared" si="17"/>
        <v>88.080684999999988</v>
      </c>
      <c r="AQ10" s="38" t="s">
        <v>19</v>
      </c>
      <c r="AR10" s="39">
        <v>94.25</v>
      </c>
      <c r="AS10" s="40">
        <f t="shared" si="18"/>
        <v>92.364999999999995</v>
      </c>
      <c r="AT10" s="40">
        <f t="shared" si="19"/>
        <v>108.38749999999999</v>
      </c>
      <c r="AU10" s="40">
        <f t="shared" si="20"/>
        <v>106.21974999999999</v>
      </c>
      <c r="AV10" s="38" t="s">
        <v>20</v>
      </c>
      <c r="AW10" s="39">
        <v>109.75</v>
      </c>
      <c r="AX10" s="40">
        <f t="shared" si="21"/>
        <v>107.55499999999999</v>
      </c>
      <c r="AY10" s="40">
        <f t="shared" si="22"/>
        <v>126.21249999999999</v>
      </c>
      <c r="AZ10" s="40">
        <f t="shared" si="23"/>
        <v>123.68825</v>
      </c>
      <c r="BA10" s="38" t="s">
        <v>21</v>
      </c>
      <c r="BB10" s="39">
        <v>127.25</v>
      </c>
      <c r="BC10" s="40">
        <f t="shared" si="24"/>
        <v>124.705</v>
      </c>
      <c r="BD10" s="40">
        <f t="shared" si="25"/>
        <v>146.33749999999998</v>
      </c>
      <c r="BE10" s="40">
        <f t="shared" si="26"/>
        <v>143.41074999999998</v>
      </c>
      <c r="BF10" s="38" t="s">
        <v>22</v>
      </c>
      <c r="BG10" s="39">
        <v>147.25</v>
      </c>
      <c r="BH10" s="40">
        <f t="shared" si="27"/>
        <v>144.30500000000001</v>
      </c>
      <c r="BI10" s="40">
        <f t="shared" si="28"/>
        <v>169.33749999999998</v>
      </c>
      <c r="BJ10" s="40">
        <f t="shared" si="29"/>
        <v>165.95074999999997</v>
      </c>
      <c r="BK10" s="38" t="s">
        <v>23</v>
      </c>
      <c r="BL10" s="39">
        <v>168.25</v>
      </c>
      <c r="BM10" s="40">
        <f t="shared" si="30"/>
        <v>164.88499999999999</v>
      </c>
      <c r="BN10" s="40">
        <f t="shared" si="31"/>
        <v>193.48749999999998</v>
      </c>
      <c r="BO10" s="40">
        <f t="shared" si="32"/>
        <v>189.61774999999997</v>
      </c>
      <c r="BP10" s="38" t="s">
        <v>24</v>
      </c>
      <c r="BQ10" s="39">
        <v>190.25</v>
      </c>
      <c r="BR10" s="40">
        <f t="shared" si="33"/>
        <v>186.44499999999999</v>
      </c>
      <c r="BS10" s="40">
        <f t="shared" si="34"/>
        <v>218.78749999999999</v>
      </c>
      <c r="BT10" s="40">
        <f t="shared" si="35"/>
        <v>214.41174999999998</v>
      </c>
      <c r="BU10" s="38" t="s">
        <v>25</v>
      </c>
      <c r="BV10" s="39">
        <v>216.25</v>
      </c>
      <c r="BW10" s="40">
        <f t="shared" si="36"/>
        <v>211.92499999999998</v>
      </c>
      <c r="BX10" s="40">
        <f t="shared" si="37"/>
        <v>248.68749999999997</v>
      </c>
      <c r="BY10" s="40">
        <f t="shared" si="38"/>
        <v>243.71374999999998</v>
      </c>
      <c r="BZ10" s="38" t="s">
        <v>26</v>
      </c>
      <c r="CA10" s="39">
        <v>248.25</v>
      </c>
      <c r="CB10" s="40">
        <f t="shared" si="39"/>
        <v>243.285</v>
      </c>
      <c r="CC10" s="40">
        <f t="shared" si="40"/>
        <v>285.48749999999995</v>
      </c>
      <c r="CD10" s="40">
        <f t="shared" si="41"/>
        <v>279.77774999999997</v>
      </c>
      <c r="CE10" s="38" t="s">
        <v>27</v>
      </c>
      <c r="CF10" s="39">
        <v>283.25</v>
      </c>
      <c r="CG10" s="40">
        <f t="shared" si="42"/>
        <v>277.58499999999998</v>
      </c>
      <c r="CH10" s="40">
        <f t="shared" si="43"/>
        <v>325.73749999999995</v>
      </c>
      <c r="CI10" s="40">
        <f t="shared" si="44"/>
        <v>319.22274999999996</v>
      </c>
      <c r="CJ10" s="38" t="s">
        <v>28</v>
      </c>
      <c r="CK10" s="39">
        <v>321.25</v>
      </c>
      <c r="CL10" s="40">
        <f t="shared" si="45"/>
        <v>314.82499999999999</v>
      </c>
      <c r="CM10" s="40">
        <f t="shared" si="46"/>
        <v>369.43749999999994</v>
      </c>
      <c r="CN10" s="40">
        <f t="shared" si="47"/>
        <v>362.04874999999993</v>
      </c>
      <c r="CO10" s="38" t="s">
        <v>29</v>
      </c>
      <c r="CP10" s="39">
        <v>369.25</v>
      </c>
      <c r="CQ10" s="40">
        <f t="shared" si="48"/>
        <v>361.86500000000001</v>
      </c>
      <c r="CR10" s="40">
        <f t="shared" si="49"/>
        <v>424.63749999999999</v>
      </c>
      <c r="CS10" s="40">
        <f t="shared" si="50"/>
        <v>416.14474999999999</v>
      </c>
      <c r="CT10" s="38" t="s">
        <v>30</v>
      </c>
      <c r="CU10" s="39">
        <v>471.25</v>
      </c>
      <c r="CV10" s="40">
        <f t="shared" si="51"/>
        <v>461.82499999999999</v>
      </c>
      <c r="CW10" s="40">
        <f t="shared" si="52"/>
        <v>541.9375</v>
      </c>
      <c r="CX10" s="40">
        <f t="shared" si="53"/>
        <v>531.09875</v>
      </c>
      <c r="CY10" s="38" t="s">
        <v>31</v>
      </c>
      <c r="CZ10" s="39">
        <v>586.25</v>
      </c>
      <c r="DA10" s="40">
        <f t="shared" si="54"/>
        <v>574.52499999999998</v>
      </c>
      <c r="DB10" s="40">
        <f t="shared" si="55"/>
        <v>674.1875</v>
      </c>
      <c r="DC10" s="40">
        <f t="shared" si="56"/>
        <v>660.70375000000001</v>
      </c>
      <c r="DD10" s="38" t="s">
        <v>32</v>
      </c>
      <c r="DE10" s="39">
        <v>751.25</v>
      </c>
      <c r="DF10" s="40">
        <f t="shared" si="57"/>
        <v>736.22500000000002</v>
      </c>
      <c r="DG10" s="40">
        <f t="shared" si="58"/>
        <v>863.93749999999989</v>
      </c>
      <c r="DH10" s="40">
        <f t="shared" si="59"/>
        <v>846.65874999999983</v>
      </c>
      <c r="DI10" s="38" t="s">
        <v>33</v>
      </c>
      <c r="DJ10" s="39">
        <v>986.25</v>
      </c>
      <c r="DK10" s="40">
        <f t="shared" si="60"/>
        <v>966.52499999999998</v>
      </c>
      <c r="DL10" s="40">
        <f t="shared" si="61"/>
        <v>1134.1875</v>
      </c>
      <c r="DM10" s="40">
        <f t="shared" si="62"/>
        <v>1111.5037500000001</v>
      </c>
      <c r="DN10" s="38"/>
      <c r="DO10" s="39"/>
      <c r="DP10" s="39"/>
      <c r="DQ10" s="39"/>
      <c r="DR10" s="39"/>
    </row>
    <row r="11" spans="1:122" s="28" customFormat="1" ht="20.149999999999999" customHeight="1" x14ac:dyDescent="0.25">
      <c r="A11" s="38" t="s">
        <v>2</v>
      </c>
      <c r="B11" s="38" t="s">
        <v>3</v>
      </c>
      <c r="C11" s="38" t="s">
        <v>7</v>
      </c>
      <c r="D11" s="34">
        <f>D10-1.6</f>
        <v>5.15</v>
      </c>
      <c r="E11" s="40">
        <f t="shared" si="0"/>
        <v>5.0470000000000006</v>
      </c>
      <c r="F11" s="40">
        <f t="shared" si="1"/>
        <v>5.9225000000000003</v>
      </c>
      <c r="G11" s="39">
        <f t="shared" si="90"/>
        <v>5.8040500000000002</v>
      </c>
      <c r="H11" s="38" t="s">
        <v>8</v>
      </c>
      <c r="I11" s="34">
        <f>I10-1.6</f>
        <v>12.65</v>
      </c>
      <c r="J11" s="39">
        <f t="shared" si="2"/>
        <v>12.397</v>
      </c>
      <c r="K11" s="40">
        <f t="shared" si="3"/>
        <v>14.547499999999999</v>
      </c>
      <c r="L11" s="39">
        <f t="shared" si="91"/>
        <v>14.256549999999999</v>
      </c>
      <c r="M11" s="38" t="s">
        <v>13</v>
      </c>
      <c r="N11" s="34">
        <f>N10-1.6</f>
        <v>21.65</v>
      </c>
      <c r="O11" s="39">
        <f t="shared" si="4"/>
        <v>21.216999999999999</v>
      </c>
      <c r="P11" s="40">
        <f t="shared" si="5"/>
        <v>24.897499999999997</v>
      </c>
      <c r="Q11" s="39">
        <f t="shared" si="92"/>
        <v>24.399549999999998</v>
      </c>
      <c r="R11" s="38" t="s">
        <v>14</v>
      </c>
      <c r="S11" s="34">
        <f>S10-1.6</f>
        <v>31.4</v>
      </c>
      <c r="T11" s="39">
        <f t="shared" si="6"/>
        <v>30.771999999999998</v>
      </c>
      <c r="U11" s="39">
        <f t="shared" si="7"/>
        <v>36.109999999999992</v>
      </c>
      <c r="V11" s="39">
        <f t="shared" si="93"/>
        <v>35.387799999999991</v>
      </c>
      <c r="W11" s="38" t="s">
        <v>15</v>
      </c>
      <c r="X11" s="34">
        <f>X10-1.6</f>
        <v>41.9</v>
      </c>
      <c r="Y11" s="39">
        <f t="shared" si="8"/>
        <v>41.061999999999998</v>
      </c>
      <c r="Z11" s="40">
        <f t="shared" si="9"/>
        <v>48.184999999999995</v>
      </c>
      <c r="AA11" s="39">
        <f t="shared" si="94"/>
        <v>47.221299999999992</v>
      </c>
      <c r="AB11" s="38" t="s">
        <v>16</v>
      </c>
      <c r="AC11" s="34">
        <f>AC10-1.6</f>
        <v>53.15</v>
      </c>
      <c r="AD11" s="39">
        <f t="shared" si="10"/>
        <v>52.086999999999996</v>
      </c>
      <c r="AE11" s="40">
        <f t="shared" si="11"/>
        <v>61.122499999999995</v>
      </c>
      <c r="AF11" s="39">
        <f t="shared" si="95"/>
        <v>59.900049999999993</v>
      </c>
      <c r="AG11" s="38" t="s">
        <v>17</v>
      </c>
      <c r="AH11" s="34">
        <f>AH10-1.6</f>
        <v>65.150000000000006</v>
      </c>
      <c r="AI11" s="40">
        <f t="shared" si="12"/>
        <v>63.847000000000001</v>
      </c>
      <c r="AJ11" s="40">
        <f t="shared" si="13"/>
        <v>74.922499999999999</v>
      </c>
      <c r="AK11" s="40">
        <f t="shared" si="14"/>
        <v>73.424049999999994</v>
      </c>
      <c r="AL11" s="38" t="s">
        <v>18</v>
      </c>
      <c r="AM11" s="34">
        <f>AM10-1.6</f>
        <v>78.150000000000006</v>
      </c>
      <c r="AN11" s="40">
        <f t="shared" si="15"/>
        <v>76.587000000000003</v>
      </c>
      <c r="AO11" s="40">
        <f t="shared" si="16"/>
        <v>88.07504999999999</v>
      </c>
      <c r="AP11" s="40">
        <f t="shared" si="17"/>
        <v>86.313548999999995</v>
      </c>
      <c r="AQ11" s="38" t="s">
        <v>19</v>
      </c>
      <c r="AR11" s="34">
        <f>AR10-1.6</f>
        <v>92.65</v>
      </c>
      <c r="AS11" s="40">
        <f t="shared" si="18"/>
        <v>90.796999999999997</v>
      </c>
      <c r="AT11" s="40">
        <f t="shared" si="19"/>
        <v>106.5475</v>
      </c>
      <c r="AU11" s="40">
        <f t="shared" si="20"/>
        <v>104.41655</v>
      </c>
      <c r="AV11" s="38" t="s">
        <v>20</v>
      </c>
      <c r="AW11" s="34">
        <f>AW10-1.6</f>
        <v>108.15</v>
      </c>
      <c r="AX11" s="40">
        <f t="shared" si="21"/>
        <v>105.98700000000001</v>
      </c>
      <c r="AY11" s="40">
        <f t="shared" si="22"/>
        <v>124.3725</v>
      </c>
      <c r="AZ11" s="40">
        <f t="shared" si="23"/>
        <v>121.88505000000001</v>
      </c>
      <c r="BA11" s="38" t="s">
        <v>21</v>
      </c>
      <c r="BB11" s="34">
        <f>BB10-1.6</f>
        <v>125.65</v>
      </c>
      <c r="BC11" s="40">
        <f t="shared" si="24"/>
        <v>123.137</v>
      </c>
      <c r="BD11" s="40">
        <f t="shared" si="25"/>
        <v>144.4975</v>
      </c>
      <c r="BE11" s="40">
        <f t="shared" si="26"/>
        <v>141.60755</v>
      </c>
      <c r="BF11" s="38" t="s">
        <v>22</v>
      </c>
      <c r="BG11" s="34">
        <f>BG10-1.6</f>
        <v>145.65</v>
      </c>
      <c r="BH11" s="40">
        <f t="shared" si="27"/>
        <v>142.73699999999999</v>
      </c>
      <c r="BI11" s="40">
        <f t="shared" si="28"/>
        <v>167.4975</v>
      </c>
      <c r="BJ11" s="40">
        <f t="shared" si="29"/>
        <v>164.14755</v>
      </c>
      <c r="BK11" s="38" t="s">
        <v>23</v>
      </c>
      <c r="BL11" s="34">
        <f>BL10-1.6</f>
        <v>166.65</v>
      </c>
      <c r="BM11" s="40">
        <f t="shared" si="30"/>
        <v>163.31700000000001</v>
      </c>
      <c r="BN11" s="40">
        <f t="shared" si="31"/>
        <v>191.64749999999998</v>
      </c>
      <c r="BO11" s="40">
        <f t="shared" si="32"/>
        <v>187.81454999999997</v>
      </c>
      <c r="BP11" s="38" t="s">
        <v>24</v>
      </c>
      <c r="BQ11" s="34">
        <f>BQ10-1.6</f>
        <v>188.65</v>
      </c>
      <c r="BR11" s="40">
        <f t="shared" si="33"/>
        <v>184.87700000000001</v>
      </c>
      <c r="BS11" s="40">
        <f t="shared" si="34"/>
        <v>216.94749999999999</v>
      </c>
      <c r="BT11" s="40">
        <f t="shared" si="35"/>
        <v>212.60854999999998</v>
      </c>
      <c r="BU11" s="38" t="s">
        <v>25</v>
      </c>
      <c r="BV11" s="34">
        <f>BV10-1.6</f>
        <v>214.65</v>
      </c>
      <c r="BW11" s="40">
        <f t="shared" si="36"/>
        <v>210.357</v>
      </c>
      <c r="BX11" s="40">
        <f t="shared" si="37"/>
        <v>246.8475</v>
      </c>
      <c r="BY11" s="40">
        <f t="shared" si="38"/>
        <v>241.91055</v>
      </c>
      <c r="BZ11" s="38" t="s">
        <v>26</v>
      </c>
      <c r="CA11" s="34">
        <f>CA10-1.6</f>
        <v>246.65</v>
      </c>
      <c r="CB11" s="40">
        <f t="shared" si="39"/>
        <v>241.71700000000001</v>
      </c>
      <c r="CC11" s="40">
        <f t="shared" si="40"/>
        <v>283.64749999999998</v>
      </c>
      <c r="CD11" s="40">
        <f t="shared" si="41"/>
        <v>277.97454999999997</v>
      </c>
      <c r="CE11" s="38" t="s">
        <v>27</v>
      </c>
      <c r="CF11" s="34">
        <f>CF10-1.6</f>
        <v>281.64999999999998</v>
      </c>
      <c r="CG11" s="40">
        <f t="shared" si="42"/>
        <v>276.017</v>
      </c>
      <c r="CH11" s="40">
        <f t="shared" si="43"/>
        <v>323.89749999999992</v>
      </c>
      <c r="CI11" s="40">
        <f t="shared" si="44"/>
        <v>317.4195499999999</v>
      </c>
      <c r="CJ11" s="38" t="s">
        <v>28</v>
      </c>
      <c r="CK11" s="34">
        <f>CK10-1.6</f>
        <v>319.64999999999998</v>
      </c>
      <c r="CL11" s="40">
        <f t="shared" si="45"/>
        <v>313.25699999999995</v>
      </c>
      <c r="CM11" s="40">
        <f t="shared" si="46"/>
        <v>367.59749999999997</v>
      </c>
      <c r="CN11" s="40">
        <f t="shared" si="47"/>
        <v>360.24554999999998</v>
      </c>
      <c r="CO11" s="38" t="s">
        <v>29</v>
      </c>
      <c r="CP11" s="34">
        <f>CP10-1.6</f>
        <v>367.65</v>
      </c>
      <c r="CQ11" s="40">
        <f t="shared" si="48"/>
        <v>360.29699999999997</v>
      </c>
      <c r="CR11" s="40">
        <f t="shared" si="49"/>
        <v>422.79749999999996</v>
      </c>
      <c r="CS11" s="40">
        <f t="shared" si="50"/>
        <v>414.34154999999993</v>
      </c>
      <c r="CT11" s="38" t="s">
        <v>30</v>
      </c>
      <c r="CU11" s="34">
        <f>CU10-1.6</f>
        <v>469.65</v>
      </c>
      <c r="CV11" s="40">
        <f t="shared" si="51"/>
        <v>460.25699999999995</v>
      </c>
      <c r="CW11" s="40">
        <f t="shared" si="52"/>
        <v>540.09749999999997</v>
      </c>
      <c r="CX11" s="40">
        <f t="shared" si="53"/>
        <v>529.29554999999993</v>
      </c>
      <c r="CY11" s="38" t="s">
        <v>31</v>
      </c>
      <c r="CZ11" s="34">
        <f>CZ10-1.6</f>
        <v>584.65</v>
      </c>
      <c r="DA11" s="40">
        <f t="shared" si="54"/>
        <v>572.95699999999999</v>
      </c>
      <c r="DB11" s="40">
        <f t="shared" si="55"/>
        <v>672.34749999999997</v>
      </c>
      <c r="DC11" s="40">
        <f t="shared" si="56"/>
        <v>658.90054999999995</v>
      </c>
      <c r="DD11" s="38" t="s">
        <v>32</v>
      </c>
      <c r="DE11" s="34">
        <f>DE10-1.6</f>
        <v>749.65</v>
      </c>
      <c r="DF11" s="40">
        <f t="shared" si="57"/>
        <v>734.65699999999993</v>
      </c>
      <c r="DG11" s="40">
        <f t="shared" si="58"/>
        <v>862.09749999999985</v>
      </c>
      <c r="DH11" s="40">
        <f t="shared" si="59"/>
        <v>844.85554999999988</v>
      </c>
      <c r="DI11" s="38" t="s">
        <v>33</v>
      </c>
      <c r="DJ11" s="34">
        <f>DJ10-1.6</f>
        <v>984.65</v>
      </c>
      <c r="DK11" s="40">
        <f t="shared" si="60"/>
        <v>964.95699999999999</v>
      </c>
      <c r="DL11" s="40">
        <f t="shared" si="61"/>
        <v>1132.3474999999999</v>
      </c>
      <c r="DM11" s="40">
        <f t="shared" si="62"/>
        <v>1109.7005499999998</v>
      </c>
      <c r="DN11" s="38"/>
      <c r="DO11" s="39"/>
      <c r="DP11" s="39"/>
      <c r="DQ11" s="39"/>
      <c r="DR11" s="39"/>
    </row>
    <row r="12" spans="1:122" s="28" customFormat="1" ht="20.149999999999999" customHeight="1" x14ac:dyDescent="0.25">
      <c r="A12" s="38" t="s">
        <v>2</v>
      </c>
      <c r="B12" s="38" t="s">
        <v>4</v>
      </c>
      <c r="C12" s="38" t="s">
        <v>7</v>
      </c>
      <c r="D12" s="34">
        <f>D11-0.8</f>
        <v>4.3500000000000005</v>
      </c>
      <c r="E12" s="40">
        <f t="shared" si="0"/>
        <v>4.2630000000000008</v>
      </c>
      <c r="F12" s="40">
        <f t="shared" si="1"/>
        <v>5.0025000000000004</v>
      </c>
      <c r="G12" s="39">
        <f t="shared" si="90"/>
        <v>4.90245</v>
      </c>
      <c r="H12" s="38" t="s">
        <v>8</v>
      </c>
      <c r="I12" s="34">
        <f>I11-0.8</f>
        <v>11.85</v>
      </c>
      <c r="J12" s="39">
        <f t="shared" si="2"/>
        <v>11.613</v>
      </c>
      <c r="K12" s="40">
        <f t="shared" si="3"/>
        <v>13.627499999999998</v>
      </c>
      <c r="L12" s="39">
        <f t="shared" si="91"/>
        <v>13.354949999999997</v>
      </c>
      <c r="M12" s="38" t="s">
        <v>13</v>
      </c>
      <c r="N12" s="34">
        <f>N11-0.8</f>
        <v>20.849999999999998</v>
      </c>
      <c r="O12" s="39">
        <f t="shared" si="4"/>
        <v>20.432999999999996</v>
      </c>
      <c r="P12" s="40">
        <f t="shared" si="5"/>
        <v>23.977499999999996</v>
      </c>
      <c r="Q12" s="39">
        <f t="shared" si="92"/>
        <v>23.497949999999996</v>
      </c>
      <c r="R12" s="38" t="s">
        <v>14</v>
      </c>
      <c r="S12" s="34">
        <f>S11-0.8</f>
        <v>30.599999999999998</v>
      </c>
      <c r="T12" s="39">
        <f t="shared" si="6"/>
        <v>29.987999999999996</v>
      </c>
      <c r="U12" s="39">
        <f t="shared" si="7"/>
        <v>35.19</v>
      </c>
      <c r="V12" s="39">
        <f t="shared" si="93"/>
        <v>34.486199999999997</v>
      </c>
      <c r="W12" s="38" t="s">
        <v>15</v>
      </c>
      <c r="X12" s="34">
        <f>X11-0.8</f>
        <v>41.1</v>
      </c>
      <c r="Y12" s="39">
        <f t="shared" si="8"/>
        <v>40.277999999999999</v>
      </c>
      <c r="Z12" s="40">
        <f t="shared" si="9"/>
        <v>47.265000000000001</v>
      </c>
      <c r="AA12" s="39">
        <f t="shared" si="94"/>
        <v>46.319699999999997</v>
      </c>
      <c r="AB12" s="38" t="s">
        <v>16</v>
      </c>
      <c r="AC12" s="34">
        <f>AC11-0.8</f>
        <v>52.35</v>
      </c>
      <c r="AD12" s="39">
        <f t="shared" si="10"/>
        <v>51.302999999999997</v>
      </c>
      <c r="AE12" s="40">
        <f t="shared" si="11"/>
        <v>60.202499999999993</v>
      </c>
      <c r="AF12" s="39">
        <f t="shared" si="95"/>
        <v>58.998449999999991</v>
      </c>
      <c r="AG12" s="38" t="s">
        <v>17</v>
      </c>
      <c r="AH12" s="34">
        <f>AH11-0.8</f>
        <v>64.350000000000009</v>
      </c>
      <c r="AI12" s="40">
        <f t="shared" si="12"/>
        <v>63.063000000000009</v>
      </c>
      <c r="AJ12" s="40">
        <f t="shared" si="13"/>
        <v>74.002499999999998</v>
      </c>
      <c r="AK12" s="40">
        <f t="shared" si="14"/>
        <v>72.522449999999992</v>
      </c>
      <c r="AL12" s="38" t="s">
        <v>18</v>
      </c>
      <c r="AM12" s="34">
        <f>AM11-0.8</f>
        <v>77.350000000000009</v>
      </c>
      <c r="AN12" s="40">
        <f t="shared" si="15"/>
        <v>75.803000000000011</v>
      </c>
      <c r="AO12" s="40">
        <f t="shared" si="16"/>
        <v>87.173450000000003</v>
      </c>
      <c r="AP12" s="40">
        <f t="shared" si="17"/>
        <v>85.429980999999998</v>
      </c>
      <c r="AQ12" s="38" t="s">
        <v>19</v>
      </c>
      <c r="AR12" s="34">
        <f>AR11-0.8</f>
        <v>91.850000000000009</v>
      </c>
      <c r="AS12" s="40">
        <f t="shared" si="18"/>
        <v>90.013000000000005</v>
      </c>
      <c r="AT12" s="40">
        <f t="shared" si="19"/>
        <v>105.6275</v>
      </c>
      <c r="AU12" s="40">
        <f t="shared" si="20"/>
        <v>103.51495</v>
      </c>
      <c r="AV12" s="38" t="s">
        <v>20</v>
      </c>
      <c r="AW12" s="34">
        <f>AW11-0.8</f>
        <v>107.35000000000001</v>
      </c>
      <c r="AX12" s="40">
        <f t="shared" si="21"/>
        <v>105.203</v>
      </c>
      <c r="AY12" s="40">
        <f t="shared" si="22"/>
        <v>123.4525</v>
      </c>
      <c r="AZ12" s="40">
        <f t="shared" si="23"/>
        <v>120.98345</v>
      </c>
      <c r="BA12" s="38" t="s">
        <v>21</v>
      </c>
      <c r="BB12" s="34">
        <f>BB11-0.8</f>
        <v>124.85000000000001</v>
      </c>
      <c r="BC12" s="40">
        <f t="shared" si="24"/>
        <v>122.35300000000001</v>
      </c>
      <c r="BD12" s="40">
        <f t="shared" si="25"/>
        <v>143.57749999999999</v>
      </c>
      <c r="BE12" s="40">
        <f t="shared" si="26"/>
        <v>140.70594999999997</v>
      </c>
      <c r="BF12" s="38" t="s">
        <v>22</v>
      </c>
      <c r="BG12" s="34">
        <f>BG11-0.8</f>
        <v>144.85</v>
      </c>
      <c r="BH12" s="40">
        <f t="shared" si="27"/>
        <v>141.953</v>
      </c>
      <c r="BI12" s="40">
        <f t="shared" si="28"/>
        <v>166.57749999999999</v>
      </c>
      <c r="BJ12" s="40">
        <f t="shared" si="29"/>
        <v>163.24594999999999</v>
      </c>
      <c r="BK12" s="38" t="s">
        <v>23</v>
      </c>
      <c r="BL12" s="34">
        <f>BL11-0.8</f>
        <v>165.85</v>
      </c>
      <c r="BM12" s="40">
        <f t="shared" si="30"/>
        <v>162.53299999999999</v>
      </c>
      <c r="BN12" s="40">
        <f t="shared" si="31"/>
        <v>190.72749999999999</v>
      </c>
      <c r="BO12" s="40">
        <f t="shared" si="32"/>
        <v>186.91295</v>
      </c>
      <c r="BP12" s="38" t="s">
        <v>24</v>
      </c>
      <c r="BQ12" s="34">
        <f>BQ11-0.8</f>
        <v>187.85</v>
      </c>
      <c r="BR12" s="40">
        <f t="shared" si="33"/>
        <v>184.09299999999999</v>
      </c>
      <c r="BS12" s="40">
        <f t="shared" si="34"/>
        <v>216.02749999999997</v>
      </c>
      <c r="BT12" s="40">
        <f t="shared" si="35"/>
        <v>211.70694999999998</v>
      </c>
      <c r="BU12" s="38" t="s">
        <v>25</v>
      </c>
      <c r="BV12" s="34">
        <f>BV11-0.8</f>
        <v>213.85</v>
      </c>
      <c r="BW12" s="40">
        <f t="shared" si="36"/>
        <v>209.57299999999998</v>
      </c>
      <c r="BX12" s="40">
        <f t="shared" si="37"/>
        <v>245.92749999999998</v>
      </c>
      <c r="BY12" s="40">
        <f t="shared" si="38"/>
        <v>241.00894999999997</v>
      </c>
      <c r="BZ12" s="38" t="s">
        <v>26</v>
      </c>
      <c r="CA12" s="34">
        <f>CA11-0.8</f>
        <v>245.85</v>
      </c>
      <c r="CB12" s="40">
        <f t="shared" si="39"/>
        <v>240.93299999999999</v>
      </c>
      <c r="CC12" s="40">
        <f t="shared" si="40"/>
        <v>282.72749999999996</v>
      </c>
      <c r="CD12" s="40">
        <f t="shared" si="41"/>
        <v>277.07294999999993</v>
      </c>
      <c r="CE12" s="38" t="s">
        <v>27</v>
      </c>
      <c r="CF12" s="34">
        <f>CF11-0.8</f>
        <v>280.84999999999997</v>
      </c>
      <c r="CG12" s="40">
        <f t="shared" si="42"/>
        <v>275.23299999999995</v>
      </c>
      <c r="CH12" s="40">
        <f t="shared" si="43"/>
        <v>322.97749999999996</v>
      </c>
      <c r="CI12" s="40">
        <f t="shared" si="44"/>
        <v>316.51794999999998</v>
      </c>
      <c r="CJ12" s="38" t="s">
        <v>28</v>
      </c>
      <c r="CK12" s="34">
        <f>CK11-0.8</f>
        <v>318.84999999999997</v>
      </c>
      <c r="CL12" s="40">
        <f t="shared" si="45"/>
        <v>312.47299999999996</v>
      </c>
      <c r="CM12" s="40">
        <f t="shared" si="46"/>
        <v>366.67749999999995</v>
      </c>
      <c r="CN12" s="40">
        <f t="shared" si="47"/>
        <v>359.34394999999995</v>
      </c>
      <c r="CO12" s="38" t="s">
        <v>29</v>
      </c>
      <c r="CP12" s="34">
        <f>CP11-0.8</f>
        <v>366.84999999999997</v>
      </c>
      <c r="CQ12" s="40">
        <f t="shared" si="48"/>
        <v>359.51299999999998</v>
      </c>
      <c r="CR12" s="40">
        <f t="shared" si="49"/>
        <v>421.87749999999994</v>
      </c>
      <c r="CS12" s="40">
        <f t="shared" si="50"/>
        <v>413.43994999999995</v>
      </c>
      <c r="CT12" s="38" t="s">
        <v>30</v>
      </c>
      <c r="CU12" s="34">
        <f>CU11-0.8</f>
        <v>468.84999999999997</v>
      </c>
      <c r="CV12" s="40">
        <f t="shared" si="51"/>
        <v>459.47299999999996</v>
      </c>
      <c r="CW12" s="40">
        <f t="shared" si="52"/>
        <v>539.1774999999999</v>
      </c>
      <c r="CX12" s="40">
        <f t="shared" si="53"/>
        <v>528.3939499999999</v>
      </c>
      <c r="CY12" s="38" t="s">
        <v>31</v>
      </c>
      <c r="CZ12" s="34">
        <f>CZ11-0.8</f>
        <v>583.85</v>
      </c>
      <c r="DA12" s="40">
        <f t="shared" si="54"/>
        <v>572.173</v>
      </c>
      <c r="DB12" s="40">
        <f t="shared" si="55"/>
        <v>671.42750000000001</v>
      </c>
      <c r="DC12" s="40">
        <f t="shared" si="56"/>
        <v>657.99895000000004</v>
      </c>
      <c r="DD12" s="38" t="s">
        <v>32</v>
      </c>
      <c r="DE12" s="34">
        <f>DE11-0.8</f>
        <v>748.85</v>
      </c>
      <c r="DF12" s="40">
        <f t="shared" si="57"/>
        <v>733.87300000000005</v>
      </c>
      <c r="DG12" s="40">
        <f t="shared" si="58"/>
        <v>861.17750000000001</v>
      </c>
      <c r="DH12" s="40">
        <f t="shared" si="59"/>
        <v>843.95394999999996</v>
      </c>
      <c r="DI12" s="38" t="s">
        <v>33</v>
      </c>
      <c r="DJ12" s="34">
        <f>DJ11-0.8</f>
        <v>983.85</v>
      </c>
      <c r="DK12" s="40">
        <f t="shared" si="60"/>
        <v>964.173</v>
      </c>
      <c r="DL12" s="40">
        <f t="shared" si="61"/>
        <v>1131.4275</v>
      </c>
      <c r="DM12" s="40">
        <f t="shared" si="62"/>
        <v>1108.7989499999999</v>
      </c>
      <c r="DN12" s="38"/>
      <c r="DO12" s="39"/>
      <c r="DP12" s="39"/>
      <c r="DQ12" s="39"/>
      <c r="DR12" s="39"/>
    </row>
    <row r="13" spans="1:122" s="28" customFormat="1" ht="20.149999999999999" customHeight="1" x14ac:dyDescent="0.25">
      <c r="A13" s="38" t="s">
        <v>2</v>
      </c>
      <c r="B13" s="38" t="s">
        <v>5</v>
      </c>
      <c r="C13" s="38" t="s">
        <v>7</v>
      </c>
      <c r="D13" s="34">
        <f>D12-0.8</f>
        <v>3.5500000000000007</v>
      </c>
      <c r="E13" s="40">
        <f t="shared" si="0"/>
        <v>3.4790000000000005</v>
      </c>
      <c r="F13" s="40">
        <f t="shared" si="1"/>
        <v>4.0825000000000005</v>
      </c>
      <c r="G13" s="39">
        <f t="shared" si="90"/>
        <v>4.0008500000000007</v>
      </c>
      <c r="H13" s="38" t="s">
        <v>8</v>
      </c>
      <c r="I13" s="34">
        <f>I12-0.8</f>
        <v>11.049999999999999</v>
      </c>
      <c r="J13" s="39">
        <f t="shared" si="2"/>
        <v>10.828999999999999</v>
      </c>
      <c r="K13" s="40">
        <f t="shared" si="3"/>
        <v>12.707499999999998</v>
      </c>
      <c r="L13" s="39">
        <f t="shared" si="91"/>
        <v>12.453349999999997</v>
      </c>
      <c r="M13" s="38" t="s">
        <v>13</v>
      </c>
      <c r="N13" s="34">
        <f>N12-0.8</f>
        <v>20.049999999999997</v>
      </c>
      <c r="O13" s="39">
        <f t="shared" si="4"/>
        <v>19.648999999999997</v>
      </c>
      <c r="P13" s="40">
        <f t="shared" si="5"/>
        <v>23.057499999999994</v>
      </c>
      <c r="Q13" s="39">
        <f t="shared" si="92"/>
        <v>22.596349999999994</v>
      </c>
      <c r="R13" s="38" t="s">
        <v>14</v>
      </c>
      <c r="S13" s="34">
        <f>S12-0.8</f>
        <v>29.799999999999997</v>
      </c>
      <c r="T13" s="39">
        <f t="shared" si="6"/>
        <v>29.203999999999997</v>
      </c>
      <c r="U13" s="39">
        <f t="shared" si="7"/>
        <v>34.269999999999996</v>
      </c>
      <c r="V13" s="39">
        <f t="shared" si="93"/>
        <v>33.584599999999995</v>
      </c>
      <c r="W13" s="38" t="s">
        <v>15</v>
      </c>
      <c r="X13" s="34">
        <f>X12-0.8</f>
        <v>40.300000000000004</v>
      </c>
      <c r="Y13" s="39">
        <f t="shared" si="8"/>
        <v>39.494000000000007</v>
      </c>
      <c r="Z13" s="40">
        <f t="shared" si="9"/>
        <v>46.344999999999999</v>
      </c>
      <c r="AA13" s="39">
        <f t="shared" si="94"/>
        <v>45.418099999999995</v>
      </c>
      <c r="AB13" s="38" t="s">
        <v>16</v>
      </c>
      <c r="AC13" s="34">
        <f>AC12-0.8</f>
        <v>51.550000000000004</v>
      </c>
      <c r="AD13" s="39">
        <f t="shared" si="10"/>
        <v>50.519000000000005</v>
      </c>
      <c r="AE13" s="40">
        <f t="shared" si="11"/>
        <v>59.282499999999999</v>
      </c>
      <c r="AF13" s="39">
        <f t="shared" si="95"/>
        <v>58.096849999999996</v>
      </c>
      <c r="AG13" s="38" t="s">
        <v>17</v>
      </c>
      <c r="AH13" s="34">
        <f>AH12-0.8</f>
        <v>63.550000000000011</v>
      </c>
      <c r="AI13" s="40">
        <f t="shared" si="12"/>
        <v>62.279000000000011</v>
      </c>
      <c r="AJ13" s="40">
        <f t="shared" si="13"/>
        <v>73.08250000000001</v>
      </c>
      <c r="AK13" s="40">
        <f t="shared" si="14"/>
        <v>71.620850000000004</v>
      </c>
      <c r="AL13" s="38" t="s">
        <v>18</v>
      </c>
      <c r="AM13" s="34">
        <f>AM12-0.8</f>
        <v>76.550000000000011</v>
      </c>
      <c r="AN13" s="40">
        <f t="shared" si="15"/>
        <v>75.019000000000005</v>
      </c>
      <c r="AO13" s="40">
        <f t="shared" si="16"/>
        <v>86.271850000000001</v>
      </c>
      <c r="AP13" s="40">
        <f t="shared" si="17"/>
        <v>84.546413000000001</v>
      </c>
      <c r="AQ13" s="38" t="s">
        <v>19</v>
      </c>
      <c r="AR13" s="34">
        <f>AR12-0.8</f>
        <v>91.050000000000011</v>
      </c>
      <c r="AS13" s="40">
        <f t="shared" si="18"/>
        <v>89.229000000000013</v>
      </c>
      <c r="AT13" s="40">
        <f t="shared" si="19"/>
        <v>104.70750000000001</v>
      </c>
      <c r="AU13" s="40">
        <f t="shared" si="20"/>
        <v>102.61335000000001</v>
      </c>
      <c r="AV13" s="38" t="s">
        <v>20</v>
      </c>
      <c r="AW13" s="34">
        <f>AW12-0.8</f>
        <v>106.55000000000001</v>
      </c>
      <c r="AX13" s="40">
        <f t="shared" si="21"/>
        <v>104.41900000000001</v>
      </c>
      <c r="AY13" s="40">
        <f t="shared" si="22"/>
        <v>122.5325</v>
      </c>
      <c r="AZ13" s="40">
        <f t="shared" si="23"/>
        <v>120.08185</v>
      </c>
      <c r="BA13" s="38" t="s">
        <v>21</v>
      </c>
      <c r="BB13" s="34">
        <f>BB12-0.8</f>
        <v>124.05000000000001</v>
      </c>
      <c r="BC13" s="40">
        <f t="shared" si="24"/>
        <v>121.569</v>
      </c>
      <c r="BD13" s="40">
        <f t="shared" si="25"/>
        <v>142.6575</v>
      </c>
      <c r="BE13" s="40">
        <f t="shared" si="26"/>
        <v>139.80435</v>
      </c>
      <c r="BF13" s="38" t="s">
        <v>22</v>
      </c>
      <c r="BG13" s="34">
        <f>BG12-0.8</f>
        <v>144.04999999999998</v>
      </c>
      <c r="BH13" s="40">
        <f t="shared" si="27"/>
        <v>141.16899999999998</v>
      </c>
      <c r="BI13" s="40">
        <f t="shared" si="28"/>
        <v>165.65749999999997</v>
      </c>
      <c r="BJ13" s="40">
        <f t="shared" si="29"/>
        <v>162.34434999999996</v>
      </c>
      <c r="BK13" s="38" t="s">
        <v>23</v>
      </c>
      <c r="BL13" s="34">
        <f>BL12-0.8</f>
        <v>165.04999999999998</v>
      </c>
      <c r="BM13" s="40">
        <f t="shared" si="30"/>
        <v>161.74899999999997</v>
      </c>
      <c r="BN13" s="40">
        <f t="shared" si="31"/>
        <v>189.80749999999998</v>
      </c>
      <c r="BO13" s="40">
        <f t="shared" si="32"/>
        <v>186.01134999999996</v>
      </c>
      <c r="BP13" s="38" t="s">
        <v>24</v>
      </c>
      <c r="BQ13" s="34">
        <f>BQ12-0.8</f>
        <v>187.04999999999998</v>
      </c>
      <c r="BR13" s="40">
        <f t="shared" si="33"/>
        <v>183.30899999999997</v>
      </c>
      <c r="BS13" s="40">
        <f t="shared" si="34"/>
        <v>215.10749999999996</v>
      </c>
      <c r="BT13" s="40">
        <f t="shared" si="35"/>
        <v>210.80534999999995</v>
      </c>
      <c r="BU13" s="38" t="s">
        <v>25</v>
      </c>
      <c r="BV13" s="34">
        <f>BV12-0.8</f>
        <v>213.04999999999998</v>
      </c>
      <c r="BW13" s="40">
        <f t="shared" si="36"/>
        <v>208.78899999999999</v>
      </c>
      <c r="BX13" s="40">
        <f t="shared" si="37"/>
        <v>245.00749999999996</v>
      </c>
      <c r="BY13" s="40">
        <f t="shared" si="38"/>
        <v>240.10734999999997</v>
      </c>
      <c r="BZ13" s="38" t="s">
        <v>26</v>
      </c>
      <c r="CA13" s="34">
        <f>CA12-0.8</f>
        <v>245.04999999999998</v>
      </c>
      <c r="CB13" s="40">
        <f t="shared" si="39"/>
        <v>240.14899999999997</v>
      </c>
      <c r="CC13" s="40">
        <f t="shared" si="40"/>
        <v>281.80749999999995</v>
      </c>
      <c r="CD13" s="40">
        <f t="shared" si="41"/>
        <v>276.17134999999996</v>
      </c>
      <c r="CE13" s="38" t="s">
        <v>27</v>
      </c>
      <c r="CF13" s="34">
        <f>CF12-0.8</f>
        <v>280.04999999999995</v>
      </c>
      <c r="CG13" s="40">
        <f t="shared" si="42"/>
        <v>274.44899999999996</v>
      </c>
      <c r="CH13" s="40">
        <f t="shared" si="43"/>
        <v>322.05749999999995</v>
      </c>
      <c r="CI13" s="40">
        <f t="shared" si="44"/>
        <v>315.61634999999995</v>
      </c>
      <c r="CJ13" s="38" t="s">
        <v>28</v>
      </c>
      <c r="CK13" s="34">
        <f>CK12-0.8</f>
        <v>318.04999999999995</v>
      </c>
      <c r="CL13" s="40">
        <f t="shared" si="45"/>
        <v>311.68899999999996</v>
      </c>
      <c r="CM13" s="40">
        <f t="shared" si="46"/>
        <v>365.75749999999994</v>
      </c>
      <c r="CN13" s="40">
        <f t="shared" si="47"/>
        <v>358.44234999999992</v>
      </c>
      <c r="CO13" s="38" t="s">
        <v>29</v>
      </c>
      <c r="CP13" s="34">
        <f>CP12-0.8</f>
        <v>366.04999999999995</v>
      </c>
      <c r="CQ13" s="40">
        <f t="shared" si="48"/>
        <v>358.72899999999993</v>
      </c>
      <c r="CR13" s="40">
        <f t="shared" si="49"/>
        <v>420.95749999999992</v>
      </c>
      <c r="CS13" s="40">
        <f t="shared" si="50"/>
        <v>412.53834999999992</v>
      </c>
      <c r="CT13" s="38" t="s">
        <v>30</v>
      </c>
      <c r="CU13" s="34">
        <f>CU12-0.8</f>
        <v>468.04999999999995</v>
      </c>
      <c r="CV13" s="40">
        <f t="shared" si="51"/>
        <v>458.68899999999996</v>
      </c>
      <c r="CW13" s="40">
        <f t="shared" si="52"/>
        <v>538.25749999999994</v>
      </c>
      <c r="CX13" s="40">
        <f t="shared" si="53"/>
        <v>527.49234999999987</v>
      </c>
      <c r="CY13" s="38" t="s">
        <v>31</v>
      </c>
      <c r="CZ13" s="34">
        <f>CZ12-0.8</f>
        <v>583.05000000000007</v>
      </c>
      <c r="DA13" s="40">
        <f t="shared" si="54"/>
        <v>571.38900000000001</v>
      </c>
      <c r="DB13" s="40">
        <f t="shared" si="55"/>
        <v>670.50750000000005</v>
      </c>
      <c r="DC13" s="40">
        <f t="shared" si="56"/>
        <v>657.09735000000001</v>
      </c>
      <c r="DD13" s="38" t="s">
        <v>32</v>
      </c>
      <c r="DE13" s="34">
        <f>DE12-0.8</f>
        <v>748.05000000000007</v>
      </c>
      <c r="DF13" s="40">
        <f t="shared" si="57"/>
        <v>733.08900000000006</v>
      </c>
      <c r="DG13" s="40">
        <f t="shared" si="58"/>
        <v>860.25750000000005</v>
      </c>
      <c r="DH13" s="40">
        <f t="shared" si="59"/>
        <v>843.05235000000005</v>
      </c>
      <c r="DI13" s="38" t="s">
        <v>33</v>
      </c>
      <c r="DJ13" s="34">
        <f>DJ12-0.8</f>
        <v>983.05000000000007</v>
      </c>
      <c r="DK13" s="40">
        <f t="shared" si="60"/>
        <v>963.38900000000001</v>
      </c>
      <c r="DL13" s="40">
        <f t="shared" si="61"/>
        <v>1130.5074999999999</v>
      </c>
      <c r="DM13" s="40">
        <f t="shared" si="62"/>
        <v>1107.89735</v>
      </c>
      <c r="DN13" s="38"/>
      <c r="DO13" s="39"/>
      <c r="DP13" s="39"/>
      <c r="DQ13" s="39"/>
      <c r="DR13" s="39"/>
    </row>
    <row r="14" spans="1:122" s="28" customFormat="1" ht="20.149999999999999" customHeight="1" x14ac:dyDescent="0.25">
      <c r="A14" s="38" t="s">
        <v>2</v>
      </c>
      <c r="B14" s="38" t="s">
        <v>6</v>
      </c>
      <c r="C14" s="38" t="s">
        <v>7</v>
      </c>
      <c r="D14" s="34">
        <f>D13-0.8</f>
        <v>2.7500000000000009</v>
      </c>
      <c r="E14" s="40">
        <f t="shared" si="0"/>
        <v>2.6950000000000007</v>
      </c>
      <c r="F14" s="40">
        <f t="shared" si="1"/>
        <v>3.162500000000001</v>
      </c>
      <c r="G14" s="39">
        <f t="shared" si="90"/>
        <v>3.0992500000000009</v>
      </c>
      <c r="H14" s="38" t="s">
        <v>8</v>
      </c>
      <c r="I14" s="34">
        <f>I13-0.8</f>
        <v>10.249999999999998</v>
      </c>
      <c r="J14" s="39">
        <f t="shared" si="2"/>
        <v>10.044999999999998</v>
      </c>
      <c r="K14" s="40">
        <f t="shared" si="3"/>
        <v>11.787499999999998</v>
      </c>
      <c r="L14" s="39">
        <f t="shared" si="91"/>
        <v>11.551749999999998</v>
      </c>
      <c r="M14" s="38" t="s">
        <v>13</v>
      </c>
      <c r="N14" s="34">
        <f>N13-0.8</f>
        <v>19.249999999999996</v>
      </c>
      <c r="O14" s="39">
        <f t="shared" si="4"/>
        <v>18.864999999999995</v>
      </c>
      <c r="P14" s="40">
        <f t="shared" si="5"/>
        <v>22.137499999999996</v>
      </c>
      <c r="Q14" s="39">
        <f t="shared" si="92"/>
        <v>21.694749999999996</v>
      </c>
      <c r="R14" s="38" t="s">
        <v>14</v>
      </c>
      <c r="S14" s="34">
        <f>S13-0.8</f>
        <v>28.999999999999996</v>
      </c>
      <c r="T14" s="39">
        <f t="shared" si="6"/>
        <v>28.419999999999995</v>
      </c>
      <c r="U14" s="39">
        <f t="shared" si="7"/>
        <v>33.349999999999994</v>
      </c>
      <c r="V14" s="39">
        <f t="shared" si="93"/>
        <v>32.682999999999993</v>
      </c>
      <c r="W14" s="38" t="s">
        <v>15</v>
      </c>
      <c r="X14" s="34">
        <f>X13-0.8</f>
        <v>39.500000000000007</v>
      </c>
      <c r="Y14" s="39">
        <f t="shared" si="8"/>
        <v>38.710000000000008</v>
      </c>
      <c r="Z14" s="40">
        <f t="shared" si="9"/>
        <v>45.425000000000004</v>
      </c>
      <c r="AA14" s="39">
        <f t="shared" si="94"/>
        <v>44.516500000000001</v>
      </c>
      <c r="AB14" s="38" t="s">
        <v>16</v>
      </c>
      <c r="AC14" s="34">
        <f>AC13-0.8</f>
        <v>50.750000000000007</v>
      </c>
      <c r="AD14" s="39">
        <f t="shared" si="10"/>
        <v>49.735000000000007</v>
      </c>
      <c r="AE14" s="40">
        <f t="shared" si="11"/>
        <v>58.362500000000004</v>
      </c>
      <c r="AF14" s="39">
        <f t="shared" si="95"/>
        <v>57.195250000000001</v>
      </c>
      <c r="AG14" s="38" t="s">
        <v>17</v>
      </c>
      <c r="AH14" s="34">
        <f>AH13-0.8</f>
        <v>62.750000000000014</v>
      </c>
      <c r="AI14" s="40">
        <f t="shared" si="12"/>
        <v>61.495000000000012</v>
      </c>
      <c r="AJ14" s="40">
        <f t="shared" si="13"/>
        <v>72.162500000000009</v>
      </c>
      <c r="AK14" s="40">
        <f t="shared" si="14"/>
        <v>70.719250000000002</v>
      </c>
      <c r="AL14" s="38" t="s">
        <v>18</v>
      </c>
      <c r="AM14" s="34">
        <f>AM13-0.8</f>
        <v>75.750000000000014</v>
      </c>
      <c r="AN14" s="40">
        <f t="shared" si="15"/>
        <v>74.235000000000014</v>
      </c>
      <c r="AO14" s="40">
        <f t="shared" si="16"/>
        <v>85.370250000000013</v>
      </c>
      <c r="AP14" s="40">
        <f t="shared" si="17"/>
        <v>83.662845000000004</v>
      </c>
      <c r="AQ14" s="38" t="s">
        <v>19</v>
      </c>
      <c r="AR14" s="34">
        <f>AR13-0.8</f>
        <v>90.250000000000014</v>
      </c>
      <c r="AS14" s="40">
        <f t="shared" si="18"/>
        <v>88.445000000000007</v>
      </c>
      <c r="AT14" s="40">
        <f t="shared" si="19"/>
        <v>103.78750000000001</v>
      </c>
      <c r="AU14" s="40">
        <f t="shared" si="20"/>
        <v>101.71175000000001</v>
      </c>
      <c r="AV14" s="38" t="s">
        <v>20</v>
      </c>
      <c r="AW14" s="34">
        <f>AW13-0.8</f>
        <v>105.75000000000001</v>
      </c>
      <c r="AX14" s="40">
        <f t="shared" si="21"/>
        <v>103.63500000000001</v>
      </c>
      <c r="AY14" s="40">
        <f t="shared" si="22"/>
        <v>121.61250000000001</v>
      </c>
      <c r="AZ14" s="40">
        <f t="shared" si="23"/>
        <v>119.18025000000002</v>
      </c>
      <c r="BA14" s="38" t="s">
        <v>21</v>
      </c>
      <c r="BB14" s="34">
        <f>BB13-0.8</f>
        <v>123.25000000000001</v>
      </c>
      <c r="BC14" s="40">
        <f t="shared" si="24"/>
        <v>120.78500000000001</v>
      </c>
      <c r="BD14" s="40">
        <f t="shared" si="25"/>
        <v>141.73750000000001</v>
      </c>
      <c r="BE14" s="40">
        <f t="shared" si="26"/>
        <v>138.90275</v>
      </c>
      <c r="BF14" s="38" t="s">
        <v>22</v>
      </c>
      <c r="BG14" s="34">
        <f>BG13-0.8</f>
        <v>143.24999999999997</v>
      </c>
      <c r="BH14" s="40">
        <f t="shared" si="27"/>
        <v>140.38499999999996</v>
      </c>
      <c r="BI14" s="40">
        <f t="shared" si="28"/>
        <v>164.73749999999995</v>
      </c>
      <c r="BJ14" s="40">
        <f t="shared" si="29"/>
        <v>161.44274999999996</v>
      </c>
      <c r="BK14" s="38" t="s">
        <v>23</v>
      </c>
      <c r="BL14" s="34">
        <f>BL13-0.8</f>
        <v>164.24999999999997</v>
      </c>
      <c r="BM14" s="40">
        <f t="shared" si="30"/>
        <v>160.96499999999997</v>
      </c>
      <c r="BN14" s="40">
        <f t="shared" si="31"/>
        <v>188.88749999999996</v>
      </c>
      <c r="BO14" s="40">
        <f t="shared" si="32"/>
        <v>185.10974999999996</v>
      </c>
      <c r="BP14" s="38" t="s">
        <v>24</v>
      </c>
      <c r="BQ14" s="34">
        <f>BQ13-0.8</f>
        <v>186.24999999999997</v>
      </c>
      <c r="BR14" s="40">
        <f t="shared" si="33"/>
        <v>182.52499999999998</v>
      </c>
      <c r="BS14" s="40">
        <f t="shared" si="34"/>
        <v>214.18749999999994</v>
      </c>
      <c r="BT14" s="40">
        <f t="shared" si="35"/>
        <v>209.90374999999995</v>
      </c>
      <c r="BU14" s="38" t="s">
        <v>25</v>
      </c>
      <c r="BV14" s="34">
        <f>BV13-0.8</f>
        <v>212.24999999999997</v>
      </c>
      <c r="BW14" s="40">
        <f t="shared" si="36"/>
        <v>208.00499999999997</v>
      </c>
      <c r="BX14" s="40">
        <f t="shared" si="37"/>
        <v>244.08749999999995</v>
      </c>
      <c r="BY14" s="40">
        <f t="shared" si="38"/>
        <v>239.20574999999994</v>
      </c>
      <c r="BZ14" s="38" t="s">
        <v>26</v>
      </c>
      <c r="CA14" s="34">
        <f>CA13-0.8</f>
        <v>244.24999999999997</v>
      </c>
      <c r="CB14" s="40">
        <f t="shared" si="39"/>
        <v>239.36499999999998</v>
      </c>
      <c r="CC14" s="40">
        <f t="shared" si="40"/>
        <v>280.88749999999993</v>
      </c>
      <c r="CD14" s="40">
        <f t="shared" si="41"/>
        <v>275.26974999999993</v>
      </c>
      <c r="CE14" s="38" t="s">
        <v>27</v>
      </c>
      <c r="CF14" s="34">
        <f>CF13-0.8</f>
        <v>279.24999999999994</v>
      </c>
      <c r="CG14" s="40">
        <f t="shared" si="42"/>
        <v>273.66499999999996</v>
      </c>
      <c r="CH14" s="40">
        <f t="shared" si="43"/>
        <v>321.13749999999993</v>
      </c>
      <c r="CI14" s="40">
        <f t="shared" si="44"/>
        <v>314.71474999999992</v>
      </c>
      <c r="CJ14" s="38" t="s">
        <v>28</v>
      </c>
      <c r="CK14" s="34">
        <f>CK13-0.8</f>
        <v>317.24999999999994</v>
      </c>
      <c r="CL14" s="40">
        <f t="shared" si="45"/>
        <v>310.90499999999992</v>
      </c>
      <c r="CM14" s="40">
        <f t="shared" si="46"/>
        <v>364.83749999999992</v>
      </c>
      <c r="CN14" s="40">
        <f t="shared" si="47"/>
        <v>357.54074999999989</v>
      </c>
      <c r="CO14" s="38" t="s">
        <v>29</v>
      </c>
      <c r="CP14" s="34">
        <f>CP13-0.8</f>
        <v>365.24999999999994</v>
      </c>
      <c r="CQ14" s="40">
        <f t="shared" si="48"/>
        <v>357.94499999999994</v>
      </c>
      <c r="CR14" s="40">
        <f t="shared" si="49"/>
        <v>420.03749999999991</v>
      </c>
      <c r="CS14" s="40">
        <f t="shared" si="50"/>
        <v>411.63674999999989</v>
      </c>
      <c r="CT14" s="38" t="s">
        <v>30</v>
      </c>
      <c r="CU14" s="34">
        <f>CU13-0.8</f>
        <v>467.24999999999994</v>
      </c>
      <c r="CV14" s="40">
        <f t="shared" si="51"/>
        <v>457.90499999999992</v>
      </c>
      <c r="CW14" s="40">
        <f t="shared" si="52"/>
        <v>537.33749999999986</v>
      </c>
      <c r="CX14" s="40">
        <f t="shared" si="53"/>
        <v>526.59074999999984</v>
      </c>
      <c r="CY14" s="38" t="s">
        <v>31</v>
      </c>
      <c r="CZ14" s="34">
        <f>CZ13-0.8</f>
        <v>582.25000000000011</v>
      </c>
      <c r="DA14" s="40">
        <f t="shared" si="54"/>
        <v>570.60500000000013</v>
      </c>
      <c r="DB14" s="40">
        <f t="shared" si="55"/>
        <v>669.58750000000009</v>
      </c>
      <c r="DC14" s="40">
        <f t="shared" si="56"/>
        <v>656.19575000000009</v>
      </c>
      <c r="DD14" s="38" t="s">
        <v>32</v>
      </c>
      <c r="DE14" s="34">
        <f>DE13-0.8</f>
        <v>747.25000000000011</v>
      </c>
      <c r="DF14" s="40">
        <f t="shared" si="57"/>
        <v>732.30500000000006</v>
      </c>
      <c r="DG14" s="40">
        <f t="shared" si="58"/>
        <v>859.33750000000009</v>
      </c>
      <c r="DH14" s="40">
        <f t="shared" si="59"/>
        <v>842.15075000000013</v>
      </c>
      <c r="DI14" s="38" t="s">
        <v>33</v>
      </c>
      <c r="DJ14" s="34">
        <f>DJ13-0.8</f>
        <v>982.25000000000011</v>
      </c>
      <c r="DK14" s="40">
        <f>DJ14*(1-$B$2)</f>
        <v>962.60500000000013</v>
      </c>
      <c r="DL14" s="40">
        <f t="shared" si="61"/>
        <v>1129.5875000000001</v>
      </c>
      <c r="DM14" s="40">
        <f t="shared" si="62"/>
        <v>1106.99575</v>
      </c>
      <c r="DN14" s="38"/>
      <c r="DO14" s="39"/>
      <c r="DP14" s="39"/>
      <c r="DQ14" s="39"/>
      <c r="DR14" s="39"/>
    </row>
    <row r="15" spans="1:122" s="19" customFormat="1" ht="20.149999999999999" customHeight="1" x14ac:dyDescent="0.35">
      <c r="A15" s="17" t="s">
        <v>7</v>
      </c>
      <c r="B15" s="17" t="s">
        <v>1</v>
      </c>
      <c r="C15" s="17" t="s">
        <v>8</v>
      </c>
      <c r="D15" s="34">
        <v>7.5</v>
      </c>
      <c r="E15" s="18">
        <f t="shared" si="0"/>
        <v>7.35</v>
      </c>
      <c r="F15" s="18">
        <f t="shared" si="1"/>
        <v>8.625</v>
      </c>
      <c r="G15" s="18">
        <f t="shared" si="90"/>
        <v>8.4525000000000006</v>
      </c>
      <c r="H15" s="17" t="s">
        <v>13</v>
      </c>
      <c r="I15" s="34">
        <v>16.5</v>
      </c>
      <c r="J15" s="18">
        <f t="shared" si="2"/>
        <v>16.169999999999998</v>
      </c>
      <c r="K15" s="18">
        <f t="shared" si="3"/>
        <v>18.974999999999998</v>
      </c>
      <c r="L15" s="18">
        <f t="shared" si="91"/>
        <v>18.595499999999998</v>
      </c>
      <c r="M15" s="17" t="s">
        <v>14</v>
      </c>
      <c r="N15" s="34">
        <v>26.25</v>
      </c>
      <c r="O15" s="18">
        <f t="shared" si="4"/>
        <v>25.724999999999998</v>
      </c>
      <c r="P15" s="18">
        <f t="shared" si="5"/>
        <v>30.187499999999996</v>
      </c>
      <c r="Q15" s="18">
        <f t="shared" si="92"/>
        <v>29.583749999999995</v>
      </c>
      <c r="R15" s="17" t="s">
        <v>15</v>
      </c>
      <c r="S15" s="34">
        <v>36.75</v>
      </c>
      <c r="T15" s="18">
        <f t="shared" si="6"/>
        <v>36.015000000000001</v>
      </c>
      <c r="U15" s="18">
        <f t="shared" si="7"/>
        <v>42.262499999999996</v>
      </c>
      <c r="V15" s="18">
        <f t="shared" si="93"/>
        <v>41.417249999999996</v>
      </c>
      <c r="W15" s="17" t="s">
        <v>16</v>
      </c>
      <c r="X15" s="34">
        <v>48</v>
      </c>
      <c r="Y15" s="18">
        <f t="shared" si="8"/>
        <v>47.04</v>
      </c>
      <c r="Z15" s="18">
        <f t="shared" si="9"/>
        <v>55.199999999999996</v>
      </c>
      <c r="AA15" s="18">
        <f t="shared" si="94"/>
        <v>54.095999999999997</v>
      </c>
      <c r="AB15" s="17" t="s">
        <v>17</v>
      </c>
      <c r="AC15" s="34">
        <v>60</v>
      </c>
      <c r="AD15" s="18">
        <f t="shared" si="10"/>
        <v>58.8</v>
      </c>
      <c r="AE15" s="18">
        <f t="shared" si="11"/>
        <v>69</v>
      </c>
      <c r="AF15" s="18">
        <f t="shared" si="95"/>
        <v>67.62</v>
      </c>
      <c r="AG15" s="17" t="s">
        <v>18</v>
      </c>
      <c r="AH15" s="34">
        <v>73</v>
      </c>
      <c r="AI15" s="18">
        <f t="shared" si="12"/>
        <v>71.539999999999992</v>
      </c>
      <c r="AJ15" s="18">
        <f t="shared" si="13"/>
        <v>83.949999999999989</v>
      </c>
      <c r="AK15" s="18">
        <f t="shared" si="14"/>
        <v>82.270999999999987</v>
      </c>
      <c r="AL15" s="17" t="s">
        <v>19</v>
      </c>
      <c r="AM15" s="34">
        <v>87.5</v>
      </c>
      <c r="AN15" s="18">
        <f t="shared" si="15"/>
        <v>85.75</v>
      </c>
      <c r="AO15" s="18">
        <f t="shared" si="16"/>
        <v>98.612499999999997</v>
      </c>
      <c r="AP15" s="18">
        <f t="shared" si="17"/>
        <v>96.640249999999995</v>
      </c>
      <c r="AQ15" s="17" t="s">
        <v>20</v>
      </c>
      <c r="AR15" s="34">
        <v>103</v>
      </c>
      <c r="AS15" s="18">
        <f t="shared" si="18"/>
        <v>100.94</v>
      </c>
      <c r="AT15" s="18">
        <f t="shared" si="19"/>
        <v>118.44999999999999</v>
      </c>
      <c r="AU15" s="18">
        <f t="shared" si="20"/>
        <v>116.08099999999999</v>
      </c>
      <c r="AV15" s="17" t="s">
        <v>21</v>
      </c>
      <c r="AW15" s="34">
        <v>120.5</v>
      </c>
      <c r="AX15" s="18">
        <f t="shared" si="21"/>
        <v>118.09</v>
      </c>
      <c r="AY15" s="18">
        <f t="shared" si="22"/>
        <v>138.57499999999999</v>
      </c>
      <c r="AZ15" s="18">
        <f t="shared" si="23"/>
        <v>135.80349999999999</v>
      </c>
      <c r="BA15" s="17" t="s">
        <v>22</v>
      </c>
      <c r="BB15" s="34">
        <v>140.5</v>
      </c>
      <c r="BC15" s="18">
        <f t="shared" si="24"/>
        <v>137.69</v>
      </c>
      <c r="BD15" s="18">
        <f t="shared" si="25"/>
        <v>161.57499999999999</v>
      </c>
      <c r="BE15" s="18">
        <f t="shared" si="26"/>
        <v>158.34349999999998</v>
      </c>
      <c r="BF15" s="17" t="s">
        <v>23</v>
      </c>
      <c r="BG15" s="34">
        <v>161.5</v>
      </c>
      <c r="BH15" s="18">
        <f t="shared" si="27"/>
        <v>158.27000000000001</v>
      </c>
      <c r="BI15" s="18">
        <f t="shared" si="28"/>
        <v>185.72499999999999</v>
      </c>
      <c r="BJ15" s="18">
        <f t="shared" si="29"/>
        <v>182.01049999999998</v>
      </c>
      <c r="BK15" s="17" t="s">
        <v>24</v>
      </c>
      <c r="BL15" s="34">
        <v>183.5</v>
      </c>
      <c r="BM15" s="18">
        <f t="shared" si="30"/>
        <v>179.82999999999998</v>
      </c>
      <c r="BN15" s="18">
        <f t="shared" si="31"/>
        <v>211.02499999999998</v>
      </c>
      <c r="BO15" s="18">
        <f t="shared" si="32"/>
        <v>206.80449999999996</v>
      </c>
      <c r="BP15" s="17" t="s">
        <v>25</v>
      </c>
      <c r="BQ15" s="34">
        <v>209.5</v>
      </c>
      <c r="BR15" s="18">
        <f t="shared" si="33"/>
        <v>205.31</v>
      </c>
      <c r="BS15" s="18">
        <f t="shared" si="34"/>
        <v>240.92499999999998</v>
      </c>
      <c r="BT15" s="18">
        <f t="shared" si="35"/>
        <v>236.10649999999998</v>
      </c>
      <c r="BU15" s="17" t="s">
        <v>26</v>
      </c>
      <c r="BV15" s="34">
        <v>241.5</v>
      </c>
      <c r="BW15" s="18">
        <f t="shared" si="36"/>
        <v>236.67</v>
      </c>
      <c r="BX15" s="18">
        <f t="shared" si="37"/>
        <v>277.72499999999997</v>
      </c>
      <c r="BY15" s="18">
        <f t="shared" si="38"/>
        <v>272.17049999999995</v>
      </c>
      <c r="BZ15" s="17" t="s">
        <v>27</v>
      </c>
      <c r="CA15" s="34">
        <v>276.5</v>
      </c>
      <c r="CB15" s="18">
        <f t="shared" si="39"/>
        <v>270.96999999999997</v>
      </c>
      <c r="CC15" s="18">
        <f t="shared" si="40"/>
        <v>317.97499999999997</v>
      </c>
      <c r="CD15" s="18">
        <f t="shared" si="41"/>
        <v>311.61549999999994</v>
      </c>
      <c r="CE15" s="17" t="s">
        <v>28</v>
      </c>
      <c r="CF15" s="34">
        <v>314.5</v>
      </c>
      <c r="CG15" s="18">
        <f t="shared" si="42"/>
        <v>308.20999999999998</v>
      </c>
      <c r="CH15" s="18">
        <f t="shared" si="43"/>
        <v>361.67499999999995</v>
      </c>
      <c r="CI15" s="18">
        <f t="shared" si="44"/>
        <v>354.44149999999996</v>
      </c>
      <c r="CJ15" s="17" t="s">
        <v>29</v>
      </c>
      <c r="CK15" s="34">
        <v>362.5</v>
      </c>
      <c r="CL15" s="18">
        <f t="shared" si="45"/>
        <v>355.25</v>
      </c>
      <c r="CM15" s="18">
        <f t="shared" si="46"/>
        <v>416.87499999999994</v>
      </c>
      <c r="CN15" s="18">
        <f t="shared" si="47"/>
        <v>408.53749999999991</v>
      </c>
      <c r="CO15" s="17" t="s">
        <v>30</v>
      </c>
      <c r="CP15" s="34">
        <v>464.5</v>
      </c>
      <c r="CQ15" s="18">
        <f t="shared" si="48"/>
        <v>455.21</v>
      </c>
      <c r="CR15" s="18">
        <f t="shared" si="49"/>
        <v>534.17499999999995</v>
      </c>
      <c r="CS15" s="18">
        <f t="shared" si="50"/>
        <v>523.49149999999997</v>
      </c>
      <c r="CT15" s="17" t="s">
        <v>31</v>
      </c>
      <c r="CU15" s="34">
        <v>579.5</v>
      </c>
      <c r="CV15" s="18">
        <f t="shared" si="51"/>
        <v>567.91</v>
      </c>
      <c r="CW15" s="18">
        <f t="shared" si="52"/>
        <v>666.42499999999995</v>
      </c>
      <c r="CX15" s="18">
        <f t="shared" si="53"/>
        <v>653.09649999999999</v>
      </c>
      <c r="CY15" s="17" t="s">
        <v>32</v>
      </c>
      <c r="CZ15" s="34">
        <v>744.5</v>
      </c>
      <c r="DA15" s="18">
        <f t="shared" si="54"/>
        <v>729.61</v>
      </c>
      <c r="DB15" s="18">
        <f t="shared" si="55"/>
        <v>856.17499999999995</v>
      </c>
      <c r="DC15" s="18">
        <f t="shared" si="56"/>
        <v>839.05149999999992</v>
      </c>
      <c r="DD15" s="17" t="s">
        <v>33</v>
      </c>
      <c r="DE15" s="34">
        <v>979.5</v>
      </c>
      <c r="DF15" s="18">
        <f t="shared" si="57"/>
        <v>959.91</v>
      </c>
      <c r="DG15" s="18">
        <f t="shared" si="58"/>
        <v>1126.425</v>
      </c>
      <c r="DH15" s="18">
        <f t="shared" si="59"/>
        <v>1103.8964999999998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49999999999999" customHeight="1" x14ac:dyDescent="0.25">
      <c r="A16" s="17" t="s">
        <v>7</v>
      </c>
      <c r="B16" s="17" t="s">
        <v>3</v>
      </c>
      <c r="C16" s="17" t="s">
        <v>8</v>
      </c>
      <c r="D16" s="34">
        <f>D15-1.6</f>
        <v>5.9</v>
      </c>
      <c r="E16" s="18">
        <f t="shared" si="0"/>
        <v>5.782</v>
      </c>
      <c r="F16" s="18">
        <f t="shared" si="1"/>
        <v>6.7850000000000001</v>
      </c>
      <c r="G16" s="34">
        <f t="shared" si="90"/>
        <v>6.6493000000000002</v>
      </c>
      <c r="H16" s="17" t="s">
        <v>13</v>
      </c>
      <c r="I16" s="34">
        <f>I15-1.6</f>
        <v>14.9</v>
      </c>
      <c r="J16" s="34">
        <f t="shared" si="2"/>
        <v>14.602</v>
      </c>
      <c r="K16" s="18">
        <f t="shared" si="3"/>
        <v>17.134999999999998</v>
      </c>
      <c r="L16" s="34">
        <f t="shared" si="91"/>
        <v>16.792299999999997</v>
      </c>
      <c r="M16" s="17" t="s">
        <v>14</v>
      </c>
      <c r="N16" s="34">
        <f>N15-1.6</f>
        <v>24.65</v>
      </c>
      <c r="O16" s="34">
        <f t="shared" si="4"/>
        <v>24.156999999999996</v>
      </c>
      <c r="P16" s="18">
        <f t="shared" si="5"/>
        <v>28.347499999999997</v>
      </c>
      <c r="Q16" s="34">
        <f t="shared" si="92"/>
        <v>27.780549999999995</v>
      </c>
      <c r="R16" s="17" t="s">
        <v>15</v>
      </c>
      <c r="S16" s="34">
        <f>S15-1.6</f>
        <v>35.15</v>
      </c>
      <c r="T16" s="34">
        <f t="shared" si="6"/>
        <v>34.446999999999996</v>
      </c>
      <c r="U16" s="18">
        <f t="shared" si="7"/>
        <v>40.422499999999992</v>
      </c>
      <c r="V16" s="34">
        <f t="shared" si="93"/>
        <v>39.614049999999992</v>
      </c>
      <c r="W16" s="17" t="s">
        <v>16</v>
      </c>
      <c r="X16" s="34">
        <f>X15-1.6</f>
        <v>46.4</v>
      </c>
      <c r="Y16" s="34">
        <f t="shared" si="8"/>
        <v>45.472000000000001</v>
      </c>
      <c r="Z16" s="18">
        <f t="shared" si="9"/>
        <v>53.359999999999992</v>
      </c>
      <c r="AA16" s="34">
        <f t="shared" si="94"/>
        <v>52.292799999999993</v>
      </c>
      <c r="AB16" s="17" t="s">
        <v>17</v>
      </c>
      <c r="AC16" s="34">
        <f>AC15-1.6</f>
        <v>58.4</v>
      </c>
      <c r="AD16" s="34">
        <f t="shared" si="10"/>
        <v>57.231999999999999</v>
      </c>
      <c r="AE16" s="18">
        <f t="shared" si="11"/>
        <v>67.16</v>
      </c>
      <c r="AF16" s="34">
        <f t="shared" si="95"/>
        <v>65.816800000000001</v>
      </c>
      <c r="AG16" s="17" t="s">
        <v>18</v>
      </c>
      <c r="AH16" s="34">
        <f>AH15-1.6</f>
        <v>71.400000000000006</v>
      </c>
      <c r="AI16" s="18">
        <f t="shared" si="12"/>
        <v>69.972000000000008</v>
      </c>
      <c r="AJ16" s="18">
        <f t="shared" si="13"/>
        <v>82.11</v>
      </c>
      <c r="AK16" s="18">
        <f t="shared" si="14"/>
        <v>80.467799999999997</v>
      </c>
      <c r="AL16" s="17" t="s">
        <v>19</v>
      </c>
      <c r="AM16" s="34">
        <f>AM15-1.6</f>
        <v>85.9</v>
      </c>
      <c r="AN16" s="18">
        <f t="shared" si="15"/>
        <v>84.182000000000002</v>
      </c>
      <c r="AO16" s="18">
        <f t="shared" si="16"/>
        <v>96.809299999999993</v>
      </c>
      <c r="AP16" s="18">
        <f t="shared" si="17"/>
        <v>94.873113999999987</v>
      </c>
      <c r="AQ16" s="17" t="s">
        <v>20</v>
      </c>
      <c r="AR16" s="34">
        <f>AR15-1.6</f>
        <v>101.4</v>
      </c>
      <c r="AS16" s="18">
        <f t="shared" si="18"/>
        <v>99.372</v>
      </c>
      <c r="AT16" s="18">
        <f t="shared" si="19"/>
        <v>116.61</v>
      </c>
      <c r="AU16" s="18">
        <f t="shared" si="20"/>
        <v>114.2778</v>
      </c>
      <c r="AV16" s="17" t="s">
        <v>21</v>
      </c>
      <c r="AW16" s="34">
        <f>AW15-1.6</f>
        <v>118.9</v>
      </c>
      <c r="AX16" s="18">
        <f t="shared" si="21"/>
        <v>116.52200000000001</v>
      </c>
      <c r="AY16" s="18">
        <f t="shared" si="22"/>
        <v>136.73499999999999</v>
      </c>
      <c r="AZ16" s="18">
        <f t="shared" si="23"/>
        <v>134.00029999999998</v>
      </c>
      <c r="BA16" s="17" t="s">
        <v>22</v>
      </c>
      <c r="BB16" s="34">
        <f>BB15-1.6</f>
        <v>138.9</v>
      </c>
      <c r="BC16" s="18">
        <f t="shared" si="24"/>
        <v>136.12200000000001</v>
      </c>
      <c r="BD16" s="18">
        <f t="shared" si="25"/>
        <v>159.73499999999999</v>
      </c>
      <c r="BE16" s="18">
        <f t="shared" si="26"/>
        <v>156.54029999999997</v>
      </c>
      <c r="BF16" s="17" t="s">
        <v>23</v>
      </c>
      <c r="BG16" s="34">
        <f>BG15-1.6</f>
        <v>159.9</v>
      </c>
      <c r="BH16" s="18">
        <f t="shared" si="27"/>
        <v>156.702</v>
      </c>
      <c r="BI16" s="18">
        <f t="shared" si="28"/>
        <v>183.88499999999999</v>
      </c>
      <c r="BJ16" s="18">
        <f t="shared" si="29"/>
        <v>180.20729999999998</v>
      </c>
      <c r="BK16" s="17" t="s">
        <v>24</v>
      </c>
      <c r="BL16" s="34">
        <f>BL15-1.6</f>
        <v>181.9</v>
      </c>
      <c r="BM16" s="18">
        <f t="shared" si="30"/>
        <v>178.262</v>
      </c>
      <c r="BN16" s="18">
        <f t="shared" si="31"/>
        <v>209.185</v>
      </c>
      <c r="BO16" s="18">
        <f t="shared" si="32"/>
        <v>205.00129999999999</v>
      </c>
      <c r="BP16" s="17" t="s">
        <v>25</v>
      </c>
      <c r="BQ16" s="34">
        <f>BQ15-1.6</f>
        <v>207.9</v>
      </c>
      <c r="BR16" s="18">
        <f t="shared" si="33"/>
        <v>203.74199999999999</v>
      </c>
      <c r="BS16" s="18">
        <f t="shared" si="34"/>
        <v>239.08499999999998</v>
      </c>
      <c r="BT16" s="18">
        <f t="shared" si="35"/>
        <v>234.30329999999998</v>
      </c>
      <c r="BU16" s="17" t="s">
        <v>26</v>
      </c>
      <c r="BV16" s="34">
        <f>BV15-1.6</f>
        <v>239.9</v>
      </c>
      <c r="BW16" s="18">
        <f t="shared" si="36"/>
        <v>235.102</v>
      </c>
      <c r="BX16" s="18">
        <f t="shared" si="37"/>
        <v>275.88499999999999</v>
      </c>
      <c r="BY16" s="18">
        <f t="shared" si="38"/>
        <v>270.3673</v>
      </c>
      <c r="BZ16" s="17" t="s">
        <v>27</v>
      </c>
      <c r="CA16" s="34">
        <f>CA15-1.6</f>
        <v>274.89999999999998</v>
      </c>
      <c r="CB16" s="18">
        <f t="shared" si="39"/>
        <v>269.40199999999999</v>
      </c>
      <c r="CC16" s="18">
        <f t="shared" si="40"/>
        <v>316.13499999999993</v>
      </c>
      <c r="CD16" s="18">
        <f t="shared" si="41"/>
        <v>309.81229999999994</v>
      </c>
      <c r="CE16" s="17" t="s">
        <v>28</v>
      </c>
      <c r="CF16" s="34">
        <f>CF15-1.6</f>
        <v>312.89999999999998</v>
      </c>
      <c r="CG16" s="18">
        <f t="shared" si="42"/>
        <v>306.642</v>
      </c>
      <c r="CH16" s="18">
        <f t="shared" si="43"/>
        <v>359.83499999999992</v>
      </c>
      <c r="CI16" s="18">
        <f t="shared" si="44"/>
        <v>352.6382999999999</v>
      </c>
      <c r="CJ16" s="17" t="s">
        <v>29</v>
      </c>
      <c r="CK16" s="34">
        <f>CK15-1.6</f>
        <v>360.9</v>
      </c>
      <c r="CL16" s="18">
        <f t="shared" si="45"/>
        <v>353.68199999999996</v>
      </c>
      <c r="CM16" s="18">
        <f t="shared" si="46"/>
        <v>415.03499999999997</v>
      </c>
      <c r="CN16" s="18">
        <f t="shared" si="47"/>
        <v>406.73429999999996</v>
      </c>
      <c r="CO16" s="17" t="s">
        <v>30</v>
      </c>
      <c r="CP16" s="34">
        <f>CP15-1.6</f>
        <v>462.9</v>
      </c>
      <c r="CQ16" s="18">
        <f t="shared" si="48"/>
        <v>453.642</v>
      </c>
      <c r="CR16" s="18">
        <f t="shared" si="49"/>
        <v>532.33499999999992</v>
      </c>
      <c r="CS16" s="18">
        <f t="shared" si="50"/>
        <v>521.68829999999991</v>
      </c>
      <c r="CT16" s="17" t="s">
        <v>31</v>
      </c>
      <c r="CU16" s="34">
        <f>CU15-1.6</f>
        <v>577.9</v>
      </c>
      <c r="CV16" s="18">
        <f t="shared" si="51"/>
        <v>566.34199999999998</v>
      </c>
      <c r="CW16" s="18">
        <f t="shared" si="52"/>
        <v>664.58499999999992</v>
      </c>
      <c r="CX16" s="18">
        <f t="shared" si="53"/>
        <v>651.29329999999993</v>
      </c>
      <c r="CY16" s="17" t="s">
        <v>32</v>
      </c>
      <c r="CZ16" s="34">
        <f>CZ15-1.6</f>
        <v>742.9</v>
      </c>
      <c r="DA16" s="18">
        <f t="shared" si="54"/>
        <v>728.04199999999992</v>
      </c>
      <c r="DB16" s="18">
        <f t="shared" si="55"/>
        <v>854.33499999999992</v>
      </c>
      <c r="DC16" s="18">
        <f t="shared" si="56"/>
        <v>837.24829999999986</v>
      </c>
      <c r="DD16" s="17" t="s">
        <v>33</v>
      </c>
      <c r="DE16" s="34">
        <f>DE15-1.6</f>
        <v>977.9</v>
      </c>
      <c r="DF16" s="18">
        <f t="shared" si="57"/>
        <v>958.34199999999998</v>
      </c>
      <c r="DG16" s="18">
        <f t="shared" si="58"/>
        <v>1124.5849999999998</v>
      </c>
      <c r="DH16" s="18">
        <f t="shared" si="59"/>
        <v>1102.0932999999998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49999999999999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5.1000000000000005</v>
      </c>
      <c r="E17" s="18">
        <f t="shared" si="0"/>
        <v>4.9980000000000002</v>
      </c>
      <c r="F17" s="18">
        <f t="shared" si="1"/>
        <v>5.8650000000000002</v>
      </c>
      <c r="G17" s="34">
        <f t="shared" si="90"/>
        <v>5.7477</v>
      </c>
      <c r="H17" s="17" t="s">
        <v>13</v>
      </c>
      <c r="I17" s="34">
        <f>I16-0.8</f>
        <v>14.1</v>
      </c>
      <c r="J17" s="34">
        <f t="shared" si="2"/>
        <v>13.818</v>
      </c>
      <c r="K17" s="18">
        <f t="shared" si="3"/>
        <v>16.215</v>
      </c>
      <c r="L17" s="34">
        <f t="shared" si="91"/>
        <v>15.890699999999999</v>
      </c>
      <c r="M17" s="17" t="s">
        <v>14</v>
      </c>
      <c r="N17" s="34">
        <f>N16-0.8</f>
        <v>23.849999999999998</v>
      </c>
      <c r="O17" s="34">
        <f t="shared" si="4"/>
        <v>23.372999999999998</v>
      </c>
      <c r="P17" s="18">
        <f t="shared" si="5"/>
        <v>27.427499999999995</v>
      </c>
      <c r="Q17" s="34">
        <f t="shared" si="92"/>
        <v>26.878949999999996</v>
      </c>
      <c r="R17" s="17" t="s">
        <v>15</v>
      </c>
      <c r="S17" s="34">
        <f>S16-0.8</f>
        <v>34.35</v>
      </c>
      <c r="T17" s="34">
        <f t="shared" si="6"/>
        <v>33.663000000000004</v>
      </c>
      <c r="U17" s="18">
        <f t="shared" si="7"/>
        <v>39.502499999999998</v>
      </c>
      <c r="V17" s="34">
        <f t="shared" si="93"/>
        <v>38.712449999999997</v>
      </c>
      <c r="W17" s="17" t="s">
        <v>16</v>
      </c>
      <c r="X17" s="34">
        <f>X16-0.8</f>
        <v>45.6</v>
      </c>
      <c r="Y17" s="34">
        <f t="shared" si="8"/>
        <v>44.688000000000002</v>
      </c>
      <c r="Z17" s="18">
        <f t="shared" si="9"/>
        <v>52.44</v>
      </c>
      <c r="AA17" s="34">
        <f t="shared" si="94"/>
        <v>51.391199999999998</v>
      </c>
      <c r="AB17" s="17" t="s">
        <v>17</v>
      </c>
      <c r="AC17" s="34">
        <f>AC16-0.8</f>
        <v>57.6</v>
      </c>
      <c r="AD17" s="34">
        <f t="shared" si="10"/>
        <v>56.448</v>
      </c>
      <c r="AE17" s="18">
        <f t="shared" si="11"/>
        <v>66.239999999999995</v>
      </c>
      <c r="AF17" s="34">
        <f t="shared" si="95"/>
        <v>64.915199999999999</v>
      </c>
      <c r="AG17" s="17" t="s">
        <v>18</v>
      </c>
      <c r="AH17" s="34">
        <f>AH16-0.8</f>
        <v>70.600000000000009</v>
      </c>
      <c r="AI17" s="18">
        <f t="shared" si="12"/>
        <v>69.188000000000002</v>
      </c>
      <c r="AJ17" s="18">
        <f t="shared" si="13"/>
        <v>81.19</v>
      </c>
      <c r="AK17" s="18">
        <f t="shared" si="14"/>
        <v>79.566199999999995</v>
      </c>
      <c r="AL17" s="17" t="s">
        <v>19</v>
      </c>
      <c r="AM17" s="34">
        <f>AM16-0.8</f>
        <v>85.100000000000009</v>
      </c>
      <c r="AN17" s="18">
        <f t="shared" si="15"/>
        <v>83.39800000000001</v>
      </c>
      <c r="AO17" s="18">
        <f t="shared" si="16"/>
        <v>95.907700000000006</v>
      </c>
      <c r="AP17" s="18">
        <f t="shared" si="17"/>
        <v>93.989546000000004</v>
      </c>
      <c r="AQ17" s="17" t="s">
        <v>20</v>
      </c>
      <c r="AR17" s="34">
        <f>AR16-0.8</f>
        <v>100.60000000000001</v>
      </c>
      <c r="AS17" s="18">
        <f t="shared" si="18"/>
        <v>98.588000000000008</v>
      </c>
      <c r="AT17" s="18">
        <f t="shared" si="19"/>
        <v>115.69</v>
      </c>
      <c r="AU17" s="18">
        <f t="shared" si="20"/>
        <v>113.3762</v>
      </c>
      <c r="AV17" s="17" t="s">
        <v>21</v>
      </c>
      <c r="AW17" s="34">
        <f>AW16-0.8</f>
        <v>118.10000000000001</v>
      </c>
      <c r="AX17" s="18">
        <f t="shared" si="21"/>
        <v>115.738</v>
      </c>
      <c r="AY17" s="18">
        <f t="shared" si="22"/>
        <v>135.815</v>
      </c>
      <c r="AZ17" s="18">
        <f t="shared" si="23"/>
        <v>133.09870000000001</v>
      </c>
      <c r="BA17" s="17" t="s">
        <v>22</v>
      </c>
      <c r="BB17" s="34">
        <f>BB16-0.8</f>
        <v>138.1</v>
      </c>
      <c r="BC17" s="18">
        <f t="shared" si="24"/>
        <v>135.33799999999999</v>
      </c>
      <c r="BD17" s="18">
        <f t="shared" si="25"/>
        <v>158.81499999999997</v>
      </c>
      <c r="BE17" s="18">
        <f t="shared" si="26"/>
        <v>155.63869999999997</v>
      </c>
      <c r="BF17" s="17" t="s">
        <v>23</v>
      </c>
      <c r="BG17" s="34">
        <f>BG16-0.8</f>
        <v>159.1</v>
      </c>
      <c r="BH17" s="18">
        <f t="shared" si="27"/>
        <v>155.91799999999998</v>
      </c>
      <c r="BI17" s="18">
        <f t="shared" si="28"/>
        <v>182.96499999999997</v>
      </c>
      <c r="BJ17" s="18">
        <f t="shared" si="29"/>
        <v>179.30569999999997</v>
      </c>
      <c r="BK17" s="17" t="s">
        <v>24</v>
      </c>
      <c r="BL17" s="34">
        <f>BL16-0.8</f>
        <v>181.1</v>
      </c>
      <c r="BM17" s="18">
        <f t="shared" si="30"/>
        <v>177.47799999999998</v>
      </c>
      <c r="BN17" s="18">
        <f t="shared" si="31"/>
        <v>208.26499999999999</v>
      </c>
      <c r="BO17" s="18">
        <f t="shared" si="32"/>
        <v>204.09969999999998</v>
      </c>
      <c r="BP17" s="17" t="s">
        <v>25</v>
      </c>
      <c r="BQ17" s="34">
        <f>BQ16-0.8</f>
        <v>207.1</v>
      </c>
      <c r="BR17" s="18">
        <f t="shared" si="33"/>
        <v>202.958</v>
      </c>
      <c r="BS17" s="18">
        <f t="shared" si="34"/>
        <v>238.16499999999996</v>
      </c>
      <c r="BT17" s="18">
        <f t="shared" si="35"/>
        <v>233.40169999999995</v>
      </c>
      <c r="BU17" s="17" t="s">
        <v>26</v>
      </c>
      <c r="BV17" s="34">
        <f>BV16-0.8</f>
        <v>239.1</v>
      </c>
      <c r="BW17" s="18">
        <f t="shared" si="36"/>
        <v>234.31799999999998</v>
      </c>
      <c r="BX17" s="18">
        <f t="shared" si="37"/>
        <v>274.96499999999997</v>
      </c>
      <c r="BY17" s="18">
        <f t="shared" si="38"/>
        <v>269.46569999999997</v>
      </c>
      <c r="BZ17" s="17" t="s">
        <v>27</v>
      </c>
      <c r="CA17" s="34">
        <f>CA16-0.8</f>
        <v>274.09999999999997</v>
      </c>
      <c r="CB17" s="18">
        <f t="shared" si="39"/>
        <v>268.61799999999994</v>
      </c>
      <c r="CC17" s="18">
        <f t="shared" si="40"/>
        <v>315.21499999999992</v>
      </c>
      <c r="CD17" s="18">
        <f t="shared" si="41"/>
        <v>308.91069999999991</v>
      </c>
      <c r="CE17" s="17" t="s">
        <v>28</v>
      </c>
      <c r="CF17" s="34">
        <f>CF16-0.8</f>
        <v>312.09999999999997</v>
      </c>
      <c r="CG17" s="18">
        <f t="shared" si="42"/>
        <v>305.85799999999995</v>
      </c>
      <c r="CH17" s="18">
        <f t="shared" si="43"/>
        <v>358.91499999999991</v>
      </c>
      <c r="CI17" s="18">
        <f t="shared" si="44"/>
        <v>351.73669999999993</v>
      </c>
      <c r="CJ17" s="17" t="s">
        <v>29</v>
      </c>
      <c r="CK17" s="34">
        <f>CK16-0.8</f>
        <v>360.09999999999997</v>
      </c>
      <c r="CL17" s="18">
        <f t="shared" si="45"/>
        <v>352.89799999999997</v>
      </c>
      <c r="CM17" s="18">
        <f t="shared" si="46"/>
        <v>414.11499999999995</v>
      </c>
      <c r="CN17" s="18">
        <f t="shared" si="47"/>
        <v>405.83269999999993</v>
      </c>
      <c r="CO17" s="17" t="s">
        <v>30</v>
      </c>
      <c r="CP17" s="34">
        <f>CP16-0.8</f>
        <v>462.09999999999997</v>
      </c>
      <c r="CQ17" s="18">
        <f t="shared" si="48"/>
        <v>452.85799999999995</v>
      </c>
      <c r="CR17" s="18">
        <f t="shared" si="49"/>
        <v>531.41499999999996</v>
      </c>
      <c r="CS17" s="18">
        <f t="shared" si="50"/>
        <v>520.7867</v>
      </c>
      <c r="CT17" s="17" t="s">
        <v>31</v>
      </c>
      <c r="CU17" s="34">
        <f>CU16-0.8</f>
        <v>577.1</v>
      </c>
      <c r="CV17" s="18">
        <f t="shared" si="51"/>
        <v>565.55799999999999</v>
      </c>
      <c r="CW17" s="18">
        <f t="shared" si="52"/>
        <v>663.66499999999996</v>
      </c>
      <c r="CX17" s="18">
        <f t="shared" si="53"/>
        <v>650.3916999999999</v>
      </c>
      <c r="CY17" s="17" t="s">
        <v>32</v>
      </c>
      <c r="CZ17" s="34">
        <f>CZ16-0.8</f>
        <v>742.1</v>
      </c>
      <c r="DA17" s="18">
        <f t="shared" si="54"/>
        <v>727.25800000000004</v>
      </c>
      <c r="DB17" s="18">
        <f t="shared" si="55"/>
        <v>853.41499999999996</v>
      </c>
      <c r="DC17" s="18">
        <f t="shared" si="56"/>
        <v>836.34669999999994</v>
      </c>
      <c r="DD17" s="17" t="s">
        <v>33</v>
      </c>
      <c r="DE17" s="34">
        <f>DE16-0.8</f>
        <v>977.1</v>
      </c>
      <c r="DF17" s="18">
        <f t="shared" si="57"/>
        <v>957.55799999999999</v>
      </c>
      <c r="DG17" s="18">
        <f t="shared" si="58"/>
        <v>1123.665</v>
      </c>
      <c r="DH17" s="18">
        <f t="shared" si="59"/>
        <v>1101.1916999999999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49999999999999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4.3000000000000007</v>
      </c>
      <c r="E18" s="18">
        <f t="shared" si="0"/>
        <v>4.2140000000000004</v>
      </c>
      <c r="F18" s="18">
        <f t="shared" si="1"/>
        <v>4.9450000000000003</v>
      </c>
      <c r="G18" s="34">
        <f t="shared" si="90"/>
        <v>4.8460999999999999</v>
      </c>
      <c r="H18" s="17" t="s">
        <v>13</v>
      </c>
      <c r="I18" s="34">
        <f>I17-0.8</f>
        <v>13.299999999999999</v>
      </c>
      <c r="J18" s="34">
        <f t="shared" si="2"/>
        <v>13.033999999999999</v>
      </c>
      <c r="K18" s="18">
        <f t="shared" si="3"/>
        <v>15.294999999999998</v>
      </c>
      <c r="L18" s="34">
        <f t="shared" si="91"/>
        <v>14.989099999999999</v>
      </c>
      <c r="M18" s="17" t="s">
        <v>14</v>
      </c>
      <c r="N18" s="34">
        <f>N17-0.8</f>
        <v>23.049999999999997</v>
      </c>
      <c r="O18" s="34">
        <f t="shared" si="4"/>
        <v>22.588999999999995</v>
      </c>
      <c r="P18" s="18">
        <f t="shared" si="5"/>
        <v>26.507499999999993</v>
      </c>
      <c r="Q18" s="34">
        <f t="shared" si="92"/>
        <v>25.977349999999994</v>
      </c>
      <c r="R18" s="17" t="s">
        <v>15</v>
      </c>
      <c r="S18" s="34">
        <f>S17-0.8</f>
        <v>33.550000000000004</v>
      </c>
      <c r="T18" s="34">
        <f t="shared" si="6"/>
        <v>32.879000000000005</v>
      </c>
      <c r="U18" s="18">
        <f t="shared" si="7"/>
        <v>38.582500000000003</v>
      </c>
      <c r="V18" s="34">
        <f t="shared" si="93"/>
        <v>37.810850000000002</v>
      </c>
      <c r="W18" s="17" t="s">
        <v>16</v>
      </c>
      <c r="X18" s="34">
        <f>X17-0.8</f>
        <v>44.800000000000004</v>
      </c>
      <c r="Y18" s="34">
        <f t="shared" si="8"/>
        <v>43.904000000000003</v>
      </c>
      <c r="Z18" s="18">
        <f t="shared" si="9"/>
        <v>51.52</v>
      </c>
      <c r="AA18" s="34">
        <f t="shared" si="94"/>
        <v>50.489600000000003</v>
      </c>
      <c r="AB18" s="17" t="s">
        <v>17</v>
      </c>
      <c r="AC18" s="34">
        <f>AC17-0.8</f>
        <v>56.800000000000004</v>
      </c>
      <c r="AD18" s="34">
        <f t="shared" si="10"/>
        <v>55.664000000000001</v>
      </c>
      <c r="AE18" s="18">
        <f t="shared" si="11"/>
        <v>65.319999999999993</v>
      </c>
      <c r="AF18" s="34">
        <f t="shared" si="95"/>
        <v>64.013599999999997</v>
      </c>
      <c r="AG18" s="17" t="s">
        <v>18</v>
      </c>
      <c r="AH18" s="34">
        <f>AH17-0.8</f>
        <v>69.800000000000011</v>
      </c>
      <c r="AI18" s="18">
        <f t="shared" si="12"/>
        <v>68.404000000000011</v>
      </c>
      <c r="AJ18" s="18">
        <f t="shared" si="13"/>
        <v>80.27000000000001</v>
      </c>
      <c r="AK18" s="18">
        <f t="shared" si="14"/>
        <v>78.664600000000007</v>
      </c>
      <c r="AL18" s="17" t="s">
        <v>19</v>
      </c>
      <c r="AM18" s="34">
        <f>AM17-0.8</f>
        <v>84.300000000000011</v>
      </c>
      <c r="AN18" s="18">
        <f t="shared" si="15"/>
        <v>82.614000000000004</v>
      </c>
      <c r="AO18" s="18">
        <f t="shared" si="16"/>
        <v>95.006100000000004</v>
      </c>
      <c r="AP18" s="18">
        <f t="shared" si="17"/>
        <v>93.105978000000007</v>
      </c>
      <c r="AQ18" s="17" t="s">
        <v>20</v>
      </c>
      <c r="AR18" s="34">
        <f>AR17-0.8</f>
        <v>99.800000000000011</v>
      </c>
      <c r="AS18" s="18">
        <f t="shared" si="18"/>
        <v>97.804000000000016</v>
      </c>
      <c r="AT18" s="18">
        <f t="shared" si="19"/>
        <v>114.77000000000001</v>
      </c>
      <c r="AU18" s="18">
        <f t="shared" si="20"/>
        <v>112.47460000000001</v>
      </c>
      <c r="AV18" s="17" t="s">
        <v>21</v>
      </c>
      <c r="AW18" s="34">
        <f>AW17-0.8</f>
        <v>117.30000000000001</v>
      </c>
      <c r="AX18" s="18">
        <f t="shared" si="21"/>
        <v>114.95400000000001</v>
      </c>
      <c r="AY18" s="18">
        <f t="shared" si="22"/>
        <v>134.89500000000001</v>
      </c>
      <c r="AZ18" s="18">
        <f t="shared" si="23"/>
        <v>132.19710000000001</v>
      </c>
      <c r="BA18" s="17" t="s">
        <v>22</v>
      </c>
      <c r="BB18" s="34">
        <f>BB17-0.8</f>
        <v>137.29999999999998</v>
      </c>
      <c r="BC18" s="18">
        <f t="shared" si="24"/>
        <v>134.55399999999997</v>
      </c>
      <c r="BD18" s="18">
        <f t="shared" si="25"/>
        <v>157.89499999999998</v>
      </c>
      <c r="BE18" s="18">
        <f t="shared" si="26"/>
        <v>154.73709999999997</v>
      </c>
      <c r="BF18" s="17" t="s">
        <v>23</v>
      </c>
      <c r="BG18" s="34">
        <f>BG17-0.8</f>
        <v>158.29999999999998</v>
      </c>
      <c r="BH18" s="18">
        <f t="shared" si="27"/>
        <v>155.13399999999999</v>
      </c>
      <c r="BI18" s="18">
        <f t="shared" si="28"/>
        <v>182.04499999999996</v>
      </c>
      <c r="BJ18" s="18">
        <f t="shared" si="29"/>
        <v>178.40409999999994</v>
      </c>
      <c r="BK18" s="17" t="s">
        <v>24</v>
      </c>
      <c r="BL18" s="34">
        <f>BL17-0.8</f>
        <v>180.29999999999998</v>
      </c>
      <c r="BM18" s="18">
        <f t="shared" si="30"/>
        <v>176.69399999999999</v>
      </c>
      <c r="BN18" s="18">
        <f t="shared" si="31"/>
        <v>207.34499999999997</v>
      </c>
      <c r="BO18" s="18">
        <f t="shared" si="32"/>
        <v>203.19809999999995</v>
      </c>
      <c r="BP18" s="17" t="s">
        <v>25</v>
      </c>
      <c r="BQ18" s="34">
        <f>BQ17-0.8</f>
        <v>206.29999999999998</v>
      </c>
      <c r="BR18" s="18">
        <f t="shared" si="33"/>
        <v>202.17399999999998</v>
      </c>
      <c r="BS18" s="18">
        <f t="shared" si="34"/>
        <v>237.24499999999998</v>
      </c>
      <c r="BT18" s="18">
        <f t="shared" si="35"/>
        <v>232.50009999999997</v>
      </c>
      <c r="BU18" s="17" t="s">
        <v>26</v>
      </c>
      <c r="BV18" s="34">
        <f>BV17-0.8</f>
        <v>238.29999999999998</v>
      </c>
      <c r="BW18" s="18">
        <f t="shared" si="36"/>
        <v>233.53399999999999</v>
      </c>
      <c r="BX18" s="18">
        <f t="shared" si="37"/>
        <v>274.04499999999996</v>
      </c>
      <c r="BY18" s="18">
        <f t="shared" si="38"/>
        <v>268.56409999999994</v>
      </c>
      <c r="BZ18" s="17" t="s">
        <v>27</v>
      </c>
      <c r="CA18" s="34">
        <f>CA17-0.8</f>
        <v>273.29999999999995</v>
      </c>
      <c r="CB18" s="18">
        <f t="shared" si="39"/>
        <v>267.83399999999995</v>
      </c>
      <c r="CC18" s="18">
        <f t="shared" si="40"/>
        <v>314.2949999999999</v>
      </c>
      <c r="CD18" s="18">
        <f t="shared" si="41"/>
        <v>308.00909999999988</v>
      </c>
      <c r="CE18" s="17" t="s">
        <v>28</v>
      </c>
      <c r="CF18" s="34">
        <f>CF17-0.8</f>
        <v>311.29999999999995</v>
      </c>
      <c r="CG18" s="18">
        <f t="shared" si="42"/>
        <v>305.07399999999996</v>
      </c>
      <c r="CH18" s="18">
        <f t="shared" si="43"/>
        <v>357.99499999999995</v>
      </c>
      <c r="CI18" s="18">
        <f t="shared" si="44"/>
        <v>350.83509999999995</v>
      </c>
      <c r="CJ18" s="17" t="s">
        <v>29</v>
      </c>
      <c r="CK18" s="34">
        <f>CK17-0.8</f>
        <v>359.29999999999995</v>
      </c>
      <c r="CL18" s="18">
        <f t="shared" si="45"/>
        <v>352.11399999999998</v>
      </c>
      <c r="CM18" s="18">
        <f t="shared" si="46"/>
        <v>413.19499999999994</v>
      </c>
      <c r="CN18" s="18">
        <f t="shared" si="47"/>
        <v>404.93109999999996</v>
      </c>
      <c r="CO18" s="17" t="s">
        <v>30</v>
      </c>
      <c r="CP18" s="34">
        <f>CP17-0.8</f>
        <v>461.29999999999995</v>
      </c>
      <c r="CQ18" s="18">
        <f t="shared" si="48"/>
        <v>452.07399999999996</v>
      </c>
      <c r="CR18" s="18">
        <f t="shared" si="49"/>
        <v>530.49499999999989</v>
      </c>
      <c r="CS18" s="18">
        <f t="shared" si="50"/>
        <v>519.88509999999985</v>
      </c>
      <c r="CT18" s="17" t="s">
        <v>31</v>
      </c>
      <c r="CU18" s="34">
        <f>CU17-0.8</f>
        <v>576.30000000000007</v>
      </c>
      <c r="CV18" s="18">
        <f t="shared" si="51"/>
        <v>564.774</v>
      </c>
      <c r="CW18" s="18">
        <f t="shared" si="52"/>
        <v>662.745</v>
      </c>
      <c r="CX18" s="18">
        <f t="shared" si="53"/>
        <v>649.49009999999998</v>
      </c>
      <c r="CY18" s="17" t="s">
        <v>32</v>
      </c>
      <c r="CZ18" s="34">
        <f>CZ17-0.8</f>
        <v>741.30000000000007</v>
      </c>
      <c r="DA18" s="18">
        <f t="shared" si="54"/>
        <v>726.47400000000005</v>
      </c>
      <c r="DB18" s="18">
        <f t="shared" si="55"/>
        <v>852.495</v>
      </c>
      <c r="DC18" s="18">
        <f t="shared" si="56"/>
        <v>835.44510000000002</v>
      </c>
      <c r="DD18" s="17" t="s">
        <v>33</v>
      </c>
      <c r="DE18" s="34">
        <f>DE17-0.8</f>
        <v>976.30000000000007</v>
      </c>
      <c r="DF18" s="18">
        <f t="shared" si="57"/>
        <v>956.774</v>
      </c>
      <c r="DG18" s="18">
        <f t="shared" si="58"/>
        <v>1122.7449999999999</v>
      </c>
      <c r="DH18" s="18">
        <f t="shared" si="59"/>
        <v>1100.2900999999999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49999999999999" customHeight="1" x14ac:dyDescent="0.25">
      <c r="A19" s="17" t="s">
        <v>7</v>
      </c>
      <c r="B19" s="17" t="s">
        <v>6</v>
      </c>
      <c r="C19" s="17" t="s">
        <v>8</v>
      </c>
      <c r="D19" s="34">
        <f>D18-0.8</f>
        <v>3.5000000000000009</v>
      </c>
      <c r="E19" s="18">
        <f t="shared" si="0"/>
        <v>3.4300000000000006</v>
      </c>
      <c r="F19" s="18">
        <f t="shared" si="1"/>
        <v>4.0250000000000004</v>
      </c>
      <c r="G19" s="34">
        <f t="shared" si="90"/>
        <v>3.9445000000000001</v>
      </c>
      <c r="H19" s="17" t="s">
        <v>13</v>
      </c>
      <c r="I19" s="34">
        <f>I18-0.8</f>
        <v>12.499999999999998</v>
      </c>
      <c r="J19" s="34">
        <f t="shared" si="2"/>
        <v>12.249999999999998</v>
      </c>
      <c r="K19" s="18">
        <f t="shared" si="3"/>
        <v>14.374999999999996</v>
      </c>
      <c r="L19" s="34">
        <f t="shared" si="91"/>
        <v>14.087499999999997</v>
      </c>
      <c r="M19" s="17" t="s">
        <v>14</v>
      </c>
      <c r="N19" s="34">
        <f>N18-0.8</f>
        <v>22.249999999999996</v>
      </c>
      <c r="O19" s="34">
        <f t="shared" si="4"/>
        <v>21.804999999999996</v>
      </c>
      <c r="P19" s="18">
        <f t="shared" si="5"/>
        <v>25.587499999999995</v>
      </c>
      <c r="Q19" s="34">
        <f t="shared" si="92"/>
        <v>25.075749999999996</v>
      </c>
      <c r="R19" s="17" t="s">
        <v>15</v>
      </c>
      <c r="S19" s="34">
        <f>S18-0.8</f>
        <v>32.750000000000007</v>
      </c>
      <c r="T19" s="34">
        <f t="shared" si="6"/>
        <v>32.095000000000006</v>
      </c>
      <c r="U19" s="18">
        <f t="shared" si="7"/>
        <v>37.662500000000009</v>
      </c>
      <c r="V19" s="34">
        <f t="shared" si="93"/>
        <v>36.909250000000007</v>
      </c>
      <c r="W19" s="17" t="s">
        <v>16</v>
      </c>
      <c r="X19" s="34">
        <f>X18-0.8</f>
        <v>44.000000000000007</v>
      </c>
      <c r="Y19" s="34">
        <f t="shared" si="8"/>
        <v>43.120000000000005</v>
      </c>
      <c r="Z19" s="18">
        <f t="shared" si="9"/>
        <v>50.6</v>
      </c>
      <c r="AA19" s="34">
        <f t="shared" si="94"/>
        <v>49.588000000000001</v>
      </c>
      <c r="AB19" s="17" t="s">
        <v>17</v>
      </c>
      <c r="AC19" s="34">
        <f>AC18-0.8</f>
        <v>56.000000000000007</v>
      </c>
      <c r="AD19" s="34">
        <f t="shared" si="10"/>
        <v>54.88</v>
      </c>
      <c r="AE19" s="18">
        <f t="shared" si="11"/>
        <v>64.400000000000006</v>
      </c>
      <c r="AF19" s="34">
        <f t="shared" si="95"/>
        <v>63.112000000000002</v>
      </c>
      <c r="AG19" s="17" t="s">
        <v>18</v>
      </c>
      <c r="AH19" s="34">
        <f>AH18-0.8</f>
        <v>69.000000000000014</v>
      </c>
      <c r="AI19" s="18">
        <f t="shared" si="12"/>
        <v>67.620000000000019</v>
      </c>
      <c r="AJ19" s="18">
        <f t="shared" si="13"/>
        <v>79.350000000000009</v>
      </c>
      <c r="AK19" s="18">
        <f t="shared" si="14"/>
        <v>77.763000000000005</v>
      </c>
      <c r="AL19" s="17" t="s">
        <v>19</v>
      </c>
      <c r="AM19" s="34">
        <f>AM18-0.8</f>
        <v>83.500000000000014</v>
      </c>
      <c r="AN19" s="18">
        <f t="shared" si="15"/>
        <v>81.830000000000013</v>
      </c>
      <c r="AO19" s="18">
        <f t="shared" si="16"/>
        <v>94.104500000000002</v>
      </c>
      <c r="AP19" s="18">
        <f t="shared" si="17"/>
        <v>92.222409999999996</v>
      </c>
      <c r="AQ19" s="17" t="s">
        <v>20</v>
      </c>
      <c r="AR19" s="34">
        <f>AR18-0.8</f>
        <v>99.000000000000014</v>
      </c>
      <c r="AS19" s="18">
        <f t="shared" si="18"/>
        <v>97.02000000000001</v>
      </c>
      <c r="AT19" s="18">
        <f t="shared" si="19"/>
        <v>113.85000000000001</v>
      </c>
      <c r="AU19" s="18">
        <f t="shared" si="20"/>
        <v>111.57300000000001</v>
      </c>
      <c r="AV19" s="17" t="s">
        <v>21</v>
      </c>
      <c r="AW19" s="34">
        <f>AW18-0.8</f>
        <v>116.50000000000001</v>
      </c>
      <c r="AX19" s="18">
        <f t="shared" si="21"/>
        <v>114.17000000000002</v>
      </c>
      <c r="AY19" s="18">
        <f t="shared" si="22"/>
        <v>133.97499999999999</v>
      </c>
      <c r="AZ19" s="18">
        <f t="shared" si="23"/>
        <v>131.2955</v>
      </c>
      <c r="BA19" s="17" t="s">
        <v>22</v>
      </c>
      <c r="BB19" s="34">
        <f>BB18-0.8</f>
        <v>136.49999999999997</v>
      </c>
      <c r="BC19" s="18">
        <f t="shared" si="24"/>
        <v>133.76999999999998</v>
      </c>
      <c r="BD19" s="18">
        <f t="shared" si="25"/>
        <v>156.97499999999997</v>
      </c>
      <c r="BE19" s="18">
        <f t="shared" si="26"/>
        <v>153.83549999999997</v>
      </c>
      <c r="BF19" s="17" t="s">
        <v>23</v>
      </c>
      <c r="BG19" s="34">
        <f>BG18-0.8</f>
        <v>157.49999999999997</v>
      </c>
      <c r="BH19" s="18">
        <f t="shared" si="27"/>
        <v>154.34999999999997</v>
      </c>
      <c r="BI19" s="18">
        <f t="shared" si="28"/>
        <v>181.12499999999994</v>
      </c>
      <c r="BJ19" s="18">
        <f t="shared" si="29"/>
        <v>177.50249999999994</v>
      </c>
      <c r="BK19" s="17" t="s">
        <v>24</v>
      </c>
      <c r="BL19" s="34">
        <f>BL18-0.8</f>
        <v>179.49999999999997</v>
      </c>
      <c r="BM19" s="18">
        <f t="shared" si="30"/>
        <v>175.90999999999997</v>
      </c>
      <c r="BN19" s="18">
        <f t="shared" si="31"/>
        <v>206.42499999999995</v>
      </c>
      <c r="BO19" s="18">
        <f t="shared" si="32"/>
        <v>202.29649999999995</v>
      </c>
      <c r="BP19" s="17" t="s">
        <v>25</v>
      </c>
      <c r="BQ19" s="34">
        <f>BQ18-0.8</f>
        <v>205.49999999999997</v>
      </c>
      <c r="BR19" s="18">
        <f t="shared" si="33"/>
        <v>201.38999999999996</v>
      </c>
      <c r="BS19" s="18">
        <f t="shared" si="34"/>
        <v>236.32499999999996</v>
      </c>
      <c r="BT19" s="18">
        <f t="shared" si="35"/>
        <v>231.59849999999994</v>
      </c>
      <c r="BU19" s="17" t="s">
        <v>26</v>
      </c>
      <c r="BV19" s="34">
        <f>BV18-0.8</f>
        <v>237.49999999999997</v>
      </c>
      <c r="BW19" s="18">
        <f t="shared" si="36"/>
        <v>232.74999999999997</v>
      </c>
      <c r="BX19" s="18">
        <f t="shared" si="37"/>
        <v>273.12499999999994</v>
      </c>
      <c r="BY19" s="18">
        <f t="shared" si="38"/>
        <v>267.66249999999997</v>
      </c>
      <c r="BZ19" s="17" t="s">
        <v>27</v>
      </c>
      <c r="CA19" s="34">
        <f>CA18-0.8</f>
        <v>272.49999999999994</v>
      </c>
      <c r="CB19" s="18">
        <f t="shared" si="39"/>
        <v>267.04999999999995</v>
      </c>
      <c r="CC19" s="18">
        <f t="shared" si="40"/>
        <v>313.37499999999989</v>
      </c>
      <c r="CD19" s="18">
        <f t="shared" si="41"/>
        <v>307.1074999999999</v>
      </c>
      <c r="CE19" s="17" t="s">
        <v>28</v>
      </c>
      <c r="CF19" s="34">
        <f>CF18-0.8</f>
        <v>310.49999999999994</v>
      </c>
      <c r="CG19" s="18">
        <f t="shared" si="42"/>
        <v>304.28999999999996</v>
      </c>
      <c r="CH19" s="18">
        <f t="shared" si="43"/>
        <v>357.07499999999993</v>
      </c>
      <c r="CI19" s="18">
        <f t="shared" si="44"/>
        <v>349.93349999999992</v>
      </c>
      <c r="CJ19" s="17" t="s">
        <v>29</v>
      </c>
      <c r="CK19" s="34">
        <f>CK18-0.8</f>
        <v>358.49999999999994</v>
      </c>
      <c r="CL19" s="18">
        <f t="shared" si="45"/>
        <v>351.32999999999993</v>
      </c>
      <c r="CM19" s="18">
        <f t="shared" si="46"/>
        <v>412.27499999999992</v>
      </c>
      <c r="CN19" s="18">
        <f t="shared" si="47"/>
        <v>404.02949999999993</v>
      </c>
      <c r="CO19" s="17" t="s">
        <v>30</v>
      </c>
      <c r="CP19" s="34">
        <f>CP18-0.8</f>
        <v>460.49999999999994</v>
      </c>
      <c r="CQ19" s="18">
        <f t="shared" si="48"/>
        <v>451.28999999999996</v>
      </c>
      <c r="CR19" s="18">
        <f t="shared" si="49"/>
        <v>529.57499999999993</v>
      </c>
      <c r="CS19" s="18">
        <f t="shared" si="50"/>
        <v>518.98349999999994</v>
      </c>
      <c r="CT19" s="17" t="s">
        <v>31</v>
      </c>
      <c r="CU19" s="34">
        <f>CU18-0.8</f>
        <v>575.50000000000011</v>
      </c>
      <c r="CV19" s="18">
        <f t="shared" si="51"/>
        <v>563.99000000000012</v>
      </c>
      <c r="CW19" s="18">
        <f t="shared" si="52"/>
        <v>661.82500000000005</v>
      </c>
      <c r="CX19" s="18">
        <f t="shared" si="53"/>
        <v>648.58850000000007</v>
      </c>
      <c r="CY19" s="17" t="s">
        <v>32</v>
      </c>
      <c r="CZ19" s="34">
        <f>CZ18-0.8</f>
        <v>740.50000000000011</v>
      </c>
      <c r="DA19" s="18">
        <f t="shared" si="54"/>
        <v>725.69</v>
      </c>
      <c r="DB19" s="18">
        <f t="shared" si="55"/>
        <v>851.57500000000005</v>
      </c>
      <c r="DC19" s="18">
        <f t="shared" si="56"/>
        <v>834.54349999999999</v>
      </c>
      <c r="DD19" s="17" t="s">
        <v>33</v>
      </c>
      <c r="DE19" s="34">
        <f>DE18-0.8</f>
        <v>975.50000000000011</v>
      </c>
      <c r="DF19" s="18">
        <f t="shared" si="57"/>
        <v>955.99000000000012</v>
      </c>
      <c r="DG19" s="18">
        <f t="shared" si="58"/>
        <v>1121.825</v>
      </c>
      <c r="DH19" s="18">
        <f t="shared" si="59"/>
        <v>1099.3885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49999999999999" customHeight="1" x14ac:dyDescent="0.35">
      <c r="A20" s="38" t="s">
        <v>8</v>
      </c>
      <c r="B20" s="38" t="s">
        <v>1</v>
      </c>
      <c r="C20" s="38" t="s">
        <v>13</v>
      </c>
      <c r="D20" s="39"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18.75</v>
      </c>
      <c r="J20" s="40">
        <f t="shared" si="2"/>
        <v>18.375</v>
      </c>
      <c r="K20" s="40">
        <f t="shared" si="3"/>
        <v>21.5625</v>
      </c>
      <c r="L20" s="40">
        <f t="shared" si="91"/>
        <v>21.131249999999998</v>
      </c>
      <c r="M20" s="38" t="s">
        <v>15</v>
      </c>
      <c r="N20" s="39">
        <v>29.25</v>
      </c>
      <c r="O20" s="40">
        <f t="shared" si="4"/>
        <v>28.664999999999999</v>
      </c>
      <c r="P20" s="40">
        <f t="shared" si="5"/>
        <v>33.637499999999996</v>
      </c>
      <c r="Q20" s="40">
        <f t="shared" si="92"/>
        <v>32.964749999999995</v>
      </c>
      <c r="R20" s="38" t="s">
        <v>16</v>
      </c>
      <c r="S20" s="39">
        <v>40.5</v>
      </c>
      <c r="T20" s="40">
        <f t="shared" si="6"/>
        <v>39.69</v>
      </c>
      <c r="U20" s="39">
        <f t="shared" si="7"/>
        <v>46.574999999999996</v>
      </c>
      <c r="V20" s="40">
        <f t="shared" si="93"/>
        <v>45.643499999999996</v>
      </c>
      <c r="W20" s="38" t="s">
        <v>17</v>
      </c>
      <c r="X20" s="39">
        <v>52.5</v>
      </c>
      <c r="Y20" s="40">
        <f t="shared" si="8"/>
        <v>51.449999999999996</v>
      </c>
      <c r="Z20" s="40">
        <f t="shared" si="9"/>
        <v>60.374999999999993</v>
      </c>
      <c r="AA20" s="40">
        <f t="shared" si="94"/>
        <v>59.16749999999999</v>
      </c>
      <c r="AB20" s="38" t="s">
        <v>18</v>
      </c>
      <c r="AC20" s="39">
        <v>65.5</v>
      </c>
      <c r="AD20" s="40">
        <f t="shared" si="10"/>
        <v>64.19</v>
      </c>
      <c r="AE20" s="40">
        <f t="shared" si="11"/>
        <v>75.324999999999989</v>
      </c>
      <c r="AF20" s="40">
        <f t="shared" si="95"/>
        <v>73.818499999999986</v>
      </c>
      <c r="AG20" s="38" t="s">
        <v>19</v>
      </c>
      <c r="AH20" s="39">
        <v>80</v>
      </c>
      <c r="AI20" s="40">
        <f t="shared" si="12"/>
        <v>78.400000000000006</v>
      </c>
      <c r="AJ20" s="40">
        <f t="shared" si="13"/>
        <v>92</v>
      </c>
      <c r="AK20" s="40">
        <f t="shared" si="14"/>
        <v>90.16</v>
      </c>
      <c r="AL20" s="38" t="s">
        <v>20</v>
      </c>
      <c r="AM20" s="39">
        <v>95.5</v>
      </c>
      <c r="AN20" s="40">
        <f t="shared" si="15"/>
        <v>93.59</v>
      </c>
      <c r="AO20" s="40">
        <f t="shared" si="16"/>
        <v>107.6285</v>
      </c>
      <c r="AP20" s="40">
        <f t="shared" si="17"/>
        <v>105.47593000000001</v>
      </c>
      <c r="AQ20" s="38" t="s">
        <v>21</v>
      </c>
      <c r="AR20" s="39">
        <v>113</v>
      </c>
      <c r="AS20" s="40">
        <f t="shared" si="18"/>
        <v>110.74</v>
      </c>
      <c r="AT20" s="40">
        <f t="shared" si="19"/>
        <v>129.94999999999999</v>
      </c>
      <c r="AU20" s="40">
        <f t="shared" si="20"/>
        <v>127.35099999999998</v>
      </c>
      <c r="AV20" s="38" t="s">
        <v>22</v>
      </c>
      <c r="AW20" s="39">
        <v>133</v>
      </c>
      <c r="AX20" s="40">
        <f t="shared" si="21"/>
        <v>130.34</v>
      </c>
      <c r="AY20" s="40">
        <f t="shared" si="22"/>
        <v>152.94999999999999</v>
      </c>
      <c r="AZ20" s="40">
        <f t="shared" si="23"/>
        <v>149.89099999999999</v>
      </c>
      <c r="BA20" s="38" t="s">
        <v>23</v>
      </c>
      <c r="BB20" s="39">
        <v>154</v>
      </c>
      <c r="BC20" s="40">
        <f t="shared" si="24"/>
        <v>150.91999999999999</v>
      </c>
      <c r="BD20" s="40">
        <f t="shared" si="25"/>
        <v>177.1</v>
      </c>
      <c r="BE20" s="40">
        <f t="shared" si="26"/>
        <v>173.55799999999999</v>
      </c>
      <c r="BF20" s="38" t="s">
        <v>24</v>
      </c>
      <c r="BG20" s="39">
        <v>176</v>
      </c>
      <c r="BH20" s="40">
        <f t="shared" si="27"/>
        <v>172.48</v>
      </c>
      <c r="BI20" s="40">
        <f t="shared" si="28"/>
        <v>202.39999999999998</v>
      </c>
      <c r="BJ20" s="40">
        <f t="shared" si="29"/>
        <v>198.35199999999998</v>
      </c>
      <c r="BK20" s="38" t="s">
        <v>25</v>
      </c>
      <c r="BL20" s="39">
        <v>202</v>
      </c>
      <c r="BM20" s="40">
        <f t="shared" si="30"/>
        <v>197.96</v>
      </c>
      <c r="BN20" s="40">
        <f t="shared" si="31"/>
        <v>232.29999999999998</v>
      </c>
      <c r="BO20" s="40">
        <f t="shared" si="32"/>
        <v>227.65399999999997</v>
      </c>
      <c r="BP20" s="38" t="s">
        <v>26</v>
      </c>
      <c r="BQ20" s="39">
        <v>234</v>
      </c>
      <c r="BR20" s="40">
        <f t="shared" si="33"/>
        <v>229.32</v>
      </c>
      <c r="BS20" s="40">
        <f t="shared" si="34"/>
        <v>269.09999999999997</v>
      </c>
      <c r="BT20" s="40">
        <f t="shared" si="35"/>
        <v>263.71799999999996</v>
      </c>
      <c r="BU20" s="38" t="s">
        <v>27</v>
      </c>
      <c r="BV20" s="39">
        <v>269</v>
      </c>
      <c r="BW20" s="40">
        <f t="shared" si="36"/>
        <v>263.62</v>
      </c>
      <c r="BX20" s="40">
        <f t="shared" si="37"/>
        <v>309.34999999999997</v>
      </c>
      <c r="BY20" s="40">
        <f t="shared" si="38"/>
        <v>303.16299999999995</v>
      </c>
      <c r="BZ20" s="38" t="s">
        <v>28</v>
      </c>
      <c r="CA20" s="39">
        <v>307</v>
      </c>
      <c r="CB20" s="40">
        <f t="shared" si="39"/>
        <v>300.86</v>
      </c>
      <c r="CC20" s="40">
        <f t="shared" si="40"/>
        <v>353.04999999999995</v>
      </c>
      <c r="CD20" s="40">
        <f t="shared" si="41"/>
        <v>345.98899999999998</v>
      </c>
      <c r="CE20" s="38" t="s">
        <v>29</v>
      </c>
      <c r="CF20" s="39">
        <v>355</v>
      </c>
      <c r="CG20" s="40">
        <f t="shared" si="42"/>
        <v>347.9</v>
      </c>
      <c r="CH20" s="40">
        <f t="shared" si="43"/>
        <v>408.24999999999994</v>
      </c>
      <c r="CI20" s="40">
        <f t="shared" si="44"/>
        <v>400.08499999999992</v>
      </c>
      <c r="CJ20" s="38" t="s">
        <v>30</v>
      </c>
      <c r="CK20" s="39">
        <v>457</v>
      </c>
      <c r="CL20" s="40">
        <f t="shared" si="45"/>
        <v>447.86</v>
      </c>
      <c r="CM20" s="40">
        <f t="shared" si="46"/>
        <v>525.54999999999995</v>
      </c>
      <c r="CN20" s="40">
        <f t="shared" si="47"/>
        <v>515.03899999999999</v>
      </c>
      <c r="CO20" s="38" t="s">
        <v>31</v>
      </c>
      <c r="CP20" s="39">
        <v>572</v>
      </c>
      <c r="CQ20" s="40">
        <f t="shared" si="48"/>
        <v>560.55999999999995</v>
      </c>
      <c r="CR20" s="40">
        <f t="shared" si="49"/>
        <v>657.8</v>
      </c>
      <c r="CS20" s="40">
        <f t="shared" si="50"/>
        <v>644.64399999999989</v>
      </c>
      <c r="CT20" s="38" t="s">
        <v>32</v>
      </c>
      <c r="CU20" s="39">
        <v>737</v>
      </c>
      <c r="CV20" s="40">
        <f t="shared" si="51"/>
        <v>722.26</v>
      </c>
      <c r="CW20" s="40">
        <f t="shared" si="52"/>
        <v>847.55</v>
      </c>
      <c r="CX20" s="40">
        <f t="shared" si="53"/>
        <v>830.59899999999993</v>
      </c>
      <c r="CY20" s="38" t="s">
        <v>33</v>
      </c>
      <c r="CZ20" s="39">
        <v>972</v>
      </c>
      <c r="DA20" s="40">
        <f t="shared" si="54"/>
        <v>952.56</v>
      </c>
      <c r="DB20" s="40">
        <f t="shared" si="55"/>
        <v>1117.8</v>
      </c>
      <c r="DC20" s="40">
        <f t="shared" si="56"/>
        <v>1095.444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49999999999999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16.95</v>
      </c>
      <c r="J21" s="39">
        <f t="shared" si="2"/>
        <v>16.611000000000001</v>
      </c>
      <c r="K21" s="40">
        <f t="shared" si="3"/>
        <v>19.492499999999996</v>
      </c>
      <c r="L21" s="39">
        <f t="shared" si="91"/>
        <v>19.102649999999997</v>
      </c>
      <c r="M21" s="38" t="s">
        <v>15</v>
      </c>
      <c r="N21" s="34">
        <f>N20-1.8</f>
        <v>27.45</v>
      </c>
      <c r="O21" s="39">
        <f t="shared" si="4"/>
        <v>26.901</v>
      </c>
      <c r="P21" s="40">
        <f t="shared" si="5"/>
        <v>31.567499999999995</v>
      </c>
      <c r="Q21" s="39">
        <f t="shared" si="92"/>
        <v>30.936149999999994</v>
      </c>
      <c r="R21" s="38" t="s">
        <v>16</v>
      </c>
      <c r="S21" s="34">
        <f>S20-1.8</f>
        <v>38.700000000000003</v>
      </c>
      <c r="T21" s="39">
        <f t="shared" si="6"/>
        <v>37.926000000000002</v>
      </c>
      <c r="U21" s="39">
        <f t="shared" si="7"/>
        <v>44.505000000000003</v>
      </c>
      <c r="V21" s="39">
        <f t="shared" si="93"/>
        <v>43.614899999999999</v>
      </c>
      <c r="W21" s="38" t="s">
        <v>17</v>
      </c>
      <c r="X21" s="34">
        <f>X20-1.8</f>
        <v>50.7</v>
      </c>
      <c r="Y21" s="39">
        <f t="shared" si="8"/>
        <v>49.686</v>
      </c>
      <c r="Z21" s="40">
        <f t="shared" si="9"/>
        <v>58.305</v>
      </c>
      <c r="AA21" s="39">
        <f t="shared" si="94"/>
        <v>57.1389</v>
      </c>
      <c r="AB21" s="38" t="s">
        <v>18</v>
      </c>
      <c r="AC21" s="34">
        <f>AC20-1.8</f>
        <v>63.7</v>
      </c>
      <c r="AD21" s="39">
        <f t="shared" si="10"/>
        <v>62.426000000000002</v>
      </c>
      <c r="AE21" s="40">
        <f t="shared" si="11"/>
        <v>73.254999999999995</v>
      </c>
      <c r="AF21" s="39">
        <f t="shared" si="95"/>
        <v>71.789899999999989</v>
      </c>
      <c r="AG21" s="38" t="s">
        <v>19</v>
      </c>
      <c r="AH21" s="34">
        <f>AH20-1.8</f>
        <v>78.2</v>
      </c>
      <c r="AI21" s="40">
        <f t="shared" si="12"/>
        <v>76.635999999999996</v>
      </c>
      <c r="AJ21" s="40">
        <f t="shared" si="13"/>
        <v>89.929999999999993</v>
      </c>
      <c r="AK21" s="40">
        <f t="shared" si="14"/>
        <v>88.131399999999985</v>
      </c>
      <c r="AL21" s="38" t="s">
        <v>20</v>
      </c>
      <c r="AM21" s="34">
        <f>AM20-1.8</f>
        <v>93.7</v>
      </c>
      <c r="AN21" s="40">
        <f t="shared" si="15"/>
        <v>91.826000000000008</v>
      </c>
      <c r="AO21" s="40">
        <f t="shared" si="16"/>
        <v>105.59990000000001</v>
      </c>
      <c r="AP21" s="40">
        <f t="shared" si="17"/>
        <v>103.48790200000001</v>
      </c>
      <c r="AQ21" s="38" t="s">
        <v>21</v>
      </c>
      <c r="AR21" s="34">
        <f>AR20-1.8</f>
        <v>111.2</v>
      </c>
      <c r="AS21" s="40">
        <f t="shared" si="18"/>
        <v>108.976</v>
      </c>
      <c r="AT21" s="40">
        <f t="shared" si="19"/>
        <v>127.88</v>
      </c>
      <c r="AU21" s="40">
        <f t="shared" si="20"/>
        <v>125.32239999999999</v>
      </c>
      <c r="AV21" s="38" t="s">
        <v>22</v>
      </c>
      <c r="AW21" s="34">
        <f>AW20-1.8</f>
        <v>131.19999999999999</v>
      </c>
      <c r="AX21" s="40">
        <f t="shared" si="21"/>
        <v>128.57599999999999</v>
      </c>
      <c r="AY21" s="40">
        <f t="shared" si="22"/>
        <v>150.87999999999997</v>
      </c>
      <c r="AZ21" s="40">
        <f t="shared" si="23"/>
        <v>147.86239999999995</v>
      </c>
      <c r="BA21" s="38" t="s">
        <v>23</v>
      </c>
      <c r="BB21" s="34">
        <f>BB20-1.8</f>
        <v>152.19999999999999</v>
      </c>
      <c r="BC21" s="40">
        <f t="shared" si="24"/>
        <v>149.15599999999998</v>
      </c>
      <c r="BD21" s="40">
        <f t="shared" si="25"/>
        <v>175.02999999999997</v>
      </c>
      <c r="BE21" s="40">
        <f t="shared" si="26"/>
        <v>171.52939999999998</v>
      </c>
      <c r="BF21" s="38" t="s">
        <v>24</v>
      </c>
      <c r="BG21" s="34">
        <f>BG20-1.8</f>
        <v>174.2</v>
      </c>
      <c r="BH21" s="40">
        <f t="shared" si="27"/>
        <v>170.71599999999998</v>
      </c>
      <c r="BI21" s="40">
        <f t="shared" si="28"/>
        <v>200.32999999999998</v>
      </c>
      <c r="BJ21" s="40">
        <f t="shared" si="29"/>
        <v>196.32339999999999</v>
      </c>
      <c r="BK21" s="38" t="s">
        <v>25</v>
      </c>
      <c r="BL21" s="34">
        <f>BL20-1.8</f>
        <v>200.2</v>
      </c>
      <c r="BM21" s="40">
        <f t="shared" si="30"/>
        <v>196.196</v>
      </c>
      <c r="BN21" s="40">
        <f t="shared" si="31"/>
        <v>230.22999999999996</v>
      </c>
      <c r="BO21" s="40">
        <f t="shared" si="32"/>
        <v>225.62539999999996</v>
      </c>
      <c r="BP21" s="38" t="s">
        <v>26</v>
      </c>
      <c r="BQ21" s="34">
        <f>BQ20-1.8</f>
        <v>232.2</v>
      </c>
      <c r="BR21" s="40">
        <f t="shared" si="33"/>
        <v>227.55599999999998</v>
      </c>
      <c r="BS21" s="40">
        <f t="shared" si="34"/>
        <v>267.02999999999997</v>
      </c>
      <c r="BT21" s="40">
        <f t="shared" si="35"/>
        <v>261.68939999999998</v>
      </c>
      <c r="BU21" s="38" t="s">
        <v>27</v>
      </c>
      <c r="BV21" s="34">
        <f>BV20-1.8</f>
        <v>267.2</v>
      </c>
      <c r="BW21" s="40">
        <f t="shared" si="36"/>
        <v>261.85599999999999</v>
      </c>
      <c r="BX21" s="40">
        <f t="shared" si="37"/>
        <v>307.27999999999997</v>
      </c>
      <c r="BY21" s="40">
        <f t="shared" si="38"/>
        <v>301.13439999999997</v>
      </c>
      <c r="BZ21" s="38" t="s">
        <v>28</v>
      </c>
      <c r="CA21" s="34">
        <f>CA20-1.8</f>
        <v>305.2</v>
      </c>
      <c r="CB21" s="40">
        <f t="shared" si="39"/>
        <v>299.096</v>
      </c>
      <c r="CC21" s="40">
        <f t="shared" si="40"/>
        <v>350.97999999999996</v>
      </c>
      <c r="CD21" s="40">
        <f t="shared" si="41"/>
        <v>343.96039999999994</v>
      </c>
      <c r="CE21" s="38" t="s">
        <v>29</v>
      </c>
      <c r="CF21" s="34">
        <f>CF20-1.8</f>
        <v>353.2</v>
      </c>
      <c r="CG21" s="40">
        <f t="shared" si="42"/>
        <v>346.13599999999997</v>
      </c>
      <c r="CH21" s="40">
        <f t="shared" si="43"/>
        <v>406.17999999999995</v>
      </c>
      <c r="CI21" s="40">
        <f t="shared" si="44"/>
        <v>398.05639999999994</v>
      </c>
      <c r="CJ21" s="38" t="s">
        <v>30</v>
      </c>
      <c r="CK21" s="34">
        <f>CK20-1.8</f>
        <v>455.2</v>
      </c>
      <c r="CL21" s="40">
        <f t="shared" si="45"/>
        <v>446.096</v>
      </c>
      <c r="CM21" s="40">
        <f t="shared" si="46"/>
        <v>523.4799999999999</v>
      </c>
      <c r="CN21" s="40">
        <f t="shared" si="47"/>
        <v>513.01039999999989</v>
      </c>
      <c r="CO21" s="38" t="s">
        <v>31</v>
      </c>
      <c r="CP21" s="34">
        <f>CP20-1.8</f>
        <v>570.20000000000005</v>
      </c>
      <c r="CQ21" s="40">
        <f t="shared" si="48"/>
        <v>558.79600000000005</v>
      </c>
      <c r="CR21" s="40">
        <f t="shared" si="49"/>
        <v>655.73</v>
      </c>
      <c r="CS21" s="40">
        <f t="shared" si="50"/>
        <v>642.61540000000002</v>
      </c>
      <c r="CT21" s="38" t="s">
        <v>32</v>
      </c>
      <c r="CU21" s="34">
        <f>CU20-1.8</f>
        <v>735.2</v>
      </c>
      <c r="CV21" s="40">
        <f t="shared" si="51"/>
        <v>720.49599999999998</v>
      </c>
      <c r="CW21" s="40">
        <f t="shared" si="52"/>
        <v>845.48</v>
      </c>
      <c r="CX21" s="40">
        <f t="shared" si="53"/>
        <v>828.57039999999995</v>
      </c>
      <c r="CY21" s="38" t="s">
        <v>33</v>
      </c>
      <c r="CZ21" s="34">
        <f>CZ20-1.8</f>
        <v>970.2</v>
      </c>
      <c r="DA21" s="40">
        <f t="shared" si="54"/>
        <v>950.79600000000005</v>
      </c>
      <c r="DB21" s="40">
        <f t="shared" si="55"/>
        <v>1115.73</v>
      </c>
      <c r="DC21" s="40">
        <f t="shared" si="56"/>
        <v>1093.4154000000001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49999999999999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16.05</v>
      </c>
      <c r="J22" s="39">
        <f t="shared" si="2"/>
        <v>15.729000000000001</v>
      </c>
      <c r="K22" s="40">
        <f t="shared" si="3"/>
        <v>18.4575</v>
      </c>
      <c r="L22" s="39">
        <f t="shared" si="91"/>
        <v>18.088349999999998</v>
      </c>
      <c r="M22" s="38" t="s">
        <v>15</v>
      </c>
      <c r="N22" s="34">
        <f>N21-0.9</f>
        <v>26.55</v>
      </c>
      <c r="O22" s="39">
        <f t="shared" si="4"/>
        <v>26.019000000000002</v>
      </c>
      <c r="P22" s="40">
        <f t="shared" si="5"/>
        <v>30.532499999999999</v>
      </c>
      <c r="Q22" s="39">
        <f t="shared" si="92"/>
        <v>29.921849999999999</v>
      </c>
      <c r="R22" s="38" t="s">
        <v>16</v>
      </c>
      <c r="S22" s="34">
        <f>S21-0.9</f>
        <v>37.800000000000004</v>
      </c>
      <c r="T22" s="39">
        <f t="shared" si="6"/>
        <v>37.044000000000004</v>
      </c>
      <c r="U22" s="39">
        <f t="shared" si="7"/>
        <v>43.47</v>
      </c>
      <c r="V22" s="39">
        <f t="shared" si="93"/>
        <v>42.6006</v>
      </c>
      <c r="W22" s="38" t="s">
        <v>17</v>
      </c>
      <c r="X22" s="34">
        <f>X21-0.9</f>
        <v>49.800000000000004</v>
      </c>
      <c r="Y22" s="39">
        <f t="shared" si="8"/>
        <v>48.804000000000002</v>
      </c>
      <c r="Z22" s="40">
        <f t="shared" si="9"/>
        <v>57.27</v>
      </c>
      <c r="AA22" s="39">
        <f t="shared" si="94"/>
        <v>56.124600000000001</v>
      </c>
      <c r="AB22" s="38" t="s">
        <v>18</v>
      </c>
      <c r="AC22" s="34">
        <f>AC21-0.9</f>
        <v>62.800000000000004</v>
      </c>
      <c r="AD22" s="39">
        <f t="shared" si="10"/>
        <v>61.544000000000004</v>
      </c>
      <c r="AE22" s="40">
        <f t="shared" si="11"/>
        <v>72.22</v>
      </c>
      <c r="AF22" s="39">
        <f t="shared" si="95"/>
        <v>70.775599999999997</v>
      </c>
      <c r="AG22" s="38" t="s">
        <v>19</v>
      </c>
      <c r="AH22" s="34">
        <f>AH21-0.9</f>
        <v>77.3</v>
      </c>
      <c r="AI22" s="40">
        <f t="shared" si="12"/>
        <v>75.753999999999991</v>
      </c>
      <c r="AJ22" s="40">
        <f t="shared" si="13"/>
        <v>88.894999999999996</v>
      </c>
      <c r="AK22" s="40">
        <f t="shared" si="14"/>
        <v>87.117099999999994</v>
      </c>
      <c r="AL22" s="38" t="s">
        <v>20</v>
      </c>
      <c r="AM22" s="34">
        <f>AM21-0.9</f>
        <v>92.8</v>
      </c>
      <c r="AN22" s="40">
        <f t="shared" si="15"/>
        <v>90.944000000000003</v>
      </c>
      <c r="AO22" s="40">
        <f t="shared" si="16"/>
        <v>104.5856</v>
      </c>
      <c r="AP22" s="40">
        <f t="shared" si="17"/>
        <v>102.493888</v>
      </c>
      <c r="AQ22" s="38" t="s">
        <v>21</v>
      </c>
      <c r="AR22" s="34">
        <f>AR21-0.9</f>
        <v>110.3</v>
      </c>
      <c r="AS22" s="40">
        <f t="shared" si="18"/>
        <v>108.09399999999999</v>
      </c>
      <c r="AT22" s="40">
        <f t="shared" si="19"/>
        <v>126.84499999999998</v>
      </c>
      <c r="AU22" s="40">
        <f t="shared" si="20"/>
        <v>124.30809999999998</v>
      </c>
      <c r="AV22" s="38" t="s">
        <v>22</v>
      </c>
      <c r="AW22" s="34">
        <f>AW21-0.9</f>
        <v>130.29999999999998</v>
      </c>
      <c r="AX22" s="40">
        <f t="shared" si="21"/>
        <v>127.69399999999997</v>
      </c>
      <c r="AY22" s="40">
        <f t="shared" si="22"/>
        <v>149.84499999999997</v>
      </c>
      <c r="AZ22" s="40">
        <f t="shared" si="23"/>
        <v>146.84809999999996</v>
      </c>
      <c r="BA22" s="38" t="s">
        <v>23</v>
      </c>
      <c r="BB22" s="34">
        <f>BB21-0.9</f>
        <v>151.29999999999998</v>
      </c>
      <c r="BC22" s="40">
        <f t="shared" si="24"/>
        <v>148.27399999999997</v>
      </c>
      <c r="BD22" s="40">
        <f t="shared" si="25"/>
        <v>173.99499999999998</v>
      </c>
      <c r="BE22" s="40">
        <f t="shared" si="26"/>
        <v>170.51509999999996</v>
      </c>
      <c r="BF22" s="38" t="s">
        <v>24</v>
      </c>
      <c r="BG22" s="34">
        <f>BG21-0.9</f>
        <v>173.29999999999998</v>
      </c>
      <c r="BH22" s="40">
        <f t="shared" si="27"/>
        <v>169.83399999999997</v>
      </c>
      <c r="BI22" s="40">
        <f t="shared" si="28"/>
        <v>199.29499999999996</v>
      </c>
      <c r="BJ22" s="40">
        <f t="shared" si="29"/>
        <v>195.30909999999994</v>
      </c>
      <c r="BK22" s="38" t="s">
        <v>25</v>
      </c>
      <c r="BL22" s="34">
        <f>BL21-0.9</f>
        <v>199.29999999999998</v>
      </c>
      <c r="BM22" s="40">
        <f t="shared" si="30"/>
        <v>195.31399999999999</v>
      </c>
      <c r="BN22" s="40">
        <f t="shared" si="31"/>
        <v>229.19499999999996</v>
      </c>
      <c r="BO22" s="40">
        <f t="shared" si="32"/>
        <v>224.61109999999996</v>
      </c>
      <c r="BP22" s="38" t="s">
        <v>26</v>
      </c>
      <c r="BQ22" s="34">
        <f>BQ21-0.9</f>
        <v>231.29999999999998</v>
      </c>
      <c r="BR22" s="40">
        <f t="shared" si="33"/>
        <v>226.67399999999998</v>
      </c>
      <c r="BS22" s="40">
        <f t="shared" si="34"/>
        <v>265.99499999999995</v>
      </c>
      <c r="BT22" s="40">
        <f t="shared" si="35"/>
        <v>260.67509999999993</v>
      </c>
      <c r="BU22" s="38" t="s">
        <v>27</v>
      </c>
      <c r="BV22" s="34">
        <f>BV21-0.9</f>
        <v>266.3</v>
      </c>
      <c r="BW22" s="40">
        <f t="shared" si="36"/>
        <v>260.97399999999999</v>
      </c>
      <c r="BX22" s="40">
        <f t="shared" si="37"/>
        <v>306.245</v>
      </c>
      <c r="BY22" s="40">
        <f t="shared" si="38"/>
        <v>300.12009999999998</v>
      </c>
      <c r="BZ22" s="38" t="s">
        <v>28</v>
      </c>
      <c r="CA22" s="34">
        <f>CA21-0.9</f>
        <v>304.3</v>
      </c>
      <c r="CB22" s="40">
        <f t="shared" si="39"/>
        <v>298.214</v>
      </c>
      <c r="CC22" s="40">
        <f t="shared" si="40"/>
        <v>349.94499999999999</v>
      </c>
      <c r="CD22" s="40">
        <f t="shared" si="41"/>
        <v>342.9461</v>
      </c>
      <c r="CE22" s="38" t="s">
        <v>29</v>
      </c>
      <c r="CF22" s="34">
        <f>CF21-0.9</f>
        <v>352.3</v>
      </c>
      <c r="CG22" s="40">
        <f t="shared" si="42"/>
        <v>345.25400000000002</v>
      </c>
      <c r="CH22" s="40">
        <f t="shared" si="43"/>
        <v>405.14499999999998</v>
      </c>
      <c r="CI22" s="40">
        <f t="shared" si="44"/>
        <v>397.04209999999995</v>
      </c>
      <c r="CJ22" s="38" t="s">
        <v>30</v>
      </c>
      <c r="CK22" s="34">
        <f>CK21-0.9</f>
        <v>454.3</v>
      </c>
      <c r="CL22" s="40">
        <f t="shared" si="45"/>
        <v>445.214</v>
      </c>
      <c r="CM22" s="40">
        <f t="shared" si="46"/>
        <v>522.44499999999994</v>
      </c>
      <c r="CN22" s="40">
        <f t="shared" si="47"/>
        <v>511.99609999999996</v>
      </c>
      <c r="CO22" s="38" t="s">
        <v>31</v>
      </c>
      <c r="CP22" s="34">
        <f>CP21-0.9</f>
        <v>569.30000000000007</v>
      </c>
      <c r="CQ22" s="40">
        <f t="shared" si="48"/>
        <v>557.9140000000001</v>
      </c>
      <c r="CR22" s="40">
        <f t="shared" si="49"/>
        <v>654.69500000000005</v>
      </c>
      <c r="CS22" s="40">
        <f t="shared" si="50"/>
        <v>641.60110000000009</v>
      </c>
      <c r="CT22" s="38" t="s">
        <v>32</v>
      </c>
      <c r="CU22" s="34">
        <f>CU21-0.9</f>
        <v>734.30000000000007</v>
      </c>
      <c r="CV22" s="40">
        <f t="shared" si="51"/>
        <v>719.61400000000003</v>
      </c>
      <c r="CW22" s="40">
        <f t="shared" si="52"/>
        <v>844.44500000000005</v>
      </c>
      <c r="CX22" s="40">
        <f t="shared" si="53"/>
        <v>827.55610000000001</v>
      </c>
      <c r="CY22" s="38" t="s">
        <v>33</v>
      </c>
      <c r="CZ22" s="34">
        <f>CZ21-0.9</f>
        <v>969.30000000000007</v>
      </c>
      <c r="DA22" s="40">
        <f t="shared" si="54"/>
        <v>949.9140000000001</v>
      </c>
      <c r="DB22" s="40">
        <f t="shared" si="55"/>
        <v>1114.6949999999999</v>
      </c>
      <c r="DC22" s="40">
        <f t="shared" si="56"/>
        <v>1092.4010999999998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49999999999999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15.15</v>
      </c>
      <c r="J23" s="39">
        <f t="shared" si="2"/>
        <v>14.847</v>
      </c>
      <c r="K23" s="40">
        <f t="shared" si="3"/>
        <v>17.422499999999999</v>
      </c>
      <c r="L23" s="39">
        <f t="shared" si="91"/>
        <v>17.07405</v>
      </c>
      <c r="M23" s="38" t="s">
        <v>15</v>
      </c>
      <c r="N23" s="34">
        <f>N22-0.9</f>
        <v>25.650000000000002</v>
      </c>
      <c r="O23" s="39">
        <f t="shared" si="4"/>
        <v>25.137</v>
      </c>
      <c r="P23" s="40">
        <f t="shared" si="5"/>
        <v>29.497499999999999</v>
      </c>
      <c r="Q23" s="39">
        <f t="shared" si="92"/>
        <v>28.907549999999997</v>
      </c>
      <c r="R23" s="38" t="s">
        <v>16</v>
      </c>
      <c r="S23" s="34">
        <f>S22-0.9</f>
        <v>36.900000000000006</v>
      </c>
      <c r="T23" s="39">
        <f t="shared" si="6"/>
        <v>36.162000000000006</v>
      </c>
      <c r="U23" s="39">
        <f t="shared" si="7"/>
        <v>42.435000000000002</v>
      </c>
      <c r="V23" s="39">
        <f t="shared" si="93"/>
        <v>41.586300000000001</v>
      </c>
      <c r="W23" s="38" t="s">
        <v>17</v>
      </c>
      <c r="X23" s="34">
        <f>X22-0.9</f>
        <v>48.900000000000006</v>
      </c>
      <c r="Y23" s="39">
        <f t="shared" si="8"/>
        <v>47.922000000000004</v>
      </c>
      <c r="Z23" s="40">
        <f t="shared" si="9"/>
        <v>56.234999999999999</v>
      </c>
      <c r="AA23" s="39">
        <f t="shared" si="94"/>
        <v>55.110299999999995</v>
      </c>
      <c r="AB23" s="38" t="s">
        <v>18</v>
      </c>
      <c r="AC23" s="34">
        <f>AC22-0.9</f>
        <v>61.900000000000006</v>
      </c>
      <c r="AD23" s="39">
        <f t="shared" si="10"/>
        <v>60.662000000000006</v>
      </c>
      <c r="AE23" s="40">
        <f t="shared" si="11"/>
        <v>71.185000000000002</v>
      </c>
      <c r="AF23" s="39">
        <f t="shared" si="95"/>
        <v>69.761300000000006</v>
      </c>
      <c r="AG23" s="38" t="s">
        <v>19</v>
      </c>
      <c r="AH23" s="34">
        <f>AH22-0.9</f>
        <v>76.399999999999991</v>
      </c>
      <c r="AI23" s="40">
        <f t="shared" si="12"/>
        <v>74.871999999999986</v>
      </c>
      <c r="AJ23" s="40">
        <f t="shared" si="13"/>
        <v>87.859999999999985</v>
      </c>
      <c r="AK23" s="40">
        <f t="shared" si="14"/>
        <v>86.102799999999988</v>
      </c>
      <c r="AL23" s="38" t="s">
        <v>20</v>
      </c>
      <c r="AM23" s="34">
        <f>AM22-0.9</f>
        <v>91.899999999999991</v>
      </c>
      <c r="AN23" s="40">
        <f t="shared" si="15"/>
        <v>90.061999999999983</v>
      </c>
      <c r="AO23" s="40">
        <f t="shared" si="16"/>
        <v>103.57129999999998</v>
      </c>
      <c r="AP23" s="40">
        <f t="shared" si="17"/>
        <v>101.49987399999998</v>
      </c>
      <c r="AQ23" s="38" t="s">
        <v>21</v>
      </c>
      <c r="AR23" s="34">
        <f>AR22-0.9</f>
        <v>109.39999999999999</v>
      </c>
      <c r="AS23" s="40">
        <f t="shared" si="18"/>
        <v>107.21199999999999</v>
      </c>
      <c r="AT23" s="40">
        <f t="shared" si="19"/>
        <v>125.80999999999997</v>
      </c>
      <c r="AU23" s="40">
        <f t="shared" si="20"/>
        <v>123.29379999999998</v>
      </c>
      <c r="AV23" s="38" t="s">
        <v>22</v>
      </c>
      <c r="AW23" s="34">
        <f>AW22-0.9</f>
        <v>129.39999999999998</v>
      </c>
      <c r="AX23" s="40">
        <f t="shared" si="21"/>
        <v>126.81199999999997</v>
      </c>
      <c r="AY23" s="40">
        <f t="shared" si="22"/>
        <v>148.80999999999997</v>
      </c>
      <c r="AZ23" s="40">
        <f t="shared" si="23"/>
        <v>145.83379999999997</v>
      </c>
      <c r="BA23" s="38" t="s">
        <v>23</v>
      </c>
      <c r="BB23" s="34">
        <f>BB22-0.9</f>
        <v>150.39999999999998</v>
      </c>
      <c r="BC23" s="40">
        <f t="shared" si="24"/>
        <v>147.39199999999997</v>
      </c>
      <c r="BD23" s="40">
        <f t="shared" si="25"/>
        <v>172.95999999999995</v>
      </c>
      <c r="BE23" s="40">
        <f t="shared" si="26"/>
        <v>169.50079999999994</v>
      </c>
      <c r="BF23" s="38" t="s">
        <v>24</v>
      </c>
      <c r="BG23" s="34">
        <f>BG22-0.9</f>
        <v>172.39999999999998</v>
      </c>
      <c r="BH23" s="40">
        <f t="shared" si="27"/>
        <v>168.95199999999997</v>
      </c>
      <c r="BI23" s="40">
        <f t="shared" si="28"/>
        <v>198.25999999999996</v>
      </c>
      <c r="BJ23" s="40">
        <f t="shared" si="29"/>
        <v>194.29479999999995</v>
      </c>
      <c r="BK23" s="38" t="s">
        <v>25</v>
      </c>
      <c r="BL23" s="34">
        <f>BL22-0.9</f>
        <v>198.39999999999998</v>
      </c>
      <c r="BM23" s="40">
        <f t="shared" si="30"/>
        <v>194.43199999999999</v>
      </c>
      <c r="BN23" s="40">
        <f t="shared" si="31"/>
        <v>228.15999999999997</v>
      </c>
      <c r="BO23" s="40">
        <f t="shared" si="32"/>
        <v>223.59679999999997</v>
      </c>
      <c r="BP23" s="38" t="s">
        <v>26</v>
      </c>
      <c r="BQ23" s="34">
        <f>BQ22-0.9</f>
        <v>230.39999999999998</v>
      </c>
      <c r="BR23" s="40">
        <f t="shared" si="33"/>
        <v>225.79199999999997</v>
      </c>
      <c r="BS23" s="40">
        <f t="shared" si="34"/>
        <v>264.95999999999998</v>
      </c>
      <c r="BT23" s="40">
        <f t="shared" si="35"/>
        <v>259.66079999999999</v>
      </c>
      <c r="BU23" s="38" t="s">
        <v>27</v>
      </c>
      <c r="BV23" s="34">
        <f>BV22-0.9</f>
        <v>265.40000000000003</v>
      </c>
      <c r="BW23" s="40">
        <f t="shared" si="36"/>
        <v>260.09200000000004</v>
      </c>
      <c r="BX23" s="40">
        <f t="shared" si="37"/>
        <v>305.21000000000004</v>
      </c>
      <c r="BY23" s="40">
        <f t="shared" si="38"/>
        <v>299.10580000000004</v>
      </c>
      <c r="BZ23" s="38" t="s">
        <v>28</v>
      </c>
      <c r="CA23" s="34">
        <f>CA22-0.9</f>
        <v>303.40000000000003</v>
      </c>
      <c r="CB23" s="40">
        <f t="shared" si="39"/>
        <v>297.33200000000005</v>
      </c>
      <c r="CC23" s="40">
        <f t="shared" si="40"/>
        <v>348.91</v>
      </c>
      <c r="CD23" s="40">
        <f t="shared" si="41"/>
        <v>341.93180000000001</v>
      </c>
      <c r="CE23" s="38" t="s">
        <v>29</v>
      </c>
      <c r="CF23" s="34">
        <f>CF22-0.9</f>
        <v>351.40000000000003</v>
      </c>
      <c r="CG23" s="40">
        <f t="shared" si="42"/>
        <v>344.37200000000001</v>
      </c>
      <c r="CH23" s="40">
        <f t="shared" si="43"/>
        <v>404.11</v>
      </c>
      <c r="CI23" s="40">
        <f t="shared" si="44"/>
        <v>396.02780000000001</v>
      </c>
      <c r="CJ23" s="38" t="s">
        <v>30</v>
      </c>
      <c r="CK23" s="34">
        <f>CK22-0.9</f>
        <v>453.40000000000003</v>
      </c>
      <c r="CL23" s="40">
        <f t="shared" si="45"/>
        <v>444.33200000000005</v>
      </c>
      <c r="CM23" s="40">
        <f t="shared" si="46"/>
        <v>521.41</v>
      </c>
      <c r="CN23" s="40">
        <f t="shared" si="47"/>
        <v>510.98179999999996</v>
      </c>
      <c r="CO23" s="38" t="s">
        <v>31</v>
      </c>
      <c r="CP23" s="34">
        <f>CP22-0.9</f>
        <v>568.40000000000009</v>
      </c>
      <c r="CQ23" s="40">
        <f t="shared" si="48"/>
        <v>557.03200000000004</v>
      </c>
      <c r="CR23" s="40">
        <f t="shared" si="49"/>
        <v>653.66000000000008</v>
      </c>
      <c r="CS23" s="40">
        <f t="shared" si="50"/>
        <v>640.58680000000004</v>
      </c>
      <c r="CT23" s="38" t="s">
        <v>32</v>
      </c>
      <c r="CU23" s="34">
        <f>CU22-0.9</f>
        <v>733.40000000000009</v>
      </c>
      <c r="CV23" s="40">
        <f t="shared" si="51"/>
        <v>718.73200000000008</v>
      </c>
      <c r="CW23" s="40">
        <f t="shared" si="52"/>
        <v>843.41000000000008</v>
      </c>
      <c r="CX23" s="40">
        <f t="shared" si="53"/>
        <v>826.54180000000008</v>
      </c>
      <c r="CY23" s="38" t="s">
        <v>33</v>
      </c>
      <c r="CZ23" s="34">
        <f>CZ22-0.9</f>
        <v>968.40000000000009</v>
      </c>
      <c r="DA23" s="40">
        <f t="shared" si="54"/>
        <v>949.03200000000004</v>
      </c>
      <c r="DB23" s="40">
        <f t="shared" si="55"/>
        <v>1113.6600000000001</v>
      </c>
      <c r="DC23" s="40">
        <f t="shared" si="56"/>
        <v>1091.3868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49999999999999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14.25</v>
      </c>
      <c r="J24" s="39">
        <f t="shared" si="2"/>
        <v>13.965</v>
      </c>
      <c r="K24" s="40">
        <f t="shared" si="3"/>
        <v>16.387499999999999</v>
      </c>
      <c r="L24" s="39">
        <f t="shared" si="91"/>
        <v>16.059749999999998</v>
      </c>
      <c r="M24" s="38" t="s">
        <v>15</v>
      </c>
      <c r="N24" s="34">
        <f>N23-0.9</f>
        <v>24.750000000000004</v>
      </c>
      <c r="O24" s="39">
        <f t="shared" si="4"/>
        <v>24.255000000000003</v>
      </c>
      <c r="P24" s="40">
        <f t="shared" si="5"/>
        <v>28.462500000000002</v>
      </c>
      <c r="Q24" s="39">
        <f t="shared" si="92"/>
        <v>27.893250000000002</v>
      </c>
      <c r="R24" s="38" t="s">
        <v>16</v>
      </c>
      <c r="S24" s="34">
        <f>S23-0.9</f>
        <v>36.000000000000007</v>
      </c>
      <c r="T24" s="39">
        <f t="shared" si="6"/>
        <v>35.280000000000008</v>
      </c>
      <c r="U24" s="39">
        <f t="shared" si="7"/>
        <v>41.400000000000006</v>
      </c>
      <c r="V24" s="39">
        <f t="shared" si="93"/>
        <v>40.572000000000003</v>
      </c>
      <c r="W24" s="38" t="s">
        <v>17</v>
      </c>
      <c r="X24" s="34">
        <f>X23-0.9</f>
        <v>48.000000000000007</v>
      </c>
      <c r="Y24" s="39">
        <f t="shared" si="8"/>
        <v>47.040000000000006</v>
      </c>
      <c r="Z24" s="40">
        <f t="shared" si="9"/>
        <v>55.2</v>
      </c>
      <c r="AA24" s="39">
        <f t="shared" si="94"/>
        <v>54.096000000000004</v>
      </c>
      <c r="AB24" s="38" t="s">
        <v>18</v>
      </c>
      <c r="AC24" s="34">
        <f>AC23-0.9</f>
        <v>61.000000000000007</v>
      </c>
      <c r="AD24" s="39">
        <f t="shared" si="10"/>
        <v>59.780000000000008</v>
      </c>
      <c r="AE24" s="40">
        <f t="shared" si="11"/>
        <v>70.150000000000006</v>
      </c>
      <c r="AF24" s="39">
        <f t="shared" si="95"/>
        <v>68.747</v>
      </c>
      <c r="AG24" s="38" t="s">
        <v>19</v>
      </c>
      <c r="AH24" s="34">
        <f>AH23-0.9</f>
        <v>75.499999999999986</v>
      </c>
      <c r="AI24" s="40">
        <f t="shared" si="12"/>
        <v>73.989999999999981</v>
      </c>
      <c r="AJ24" s="40">
        <f t="shared" si="13"/>
        <v>86.824999999999974</v>
      </c>
      <c r="AK24" s="40">
        <f t="shared" si="14"/>
        <v>85.088499999999968</v>
      </c>
      <c r="AL24" s="38" t="s">
        <v>20</v>
      </c>
      <c r="AM24" s="34">
        <f>AM23-0.9</f>
        <v>90.999999999999986</v>
      </c>
      <c r="AN24" s="40">
        <f t="shared" si="15"/>
        <v>89.179999999999978</v>
      </c>
      <c r="AO24" s="40">
        <f t="shared" si="16"/>
        <v>102.55699999999997</v>
      </c>
      <c r="AP24" s="40">
        <f t="shared" si="17"/>
        <v>100.50585999999997</v>
      </c>
      <c r="AQ24" s="38" t="s">
        <v>21</v>
      </c>
      <c r="AR24" s="34">
        <f>AR23-0.9</f>
        <v>108.49999999999999</v>
      </c>
      <c r="AS24" s="40">
        <f t="shared" si="18"/>
        <v>106.32999999999998</v>
      </c>
      <c r="AT24" s="40">
        <f t="shared" si="19"/>
        <v>124.77499999999998</v>
      </c>
      <c r="AU24" s="40">
        <f t="shared" si="20"/>
        <v>122.27949999999997</v>
      </c>
      <c r="AV24" s="38" t="s">
        <v>22</v>
      </c>
      <c r="AW24" s="34">
        <f>AW23-0.9</f>
        <v>128.49999999999997</v>
      </c>
      <c r="AX24" s="40">
        <f t="shared" si="21"/>
        <v>125.92999999999996</v>
      </c>
      <c r="AY24" s="40">
        <f t="shared" si="22"/>
        <v>147.77499999999995</v>
      </c>
      <c r="AZ24" s="40">
        <f t="shared" si="23"/>
        <v>144.81949999999995</v>
      </c>
      <c r="BA24" s="38" t="s">
        <v>23</v>
      </c>
      <c r="BB24" s="34">
        <f>BB23-0.9</f>
        <v>149.49999999999997</v>
      </c>
      <c r="BC24" s="40">
        <f t="shared" si="24"/>
        <v>146.50999999999996</v>
      </c>
      <c r="BD24" s="40">
        <f t="shared" si="25"/>
        <v>171.92499999999995</v>
      </c>
      <c r="BE24" s="40">
        <f t="shared" si="26"/>
        <v>168.48649999999995</v>
      </c>
      <c r="BF24" s="38" t="s">
        <v>24</v>
      </c>
      <c r="BG24" s="34">
        <f>BG23-0.9</f>
        <v>171.49999999999997</v>
      </c>
      <c r="BH24" s="40">
        <f t="shared" si="27"/>
        <v>168.06999999999996</v>
      </c>
      <c r="BI24" s="40">
        <f t="shared" si="28"/>
        <v>197.22499999999997</v>
      </c>
      <c r="BJ24" s="40">
        <f t="shared" si="29"/>
        <v>193.28049999999996</v>
      </c>
      <c r="BK24" s="38" t="s">
        <v>25</v>
      </c>
      <c r="BL24" s="34">
        <f>BL23-0.9</f>
        <v>197.49999999999997</v>
      </c>
      <c r="BM24" s="40">
        <f t="shared" si="30"/>
        <v>193.54999999999995</v>
      </c>
      <c r="BN24" s="40">
        <f t="shared" si="31"/>
        <v>227.12499999999994</v>
      </c>
      <c r="BO24" s="40">
        <f t="shared" si="32"/>
        <v>222.58249999999995</v>
      </c>
      <c r="BP24" s="38" t="s">
        <v>26</v>
      </c>
      <c r="BQ24" s="34">
        <f>BQ23-0.9</f>
        <v>229.49999999999997</v>
      </c>
      <c r="BR24" s="40">
        <f t="shared" si="33"/>
        <v>224.90999999999997</v>
      </c>
      <c r="BS24" s="40">
        <f t="shared" si="34"/>
        <v>263.92499999999995</v>
      </c>
      <c r="BT24" s="40">
        <f t="shared" si="35"/>
        <v>258.64649999999995</v>
      </c>
      <c r="BU24" s="38" t="s">
        <v>27</v>
      </c>
      <c r="BV24" s="34">
        <f>BV23-0.9</f>
        <v>264.50000000000006</v>
      </c>
      <c r="BW24" s="40">
        <f t="shared" si="36"/>
        <v>259.21000000000004</v>
      </c>
      <c r="BX24" s="40">
        <f t="shared" si="37"/>
        <v>304.17500000000007</v>
      </c>
      <c r="BY24" s="40">
        <f t="shared" si="38"/>
        <v>298.09150000000005</v>
      </c>
      <c r="BZ24" s="38" t="s">
        <v>28</v>
      </c>
      <c r="CA24" s="34">
        <f>CA23-0.9</f>
        <v>302.50000000000006</v>
      </c>
      <c r="CB24" s="40">
        <f t="shared" si="39"/>
        <v>296.45000000000005</v>
      </c>
      <c r="CC24" s="40">
        <f t="shared" si="40"/>
        <v>347.87500000000006</v>
      </c>
      <c r="CD24" s="40">
        <f t="shared" si="41"/>
        <v>340.91750000000008</v>
      </c>
      <c r="CE24" s="38" t="s">
        <v>29</v>
      </c>
      <c r="CF24" s="34">
        <f>CF23-0.9</f>
        <v>350.50000000000006</v>
      </c>
      <c r="CG24" s="40">
        <f t="shared" si="42"/>
        <v>343.49000000000007</v>
      </c>
      <c r="CH24" s="40">
        <f t="shared" si="43"/>
        <v>403.07500000000005</v>
      </c>
      <c r="CI24" s="40">
        <f t="shared" si="44"/>
        <v>395.01350000000002</v>
      </c>
      <c r="CJ24" s="38" t="s">
        <v>30</v>
      </c>
      <c r="CK24" s="34">
        <f>CK23-0.9</f>
        <v>452.50000000000006</v>
      </c>
      <c r="CL24" s="40">
        <f t="shared" si="45"/>
        <v>443.45000000000005</v>
      </c>
      <c r="CM24" s="40">
        <f t="shared" si="46"/>
        <v>520.375</v>
      </c>
      <c r="CN24" s="40">
        <f t="shared" si="47"/>
        <v>509.96749999999997</v>
      </c>
      <c r="CO24" s="38" t="s">
        <v>31</v>
      </c>
      <c r="CP24" s="34">
        <f>CP23-0.9</f>
        <v>567.50000000000011</v>
      </c>
      <c r="CQ24" s="40">
        <f t="shared" si="48"/>
        <v>556.15000000000009</v>
      </c>
      <c r="CR24" s="40">
        <f t="shared" si="49"/>
        <v>652.62500000000011</v>
      </c>
      <c r="CS24" s="40">
        <f t="shared" si="50"/>
        <v>639.5725000000001</v>
      </c>
      <c r="CT24" s="38" t="s">
        <v>32</v>
      </c>
      <c r="CU24" s="34">
        <f>CU23-0.9</f>
        <v>732.50000000000011</v>
      </c>
      <c r="CV24" s="40">
        <f t="shared" si="51"/>
        <v>717.85000000000014</v>
      </c>
      <c r="CW24" s="40">
        <f t="shared" si="52"/>
        <v>842.37500000000011</v>
      </c>
      <c r="CX24" s="40">
        <f t="shared" si="53"/>
        <v>825.52750000000015</v>
      </c>
      <c r="CY24" s="38" t="s">
        <v>33</v>
      </c>
      <c r="CZ24" s="34">
        <f>CZ23-0.9</f>
        <v>967.50000000000011</v>
      </c>
      <c r="DA24" s="40">
        <f t="shared" si="54"/>
        <v>948.15000000000009</v>
      </c>
      <c r="DB24" s="40">
        <f t="shared" si="55"/>
        <v>1112.625</v>
      </c>
      <c r="DC24" s="40">
        <f t="shared" si="56"/>
        <v>1090.3724999999999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49999999999999" customHeight="1" x14ac:dyDescent="0.35">
      <c r="A25" s="17" t="s">
        <v>13</v>
      </c>
      <c r="B25" s="17" t="s">
        <v>1</v>
      </c>
      <c r="C25" s="17" t="s">
        <v>14</v>
      </c>
      <c r="D25" s="34">
        <v>9.75</v>
      </c>
      <c r="E25" s="18">
        <f t="shared" si="0"/>
        <v>9.5549999999999997</v>
      </c>
      <c r="F25" s="18">
        <f t="shared" si="1"/>
        <v>11.212499999999999</v>
      </c>
      <c r="G25" s="18">
        <f t="shared" si="90"/>
        <v>10.988249999999999</v>
      </c>
      <c r="H25" s="17" t="s">
        <v>15</v>
      </c>
      <c r="I25" s="34">
        <v>20.25</v>
      </c>
      <c r="J25" s="18">
        <f t="shared" si="2"/>
        <v>19.844999999999999</v>
      </c>
      <c r="K25" s="18">
        <f t="shared" si="3"/>
        <v>23.287499999999998</v>
      </c>
      <c r="L25" s="18">
        <f t="shared" si="91"/>
        <v>22.821749999999998</v>
      </c>
      <c r="M25" s="17" t="s">
        <v>16</v>
      </c>
      <c r="N25" s="34">
        <v>31.5</v>
      </c>
      <c r="O25" s="18">
        <f t="shared" si="4"/>
        <v>30.87</v>
      </c>
      <c r="P25" s="18">
        <f t="shared" si="5"/>
        <v>36.224999999999994</v>
      </c>
      <c r="Q25" s="18">
        <f t="shared" si="92"/>
        <v>35.500499999999995</v>
      </c>
      <c r="R25" s="17" t="s">
        <v>17</v>
      </c>
      <c r="S25" s="34">
        <v>43.5</v>
      </c>
      <c r="T25" s="18">
        <f t="shared" si="6"/>
        <v>42.63</v>
      </c>
      <c r="U25" s="18">
        <f t="shared" si="7"/>
        <v>50.024999999999999</v>
      </c>
      <c r="V25" s="18">
        <f t="shared" si="93"/>
        <v>49.024499999999996</v>
      </c>
      <c r="W25" s="17" t="s">
        <v>18</v>
      </c>
      <c r="X25" s="34">
        <v>56.5</v>
      </c>
      <c r="Y25" s="18">
        <f t="shared" si="8"/>
        <v>55.37</v>
      </c>
      <c r="Z25" s="18">
        <f t="shared" si="9"/>
        <v>64.974999999999994</v>
      </c>
      <c r="AA25" s="18">
        <f t="shared" si="94"/>
        <v>63.675499999999992</v>
      </c>
      <c r="AB25" s="17" t="s">
        <v>19</v>
      </c>
      <c r="AC25" s="34">
        <v>71</v>
      </c>
      <c r="AD25" s="18">
        <f t="shared" si="10"/>
        <v>69.58</v>
      </c>
      <c r="AE25" s="18">
        <f t="shared" si="11"/>
        <v>81.649999999999991</v>
      </c>
      <c r="AF25" s="18">
        <f t="shared" si="95"/>
        <v>80.016999999999996</v>
      </c>
      <c r="AG25" s="17" t="s">
        <v>20</v>
      </c>
      <c r="AH25" s="34">
        <v>86.5</v>
      </c>
      <c r="AI25" s="18">
        <f t="shared" si="12"/>
        <v>84.77</v>
      </c>
      <c r="AJ25" s="18">
        <f t="shared" si="13"/>
        <v>99.474999999999994</v>
      </c>
      <c r="AK25" s="18">
        <f t="shared" si="14"/>
        <v>97.485499999999988</v>
      </c>
      <c r="AL25" s="17" t="s">
        <v>21</v>
      </c>
      <c r="AM25" s="34">
        <v>104</v>
      </c>
      <c r="AN25" s="18">
        <f t="shared" si="15"/>
        <v>101.92</v>
      </c>
      <c r="AO25" s="18">
        <f t="shared" si="16"/>
        <v>117.208</v>
      </c>
      <c r="AP25" s="18">
        <f t="shared" si="17"/>
        <v>114.86384</v>
      </c>
      <c r="AQ25" s="17" t="s">
        <v>22</v>
      </c>
      <c r="AR25" s="34">
        <v>124</v>
      </c>
      <c r="AS25" s="18">
        <f t="shared" si="18"/>
        <v>121.52</v>
      </c>
      <c r="AT25" s="18">
        <f t="shared" si="19"/>
        <v>142.6</v>
      </c>
      <c r="AU25" s="18">
        <f t="shared" si="20"/>
        <v>139.74799999999999</v>
      </c>
      <c r="AV25" s="17" t="s">
        <v>23</v>
      </c>
      <c r="AW25" s="34">
        <v>145</v>
      </c>
      <c r="AX25" s="18">
        <f t="shared" si="21"/>
        <v>142.1</v>
      </c>
      <c r="AY25" s="18">
        <f t="shared" si="22"/>
        <v>166.75</v>
      </c>
      <c r="AZ25" s="18">
        <f t="shared" si="23"/>
        <v>163.41499999999999</v>
      </c>
      <c r="BA25" s="17" t="s">
        <v>24</v>
      </c>
      <c r="BB25" s="34">
        <v>167</v>
      </c>
      <c r="BC25" s="18">
        <f t="shared" si="24"/>
        <v>163.66</v>
      </c>
      <c r="BD25" s="18">
        <f t="shared" si="25"/>
        <v>192.04999999999998</v>
      </c>
      <c r="BE25" s="18">
        <f t="shared" si="26"/>
        <v>188.20899999999997</v>
      </c>
      <c r="BF25" s="17" t="s">
        <v>25</v>
      </c>
      <c r="BG25" s="34">
        <v>193</v>
      </c>
      <c r="BH25" s="18">
        <f t="shared" si="27"/>
        <v>189.14</v>
      </c>
      <c r="BI25" s="18">
        <f t="shared" si="28"/>
        <v>221.95</v>
      </c>
      <c r="BJ25" s="18">
        <f t="shared" si="29"/>
        <v>217.511</v>
      </c>
      <c r="BK25" s="17" t="s">
        <v>26</v>
      </c>
      <c r="BL25" s="34">
        <v>225</v>
      </c>
      <c r="BM25" s="18">
        <f t="shared" si="30"/>
        <v>220.5</v>
      </c>
      <c r="BN25" s="18">
        <f t="shared" si="31"/>
        <v>258.75</v>
      </c>
      <c r="BO25" s="18">
        <f t="shared" si="32"/>
        <v>253.57499999999999</v>
      </c>
      <c r="BP25" s="17" t="s">
        <v>27</v>
      </c>
      <c r="BQ25" s="34">
        <v>260</v>
      </c>
      <c r="BR25" s="18">
        <f t="shared" si="33"/>
        <v>254.79999999999998</v>
      </c>
      <c r="BS25" s="18">
        <f t="shared" si="34"/>
        <v>299</v>
      </c>
      <c r="BT25" s="18">
        <f t="shared" si="35"/>
        <v>293.02</v>
      </c>
      <c r="BU25" s="17" t="s">
        <v>28</v>
      </c>
      <c r="BV25" s="34">
        <v>298</v>
      </c>
      <c r="BW25" s="18">
        <f t="shared" si="36"/>
        <v>292.04000000000002</v>
      </c>
      <c r="BX25" s="18">
        <f t="shared" si="37"/>
        <v>342.7</v>
      </c>
      <c r="BY25" s="18">
        <f t="shared" si="38"/>
        <v>335.846</v>
      </c>
      <c r="BZ25" s="17" t="s">
        <v>29</v>
      </c>
      <c r="CA25" s="34">
        <v>346</v>
      </c>
      <c r="CB25" s="18">
        <f t="shared" si="39"/>
        <v>339.08</v>
      </c>
      <c r="CC25" s="18">
        <f t="shared" si="40"/>
        <v>397.9</v>
      </c>
      <c r="CD25" s="18">
        <f t="shared" si="41"/>
        <v>389.94199999999995</v>
      </c>
      <c r="CE25" s="17" t="s">
        <v>30</v>
      </c>
      <c r="CF25" s="34">
        <v>448</v>
      </c>
      <c r="CG25" s="18">
        <f t="shared" si="42"/>
        <v>439.03999999999996</v>
      </c>
      <c r="CH25" s="18">
        <f t="shared" si="43"/>
        <v>515.19999999999993</v>
      </c>
      <c r="CI25" s="18">
        <f t="shared" si="44"/>
        <v>504.8959999999999</v>
      </c>
      <c r="CJ25" s="17" t="s">
        <v>31</v>
      </c>
      <c r="CK25" s="34">
        <v>563</v>
      </c>
      <c r="CL25" s="18">
        <f t="shared" si="45"/>
        <v>551.74</v>
      </c>
      <c r="CM25" s="18">
        <f t="shared" si="46"/>
        <v>647.44999999999993</v>
      </c>
      <c r="CN25" s="18">
        <f t="shared" si="47"/>
        <v>634.50099999999998</v>
      </c>
      <c r="CO25" s="17" t="s">
        <v>32</v>
      </c>
      <c r="CP25" s="34">
        <v>728</v>
      </c>
      <c r="CQ25" s="18">
        <f t="shared" si="48"/>
        <v>713.43999999999994</v>
      </c>
      <c r="CR25" s="18">
        <f t="shared" si="49"/>
        <v>837.19999999999993</v>
      </c>
      <c r="CS25" s="18">
        <f t="shared" si="50"/>
        <v>820.4559999999999</v>
      </c>
      <c r="CT25" s="17" t="s">
        <v>33</v>
      </c>
      <c r="CU25" s="34">
        <v>963</v>
      </c>
      <c r="CV25" s="18">
        <f t="shared" si="51"/>
        <v>943.74</v>
      </c>
      <c r="CW25" s="18">
        <f t="shared" si="52"/>
        <v>1107.4499999999998</v>
      </c>
      <c r="CX25" s="18">
        <f t="shared" si="53"/>
        <v>1085.3009999999997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49999999999999" customHeight="1" x14ac:dyDescent="0.25">
      <c r="A26" s="17" t="s">
        <v>13</v>
      </c>
      <c r="B26" s="17" t="s">
        <v>3</v>
      </c>
      <c r="C26" s="17" t="s">
        <v>14</v>
      </c>
      <c r="D26" s="34">
        <f>D25-2</f>
        <v>7.75</v>
      </c>
      <c r="E26" s="18">
        <f t="shared" si="0"/>
        <v>7.5949999999999998</v>
      </c>
      <c r="F26" s="18">
        <f t="shared" si="1"/>
        <v>8.9124999999999996</v>
      </c>
      <c r="G26" s="34">
        <f t="shared" si="90"/>
        <v>8.7342499999999994</v>
      </c>
      <c r="H26" s="17" t="s">
        <v>15</v>
      </c>
      <c r="I26" s="34">
        <f>I25-2</f>
        <v>18.25</v>
      </c>
      <c r="J26" s="34">
        <f t="shared" si="2"/>
        <v>17.884999999999998</v>
      </c>
      <c r="K26" s="18">
        <f t="shared" si="3"/>
        <v>20.987499999999997</v>
      </c>
      <c r="L26" s="34">
        <f t="shared" si="91"/>
        <v>20.567749999999997</v>
      </c>
      <c r="M26" s="17" t="s">
        <v>16</v>
      </c>
      <c r="N26" s="34">
        <f>N25-2</f>
        <v>29.5</v>
      </c>
      <c r="O26" s="34">
        <f t="shared" si="4"/>
        <v>28.91</v>
      </c>
      <c r="P26" s="18">
        <f t="shared" si="5"/>
        <v>33.924999999999997</v>
      </c>
      <c r="Q26" s="34">
        <f t="shared" si="92"/>
        <v>33.246499999999997</v>
      </c>
      <c r="R26" s="17" t="s">
        <v>17</v>
      </c>
      <c r="S26" s="34">
        <f>S25-2</f>
        <v>41.5</v>
      </c>
      <c r="T26" s="34">
        <f t="shared" si="6"/>
        <v>40.67</v>
      </c>
      <c r="U26" s="18">
        <f t="shared" si="7"/>
        <v>47.724999999999994</v>
      </c>
      <c r="V26" s="34">
        <f t="shared" si="93"/>
        <v>46.770499999999991</v>
      </c>
      <c r="W26" s="17" t="s">
        <v>18</v>
      </c>
      <c r="X26" s="34">
        <f>X25-2</f>
        <v>54.5</v>
      </c>
      <c r="Y26" s="34">
        <f t="shared" si="8"/>
        <v>53.41</v>
      </c>
      <c r="Z26" s="18">
        <f t="shared" si="9"/>
        <v>62.674999999999997</v>
      </c>
      <c r="AA26" s="34">
        <f t="shared" si="94"/>
        <v>61.421499999999995</v>
      </c>
      <c r="AB26" s="17" t="s">
        <v>19</v>
      </c>
      <c r="AC26" s="34">
        <f>AC25-2</f>
        <v>69</v>
      </c>
      <c r="AD26" s="34">
        <f t="shared" si="10"/>
        <v>67.62</v>
      </c>
      <c r="AE26" s="18">
        <f t="shared" si="11"/>
        <v>79.349999999999994</v>
      </c>
      <c r="AF26" s="34">
        <f t="shared" si="95"/>
        <v>77.762999999999991</v>
      </c>
      <c r="AG26" s="17" t="s">
        <v>20</v>
      </c>
      <c r="AH26" s="34">
        <f>AH25-2</f>
        <v>84.5</v>
      </c>
      <c r="AI26" s="18">
        <f t="shared" si="12"/>
        <v>82.81</v>
      </c>
      <c r="AJ26" s="18">
        <f t="shared" si="13"/>
        <v>97.174999999999997</v>
      </c>
      <c r="AK26" s="18">
        <f t="shared" si="14"/>
        <v>95.231499999999997</v>
      </c>
      <c r="AL26" s="17" t="s">
        <v>21</v>
      </c>
      <c r="AM26" s="34">
        <f>AM25-2</f>
        <v>102</v>
      </c>
      <c r="AN26" s="18">
        <f t="shared" si="15"/>
        <v>99.96</v>
      </c>
      <c r="AO26" s="18">
        <f t="shared" si="16"/>
        <v>114.95399999999998</v>
      </c>
      <c r="AP26" s="18">
        <f t="shared" si="17"/>
        <v>112.65491999999998</v>
      </c>
      <c r="AQ26" s="17" t="s">
        <v>22</v>
      </c>
      <c r="AR26" s="34">
        <f>AR25-2</f>
        <v>122</v>
      </c>
      <c r="AS26" s="18">
        <f t="shared" si="18"/>
        <v>119.56</v>
      </c>
      <c r="AT26" s="18">
        <f t="shared" si="19"/>
        <v>140.29999999999998</v>
      </c>
      <c r="AU26" s="18">
        <f t="shared" si="20"/>
        <v>137.49399999999997</v>
      </c>
      <c r="AV26" s="17" t="s">
        <v>23</v>
      </c>
      <c r="AW26" s="34">
        <f>AW25-2</f>
        <v>143</v>
      </c>
      <c r="AX26" s="18">
        <f t="shared" si="21"/>
        <v>140.13999999999999</v>
      </c>
      <c r="AY26" s="18">
        <f t="shared" si="22"/>
        <v>164.45</v>
      </c>
      <c r="AZ26" s="18">
        <f t="shared" si="23"/>
        <v>161.16099999999997</v>
      </c>
      <c r="BA26" s="17" t="s">
        <v>24</v>
      </c>
      <c r="BB26" s="34">
        <f>BB25-2</f>
        <v>165</v>
      </c>
      <c r="BC26" s="18">
        <f t="shared" si="24"/>
        <v>161.69999999999999</v>
      </c>
      <c r="BD26" s="18">
        <f t="shared" si="25"/>
        <v>189.74999999999997</v>
      </c>
      <c r="BE26" s="18">
        <f t="shared" si="26"/>
        <v>185.95499999999996</v>
      </c>
      <c r="BF26" s="17" t="s">
        <v>25</v>
      </c>
      <c r="BG26" s="34">
        <f>BG25-2</f>
        <v>191</v>
      </c>
      <c r="BH26" s="18">
        <f t="shared" si="27"/>
        <v>187.18</v>
      </c>
      <c r="BI26" s="18">
        <f t="shared" si="28"/>
        <v>219.64999999999998</v>
      </c>
      <c r="BJ26" s="18">
        <f t="shared" si="29"/>
        <v>215.25699999999998</v>
      </c>
      <c r="BK26" s="17" t="s">
        <v>26</v>
      </c>
      <c r="BL26" s="34">
        <f>BL25-2</f>
        <v>223</v>
      </c>
      <c r="BM26" s="18">
        <f t="shared" si="30"/>
        <v>218.54</v>
      </c>
      <c r="BN26" s="18">
        <f t="shared" si="31"/>
        <v>256.45</v>
      </c>
      <c r="BO26" s="18">
        <f t="shared" si="32"/>
        <v>251.321</v>
      </c>
      <c r="BP26" s="17" t="s">
        <v>27</v>
      </c>
      <c r="BQ26" s="34">
        <f>BQ25-2</f>
        <v>258</v>
      </c>
      <c r="BR26" s="18">
        <f t="shared" si="33"/>
        <v>252.84</v>
      </c>
      <c r="BS26" s="18">
        <f t="shared" si="34"/>
        <v>296.7</v>
      </c>
      <c r="BT26" s="18">
        <f t="shared" si="35"/>
        <v>290.76599999999996</v>
      </c>
      <c r="BU26" s="17" t="s">
        <v>28</v>
      </c>
      <c r="BV26" s="34">
        <f>BV25-2</f>
        <v>296</v>
      </c>
      <c r="BW26" s="18">
        <f t="shared" si="36"/>
        <v>290.08</v>
      </c>
      <c r="BX26" s="18">
        <f t="shared" si="37"/>
        <v>340.4</v>
      </c>
      <c r="BY26" s="18">
        <f t="shared" si="38"/>
        <v>333.59199999999998</v>
      </c>
      <c r="BZ26" s="17" t="s">
        <v>29</v>
      </c>
      <c r="CA26" s="34">
        <f>CA25-2</f>
        <v>344</v>
      </c>
      <c r="CB26" s="18">
        <f t="shared" si="39"/>
        <v>337.12</v>
      </c>
      <c r="CC26" s="18">
        <f t="shared" si="40"/>
        <v>395.59999999999997</v>
      </c>
      <c r="CD26" s="18">
        <f t="shared" si="41"/>
        <v>387.68799999999993</v>
      </c>
      <c r="CE26" s="17" t="s">
        <v>30</v>
      </c>
      <c r="CF26" s="34">
        <f>CF25-2</f>
        <v>446</v>
      </c>
      <c r="CG26" s="18">
        <f t="shared" si="42"/>
        <v>437.08</v>
      </c>
      <c r="CH26" s="18">
        <f t="shared" si="43"/>
        <v>512.9</v>
      </c>
      <c r="CI26" s="18">
        <f t="shared" si="44"/>
        <v>502.642</v>
      </c>
      <c r="CJ26" s="17" t="s">
        <v>31</v>
      </c>
      <c r="CK26" s="34">
        <f>CK25-2</f>
        <v>561</v>
      </c>
      <c r="CL26" s="18">
        <f t="shared" si="45"/>
        <v>549.78</v>
      </c>
      <c r="CM26" s="18">
        <f t="shared" si="46"/>
        <v>645.15</v>
      </c>
      <c r="CN26" s="18">
        <f t="shared" si="47"/>
        <v>632.24699999999996</v>
      </c>
      <c r="CO26" s="17" t="s">
        <v>32</v>
      </c>
      <c r="CP26" s="34">
        <f>CP25-2</f>
        <v>726</v>
      </c>
      <c r="CQ26" s="18">
        <f t="shared" si="48"/>
        <v>711.48</v>
      </c>
      <c r="CR26" s="18">
        <f t="shared" si="49"/>
        <v>834.9</v>
      </c>
      <c r="CS26" s="18">
        <f t="shared" si="50"/>
        <v>818.202</v>
      </c>
      <c r="CT26" s="17" t="s">
        <v>33</v>
      </c>
      <c r="CU26" s="34">
        <f>CU25-2</f>
        <v>961</v>
      </c>
      <c r="CV26" s="18">
        <f t="shared" si="51"/>
        <v>941.78</v>
      </c>
      <c r="CW26" s="18">
        <f t="shared" si="52"/>
        <v>1105.1499999999999</v>
      </c>
      <c r="CX26" s="18">
        <f t="shared" si="53"/>
        <v>1083.0469999999998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49999999999999" customHeight="1" x14ac:dyDescent="0.25">
      <c r="A27" s="17" t="s">
        <v>13</v>
      </c>
      <c r="B27" s="17" t="s">
        <v>4</v>
      </c>
      <c r="C27" s="17" t="s">
        <v>14</v>
      </c>
      <c r="D27" s="34">
        <f>D26-1</f>
        <v>6.75</v>
      </c>
      <c r="E27" s="18">
        <f t="shared" si="0"/>
        <v>6.6150000000000002</v>
      </c>
      <c r="F27" s="18">
        <f t="shared" si="1"/>
        <v>7.7624999999999993</v>
      </c>
      <c r="G27" s="34">
        <f t="shared" si="90"/>
        <v>7.6072499999999987</v>
      </c>
      <c r="H27" s="17" t="s">
        <v>15</v>
      </c>
      <c r="I27" s="34">
        <f>I26-1</f>
        <v>17.25</v>
      </c>
      <c r="J27" s="34">
        <f t="shared" si="2"/>
        <v>16.905000000000001</v>
      </c>
      <c r="K27" s="18">
        <f t="shared" si="3"/>
        <v>19.837499999999999</v>
      </c>
      <c r="L27" s="34">
        <f t="shared" si="91"/>
        <v>19.440749999999998</v>
      </c>
      <c r="M27" s="17" t="s">
        <v>16</v>
      </c>
      <c r="N27" s="34">
        <f>N26-1</f>
        <v>28.5</v>
      </c>
      <c r="O27" s="34">
        <f t="shared" si="4"/>
        <v>27.93</v>
      </c>
      <c r="P27" s="18">
        <f t="shared" si="5"/>
        <v>32.774999999999999</v>
      </c>
      <c r="Q27" s="34">
        <f t="shared" si="92"/>
        <v>32.119499999999995</v>
      </c>
      <c r="R27" s="17" t="s">
        <v>17</v>
      </c>
      <c r="S27" s="34">
        <f>S26-1</f>
        <v>40.5</v>
      </c>
      <c r="T27" s="34">
        <f t="shared" si="6"/>
        <v>39.69</v>
      </c>
      <c r="U27" s="18">
        <f t="shared" si="7"/>
        <v>46.574999999999996</v>
      </c>
      <c r="V27" s="34">
        <f t="shared" si="93"/>
        <v>45.643499999999996</v>
      </c>
      <c r="W27" s="17" t="s">
        <v>18</v>
      </c>
      <c r="X27" s="34">
        <f>X26-1</f>
        <v>53.5</v>
      </c>
      <c r="Y27" s="34">
        <f t="shared" si="8"/>
        <v>52.43</v>
      </c>
      <c r="Z27" s="18">
        <f t="shared" si="9"/>
        <v>61.524999999999999</v>
      </c>
      <c r="AA27" s="34">
        <f t="shared" si="94"/>
        <v>60.294499999999999</v>
      </c>
      <c r="AB27" s="17" t="s">
        <v>19</v>
      </c>
      <c r="AC27" s="34">
        <f>AC26-1</f>
        <v>68</v>
      </c>
      <c r="AD27" s="34">
        <f t="shared" si="10"/>
        <v>66.64</v>
      </c>
      <c r="AE27" s="18">
        <f t="shared" si="11"/>
        <v>78.199999999999989</v>
      </c>
      <c r="AF27" s="34">
        <f t="shared" si="95"/>
        <v>76.635999999999981</v>
      </c>
      <c r="AG27" s="17" t="s">
        <v>20</v>
      </c>
      <c r="AH27" s="34">
        <f>AH26-1</f>
        <v>83.5</v>
      </c>
      <c r="AI27" s="18">
        <f t="shared" si="12"/>
        <v>81.83</v>
      </c>
      <c r="AJ27" s="18">
        <f t="shared" si="13"/>
        <v>96.024999999999991</v>
      </c>
      <c r="AK27" s="18">
        <f t="shared" si="14"/>
        <v>94.104499999999987</v>
      </c>
      <c r="AL27" s="17" t="s">
        <v>21</v>
      </c>
      <c r="AM27" s="34">
        <f>AM26-1</f>
        <v>101</v>
      </c>
      <c r="AN27" s="18">
        <f t="shared" si="15"/>
        <v>98.98</v>
      </c>
      <c r="AO27" s="18">
        <f t="shared" si="16"/>
        <v>113.827</v>
      </c>
      <c r="AP27" s="18">
        <f t="shared" si="17"/>
        <v>111.55046</v>
      </c>
      <c r="AQ27" s="17" t="s">
        <v>22</v>
      </c>
      <c r="AR27" s="34">
        <f>AR26-1</f>
        <v>121</v>
      </c>
      <c r="AS27" s="18">
        <f t="shared" si="18"/>
        <v>118.58</v>
      </c>
      <c r="AT27" s="18">
        <f t="shared" si="19"/>
        <v>139.14999999999998</v>
      </c>
      <c r="AU27" s="18">
        <f t="shared" si="20"/>
        <v>136.36699999999996</v>
      </c>
      <c r="AV27" s="17" t="s">
        <v>23</v>
      </c>
      <c r="AW27" s="34">
        <f>AW26-1</f>
        <v>142</v>
      </c>
      <c r="AX27" s="18">
        <f t="shared" si="21"/>
        <v>139.16</v>
      </c>
      <c r="AY27" s="18">
        <f t="shared" si="22"/>
        <v>163.29999999999998</v>
      </c>
      <c r="AZ27" s="18">
        <f t="shared" si="23"/>
        <v>160.03399999999999</v>
      </c>
      <c r="BA27" s="17" t="s">
        <v>24</v>
      </c>
      <c r="BB27" s="34">
        <f>BB26-1</f>
        <v>164</v>
      </c>
      <c r="BC27" s="18">
        <f t="shared" si="24"/>
        <v>160.72</v>
      </c>
      <c r="BD27" s="18">
        <f t="shared" si="25"/>
        <v>188.6</v>
      </c>
      <c r="BE27" s="18">
        <f t="shared" si="26"/>
        <v>184.828</v>
      </c>
      <c r="BF27" s="17" t="s">
        <v>25</v>
      </c>
      <c r="BG27" s="34">
        <f>BG26-1</f>
        <v>190</v>
      </c>
      <c r="BH27" s="18">
        <f t="shared" si="27"/>
        <v>186.2</v>
      </c>
      <c r="BI27" s="18">
        <f t="shared" si="28"/>
        <v>218.49999999999997</v>
      </c>
      <c r="BJ27" s="18">
        <f t="shared" si="29"/>
        <v>214.12999999999997</v>
      </c>
      <c r="BK27" s="17" t="s">
        <v>26</v>
      </c>
      <c r="BL27" s="34">
        <f>BL26-1</f>
        <v>222</v>
      </c>
      <c r="BM27" s="18">
        <f t="shared" si="30"/>
        <v>217.56</v>
      </c>
      <c r="BN27" s="18">
        <f t="shared" si="31"/>
        <v>255.29999999999998</v>
      </c>
      <c r="BO27" s="18">
        <f t="shared" si="32"/>
        <v>250.19399999999999</v>
      </c>
      <c r="BP27" s="17" t="s">
        <v>27</v>
      </c>
      <c r="BQ27" s="34">
        <f>BQ26-1</f>
        <v>257</v>
      </c>
      <c r="BR27" s="18">
        <f t="shared" si="33"/>
        <v>251.85999999999999</v>
      </c>
      <c r="BS27" s="18">
        <f t="shared" si="34"/>
        <v>295.54999999999995</v>
      </c>
      <c r="BT27" s="18">
        <f t="shared" si="35"/>
        <v>289.63899999999995</v>
      </c>
      <c r="BU27" s="17" t="s">
        <v>28</v>
      </c>
      <c r="BV27" s="34">
        <f>BV26-1</f>
        <v>295</v>
      </c>
      <c r="BW27" s="18">
        <f t="shared" si="36"/>
        <v>289.10000000000002</v>
      </c>
      <c r="BX27" s="18">
        <f t="shared" si="37"/>
        <v>339.25</v>
      </c>
      <c r="BY27" s="18">
        <f t="shared" si="38"/>
        <v>332.46499999999997</v>
      </c>
      <c r="BZ27" s="17" t="s">
        <v>29</v>
      </c>
      <c r="CA27" s="34">
        <f>CA26-1</f>
        <v>343</v>
      </c>
      <c r="CB27" s="18">
        <f t="shared" si="39"/>
        <v>336.14</v>
      </c>
      <c r="CC27" s="18">
        <f t="shared" si="40"/>
        <v>394.45</v>
      </c>
      <c r="CD27" s="18">
        <f t="shared" si="41"/>
        <v>386.56099999999998</v>
      </c>
      <c r="CE27" s="17" t="s">
        <v>30</v>
      </c>
      <c r="CF27" s="34">
        <f>CF26-1</f>
        <v>445</v>
      </c>
      <c r="CG27" s="18">
        <f t="shared" si="42"/>
        <v>436.09999999999997</v>
      </c>
      <c r="CH27" s="18">
        <f t="shared" si="43"/>
        <v>511.74999999999994</v>
      </c>
      <c r="CI27" s="18">
        <f t="shared" si="44"/>
        <v>501.51499999999993</v>
      </c>
      <c r="CJ27" s="17" t="s">
        <v>31</v>
      </c>
      <c r="CK27" s="34">
        <f>CK26-1</f>
        <v>560</v>
      </c>
      <c r="CL27" s="18">
        <f t="shared" si="45"/>
        <v>548.79999999999995</v>
      </c>
      <c r="CM27" s="18">
        <f t="shared" si="46"/>
        <v>644</v>
      </c>
      <c r="CN27" s="18">
        <f t="shared" si="47"/>
        <v>631.12</v>
      </c>
      <c r="CO27" s="17" t="s">
        <v>32</v>
      </c>
      <c r="CP27" s="34">
        <f>CP26-1</f>
        <v>725</v>
      </c>
      <c r="CQ27" s="18">
        <f t="shared" si="48"/>
        <v>710.5</v>
      </c>
      <c r="CR27" s="18">
        <f t="shared" si="49"/>
        <v>833.74999999999989</v>
      </c>
      <c r="CS27" s="18">
        <f t="shared" si="50"/>
        <v>817.07499999999982</v>
      </c>
      <c r="CT27" s="17" t="s">
        <v>33</v>
      </c>
      <c r="CU27" s="34">
        <f>CU26-1</f>
        <v>960</v>
      </c>
      <c r="CV27" s="18">
        <f t="shared" si="51"/>
        <v>940.8</v>
      </c>
      <c r="CW27" s="18">
        <f t="shared" si="52"/>
        <v>1104</v>
      </c>
      <c r="CX27" s="18">
        <f t="shared" si="53"/>
        <v>1081.92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49999999999999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5.75</v>
      </c>
      <c r="E28" s="18">
        <f t="shared" si="0"/>
        <v>5.6349999999999998</v>
      </c>
      <c r="F28" s="18">
        <f t="shared" si="1"/>
        <v>6.6124999999999998</v>
      </c>
      <c r="G28" s="34">
        <f t="shared" si="90"/>
        <v>6.4802499999999998</v>
      </c>
      <c r="H28" s="17" t="s">
        <v>15</v>
      </c>
      <c r="I28" s="34">
        <f t="shared" ref="I28:I29" si="97">I27-1</f>
        <v>16.25</v>
      </c>
      <c r="J28" s="34">
        <f t="shared" si="2"/>
        <v>15.924999999999999</v>
      </c>
      <c r="K28" s="18">
        <f t="shared" si="3"/>
        <v>18.6875</v>
      </c>
      <c r="L28" s="34">
        <f t="shared" si="91"/>
        <v>18.313749999999999</v>
      </c>
      <c r="M28" s="17" t="s">
        <v>16</v>
      </c>
      <c r="N28" s="34">
        <f t="shared" ref="N28:N29" si="98">N27-1</f>
        <v>27.5</v>
      </c>
      <c r="O28" s="34">
        <f t="shared" si="4"/>
        <v>26.95</v>
      </c>
      <c r="P28" s="18">
        <f t="shared" si="5"/>
        <v>31.624999999999996</v>
      </c>
      <c r="Q28" s="34">
        <f t="shared" si="92"/>
        <v>30.992499999999996</v>
      </c>
      <c r="R28" s="17" t="s">
        <v>17</v>
      </c>
      <c r="S28" s="34">
        <f t="shared" ref="S28:S29" si="99">S27-1</f>
        <v>39.5</v>
      </c>
      <c r="T28" s="34">
        <f t="shared" si="6"/>
        <v>38.71</v>
      </c>
      <c r="U28" s="18">
        <f t="shared" si="7"/>
        <v>45.424999999999997</v>
      </c>
      <c r="V28" s="34">
        <f t="shared" si="93"/>
        <v>44.516499999999994</v>
      </c>
      <c r="W28" s="17" t="s">
        <v>18</v>
      </c>
      <c r="X28" s="34">
        <f t="shared" ref="X28:X29" si="100">X27-1</f>
        <v>52.5</v>
      </c>
      <c r="Y28" s="34">
        <f t="shared" si="8"/>
        <v>51.449999999999996</v>
      </c>
      <c r="Z28" s="18">
        <f t="shared" si="9"/>
        <v>60.374999999999993</v>
      </c>
      <c r="AA28" s="34">
        <f t="shared" si="94"/>
        <v>59.16749999999999</v>
      </c>
      <c r="AB28" s="17" t="s">
        <v>19</v>
      </c>
      <c r="AC28" s="34">
        <f t="shared" ref="AC28:AC29" si="101">AC27-1</f>
        <v>67</v>
      </c>
      <c r="AD28" s="34">
        <f t="shared" si="10"/>
        <v>65.66</v>
      </c>
      <c r="AE28" s="18">
        <f t="shared" si="11"/>
        <v>77.05</v>
      </c>
      <c r="AF28" s="34">
        <f t="shared" si="95"/>
        <v>75.509</v>
      </c>
      <c r="AG28" s="17" t="s">
        <v>20</v>
      </c>
      <c r="AH28" s="34">
        <f t="shared" ref="AH28:AH29" si="102">AH27-1</f>
        <v>82.5</v>
      </c>
      <c r="AI28" s="18">
        <f t="shared" si="12"/>
        <v>80.849999999999994</v>
      </c>
      <c r="AJ28" s="18">
        <f t="shared" si="13"/>
        <v>94.874999999999986</v>
      </c>
      <c r="AK28" s="18">
        <f t="shared" si="14"/>
        <v>92.977499999999978</v>
      </c>
      <c r="AL28" s="17" t="s">
        <v>21</v>
      </c>
      <c r="AM28" s="34">
        <f t="shared" ref="AM28:AM29" si="103">AM27-1</f>
        <v>100</v>
      </c>
      <c r="AN28" s="18">
        <f t="shared" si="15"/>
        <v>98</v>
      </c>
      <c r="AO28" s="18">
        <f t="shared" si="16"/>
        <v>112.69999999999999</v>
      </c>
      <c r="AP28" s="18">
        <f t="shared" si="17"/>
        <v>110.44599999999998</v>
      </c>
      <c r="AQ28" s="17" t="s">
        <v>22</v>
      </c>
      <c r="AR28" s="34">
        <f t="shared" ref="AR28:AR29" si="104">AR27-1</f>
        <v>120</v>
      </c>
      <c r="AS28" s="18">
        <f t="shared" si="18"/>
        <v>117.6</v>
      </c>
      <c r="AT28" s="18">
        <f t="shared" si="19"/>
        <v>138</v>
      </c>
      <c r="AU28" s="18">
        <f t="shared" si="20"/>
        <v>135.24</v>
      </c>
      <c r="AV28" s="17" t="s">
        <v>23</v>
      </c>
      <c r="AW28" s="34">
        <f t="shared" ref="AW28:AW29" si="105">AW27-1</f>
        <v>141</v>
      </c>
      <c r="AX28" s="18">
        <f t="shared" si="21"/>
        <v>138.18</v>
      </c>
      <c r="AY28" s="18">
        <f t="shared" si="22"/>
        <v>162.14999999999998</v>
      </c>
      <c r="AZ28" s="18">
        <f t="shared" si="23"/>
        <v>158.90699999999998</v>
      </c>
      <c r="BA28" s="17" t="s">
        <v>24</v>
      </c>
      <c r="BB28" s="34">
        <f t="shared" ref="BB28:BB29" si="106">BB27-1</f>
        <v>163</v>
      </c>
      <c r="BC28" s="18">
        <f t="shared" si="24"/>
        <v>159.74</v>
      </c>
      <c r="BD28" s="18">
        <f t="shared" si="25"/>
        <v>187.45</v>
      </c>
      <c r="BE28" s="18">
        <f t="shared" si="26"/>
        <v>183.70099999999999</v>
      </c>
      <c r="BF28" s="17" t="s">
        <v>25</v>
      </c>
      <c r="BG28" s="34">
        <f t="shared" ref="BG28:BG29" si="107">BG27-1</f>
        <v>189</v>
      </c>
      <c r="BH28" s="18">
        <f t="shared" si="27"/>
        <v>185.22</v>
      </c>
      <c r="BI28" s="18">
        <f t="shared" si="28"/>
        <v>217.35</v>
      </c>
      <c r="BJ28" s="18">
        <f t="shared" si="29"/>
        <v>213.00299999999999</v>
      </c>
      <c r="BK28" s="17" t="s">
        <v>26</v>
      </c>
      <c r="BL28" s="34">
        <f t="shared" ref="BL28:BL29" si="108">BL27-1</f>
        <v>221</v>
      </c>
      <c r="BM28" s="18">
        <f t="shared" si="30"/>
        <v>216.57999999999998</v>
      </c>
      <c r="BN28" s="18">
        <f t="shared" si="31"/>
        <v>254.14999999999998</v>
      </c>
      <c r="BO28" s="18">
        <f t="shared" si="32"/>
        <v>249.06699999999998</v>
      </c>
      <c r="BP28" s="17" t="s">
        <v>27</v>
      </c>
      <c r="BQ28" s="34">
        <f t="shared" ref="BQ28:BQ29" si="109">BQ27-1</f>
        <v>256</v>
      </c>
      <c r="BR28" s="18">
        <f t="shared" si="33"/>
        <v>250.88</v>
      </c>
      <c r="BS28" s="18">
        <f t="shared" si="34"/>
        <v>294.39999999999998</v>
      </c>
      <c r="BT28" s="18">
        <f t="shared" si="35"/>
        <v>288.512</v>
      </c>
      <c r="BU28" s="17" t="s">
        <v>28</v>
      </c>
      <c r="BV28" s="34">
        <f t="shared" ref="BV28:BV29" si="110">BV27-1</f>
        <v>294</v>
      </c>
      <c r="BW28" s="18">
        <f t="shared" si="36"/>
        <v>288.12</v>
      </c>
      <c r="BX28" s="18">
        <f t="shared" si="37"/>
        <v>338.09999999999997</v>
      </c>
      <c r="BY28" s="18">
        <f t="shared" si="38"/>
        <v>331.33799999999997</v>
      </c>
      <c r="BZ28" s="17" t="s">
        <v>29</v>
      </c>
      <c r="CA28" s="34">
        <f t="shared" ref="CA28:CA29" si="111">CA27-1</f>
        <v>342</v>
      </c>
      <c r="CB28" s="18">
        <f t="shared" si="39"/>
        <v>335.15999999999997</v>
      </c>
      <c r="CC28" s="18">
        <f t="shared" si="40"/>
        <v>393.29999999999995</v>
      </c>
      <c r="CD28" s="18">
        <f t="shared" si="41"/>
        <v>385.43399999999997</v>
      </c>
      <c r="CE28" s="17" t="s">
        <v>30</v>
      </c>
      <c r="CF28" s="34">
        <f t="shared" ref="CF28:CF29" si="112">CF27-1</f>
        <v>444</v>
      </c>
      <c r="CG28" s="18">
        <f t="shared" si="42"/>
        <v>435.12</v>
      </c>
      <c r="CH28" s="18">
        <f t="shared" si="43"/>
        <v>510.59999999999997</v>
      </c>
      <c r="CI28" s="18">
        <f t="shared" si="44"/>
        <v>500.38799999999998</v>
      </c>
      <c r="CJ28" s="17" t="s">
        <v>31</v>
      </c>
      <c r="CK28" s="34">
        <f t="shared" ref="CK28:CK29" si="113">CK27-1</f>
        <v>559</v>
      </c>
      <c r="CL28" s="18">
        <f t="shared" si="45"/>
        <v>547.81999999999994</v>
      </c>
      <c r="CM28" s="18">
        <f t="shared" si="46"/>
        <v>642.84999999999991</v>
      </c>
      <c r="CN28" s="18">
        <f t="shared" si="47"/>
        <v>629.99299999999994</v>
      </c>
      <c r="CO28" s="17" t="s">
        <v>32</v>
      </c>
      <c r="CP28" s="34">
        <f t="shared" ref="CP28:CP29" si="114">CP27-1</f>
        <v>724</v>
      </c>
      <c r="CQ28" s="18">
        <f t="shared" si="48"/>
        <v>709.52</v>
      </c>
      <c r="CR28" s="18">
        <f t="shared" si="49"/>
        <v>832.59999999999991</v>
      </c>
      <c r="CS28" s="18">
        <f t="shared" si="50"/>
        <v>815.94799999999987</v>
      </c>
      <c r="CT28" s="17" t="s">
        <v>33</v>
      </c>
      <c r="CU28" s="34">
        <f t="shared" ref="CU28:CU29" si="115">CU27-1</f>
        <v>959</v>
      </c>
      <c r="CV28" s="18">
        <f t="shared" si="51"/>
        <v>939.81999999999994</v>
      </c>
      <c r="CW28" s="18">
        <f t="shared" si="52"/>
        <v>1102.8499999999999</v>
      </c>
      <c r="CX28" s="18">
        <f t="shared" si="53"/>
        <v>1080.7929999999999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49999999999999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4.75</v>
      </c>
      <c r="E29" s="18">
        <f t="shared" si="0"/>
        <v>4.6550000000000002</v>
      </c>
      <c r="F29" s="18">
        <f t="shared" si="1"/>
        <v>5.4624999999999995</v>
      </c>
      <c r="G29" s="34">
        <f t="shared" si="90"/>
        <v>5.3532499999999992</v>
      </c>
      <c r="H29" s="17" t="s">
        <v>15</v>
      </c>
      <c r="I29" s="34">
        <f t="shared" si="97"/>
        <v>15.25</v>
      </c>
      <c r="J29" s="34">
        <f t="shared" si="2"/>
        <v>14.945</v>
      </c>
      <c r="K29" s="18">
        <f t="shared" si="3"/>
        <v>17.537499999999998</v>
      </c>
      <c r="L29" s="34">
        <f t="shared" si="91"/>
        <v>17.186749999999996</v>
      </c>
      <c r="M29" s="17" t="s">
        <v>16</v>
      </c>
      <c r="N29" s="34">
        <f t="shared" si="98"/>
        <v>26.5</v>
      </c>
      <c r="O29" s="34">
        <f t="shared" si="4"/>
        <v>25.97</v>
      </c>
      <c r="P29" s="18">
        <f t="shared" si="5"/>
        <v>30.474999999999998</v>
      </c>
      <c r="Q29" s="34">
        <f t="shared" si="92"/>
        <v>29.865499999999997</v>
      </c>
      <c r="R29" s="17" t="s">
        <v>17</v>
      </c>
      <c r="S29" s="34">
        <f t="shared" si="99"/>
        <v>38.5</v>
      </c>
      <c r="T29" s="34">
        <f t="shared" si="6"/>
        <v>37.729999999999997</v>
      </c>
      <c r="U29" s="18">
        <f t="shared" si="7"/>
        <v>44.274999999999999</v>
      </c>
      <c r="V29" s="34">
        <f t="shared" si="93"/>
        <v>43.389499999999998</v>
      </c>
      <c r="W29" s="17" t="s">
        <v>18</v>
      </c>
      <c r="X29" s="34">
        <f t="shared" si="100"/>
        <v>51.5</v>
      </c>
      <c r="Y29" s="34">
        <f t="shared" si="8"/>
        <v>50.47</v>
      </c>
      <c r="Z29" s="18">
        <f t="shared" si="9"/>
        <v>59.224999999999994</v>
      </c>
      <c r="AA29" s="34">
        <f t="shared" si="94"/>
        <v>58.040499999999994</v>
      </c>
      <c r="AB29" s="17" t="s">
        <v>19</v>
      </c>
      <c r="AC29" s="34">
        <f t="shared" si="101"/>
        <v>66</v>
      </c>
      <c r="AD29" s="34">
        <f t="shared" si="10"/>
        <v>64.679999999999993</v>
      </c>
      <c r="AE29" s="18">
        <f t="shared" si="11"/>
        <v>75.899999999999991</v>
      </c>
      <c r="AF29" s="34">
        <f t="shared" si="95"/>
        <v>74.381999999999991</v>
      </c>
      <c r="AG29" s="17" t="s">
        <v>20</v>
      </c>
      <c r="AH29" s="34">
        <f t="shared" si="102"/>
        <v>81.5</v>
      </c>
      <c r="AI29" s="18">
        <f t="shared" si="12"/>
        <v>79.87</v>
      </c>
      <c r="AJ29" s="18">
        <f t="shared" si="13"/>
        <v>93.724999999999994</v>
      </c>
      <c r="AK29" s="18">
        <f t="shared" si="14"/>
        <v>91.850499999999997</v>
      </c>
      <c r="AL29" s="17" t="s">
        <v>21</v>
      </c>
      <c r="AM29" s="34">
        <f t="shared" si="103"/>
        <v>99</v>
      </c>
      <c r="AN29" s="18">
        <f t="shared" si="15"/>
        <v>97.02</v>
      </c>
      <c r="AO29" s="18">
        <f t="shared" si="16"/>
        <v>111.57299999999999</v>
      </c>
      <c r="AP29" s="18">
        <f t="shared" si="17"/>
        <v>109.34153999999999</v>
      </c>
      <c r="AQ29" s="17" t="s">
        <v>22</v>
      </c>
      <c r="AR29" s="34">
        <f t="shared" si="104"/>
        <v>119</v>
      </c>
      <c r="AS29" s="18">
        <f t="shared" si="18"/>
        <v>116.62</v>
      </c>
      <c r="AT29" s="18">
        <f t="shared" si="19"/>
        <v>136.85</v>
      </c>
      <c r="AU29" s="18">
        <f t="shared" si="20"/>
        <v>134.113</v>
      </c>
      <c r="AV29" s="17" t="s">
        <v>23</v>
      </c>
      <c r="AW29" s="34">
        <f t="shared" si="105"/>
        <v>140</v>
      </c>
      <c r="AX29" s="18">
        <f t="shared" si="21"/>
        <v>137.19999999999999</v>
      </c>
      <c r="AY29" s="18">
        <f t="shared" si="22"/>
        <v>161</v>
      </c>
      <c r="AZ29" s="18">
        <f t="shared" si="23"/>
        <v>157.78</v>
      </c>
      <c r="BA29" s="17" t="s">
        <v>24</v>
      </c>
      <c r="BB29" s="34">
        <f t="shared" si="106"/>
        <v>162</v>
      </c>
      <c r="BC29" s="18">
        <f t="shared" si="24"/>
        <v>158.76</v>
      </c>
      <c r="BD29" s="18">
        <f t="shared" si="25"/>
        <v>186.29999999999998</v>
      </c>
      <c r="BE29" s="18">
        <f t="shared" si="26"/>
        <v>182.57399999999998</v>
      </c>
      <c r="BF29" s="17" t="s">
        <v>25</v>
      </c>
      <c r="BG29" s="34">
        <f t="shared" si="107"/>
        <v>188</v>
      </c>
      <c r="BH29" s="18">
        <f t="shared" si="27"/>
        <v>184.24</v>
      </c>
      <c r="BI29" s="18">
        <f t="shared" si="28"/>
        <v>216.2</v>
      </c>
      <c r="BJ29" s="18">
        <f t="shared" si="29"/>
        <v>211.87599999999998</v>
      </c>
      <c r="BK29" s="17" t="s">
        <v>26</v>
      </c>
      <c r="BL29" s="34">
        <f t="shared" si="108"/>
        <v>220</v>
      </c>
      <c r="BM29" s="18">
        <f t="shared" si="30"/>
        <v>215.6</v>
      </c>
      <c r="BN29" s="18">
        <f t="shared" si="31"/>
        <v>252.99999999999997</v>
      </c>
      <c r="BO29" s="18">
        <f t="shared" si="32"/>
        <v>247.93999999999997</v>
      </c>
      <c r="BP29" s="17" t="s">
        <v>27</v>
      </c>
      <c r="BQ29" s="34">
        <f t="shared" si="109"/>
        <v>255</v>
      </c>
      <c r="BR29" s="18">
        <f t="shared" si="33"/>
        <v>249.9</v>
      </c>
      <c r="BS29" s="18">
        <f t="shared" si="34"/>
        <v>293.25</v>
      </c>
      <c r="BT29" s="18">
        <f t="shared" si="35"/>
        <v>287.38499999999999</v>
      </c>
      <c r="BU29" s="17" t="s">
        <v>28</v>
      </c>
      <c r="BV29" s="34">
        <f t="shared" si="110"/>
        <v>293</v>
      </c>
      <c r="BW29" s="18">
        <f t="shared" si="36"/>
        <v>287.14</v>
      </c>
      <c r="BX29" s="18">
        <f t="shared" si="37"/>
        <v>336.95</v>
      </c>
      <c r="BY29" s="18">
        <f t="shared" si="38"/>
        <v>330.21099999999996</v>
      </c>
      <c r="BZ29" s="17" t="s">
        <v>29</v>
      </c>
      <c r="CA29" s="34">
        <f t="shared" si="111"/>
        <v>341</v>
      </c>
      <c r="CB29" s="18">
        <f t="shared" si="39"/>
        <v>334.18</v>
      </c>
      <c r="CC29" s="18">
        <f t="shared" si="40"/>
        <v>392.15</v>
      </c>
      <c r="CD29" s="18">
        <f t="shared" si="41"/>
        <v>384.30699999999996</v>
      </c>
      <c r="CE29" s="17" t="s">
        <v>30</v>
      </c>
      <c r="CF29" s="34">
        <f t="shared" si="112"/>
        <v>443</v>
      </c>
      <c r="CG29" s="18">
        <f t="shared" si="42"/>
        <v>434.14</v>
      </c>
      <c r="CH29" s="18">
        <f t="shared" si="43"/>
        <v>509.45</v>
      </c>
      <c r="CI29" s="18">
        <f t="shared" si="44"/>
        <v>499.26099999999997</v>
      </c>
      <c r="CJ29" s="17" t="s">
        <v>31</v>
      </c>
      <c r="CK29" s="34">
        <f t="shared" si="113"/>
        <v>558</v>
      </c>
      <c r="CL29" s="18">
        <f t="shared" si="45"/>
        <v>546.84</v>
      </c>
      <c r="CM29" s="18">
        <f t="shared" si="46"/>
        <v>641.69999999999993</v>
      </c>
      <c r="CN29" s="18">
        <f t="shared" si="47"/>
        <v>628.86599999999987</v>
      </c>
      <c r="CO29" s="17" t="s">
        <v>32</v>
      </c>
      <c r="CP29" s="34">
        <f t="shared" si="114"/>
        <v>723</v>
      </c>
      <c r="CQ29" s="18">
        <f t="shared" si="48"/>
        <v>708.54</v>
      </c>
      <c r="CR29" s="18">
        <f t="shared" si="49"/>
        <v>831.44999999999993</v>
      </c>
      <c r="CS29" s="18">
        <f t="shared" si="50"/>
        <v>814.82099999999991</v>
      </c>
      <c r="CT29" s="17" t="s">
        <v>33</v>
      </c>
      <c r="CU29" s="34">
        <f t="shared" si="115"/>
        <v>958</v>
      </c>
      <c r="CV29" s="18">
        <f t="shared" si="51"/>
        <v>938.84</v>
      </c>
      <c r="CW29" s="18">
        <f t="shared" si="52"/>
        <v>1101.6999999999998</v>
      </c>
      <c r="CX29" s="18">
        <f t="shared" si="53"/>
        <v>1079.6659999999997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49999999999999" customHeight="1" x14ac:dyDescent="0.35">
      <c r="A30" s="38" t="s">
        <v>14</v>
      </c>
      <c r="B30" s="38" t="s">
        <v>1</v>
      </c>
      <c r="C30" s="38" t="s">
        <v>15</v>
      </c>
      <c r="D30" s="39">
        <v>10.5</v>
      </c>
      <c r="E30" s="40">
        <f t="shared" si="0"/>
        <v>10.29</v>
      </c>
      <c r="F30" s="40">
        <f t="shared" si="1"/>
        <v>12.074999999999999</v>
      </c>
      <c r="G30" s="40">
        <f t="shared" si="90"/>
        <v>11.833499999999999</v>
      </c>
      <c r="H30" s="38" t="s">
        <v>16</v>
      </c>
      <c r="I30" s="39">
        <v>21.75</v>
      </c>
      <c r="J30" s="40">
        <f t="shared" si="2"/>
        <v>21.315000000000001</v>
      </c>
      <c r="K30" s="40">
        <f t="shared" si="3"/>
        <v>25.012499999999999</v>
      </c>
      <c r="L30" s="40">
        <f t="shared" si="91"/>
        <v>24.512249999999998</v>
      </c>
      <c r="M30" s="38" t="s">
        <v>17</v>
      </c>
      <c r="N30" s="39">
        <v>33.75</v>
      </c>
      <c r="O30" s="40">
        <f t="shared" si="4"/>
        <v>33.075000000000003</v>
      </c>
      <c r="P30" s="40">
        <f t="shared" si="5"/>
        <v>38.8125</v>
      </c>
      <c r="Q30" s="40">
        <f t="shared" si="92"/>
        <v>38.036250000000003</v>
      </c>
      <c r="R30" s="38" t="s">
        <v>18</v>
      </c>
      <c r="S30" s="39">
        <v>46.75</v>
      </c>
      <c r="T30" s="40">
        <f t="shared" si="6"/>
        <v>45.814999999999998</v>
      </c>
      <c r="U30" s="39">
        <f t="shared" si="7"/>
        <v>53.762499999999996</v>
      </c>
      <c r="V30" s="40">
        <f t="shared" si="93"/>
        <v>52.687249999999992</v>
      </c>
      <c r="W30" s="38" t="s">
        <v>19</v>
      </c>
      <c r="X30" s="39">
        <v>61.25</v>
      </c>
      <c r="Y30" s="40">
        <f t="shared" si="8"/>
        <v>60.024999999999999</v>
      </c>
      <c r="Z30" s="40">
        <f t="shared" si="9"/>
        <v>70.4375</v>
      </c>
      <c r="AA30" s="40">
        <f t="shared" si="94"/>
        <v>69.028750000000002</v>
      </c>
      <c r="AB30" s="38" t="s">
        <v>20</v>
      </c>
      <c r="AC30" s="39">
        <v>76.75</v>
      </c>
      <c r="AD30" s="40">
        <f t="shared" si="10"/>
        <v>75.215000000000003</v>
      </c>
      <c r="AE30" s="40">
        <f t="shared" si="11"/>
        <v>88.262499999999989</v>
      </c>
      <c r="AF30" s="40">
        <f t="shared" si="95"/>
        <v>86.497249999999994</v>
      </c>
      <c r="AG30" s="38" t="s">
        <v>21</v>
      </c>
      <c r="AH30" s="39">
        <v>94.25</v>
      </c>
      <c r="AI30" s="40">
        <f t="shared" si="12"/>
        <v>92.364999999999995</v>
      </c>
      <c r="AJ30" s="40">
        <f t="shared" si="13"/>
        <v>108.38749999999999</v>
      </c>
      <c r="AK30" s="40">
        <f t="shared" si="14"/>
        <v>106.21974999999999</v>
      </c>
      <c r="AL30" s="38" t="s">
        <v>22</v>
      </c>
      <c r="AM30" s="39">
        <v>114.25</v>
      </c>
      <c r="AN30" s="40">
        <f t="shared" si="15"/>
        <v>111.965</v>
      </c>
      <c r="AO30" s="40">
        <f t="shared" si="16"/>
        <v>128.75975</v>
      </c>
      <c r="AP30" s="40">
        <f t="shared" si="17"/>
        <v>126.18455499999999</v>
      </c>
      <c r="AQ30" s="38" t="s">
        <v>23</v>
      </c>
      <c r="AR30" s="39">
        <v>135.25</v>
      </c>
      <c r="AS30" s="40">
        <f t="shared" si="18"/>
        <v>132.54499999999999</v>
      </c>
      <c r="AT30" s="40">
        <f t="shared" si="19"/>
        <v>155.53749999999999</v>
      </c>
      <c r="AU30" s="40">
        <f t="shared" si="20"/>
        <v>152.42675</v>
      </c>
      <c r="AV30" s="38" t="s">
        <v>24</v>
      </c>
      <c r="AW30" s="39">
        <v>157.25</v>
      </c>
      <c r="AX30" s="40">
        <f t="shared" si="21"/>
        <v>154.10499999999999</v>
      </c>
      <c r="AY30" s="40">
        <f t="shared" si="22"/>
        <v>180.83749999999998</v>
      </c>
      <c r="AZ30" s="40">
        <f t="shared" si="23"/>
        <v>177.22074999999998</v>
      </c>
      <c r="BA30" s="38" t="s">
        <v>25</v>
      </c>
      <c r="BB30" s="39">
        <v>183.25</v>
      </c>
      <c r="BC30" s="40">
        <f t="shared" si="24"/>
        <v>179.58500000000001</v>
      </c>
      <c r="BD30" s="40">
        <f t="shared" si="25"/>
        <v>210.73749999999998</v>
      </c>
      <c r="BE30" s="40">
        <f t="shared" si="26"/>
        <v>206.52274999999997</v>
      </c>
      <c r="BF30" s="38" t="s">
        <v>26</v>
      </c>
      <c r="BG30" s="39">
        <v>215.25</v>
      </c>
      <c r="BH30" s="40">
        <f t="shared" si="27"/>
        <v>210.94499999999999</v>
      </c>
      <c r="BI30" s="40">
        <f t="shared" si="28"/>
        <v>247.53749999999999</v>
      </c>
      <c r="BJ30" s="40">
        <f t="shared" si="29"/>
        <v>242.58674999999999</v>
      </c>
      <c r="BK30" s="38" t="s">
        <v>27</v>
      </c>
      <c r="BL30" s="39">
        <v>250.25</v>
      </c>
      <c r="BM30" s="40">
        <f t="shared" si="30"/>
        <v>245.245</v>
      </c>
      <c r="BN30" s="40">
        <f t="shared" si="31"/>
        <v>287.78749999999997</v>
      </c>
      <c r="BO30" s="40">
        <f t="shared" si="32"/>
        <v>282.03174999999999</v>
      </c>
      <c r="BP30" s="38" t="s">
        <v>28</v>
      </c>
      <c r="BQ30" s="39">
        <v>288.25</v>
      </c>
      <c r="BR30" s="40">
        <f t="shared" si="33"/>
        <v>282.48500000000001</v>
      </c>
      <c r="BS30" s="40">
        <f t="shared" si="34"/>
        <v>331.48749999999995</v>
      </c>
      <c r="BT30" s="40">
        <f t="shared" si="35"/>
        <v>324.85774999999995</v>
      </c>
      <c r="BU30" s="38" t="s">
        <v>29</v>
      </c>
      <c r="BV30" s="39">
        <v>336.25</v>
      </c>
      <c r="BW30" s="40">
        <f t="shared" si="36"/>
        <v>329.52499999999998</v>
      </c>
      <c r="BX30" s="40">
        <f t="shared" si="37"/>
        <v>386.68749999999994</v>
      </c>
      <c r="BY30" s="40">
        <f t="shared" si="38"/>
        <v>378.95374999999996</v>
      </c>
      <c r="BZ30" s="38" t="s">
        <v>30</v>
      </c>
      <c r="CA30" s="39">
        <v>438.25</v>
      </c>
      <c r="CB30" s="40">
        <f t="shared" si="39"/>
        <v>429.48500000000001</v>
      </c>
      <c r="CC30" s="40">
        <f t="shared" si="40"/>
        <v>503.98749999999995</v>
      </c>
      <c r="CD30" s="40">
        <f t="shared" si="41"/>
        <v>493.90774999999996</v>
      </c>
      <c r="CE30" s="38" t="s">
        <v>31</v>
      </c>
      <c r="CF30" s="39">
        <v>553.25</v>
      </c>
      <c r="CG30" s="40">
        <f t="shared" si="42"/>
        <v>542.18499999999995</v>
      </c>
      <c r="CH30" s="40">
        <f t="shared" si="43"/>
        <v>636.23749999999995</v>
      </c>
      <c r="CI30" s="40">
        <f t="shared" si="44"/>
        <v>623.51274999999998</v>
      </c>
      <c r="CJ30" s="38" t="s">
        <v>32</v>
      </c>
      <c r="CK30" s="39">
        <v>718.25</v>
      </c>
      <c r="CL30" s="40">
        <f t="shared" si="45"/>
        <v>703.88499999999999</v>
      </c>
      <c r="CM30" s="40">
        <f t="shared" si="46"/>
        <v>825.98749999999995</v>
      </c>
      <c r="CN30" s="40">
        <f t="shared" si="47"/>
        <v>809.46774999999991</v>
      </c>
      <c r="CO30" s="38" t="s">
        <v>33</v>
      </c>
      <c r="CP30" s="39">
        <v>953.25</v>
      </c>
      <c r="CQ30" s="40">
        <f t="shared" si="48"/>
        <v>934.18499999999995</v>
      </c>
      <c r="CR30" s="40">
        <f t="shared" si="49"/>
        <v>1096.2375</v>
      </c>
      <c r="CS30" s="40">
        <f t="shared" si="50"/>
        <v>1074.3127499999998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49999999999999" customHeight="1" x14ac:dyDescent="0.35">
      <c r="A31" s="38" t="s">
        <v>14</v>
      </c>
      <c r="B31" s="38" t="s">
        <v>3</v>
      </c>
      <c r="C31" s="38" t="s">
        <v>15</v>
      </c>
      <c r="D31" s="39">
        <f>D30-2.2</f>
        <v>8.3000000000000007</v>
      </c>
      <c r="E31" s="40">
        <f t="shared" si="0"/>
        <v>8.1340000000000003</v>
      </c>
      <c r="F31" s="40">
        <f t="shared" si="1"/>
        <v>9.5449999999999999</v>
      </c>
      <c r="G31" s="39">
        <f t="shared" si="90"/>
        <v>9.354099999999999</v>
      </c>
      <c r="H31" s="38" t="s">
        <v>16</v>
      </c>
      <c r="I31" s="39">
        <f>I30-2.2</f>
        <v>19.55</v>
      </c>
      <c r="J31" s="39">
        <f t="shared" si="2"/>
        <v>19.158999999999999</v>
      </c>
      <c r="K31" s="40">
        <f t="shared" si="3"/>
        <v>22.482499999999998</v>
      </c>
      <c r="L31" s="39">
        <f t="shared" si="91"/>
        <v>22.032849999999996</v>
      </c>
      <c r="M31" s="38" t="s">
        <v>17</v>
      </c>
      <c r="N31" s="39">
        <f>N30-2.2</f>
        <v>31.55</v>
      </c>
      <c r="O31" s="39">
        <f t="shared" si="4"/>
        <v>30.919</v>
      </c>
      <c r="P31" s="40">
        <f t="shared" si="5"/>
        <v>36.282499999999999</v>
      </c>
      <c r="Q31" s="39">
        <f t="shared" si="92"/>
        <v>35.556849999999997</v>
      </c>
      <c r="R31" s="38" t="s">
        <v>18</v>
      </c>
      <c r="S31" s="39">
        <f>S30-2.2</f>
        <v>44.55</v>
      </c>
      <c r="T31" s="39">
        <f t="shared" si="6"/>
        <v>43.658999999999999</v>
      </c>
      <c r="U31" s="39">
        <f t="shared" si="7"/>
        <v>51.232499999999995</v>
      </c>
      <c r="V31" s="39">
        <f t="shared" si="93"/>
        <v>50.207849999999993</v>
      </c>
      <c r="W31" s="38" t="s">
        <v>19</v>
      </c>
      <c r="X31" s="39">
        <f>X30-2.2</f>
        <v>59.05</v>
      </c>
      <c r="Y31" s="39">
        <f t="shared" si="8"/>
        <v>57.868999999999993</v>
      </c>
      <c r="Z31" s="40">
        <f t="shared" si="9"/>
        <v>67.907499999999985</v>
      </c>
      <c r="AA31" s="39">
        <f t="shared" si="94"/>
        <v>66.54934999999999</v>
      </c>
      <c r="AB31" s="38" t="s">
        <v>20</v>
      </c>
      <c r="AC31" s="39">
        <f>AC30-2.2</f>
        <v>74.55</v>
      </c>
      <c r="AD31" s="39">
        <f t="shared" si="10"/>
        <v>73.058999999999997</v>
      </c>
      <c r="AE31" s="40">
        <f t="shared" si="11"/>
        <v>85.732499999999987</v>
      </c>
      <c r="AF31" s="39">
        <f t="shared" si="95"/>
        <v>84.017849999999981</v>
      </c>
      <c r="AG31" s="38" t="s">
        <v>21</v>
      </c>
      <c r="AH31" s="39">
        <f>AH30-2.2</f>
        <v>92.05</v>
      </c>
      <c r="AI31" s="40">
        <f t="shared" si="12"/>
        <v>90.208999999999989</v>
      </c>
      <c r="AJ31" s="40">
        <f t="shared" si="13"/>
        <v>105.85749999999999</v>
      </c>
      <c r="AK31" s="40">
        <f t="shared" si="14"/>
        <v>103.74034999999999</v>
      </c>
      <c r="AL31" s="38" t="s">
        <v>22</v>
      </c>
      <c r="AM31" s="39">
        <f>AM30-2.2</f>
        <v>112.05</v>
      </c>
      <c r="AN31" s="40">
        <f t="shared" si="15"/>
        <v>109.809</v>
      </c>
      <c r="AO31" s="40">
        <f t="shared" si="16"/>
        <v>126.28034999999998</v>
      </c>
      <c r="AP31" s="40">
        <f t="shared" si="17"/>
        <v>123.75474299999998</v>
      </c>
      <c r="AQ31" s="38" t="s">
        <v>23</v>
      </c>
      <c r="AR31" s="39">
        <f>AR30-2.2</f>
        <v>133.05000000000001</v>
      </c>
      <c r="AS31" s="40">
        <f t="shared" si="18"/>
        <v>130.38900000000001</v>
      </c>
      <c r="AT31" s="40">
        <f t="shared" si="19"/>
        <v>153.00749999999999</v>
      </c>
      <c r="AU31" s="40">
        <f t="shared" si="20"/>
        <v>149.94735</v>
      </c>
      <c r="AV31" s="38" t="s">
        <v>24</v>
      </c>
      <c r="AW31" s="39">
        <f>AW30-2.2</f>
        <v>155.05000000000001</v>
      </c>
      <c r="AX31" s="40">
        <f t="shared" si="21"/>
        <v>151.94900000000001</v>
      </c>
      <c r="AY31" s="40">
        <f t="shared" si="22"/>
        <v>178.3075</v>
      </c>
      <c r="AZ31" s="40">
        <f t="shared" si="23"/>
        <v>174.74135000000001</v>
      </c>
      <c r="BA31" s="38" t="s">
        <v>25</v>
      </c>
      <c r="BB31" s="39">
        <f>BB30-2.2</f>
        <v>181.05</v>
      </c>
      <c r="BC31" s="40">
        <f t="shared" si="24"/>
        <v>177.429</v>
      </c>
      <c r="BD31" s="40">
        <f t="shared" si="25"/>
        <v>208.20750000000001</v>
      </c>
      <c r="BE31" s="40">
        <f t="shared" si="26"/>
        <v>204.04335</v>
      </c>
      <c r="BF31" s="38" t="s">
        <v>26</v>
      </c>
      <c r="BG31" s="39">
        <f>BG30-2.2</f>
        <v>213.05</v>
      </c>
      <c r="BH31" s="40">
        <f t="shared" si="27"/>
        <v>208.78900000000002</v>
      </c>
      <c r="BI31" s="40">
        <f t="shared" si="28"/>
        <v>245.00749999999999</v>
      </c>
      <c r="BJ31" s="40">
        <f t="shared" si="29"/>
        <v>240.10735</v>
      </c>
      <c r="BK31" s="38" t="s">
        <v>27</v>
      </c>
      <c r="BL31" s="39">
        <f>BL30-2.2</f>
        <v>248.05</v>
      </c>
      <c r="BM31" s="40">
        <f t="shared" si="30"/>
        <v>243.089</v>
      </c>
      <c r="BN31" s="40">
        <f t="shared" si="31"/>
        <v>285.25749999999999</v>
      </c>
      <c r="BO31" s="40">
        <f t="shared" si="32"/>
        <v>279.55234999999999</v>
      </c>
      <c r="BP31" s="38" t="s">
        <v>28</v>
      </c>
      <c r="BQ31" s="39">
        <f>BQ30-2.2</f>
        <v>286.05</v>
      </c>
      <c r="BR31" s="40">
        <f t="shared" si="33"/>
        <v>280.32900000000001</v>
      </c>
      <c r="BS31" s="40">
        <f t="shared" si="34"/>
        <v>328.95749999999998</v>
      </c>
      <c r="BT31" s="40">
        <f t="shared" si="35"/>
        <v>322.37834999999995</v>
      </c>
      <c r="BU31" s="38" t="s">
        <v>29</v>
      </c>
      <c r="BV31" s="39">
        <f>BV30-2.2</f>
        <v>334.05</v>
      </c>
      <c r="BW31" s="40">
        <f t="shared" si="36"/>
        <v>327.36900000000003</v>
      </c>
      <c r="BX31" s="40">
        <f t="shared" si="37"/>
        <v>384.15749999999997</v>
      </c>
      <c r="BY31" s="40">
        <f t="shared" si="38"/>
        <v>376.47434999999996</v>
      </c>
      <c r="BZ31" s="38" t="s">
        <v>30</v>
      </c>
      <c r="CA31" s="39">
        <f>CA30-2.2</f>
        <v>436.05</v>
      </c>
      <c r="CB31" s="40">
        <f t="shared" si="39"/>
        <v>427.32900000000001</v>
      </c>
      <c r="CC31" s="40">
        <f t="shared" si="40"/>
        <v>501.45749999999998</v>
      </c>
      <c r="CD31" s="40">
        <f t="shared" si="41"/>
        <v>491.42834999999997</v>
      </c>
      <c r="CE31" s="38" t="s">
        <v>31</v>
      </c>
      <c r="CF31" s="39">
        <f>CF30-2.2</f>
        <v>551.04999999999995</v>
      </c>
      <c r="CG31" s="40">
        <f t="shared" si="42"/>
        <v>540.029</v>
      </c>
      <c r="CH31" s="40">
        <f t="shared" si="43"/>
        <v>633.70749999999987</v>
      </c>
      <c r="CI31" s="40">
        <f t="shared" si="44"/>
        <v>621.03334999999981</v>
      </c>
      <c r="CJ31" s="38" t="s">
        <v>32</v>
      </c>
      <c r="CK31" s="39">
        <f>CK30-2.2</f>
        <v>716.05</v>
      </c>
      <c r="CL31" s="40">
        <f t="shared" si="45"/>
        <v>701.72899999999993</v>
      </c>
      <c r="CM31" s="40">
        <f t="shared" si="46"/>
        <v>823.45749999999987</v>
      </c>
      <c r="CN31" s="40">
        <f t="shared" si="47"/>
        <v>806.98834999999985</v>
      </c>
      <c r="CO31" s="38" t="s">
        <v>33</v>
      </c>
      <c r="CP31" s="39">
        <f>CP30-2.2</f>
        <v>951.05</v>
      </c>
      <c r="CQ31" s="40">
        <f t="shared" si="48"/>
        <v>932.02899999999988</v>
      </c>
      <c r="CR31" s="40">
        <f t="shared" si="49"/>
        <v>1093.7074999999998</v>
      </c>
      <c r="CS31" s="40">
        <f t="shared" si="50"/>
        <v>1071.8333499999997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49999999999999" customHeight="1" x14ac:dyDescent="0.35">
      <c r="A32" s="38" t="s">
        <v>14</v>
      </c>
      <c r="B32" s="38" t="s">
        <v>4</v>
      </c>
      <c r="C32" s="38" t="s">
        <v>15</v>
      </c>
      <c r="D32" s="39">
        <f>D31-1.1</f>
        <v>7.2000000000000011</v>
      </c>
      <c r="E32" s="40">
        <f t="shared" si="0"/>
        <v>7.0560000000000009</v>
      </c>
      <c r="F32" s="40">
        <f t="shared" si="1"/>
        <v>8.2800000000000011</v>
      </c>
      <c r="G32" s="39">
        <f t="shared" si="90"/>
        <v>8.1144000000000016</v>
      </c>
      <c r="H32" s="38" t="s">
        <v>16</v>
      </c>
      <c r="I32" s="39">
        <f>I31-1.1</f>
        <v>18.45</v>
      </c>
      <c r="J32" s="39">
        <f t="shared" si="2"/>
        <v>18.081</v>
      </c>
      <c r="K32" s="40">
        <f t="shared" si="3"/>
        <v>21.217499999999998</v>
      </c>
      <c r="L32" s="39">
        <f t="shared" si="91"/>
        <v>20.793149999999997</v>
      </c>
      <c r="M32" s="38" t="s">
        <v>17</v>
      </c>
      <c r="N32" s="39">
        <f>N31-1.1</f>
        <v>30.45</v>
      </c>
      <c r="O32" s="39">
        <f t="shared" si="4"/>
        <v>29.840999999999998</v>
      </c>
      <c r="P32" s="40">
        <f t="shared" si="5"/>
        <v>35.017499999999998</v>
      </c>
      <c r="Q32" s="39">
        <f t="shared" si="92"/>
        <v>34.317149999999998</v>
      </c>
      <c r="R32" s="38" t="s">
        <v>18</v>
      </c>
      <c r="S32" s="39">
        <f>S31-1.1</f>
        <v>43.449999999999996</v>
      </c>
      <c r="T32" s="39">
        <f t="shared" si="6"/>
        <v>42.580999999999996</v>
      </c>
      <c r="U32" s="39">
        <f t="shared" si="7"/>
        <v>49.967499999999994</v>
      </c>
      <c r="V32" s="39">
        <f t="shared" si="93"/>
        <v>48.968149999999994</v>
      </c>
      <c r="W32" s="38" t="s">
        <v>19</v>
      </c>
      <c r="X32" s="39">
        <f>X31-1.1</f>
        <v>57.949999999999996</v>
      </c>
      <c r="Y32" s="39">
        <f t="shared" si="8"/>
        <v>56.790999999999997</v>
      </c>
      <c r="Z32" s="40">
        <f t="shared" si="9"/>
        <v>66.642499999999984</v>
      </c>
      <c r="AA32" s="39">
        <f t="shared" si="94"/>
        <v>65.309649999999976</v>
      </c>
      <c r="AB32" s="38" t="s">
        <v>20</v>
      </c>
      <c r="AC32" s="39">
        <f>AC31-1.1</f>
        <v>73.45</v>
      </c>
      <c r="AD32" s="39">
        <f t="shared" si="10"/>
        <v>71.980999999999995</v>
      </c>
      <c r="AE32" s="40">
        <f t="shared" si="11"/>
        <v>84.467500000000001</v>
      </c>
      <c r="AF32" s="39">
        <f t="shared" si="95"/>
        <v>82.778149999999997</v>
      </c>
      <c r="AG32" s="38" t="s">
        <v>21</v>
      </c>
      <c r="AH32" s="39">
        <f>AH31-1.1</f>
        <v>90.95</v>
      </c>
      <c r="AI32" s="40">
        <f t="shared" si="12"/>
        <v>89.131</v>
      </c>
      <c r="AJ32" s="40">
        <f t="shared" si="13"/>
        <v>104.5925</v>
      </c>
      <c r="AK32" s="40">
        <f t="shared" si="14"/>
        <v>102.50064999999999</v>
      </c>
      <c r="AL32" s="38" t="s">
        <v>22</v>
      </c>
      <c r="AM32" s="39">
        <f>AM31-1.1</f>
        <v>110.95</v>
      </c>
      <c r="AN32" s="40">
        <f t="shared" si="15"/>
        <v>108.73099999999999</v>
      </c>
      <c r="AO32" s="40">
        <f t="shared" si="16"/>
        <v>125.04064999999999</v>
      </c>
      <c r="AP32" s="40">
        <f t="shared" si="17"/>
        <v>122.53983699999998</v>
      </c>
      <c r="AQ32" s="38" t="s">
        <v>23</v>
      </c>
      <c r="AR32" s="39">
        <f>AR31-1.1</f>
        <v>131.95000000000002</v>
      </c>
      <c r="AS32" s="40">
        <f t="shared" si="18"/>
        <v>129.31100000000001</v>
      </c>
      <c r="AT32" s="40">
        <f t="shared" si="19"/>
        <v>151.74250000000001</v>
      </c>
      <c r="AU32" s="40">
        <f t="shared" si="20"/>
        <v>148.70765</v>
      </c>
      <c r="AV32" s="38" t="s">
        <v>24</v>
      </c>
      <c r="AW32" s="39">
        <f>AW31-1.1</f>
        <v>153.95000000000002</v>
      </c>
      <c r="AX32" s="40">
        <f t="shared" si="21"/>
        <v>150.87100000000001</v>
      </c>
      <c r="AY32" s="40">
        <f t="shared" si="22"/>
        <v>177.04250000000002</v>
      </c>
      <c r="AZ32" s="40">
        <f t="shared" si="23"/>
        <v>173.50165000000001</v>
      </c>
      <c r="BA32" s="38" t="s">
        <v>25</v>
      </c>
      <c r="BB32" s="39">
        <f>BB31-1.1</f>
        <v>179.95000000000002</v>
      </c>
      <c r="BC32" s="40">
        <f t="shared" si="24"/>
        <v>176.35100000000003</v>
      </c>
      <c r="BD32" s="40">
        <f t="shared" si="25"/>
        <v>206.9425</v>
      </c>
      <c r="BE32" s="40">
        <f t="shared" si="26"/>
        <v>202.80365</v>
      </c>
      <c r="BF32" s="38" t="s">
        <v>26</v>
      </c>
      <c r="BG32" s="39">
        <f>BG31-1.1</f>
        <v>211.95000000000002</v>
      </c>
      <c r="BH32" s="40">
        <f t="shared" si="27"/>
        <v>207.71100000000001</v>
      </c>
      <c r="BI32" s="40">
        <f t="shared" si="28"/>
        <v>243.74250000000001</v>
      </c>
      <c r="BJ32" s="40">
        <f t="shared" si="29"/>
        <v>238.86765</v>
      </c>
      <c r="BK32" s="38" t="s">
        <v>27</v>
      </c>
      <c r="BL32" s="39">
        <f>BL31-1.1</f>
        <v>246.95000000000002</v>
      </c>
      <c r="BM32" s="40">
        <f t="shared" si="30"/>
        <v>242.01100000000002</v>
      </c>
      <c r="BN32" s="40">
        <f t="shared" si="31"/>
        <v>283.99250000000001</v>
      </c>
      <c r="BO32" s="40">
        <f t="shared" si="32"/>
        <v>278.31265000000002</v>
      </c>
      <c r="BP32" s="38" t="s">
        <v>28</v>
      </c>
      <c r="BQ32" s="39">
        <f>BQ31-1.1</f>
        <v>284.95</v>
      </c>
      <c r="BR32" s="40">
        <f t="shared" si="33"/>
        <v>279.25099999999998</v>
      </c>
      <c r="BS32" s="40">
        <f t="shared" si="34"/>
        <v>327.69249999999994</v>
      </c>
      <c r="BT32" s="40">
        <f t="shared" si="35"/>
        <v>321.13864999999993</v>
      </c>
      <c r="BU32" s="38" t="s">
        <v>29</v>
      </c>
      <c r="BV32" s="39">
        <f>BV31-1.1</f>
        <v>332.95</v>
      </c>
      <c r="BW32" s="40">
        <f t="shared" si="36"/>
        <v>326.291</v>
      </c>
      <c r="BX32" s="40">
        <f t="shared" si="37"/>
        <v>382.89249999999998</v>
      </c>
      <c r="BY32" s="40">
        <f t="shared" si="38"/>
        <v>375.23464999999999</v>
      </c>
      <c r="BZ32" s="38" t="s">
        <v>30</v>
      </c>
      <c r="CA32" s="39">
        <f>CA31-1.1</f>
        <v>434.95</v>
      </c>
      <c r="CB32" s="40">
        <f t="shared" si="39"/>
        <v>426.25099999999998</v>
      </c>
      <c r="CC32" s="40">
        <f t="shared" si="40"/>
        <v>500.19249999999994</v>
      </c>
      <c r="CD32" s="40">
        <f t="shared" si="41"/>
        <v>490.18864999999994</v>
      </c>
      <c r="CE32" s="38" t="s">
        <v>31</v>
      </c>
      <c r="CF32" s="39">
        <f>CF31-1.1</f>
        <v>549.94999999999993</v>
      </c>
      <c r="CG32" s="40">
        <f t="shared" si="42"/>
        <v>538.95099999999991</v>
      </c>
      <c r="CH32" s="40">
        <f t="shared" si="43"/>
        <v>632.44249999999988</v>
      </c>
      <c r="CI32" s="40">
        <f t="shared" si="44"/>
        <v>619.79364999999984</v>
      </c>
      <c r="CJ32" s="38" t="s">
        <v>32</v>
      </c>
      <c r="CK32" s="39">
        <f>CK31-1.1</f>
        <v>714.94999999999993</v>
      </c>
      <c r="CL32" s="40">
        <f t="shared" si="45"/>
        <v>700.65099999999995</v>
      </c>
      <c r="CM32" s="40">
        <f t="shared" si="46"/>
        <v>822.19249999999988</v>
      </c>
      <c r="CN32" s="40">
        <f t="shared" si="47"/>
        <v>805.74864999999988</v>
      </c>
      <c r="CO32" s="38" t="s">
        <v>33</v>
      </c>
      <c r="CP32" s="39">
        <f>CP31-1.1</f>
        <v>949.94999999999993</v>
      </c>
      <c r="CQ32" s="40">
        <f t="shared" si="48"/>
        <v>930.95099999999991</v>
      </c>
      <c r="CR32" s="40">
        <f t="shared" si="49"/>
        <v>1092.4424999999999</v>
      </c>
      <c r="CS32" s="40">
        <f t="shared" si="50"/>
        <v>1070.5936499999998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49999999999999" customHeight="1" x14ac:dyDescent="0.35">
      <c r="A33" s="38" t="s">
        <v>14</v>
      </c>
      <c r="B33" s="38" t="s">
        <v>5</v>
      </c>
      <c r="C33" s="38" t="s">
        <v>15</v>
      </c>
      <c r="D33" s="39">
        <f t="shared" ref="D33:D34" si="116">D32-1.1</f>
        <v>6.1000000000000014</v>
      </c>
      <c r="E33" s="40">
        <f t="shared" si="0"/>
        <v>5.9780000000000015</v>
      </c>
      <c r="F33" s="40">
        <f t="shared" si="1"/>
        <v>7.0150000000000015</v>
      </c>
      <c r="G33" s="39">
        <f t="shared" si="90"/>
        <v>6.8747000000000016</v>
      </c>
      <c r="H33" s="38" t="s">
        <v>16</v>
      </c>
      <c r="I33" s="39">
        <f t="shared" ref="I33:I34" si="117">I32-1.1</f>
        <v>17.349999999999998</v>
      </c>
      <c r="J33" s="39">
        <f t="shared" si="2"/>
        <v>17.002999999999997</v>
      </c>
      <c r="K33" s="40">
        <f t="shared" si="3"/>
        <v>19.952499999999997</v>
      </c>
      <c r="L33" s="39">
        <f t="shared" si="91"/>
        <v>19.553449999999998</v>
      </c>
      <c r="M33" s="38" t="s">
        <v>17</v>
      </c>
      <c r="N33" s="39">
        <f t="shared" ref="N33:N34" si="118">N32-1.1</f>
        <v>29.349999999999998</v>
      </c>
      <c r="O33" s="39">
        <f t="shared" si="4"/>
        <v>28.762999999999998</v>
      </c>
      <c r="P33" s="40">
        <f t="shared" si="5"/>
        <v>33.752499999999998</v>
      </c>
      <c r="Q33" s="39">
        <f t="shared" si="92"/>
        <v>33.077449999999999</v>
      </c>
      <c r="R33" s="38" t="s">
        <v>18</v>
      </c>
      <c r="S33" s="39">
        <f t="shared" ref="S33:S34" si="119">S32-1.1</f>
        <v>42.349999999999994</v>
      </c>
      <c r="T33" s="39">
        <f t="shared" si="6"/>
        <v>41.502999999999993</v>
      </c>
      <c r="U33" s="39">
        <f t="shared" si="7"/>
        <v>48.702499999999986</v>
      </c>
      <c r="V33" s="39">
        <f t="shared" si="93"/>
        <v>47.728449999999988</v>
      </c>
      <c r="W33" s="38" t="s">
        <v>19</v>
      </c>
      <c r="X33" s="39">
        <f t="shared" ref="X33:X34" si="120">X32-1.1</f>
        <v>56.849999999999994</v>
      </c>
      <c r="Y33" s="39">
        <f t="shared" si="8"/>
        <v>55.712999999999994</v>
      </c>
      <c r="Z33" s="40">
        <f t="shared" si="9"/>
        <v>65.377499999999984</v>
      </c>
      <c r="AA33" s="39">
        <f t="shared" si="94"/>
        <v>64.069949999999977</v>
      </c>
      <c r="AB33" s="38" t="s">
        <v>20</v>
      </c>
      <c r="AC33" s="39">
        <f t="shared" ref="AC33:AC34" si="121">AC32-1.1</f>
        <v>72.350000000000009</v>
      </c>
      <c r="AD33" s="39">
        <f t="shared" si="10"/>
        <v>70.903000000000006</v>
      </c>
      <c r="AE33" s="40">
        <f t="shared" si="11"/>
        <v>83.202500000000001</v>
      </c>
      <c r="AF33" s="39">
        <f t="shared" si="95"/>
        <v>81.538449999999997</v>
      </c>
      <c r="AG33" s="38" t="s">
        <v>21</v>
      </c>
      <c r="AH33" s="39">
        <f t="shared" ref="AH33:AH34" si="122">AH32-1.1</f>
        <v>89.850000000000009</v>
      </c>
      <c r="AI33" s="40">
        <f t="shared" si="12"/>
        <v>88.053000000000011</v>
      </c>
      <c r="AJ33" s="40">
        <f t="shared" si="13"/>
        <v>103.3275</v>
      </c>
      <c r="AK33" s="40">
        <f t="shared" si="14"/>
        <v>101.26094999999999</v>
      </c>
      <c r="AL33" s="38" t="s">
        <v>22</v>
      </c>
      <c r="AM33" s="39">
        <f t="shared" ref="AM33:AM34" si="123">AM32-1.1</f>
        <v>109.85000000000001</v>
      </c>
      <c r="AN33" s="40">
        <f t="shared" si="15"/>
        <v>107.65300000000001</v>
      </c>
      <c r="AO33" s="40">
        <f t="shared" si="16"/>
        <v>123.80095</v>
      </c>
      <c r="AP33" s="40">
        <f t="shared" si="17"/>
        <v>121.32493099999999</v>
      </c>
      <c r="AQ33" s="38" t="s">
        <v>23</v>
      </c>
      <c r="AR33" s="39">
        <f t="shared" ref="AR33:AR34" si="124">AR32-1.1</f>
        <v>130.85000000000002</v>
      </c>
      <c r="AS33" s="40">
        <f t="shared" si="18"/>
        <v>128.23300000000003</v>
      </c>
      <c r="AT33" s="40">
        <f t="shared" si="19"/>
        <v>150.47750000000002</v>
      </c>
      <c r="AU33" s="40">
        <f t="shared" si="20"/>
        <v>147.46795000000003</v>
      </c>
      <c r="AV33" s="38" t="s">
        <v>24</v>
      </c>
      <c r="AW33" s="39">
        <f t="shared" ref="AW33:AW34" si="125">AW32-1.1</f>
        <v>152.85000000000002</v>
      </c>
      <c r="AX33" s="40">
        <f t="shared" si="21"/>
        <v>149.79300000000001</v>
      </c>
      <c r="AY33" s="40">
        <f t="shared" si="22"/>
        <v>175.7775</v>
      </c>
      <c r="AZ33" s="40">
        <f t="shared" si="23"/>
        <v>172.26195000000001</v>
      </c>
      <c r="BA33" s="38" t="s">
        <v>25</v>
      </c>
      <c r="BB33" s="39">
        <f t="shared" ref="BB33:BB34" si="126">BB32-1.1</f>
        <v>178.85000000000002</v>
      </c>
      <c r="BC33" s="40">
        <f t="shared" si="24"/>
        <v>175.27300000000002</v>
      </c>
      <c r="BD33" s="40">
        <f t="shared" si="25"/>
        <v>205.67750000000001</v>
      </c>
      <c r="BE33" s="40">
        <f t="shared" si="26"/>
        <v>201.56395000000001</v>
      </c>
      <c r="BF33" s="38" t="s">
        <v>26</v>
      </c>
      <c r="BG33" s="39">
        <f t="shared" ref="BG33:BG34" si="127">BG32-1.1</f>
        <v>210.85000000000002</v>
      </c>
      <c r="BH33" s="40">
        <f t="shared" si="27"/>
        <v>206.63300000000001</v>
      </c>
      <c r="BI33" s="40">
        <f t="shared" si="28"/>
        <v>242.47750000000002</v>
      </c>
      <c r="BJ33" s="40">
        <f t="shared" si="29"/>
        <v>237.62795000000003</v>
      </c>
      <c r="BK33" s="38" t="s">
        <v>27</v>
      </c>
      <c r="BL33" s="39">
        <f t="shared" ref="BL33:BL34" si="128">BL32-1.1</f>
        <v>245.85000000000002</v>
      </c>
      <c r="BM33" s="40">
        <f t="shared" si="30"/>
        <v>240.93300000000002</v>
      </c>
      <c r="BN33" s="40">
        <f t="shared" si="31"/>
        <v>282.72750000000002</v>
      </c>
      <c r="BO33" s="40">
        <f t="shared" si="32"/>
        <v>277.07294999999999</v>
      </c>
      <c r="BP33" s="38" t="s">
        <v>28</v>
      </c>
      <c r="BQ33" s="39">
        <f t="shared" ref="BQ33:BQ34" si="129">BQ32-1.1</f>
        <v>283.84999999999997</v>
      </c>
      <c r="BR33" s="40">
        <f t="shared" si="33"/>
        <v>278.17299999999994</v>
      </c>
      <c r="BS33" s="40">
        <f t="shared" si="34"/>
        <v>326.42749999999995</v>
      </c>
      <c r="BT33" s="40">
        <f t="shared" si="35"/>
        <v>319.89894999999996</v>
      </c>
      <c r="BU33" s="38" t="s">
        <v>29</v>
      </c>
      <c r="BV33" s="39">
        <f t="shared" ref="BV33:BV34" si="130">BV32-1.1</f>
        <v>331.84999999999997</v>
      </c>
      <c r="BW33" s="40">
        <f t="shared" si="36"/>
        <v>325.21299999999997</v>
      </c>
      <c r="BX33" s="40">
        <f t="shared" si="37"/>
        <v>381.62749999999994</v>
      </c>
      <c r="BY33" s="40">
        <f t="shared" si="38"/>
        <v>373.99494999999996</v>
      </c>
      <c r="BZ33" s="38" t="s">
        <v>30</v>
      </c>
      <c r="CA33" s="39">
        <f t="shared" ref="CA33:CA34" si="131">CA32-1.1</f>
        <v>433.84999999999997</v>
      </c>
      <c r="CB33" s="40">
        <f t="shared" si="39"/>
        <v>425.17299999999994</v>
      </c>
      <c r="CC33" s="40">
        <f t="shared" si="40"/>
        <v>498.9274999999999</v>
      </c>
      <c r="CD33" s="40">
        <f t="shared" si="41"/>
        <v>488.94894999999991</v>
      </c>
      <c r="CE33" s="38" t="s">
        <v>31</v>
      </c>
      <c r="CF33" s="39">
        <f t="shared" ref="CF33:CF34" si="132">CF32-1.1</f>
        <v>548.84999999999991</v>
      </c>
      <c r="CG33" s="40">
        <f t="shared" si="42"/>
        <v>537.87299999999993</v>
      </c>
      <c r="CH33" s="40">
        <f t="shared" si="43"/>
        <v>631.1774999999999</v>
      </c>
      <c r="CI33" s="40">
        <f t="shared" si="44"/>
        <v>618.55394999999987</v>
      </c>
      <c r="CJ33" s="38" t="s">
        <v>32</v>
      </c>
      <c r="CK33" s="39">
        <f t="shared" ref="CK33:CK34" si="133">CK32-1.1</f>
        <v>713.84999999999991</v>
      </c>
      <c r="CL33" s="40">
        <f t="shared" si="45"/>
        <v>699.57299999999987</v>
      </c>
      <c r="CM33" s="40">
        <f t="shared" si="46"/>
        <v>820.92749999999978</v>
      </c>
      <c r="CN33" s="40">
        <f t="shared" si="47"/>
        <v>804.5089499999998</v>
      </c>
      <c r="CO33" s="38" t="s">
        <v>33</v>
      </c>
      <c r="CP33" s="39">
        <f t="shared" ref="CP33:CP34" si="134">CP32-1.1</f>
        <v>948.84999999999991</v>
      </c>
      <c r="CQ33" s="40">
        <f t="shared" si="48"/>
        <v>929.87299999999993</v>
      </c>
      <c r="CR33" s="40">
        <f t="shared" si="49"/>
        <v>1091.1774999999998</v>
      </c>
      <c r="CS33" s="40">
        <f t="shared" si="50"/>
        <v>1069.3539499999997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49999999999999" customHeight="1" x14ac:dyDescent="0.35">
      <c r="A34" s="38" t="s">
        <v>14</v>
      </c>
      <c r="B34" s="38" t="s">
        <v>6</v>
      </c>
      <c r="C34" s="38" t="s">
        <v>15</v>
      </c>
      <c r="D34" s="39">
        <f t="shared" si="116"/>
        <v>5.0000000000000018</v>
      </c>
      <c r="E34" s="40">
        <f t="shared" si="0"/>
        <v>4.9000000000000012</v>
      </c>
      <c r="F34" s="40">
        <f t="shared" si="1"/>
        <v>5.7500000000000018</v>
      </c>
      <c r="G34" s="39">
        <f t="shared" si="90"/>
        <v>5.6350000000000016</v>
      </c>
      <c r="H34" s="38" t="s">
        <v>16</v>
      </c>
      <c r="I34" s="39">
        <f t="shared" si="117"/>
        <v>16.249999999999996</v>
      </c>
      <c r="J34" s="39">
        <f t="shared" si="2"/>
        <v>15.924999999999995</v>
      </c>
      <c r="K34" s="40">
        <f t="shared" si="3"/>
        <v>18.687499999999993</v>
      </c>
      <c r="L34" s="39">
        <f t="shared" si="91"/>
        <v>18.313749999999992</v>
      </c>
      <c r="M34" s="38" t="s">
        <v>17</v>
      </c>
      <c r="N34" s="39">
        <f t="shared" si="118"/>
        <v>28.249999999999996</v>
      </c>
      <c r="O34" s="39">
        <f t="shared" si="4"/>
        <v>27.684999999999995</v>
      </c>
      <c r="P34" s="40">
        <f t="shared" si="5"/>
        <v>32.48749999999999</v>
      </c>
      <c r="Q34" s="39">
        <f t="shared" si="92"/>
        <v>31.837749999999989</v>
      </c>
      <c r="R34" s="38" t="s">
        <v>18</v>
      </c>
      <c r="S34" s="39">
        <f t="shared" si="119"/>
        <v>41.249999999999993</v>
      </c>
      <c r="T34" s="39">
        <f t="shared" si="6"/>
        <v>40.42499999999999</v>
      </c>
      <c r="U34" s="39">
        <f t="shared" si="7"/>
        <v>47.437499999999986</v>
      </c>
      <c r="V34" s="39">
        <f t="shared" si="93"/>
        <v>46.488749999999982</v>
      </c>
      <c r="W34" s="38" t="s">
        <v>19</v>
      </c>
      <c r="X34" s="39">
        <f t="shared" si="120"/>
        <v>55.749999999999993</v>
      </c>
      <c r="Y34" s="39">
        <f t="shared" si="8"/>
        <v>54.634999999999991</v>
      </c>
      <c r="Z34" s="40">
        <f t="shared" si="9"/>
        <v>64.112499999999983</v>
      </c>
      <c r="AA34" s="39">
        <f t="shared" si="94"/>
        <v>62.830249999999985</v>
      </c>
      <c r="AB34" s="38" t="s">
        <v>20</v>
      </c>
      <c r="AC34" s="39">
        <f t="shared" si="121"/>
        <v>71.250000000000014</v>
      </c>
      <c r="AD34" s="39">
        <f t="shared" si="10"/>
        <v>69.825000000000017</v>
      </c>
      <c r="AE34" s="40">
        <f t="shared" si="11"/>
        <v>81.937500000000014</v>
      </c>
      <c r="AF34" s="39">
        <f t="shared" si="95"/>
        <v>80.298750000000013</v>
      </c>
      <c r="AG34" s="38" t="s">
        <v>21</v>
      </c>
      <c r="AH34" s="39">
        <f t="shared" si="122"/>
        <v>88.750000000000014</v>
      </c>
      <c r="AI34" s="40">
        <f t="shared" si="12"/>
        <v>86.975000000000009</v>
      </c>
      <c r="AJ34" s="40">
        <f t="shared" si="13"/>
        <v>102.06250000000001</v>
      </c>
      <c r="AK34" s="40">
        <f t="shared" si="14"/>
        <v>100.02125000000001</v>
      </c>
      <c r="AL34" s="38" t="s">
        <v>22</v>
      </c>
      <c r="AM34" s="39">
        <f t="shared" si="123"/>
        <v>108.75000000000001</v>
      </c>
      <c r="AN34" s="40">
        <f t="shared" si="15"/>
        <v>106.57500000000002</v>
      </c>
      <c r="AO34" s="40">
        <f t="shared" si="16"/>
        <v>122.56125000000002</v>
      </c>
      <c r="AP34" s="40">
        <f t="shared" si="17"/>
        <v>120.11002500000001</v>
      </c>
      <c r="AQ34" s="38" t="s">
        <v>23</v>
      </c>
      <c r="AR34" s="39">
        <f t="shared" si="124"/>
        <v>129.75000000000003</v>
      </c>
      <c r="AS34" s="40">
        <f t="shared" si="18"/>
        <v>127.15500000000003</v>
      </c>
      <c r="AT34" s="40">
        <f t="shared" si="19"/>
        <v>149.21250000000003</v>
      </c>
      <c r="AU34" s="40">
        <f t="shared" si="20"/>
        <v>146.22825000000003</v>
      </c>
      <c r="AV34" s="38" t="s">
        <v>24</v>
      </c>
      <c r="AW34" s="39">
        <f t="shared" si="125"/>
        <v>151.75000000000003</v>
      </c>
      <c r="AX34" s="40">
        <f t="shared" si="21"/>
        <v>148.71500000000003</v>
      </c>
      <c r="AY34" s="40">
        <f t="shared" si="22"/>
        <v>174.51250000000002</v>
      </c>
      <c r="AZ34" s="40">
        <f t="shared" si="23"/>
        <v>171.02225000000001</v>
      </c>
      <c r="BA34" s="38" t="s">
        <v>25</v>
      </c>
      <c r="BB34" s="39">
        <f t="shared" si="126"/>
        <v>177.75000000000003</v>
      </c>
      <c r="BC34" s="40">
        <f t="shared" si="24"/>
        <v>174.19500000000002</v>
      </c>
      <c r="BD34" s="40">
        <f t="shared" si="25"/>
        <v>204.41250000000002</v>
      </c>
      <c r="BE34" s="40">
        <f t="shared" si="26"/>
        <v>200.32425000000001</v>
      </c>
      <c r="BF34" s="38" t="s">
        <v>26</v>
      </c>
      <c r="BG34" s="39">
        <f t="shared" si="127"/>
        <v>209.75000000000003</v>
      </c>
      <c r="BH34" s="40">
        <f t="shared" si="27"/>
        <v>205.55500000000004</v>
      </c>
      <c r="BI34" s="40">
        <f t="shared" si="28"/>
        <v>241.21250000000001</v>
      </c>
      <c r="BJ34" s="40">
        <f t="shared" si="29"/>
        <v>236.38825</v>
      </c>
      <c r="BK34" s="38" t="s">
        <v>27</v>
      </c>
      <c r="BL34" s="39">
        <f t="shared" si="128"/>
        <v>244.75000000000003</v>
      </c>
      <c r="BM34" s="40">
        <f t="shared" si="30"/>
        <v>239.85500000000002</v>
      </c>
      <c r="BN34" s="40">
        <f t="shared" si="31"/>
        <v>281.46250000000003</v>
      </c>
      <c r="BO34" s="40">
        <f t="shared" si="32"/>
        <v>275.83325000000002</v>
      </c>
      <c r="BP34" s="38" t="s">
        <v>28</v>
      </c>
      <c r="BQ34" s="39">
        <f t="shared" si="129"/>
        <v>282.74999999999994</v>
      </c>
      <c r="BR34" s="40">
        <f t="shared" si="33"/>
        <v>277.09499999999991</v>
      </c>
      <c r="BS34" s="40">
        <f t="shared" si="34"/>
        <v>325.16249999999991</v>
      </c>
      <c r="BT34" s="40">
        <f t="shared" si="35"/>
        <v>318.65924999999993</v>
      </c>
      <c r="BU34" s="38" t="s">
        <v>29</v>
      </c>
      <c r="BV34" s="39">
        <f t="shared" si="130"/>
        <v>330.74999999999994</v>
      </c>
      <c r="BW34" s="40">
        <f t="shared" si="36"/>
        <v>324.13499999999993</v>
      </c>
      <c r="BX34" s="40">
        <f t="shared" si="37"/>
        <v>380.3624999999999</v>
      </c>
      <c r="BY34" s="40">
        <f t="shared" si="38"/>
        <v>372.75524999999988</v>
      </c>
      <c r="BZ34" s="38" t="s">
        <v>30</v>
      </c>
      <c r="CA34" s="39">
        <f t="shared" si="131"/>
        <v>432.74999999999994</v>
      </c>
      <c r="CB34" s="40">
        <f t="shared" si="39"/>
        <v>424.09499999999991</v>
      </c>
      <c r="CC34" s="40">
        <f t="shared" si="40"/>
        <v>497.66249999999991</v>
      </c>
      <c r="CD34" s="40">
        <f t="shared" si="41"/>
        <v>487.70924999999988</v>
      </c>
      <c r="CE34" s="38" t="s">
        <v>31</v>
      </c>
      <c r="CF34" s="39">
        <f t="shared" si="132"/>
        <v>547.74999999999989</v>
      </c>
      <c r="CG34" s="40">
        <f t="shared" si="42"/>
        <v>536.79499999999985</v>
      </c>
      <c r="CH34" s="40">
        <f t="shared" si="43"/>
        <v>629.9124999999998</v>
      </c>
      <c r="CI34" s="40">
        <f t="shared" si="44"/>
        <v>617.31424999999979</v>
      </c>
      <c r="CJ34" s="38" t="s">
        <v>32</v>
      </c>
      <c r="CK34" s="39">
        <f t="shared" si="133"/>
        <v>712.74999999999989</v>
      </c>
      <c r="CL34" s="40">
        <f t="shared" si="45"/>
        <v>698.49499999999989</v>
      </c>
      <c r="CM34" s="40">
        <f t="shared" si="46"/>
        <v>819.6624999999998</v>
      </c>
      <c r="CN34" s="40">
        <f t="shared" si="47"/>
        <v>803.26924999999983</v>
      </c>
      <c r="CO34" s="38" t="s">
        <v>33</v>
      </c>
      <c r="CP34" s="39">
        <f t="shared" si="134"/>
        <v>947.74999999999989</v>
      </c>
      <c r="CQ34" s="40">
        <f t="shared" si="48"/>
        <v>928.79499999999985</v>
      </c>
      <c r="CR34" s="40">
        <f t="shared" si="49"/>
        <v>1089.9124999999997</v>
      </c>
      <c r="CS34" s="40">
        <f t="shared" si="50"/>
        <v>1068.1142499999996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49999999999999" customHeight="1" x14ac:dyDescent="0.35">
      <c r="A35" s="17" t="s">
        <v>15</v>
      </c>
      <c r="B35" s="17" t="s">
        <v>1</v>
      </c>
      <c r="C35" s="17" t="s">
        <v>16</v>
      </c>
      <c r="D35" s="34">
        <v>11.25</v>
      </c>
      <c r="E35" s="18">
        <f t="shared" si="0"/>
        <v>11.025</v>
      </c>
      <c r="F35" s="18">
        <f t="shared" si="1"/>
        <v>12.937499999999998</v>
      </c>
      <c r="G35" s="18">
        <f t="shared" si="90"/>
        <v>12.678749999999997</v>
      </c>
      <c r="H35" s="17" t="s">
        <v>17</v>
      </c>
      <c r="I35" s="34">
        <v>23.25</v>
      </c>
      <c r="J35" s="18">
        <f t="shared" si="2"/>
        <v>22.785</v>
      </c>
      <c r="K35" s="18">
        <f t="shared" si="3"/>
        <v>26.737499999999997</v>
      </c>
      <c r="L35" s="18">
        <f t="shared" si="91"/>
        <v>26.202749999999998</v>
      </c>
      <c r="M35" s="17" t="s">
        <v>18</v>
      </c>
      <c r="N35" s="34">
        <v>36.25</v>
      </c>
      <c r="O35" s="18">
        <f t="shared" si="4"/>
        <v>35.524999999999999</v>
      </c>
      <c r="P35" s="18">
        <f t="shared" si="5"/>
        <v>41.6875</v>
      </c>
      <c r="Q35" s="18">
        <f t="shared" si="92"/>
        <v>40.853749999999998</v>
      </c>
      <c r="R35" s="17" t="s">
        <v>19</v>
      </c>
      <c r="S35" s="34">
        <v>50.75</v>
      </c>
      <c r="T35" s="18">
        <f t="shared" si="6"/>
        <v>49.734999999999999</v>
      </c>
      <c r="U35" s="18">
        <f t="shared" si="7"/>
        <v>58.362499999999997</v>
      </c>
      <c r="V35" s="18">
        <f t="shared" si="93"/>
        <v>57.195249999999994</v>
      </c>
      <c r="W35" s="17" t="s">
        <v>20</v>
      </c>
      <c r="X35" s="34">
        <v>66.25</v>
      </c>
      <c r="Y35" s="18">
        <f t="shared" si="8"/>
        <v>64.924999999999997</v>
      </c>
      <c r="Z35" s="18">
        <f t="shared" si="9"/>
        <v>76.1875</v>
      </c>
      <c r="AA35" s="18">
        <f t="shared" si="94"/>
        <v>74.663749999999993</v>
      </c>
      <c r="AB35" s="17" t="s">
        <v>21</v>
      </c>
      <c r="AC35" s="34">
        <v>83.75</v>
      </c>
      <c r="AD35" s="18">
        <f t="shared" si="10"/>
        <v>82.075000000000003</v>
      </c>
      <c r="AE35" s="18">
        <f t="shared" si="11"/>
        <v>96.312499999999986</v>
      </c>
      <c r="AF35" s="18">
        <f t="shared" si="95"/>
        <v>94.38624999999999</v>
      </c>
      <c r="AG35" s="17" t="s">
        <v>22</v>
      </c>
      <c r="AH35" s="34">
        <v>103.75</v>
      </c>
      <c r="AI35" s="18">
        <f t="shared" si="12"/>
        <v>101.675</v>
      </c>
      <c r="AJ35" s="18">
        <f t="shared" si="13"/>
        <v>119.31249999999999</v>
      </c>
      <c r="AK35" s="18">
        <f t="shared" si="14"/>
        <v>116.92624999999998</v>
      </c>
      <c r="AL35" s="17" t="s">
        <v>23</v>
      </c>
      <c r="AM35" s="34">
        <v>124.75</v>
      </c>
      <c r="AN35" s="18">
        <f t="shared" si="15"/>
        <v>122.255</v>
      </c>
      <c r="AO35" s="18">
        <f t="shared" si="16"/>
        <v>140.59324999999998</v>
      </c>
      <c r="AP35" s="18">
        <f t="shared" si="17"/>
        <v>137.78138499999997</v>
      </c>
      <c r="AQ35" s="17" t="s">
        <v>24</v>
      </c>
      <c r="AR35" s="34">
        <v>146.75</v>
      </c>
      <c r="AS35" s="18">
        <f t="shared" si="18"/>
        <v>143.815</v>
      </c>
      <c r="AT35" s="18">
        <f t="shared" si="19"/>
        <v>168.76249999999999</v>
      </c>
      <c r="AU35" s="18">
        <f t="shared" si="20"/>
        <v>165.38724999999999</v>
      </c>
      <c r="AV35" s="17" t="s">
        <v>25</v>
      </c>
      <c r="AW35" s="34">
        <v>172.75</v>
      </c>
      <c r="AX35" s="18">
        <f t="shared" si="21"/>
        <v>169.29499999999999</v>
      </c>
      <c r="AY35" s="18">
        <f t="shared" si="22"/>
        <v>198.66249999999999</v>
      </c>
      <c r="AZ35" s="18">
        <f t="shared" si="23"/>
        <v>194.68924999999999</v>
      </c>
      <c r="BA35" s="17" t="s">
        <v>26</v>
      </c>
      <c r="BB35" s="34">
        <v>204.75</v>
      </c>
      <c r="BC35" s="18">
        <f t="shared" si="24"/>
        <v>200.655</v>
      </c>
      <c r="BD35" s="18">
        <f t="shared" si="25"/>
        <v>235.46249999999998</v>
      </c>
      <c r="BE35" s="18">
        <f t="shared" si="26"/>
        <v>230.75324999999998</v>
      </c>
      <c r="BF35" s="17" t="s">
        <v>27</v>
      </c>
      <c r="BG35" s="34">
        <v>239.75</v>
      </c>
      <c r="BH35" s="18">
        <f t="shared" si="27"/>
        <v>234.95499999999998</v>
      </c>
      <c r="BI35" s="18">
        <f t="shared" si="28"/>
        <v>275.71249999999998</v>
      </c>
      <c r="BJ35" s="18">
        <f t="shared" si="29"/>
        <v>270.19824999999997</v>
      </c>
      <c r="BK35" s="17" t="s">
        <v>28</v>
      </c>
      <c r="BL35" s="34">
        <v>277.75</v>
      </c>
      <c r="BM35" s="18">
        <f t="shared" si="30"/>
        <v>272.19499999999999</v>
      </c>
      <c r="BN35" s="18">
        <f t="shared" si="31"/>
        <v>319.41249999999997</v>
      </c>
      <c r="BO35" s="18">
        <f t="shared" si="32"/>
        <v>313.02424999999994</v>
      </c>
      <c r="BP35" s="17" t="s">
        <v>29</v>
      </c>
      <c r="BQ35" s="34">
        <v>325.75</v>
      </c>
      <c r="BR35" s="18">
        <f t="shared" si="33"/>
        <v>319.23500000000001</v>
      </c>
      <c r="BS35" s="18">
        <f t="shared" si="34"/>
        <v>374.61249999999995</v>
      </c>
      <c r="BT35" s="18">
        <f t="shared" si="35"/>
        <v>367.12024999999994</v>
      </c>
      <c r="BU35" s="17" t="s">
        <v>30</v>
      </c>
      <c r="BV35" s="34">
        <v>427.75</v>
      </c>
      <c r="BW35" s="18">
        <f t="shared" si="36"/>
        <v>419.19499999999999</v>
      </c>
      <c r="BX35" s="18">
        <f t="shared" si="37"/>
        <v>491.91249999999997</v>
      </c>
      <c r="BY35" s="18">
        <f t="shared" si="38"/>
        <v>482.07424999999995</v>
      </c>
      <c r="BZ35" s="17" t="s">
        <v>31</v>
      </c>
      <c r="CA35" s="34">
        <v>542.75</v>
      </c>
      <c r="CB35" s="18">
        <f t="shared" si="39"/>
        <v>531.89499999999998</v>
      </c>
      <c r="CC35" s="18">
        <f t="shared" si="40"/>
        <v>624.16249999999991</v>
      </c>
      <c r="CD35" s="18">
        <f t="shared" si="41"/>
        <v>611.67924999999991</v>
      </c>
      <c r="CE35" s="17" t="s">
        <v>32</v>
      </c>
      <c r="CF35" s="34">
        <v>707.75</v>
      </c>
      <c r="CG35" s="18">
        <f t="shared" si="42"/>
        <v>693.59500000000003</v>
      </c>
      <c r="CH35" s="18">
        <f t="shared" si="43"/>
        <v>813.91249999999991</v>
      </c>
      <c r="CI35" s="18">
        <f t="shared" si="44"/>
        <v>797.63424999999995</v>
      </c>
      <c r="CJ35" s="17" t="s">
        <v>33</v>
      </c>
      <c r="CK35" s="34">
        <v>942.75</v>
      </c>
      <c r="CL35" s="18">
        <f t="shared" si="45"/>
        <v>923.89499999999998</v>
      </c>
      <c r="CM35" s="18">
        <f t="shared" si="46"/>
        <v>1084.1624999999999</v>
      </c>
      <c r="CN35" s="18">
        <f t="shared" si="47"/>
        <v>1062.4792499999999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49999999999999" customHeight="1" x14ac:dyDescent="0.35">
      <c r="A36" s="17" t="s">
        <v>15</v>
      </c>
      <c r="B36" s="17" t="s">
        <v>3</v>
      </c>
      <c r="C36" s="17" t="s">
        <v>16</v>
      </c>
      <c r="D36" s="34">
        <f>D35-2.4</f>
        <v>8.85</v>
      </c>
      <c r="E36" s="18">
        <f t="shared" si="0"/>
        <v>8.673</v>
      </c>
      <c r="F36" s="18">
        <f t="shared" si="1"/>
        <v>10.177499999999998</v>
      </c>
      <c r="G36" s="34">
        <f t="shared" si="90"/>
        <v>9.9739499999999985</v>
      </c>
      <c r="H36" s="17" t="s">
        <v>17</v>
      </c>
      <c r="I36" s="34">
        <f>I35-2.4</f>
        <v>20.85</v>
      </c>
      <c r="J36" s="34">
        <f t="shared" si="2"/>
        <v>20.433</v>
      </c>
      <c r="K36" s="18">
        <f t="shared" si="3"/>
        <v>23.977499999999999</v>
      </c>
      <c r="L36" s="34">
        <f t="shared" si="91"/>
        <v>23.497949999999999</v>
      </c>
      <c r="M36" s="17" t="s">
        <v>18</v>
      </c>
      <c r="N36" s="34">
        <f>N35-2.4</f>
        <v>33.85</v>
      </c>
      <c r="O36" s="34">
        <f t="shared" si="4"/>
        <v>33.173000000000002</v>
      </c>
      <c r="P36" s="18">
        <f t="shared" si="5"/>
        <v>38.927500000000002</v>
      </c>
      <c r="Q36" s="34">
        <f t="shared" si="92"/>
        <v>38.148949999999999</v>
      </c>
      <c r="R36" s="17" t="s">
        <v>19</v>
      </c>
      <c r="S36" s="34">
        <f>S35-2.4</f>
        <v>48.35</v>
      </c>
      <c r="T36" s="34">
        <f t="shared" si="6"/>
        <v>47.383000000000003</v>
      </c>
      <c r="U36" s="18">
        <f t="shared" si="7"/>
        <v>55.602499999999999</v>
      </c>
      <c r="V36" s="34">
        <f t="shared" si="93"/>
        <v>54.490449999999996</v>
      </c>
      <c r="W36" s="17" t="s">
        <v>20</v>
      </c>
      <c r="X36" s="34">
        <f>X35-2.4</f>
        <v>63.85</v>
      </c>
      <c r="Y36" s="34">
        <f t="shared" si="8"/>
        <v>62.573</v>
      </c>
      <c r="Z36" s="18">
        <f t="shared" si="9"/>
        <v>73.427499999999995</v>
      </c>
      <c r="AA36" s="34">
        <f t="shared" si="94"/>
        <v>71.958949999999987</v>
      </c>
      <c r="AB36" s="17" t="s">
        <v>21</v>
      </c>
      <c r="AC36" s="34">
        <f>AC35-2.4</f>
        <v>81.349999999999994</v>
      </c>
      <c r="AD36" s="34">
        <f t="shared" si="10"/>
        <v>79.722999999999999</v>
      </c>
      <c r="AE36" s="18">
        <f t="shared" si="11"/>
        <v>93.552499999999981</v>
      </c>
      <c r="AF36" s="34">
        <f t="shared" si="95"/>
        <v>91.681449999999984</v>
      </c>
      <c r="AG36" s="17" t="s">
        <v>22</v>
      </c>
      <c r="AH36" s="34">
        <f>AH35-2.4</f>
        <v>101.35</v>
      </c>
      <c r="AI36" s="18">
        <f t="shared" si="12"/>
        <v>99.322999999999993</v>
      </c>
      <c r="AJ36" s="18">
        <f t="shared" si="13"/>
        <v>116.55249999999998</v>
      </c>
      <c r="AK36" s="18">
        <f t="shared" si="14"/>
        <v>114.22144999999998</v>
      </c>
      <c r="AL36" s="17" t="s">
        <v>23</v>
      </c>
      <c r="AM36" s="34">
        <f>AM35-2.4</f>
        <v>122.35</v>
      </c>
      <c r="AN36" s="18">
        <f t="shared" si="15"/>
        <v>119.90299999999999</v>
      </c>
      <c r="AO36" s="18">
        <f t="shared" si="16"/>
        <v>137.88844999999998</v>
      </c>
      <c r="AP36" s="18">
        <f t="shared" si="17"/>
        <v>135.13068099999998</v>
      </c>
      <c r="AQ36" s="17" t="s">
        <v>24</v>
      </c>
      <c r="AR36" s="34">
        <f>AR35-2.4</f>
        <v>144.35</v>
      </c>
      <c r="AS36" s="18">
        <f t="shared" si="18"/>
        <v>141.46299999999999</v>
      </c>
      <c r="AT36" s="18">
        <f t="shared" si="19"/>
        <v>166.00249999999997</v>
      </c>
      <c r="AU36" s="18">
        <f t="shared" si="20"/>
        <v>162.68244999999996</v>
      </c>
      <c r="AV36" s="17" t="s">
        <v>25</v>
      </c>
      <c r="AW36" s="34">
        <f>AW35-2.4</f>
        <v>170.35</v>
      </c>
      <c r="AX36" s="18">
        <f t="shared" si="21"/>
        <v>166.94299999999998</v>
      </c>
      <c r="AY36" s="18">
        <f t="shared" si="22"/>
        <v>195.90249999999997</v>
      </c>
      <c r="AZ36" s="18">
        <f t="shared" si="23"/>
        <v>191.98444999999998</v>
      </c>
      <c r="BA36" s="17" t="s">
        <v>26</v>
      </c>
      <c r="BB36" s="34">
        <f>BB35-2.4</f>
        <v>202.35</v>
      </c>
      <c r="BC36" s="18">
        <f t="shared" si="24"/>
        <v>198.303</v>
      </c>
      <c r="BD36" s="18">
        <f t="shared" si="25"/>
        <v>232.70249999999999</v>
      </c>
      <c r="BE36" s="18">
        <f t="shared" si="26"/>
        <v>228.04844999999997</v>
      </c>
      <c r="BF36" s="17" t="s">
        <v>27</v>
      </c>
      <c r="BG36" s="34">
        <f>BG35-2.4</f>
        <v>237.35</v>
      </c>
      <c r="BH36" s="18">
        <f t="shared" si="27"/>
        <v>232.60299999999998</v>
      </c>
      <c r="BI36" s="18">
        <f t="shared" si="28"/>
        <v>272.95249999999999</v>
      </c>
      <c r="BJ36" s="18">
        <f t="shared" si="29"/>
        <v>267.49345</v>
      </c>
      <c r="BK36" s="17" t="s">
        <v>28</v>
      </c>
      <c r="BL36" s="34">
        <f>BL35-2.4</f>
        <v>275.35000000000002</v>
      </c>
      <c r="BM36" s="18">
        <f t="shared" si="30"/>
        <v>269.84300000000002</v>
      </c>
      <c r="BN36" s="18">
        <f t="shared" si="31"/>
        <v>316.65249999999997</v>
      </c>
      <c r="BO36" s="18">
        <f t="shared" si="32"/>
        <v>310.31944999999996</v>
      </c>
      <c r="BP36" s="17" t="s">
        <v>29</v>
      </c>
      <c r="BQ36" s="34">
        <f>BQ35-2.4</f>
        <v>323.35000000000002</v>
      </c>
      <c r="BR36" s="18">
        <f t="shared" si="33"/>
        <v>316.88300000000004</v>
      </c>
      <c r="BS36" s="18">
        <f t="shared" si="34"/>
        <v>371.85250000000002</v>
      </c>
      <c r="BT36" s="18">
        <f t="shared" si="35"/>
        <v>364.41545000000002</v>
      </c>
      <c r="BU36" s="17" t="s">
        <v>30</v>
      </c>
      <c r="BV36" s="34">
        <f>BV35-2.4</f>
        <v>425.35</v>
      </c>
      <c r="BW36" s="18">
        <f t="shared" si="36"/>
        <v>416.84300000000002</v>
      </c>
      <c r="BX36" s="18">
        <f t="shared" si="37"/>
        <v>489.15249999999997</v>
      </c>
      <c r="BY36" s="18">
        <f t="shared" si="38"/>
        <v>479.36944999999997</v>
      </c>
      <c r="BZ36" s="17" t="s">
        <v>31</v>
      </c>
      <c r="CA36" s="34">
        <f>CA35-2.4</f>
        <v>540.35</v>
      </c>
      <c r="CB36" s="18">
        <f t="shared" si="39"/>
        <v>529.54300000000001</v>
      </c>
      <c r="CC36" s="18">
        <f t="shared" si="40"/>
        <v>621.40250000000003</v>
      </c>
      <c r="CD36" s="18">
        <f t="shared" si="41"/>
        <v>608.97445000000005</v>
      </c>
      <c r="CE36" s="17" t="s">
        <v>32</v>
      </c>
      <c r="CF36" s="34">
        <f>CF35-2.4</f>
        <v>705.35</v>
      </c>
      <c r="CG36" s="18">
        <f t="shared" si="42"/>
        <v>691.24300000000005</v>
      </c>
      <c r="CH36" s="18">
        <f t="shared" si="43"/>
        <v>811.15249999999992</v>
      </c>
      <c r="CI36" s="18">
        <f t="shared" si="44"/>
        <v>794.92944999999986</v>
      </c>
      <c r="CJ36" s="17" t="s">
        <v>33</v>
      </c>
      <c r="CK36" s="34">
        <f>CK35-2.4</f>
        <v>940.35</v>
      </c>
      <c r="CL36" s="18">
        <f t="shared" si="45"/>
        <v>921.54300000000001</v>
      </c>
      <c r="CM36" s="18">
        <f t="shared" si="46"/>
        <v>1081.4024999999999</v>
      </c>
      <c r="CN36" s="18">
        <f t="shared" si="47"/>
        <v>1059.7744499999999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49999999999999" customHeight="1" x14ac:dyDescent="0.35">
      <c r="A37" s="17" t="s">
        <v>15</v>
      </c>
      <c r="B37" s="17" t="s">
        <v>4</v>
      </c>
      <c r="C37" s="17" t="s">
        <v>16</v>
      </c>
      <c r="D37" s="34">
        <f>D36-1.2</f>
        <v>7.6499999999999995</v>
      </c>
      <c r="E37" s="18">
        <f t="shared" si="0"/>
        <v>7.496999999999999</v>
      </c>
      <c r="F37" s="18">
        <f t="shared" si="1"/>
        <v>8.7974999999999994</v>
      </c>
      <c r="G37" s="34">
        <f t="shared" si="90"/>
        <v>8.6215499999999992</v>
      </c>
      <c r="H37" s="17" t="s">
        <v>17</v>
      </c>
      <c r="I37" s="34">
        <f>I36-1.2</f>
        <v>19.650000000000002</v>
      </c>
      <c r="J37" s="34">
        <f t="shared" si="2"/>
        <v>19.257000000000001</v>
      </c>
      <c r="K37" s="18">
        <f t="shared" si="3"/>
        <v>22.5975</v>
      </c>
      <c r="L37" s="34">
        <f t="shared" si="91"/>
        <v>22.14555</v>
      </c>
      <c r="M37" s="17" t="s">
        <v>18</v>
      </c>
      <c r="N37" s="34">
        <f>N36-1.2</f>
        <v>32.65</v>
      </c>
      <c r="O37" s="34">
        <f t="shared" si="4"/>
        <v>31.996999999999996</v>
      </c>
      <c r="P37" s="18">
        <f t="shared" si="5"/>
        <v>37.547499999999992</v>
      </c>
      <c r="Q37" s="34">
        <f t="shared" si="92"/>
        <v>36.796549999999989</v>
      </c>
      <c r="R37" s="17" t="s">
        <v>19</v>
      </c>
      <c r="S37" s="34">
        <f>S36-1.2</f>
        <v>47.15</v>
      </c>
      <c r="T37" s="34">
        <f t="shared" si="6"/>
        <v>46.207000000000001</v>
      </c>
      <c r="U37" s="18">
        <f t="shared" si="7"/>
        <v>54.222499999999997</v>
      </c>
      <c r="V37" s="34">
        <f t="shared" si="93"/>
        <v>53.138049999999993</v>
      </c>
      <c r="W37" s="17" t="s">
        <v>20</v>
      </c>
      <c r="X37" s="34">
        <f>X36-1.2</f>
        <v>62.65</v>
      </c>
      <c r="Y37" s="34">
        <f t="shared" si="8"/>
        <v>61.396999999999998</v>
      </c>
      <c r="Z37" s="18">
        <f t="shared" si="9"/>
        <v>72.047499999999999</v>
      </c>
      <c r="AA37" s="34">
        <f t="shared" si="94"/>
        <v>70.606549999999999</v>
      </c>
      <c r="AB37" s="17" t="s">
        <v>21</v>
      </c>
      <c r="AC37" s="34">
        <f>AC36-1.2</f>
        <v>80.149999999999991</v>
      </c>
      <c r="AD37" s="34">
        <f t="shared" si="10"/>
        <v>78.546999999999997</v>
      </c>
      <c r="AE37" s="18">
        <f t="shared" si="11"/>
        <v>92.172499999999985</v>
      </c>
      <c r="AF37" s="34">
        <f t="shared" si="95"/>
        <v>90.329049999999981</v>
      </c>
      <c r="AG37" s="17" t="s">
        <v>22</v>
      </c>
      <c r="AH37" s="34">
        <f>AH36-1.2</f>
        <v>100.14999999999999</v>
      </c>
      <c r="AI37" s="18">
        <f t="shared" si="12"/>
        <v>98.146999999999991</v>
      </c>
      <c r="AJ37" s="18">
        <f t="shared" si="13"/>
        <v>115.17249999999999</v>
      </c>
      <c r="AK37" s="18">
        <f t="shared" si="14"/>
        <v>112.86904999999999</v>
      </c>
      <c r="AL37" s="17" t="s">
        <v>23</v>
      </c>
      <c r="AM37" s="34">
        <f>AM36-1.2</f>
        <v>121.14999999999999</v>
      </c>
      <c r="AN37" s="18">
        <f t="shared" si="15"/>
        <v>118.72699999999999</v>
      </c>
      <c r="AO37" s="18">
        <f t="shared" si="16"/>
        <v>136.53604999999999</v>
      </c>
      <c r="AP37" s="18">
        <f t="shared" si="17"/>
        <v>133.805329</v>
      </c>
      <c r="AQ37" s="17" t="s">
        <v>24</v>
      </c>
      <c r="AR37" s="34">
        <f>AR36-1.2</f>
        <v>143.15</v>
      </c>
      <c r="AS37" s="18">
        <f t="shared" si="18"/>
        <v>140.28700000000001</v>
      </c>
      <c r="AT37" s="18">
        <f t="shared" si="19"/>
        <v>164.6225</v>
      </c>
      <c r="AU37" s="18">
        <f t="shared" si="20"/>
        <v>161.33005</v>
      </c>
      <c r="AV37" s="17" t="s">
        <v>25</v>
      </c>
      <c r="AW37" s="34">
        <f>AW36-1.2</f>
        <v>169.15</v>
      </c>
      <c r="AX37" s="18">
        <f t="shared" si="21"/>
        <v>165.767</v>
      </c>
      <c r="AY37" s="18">
        <f t="shared" si="22"/>
        <v>194.52249999999998</v>
      </c>
      <c r="AZ37" s="18">
        <f t="shared" si="23"/>
        <v>190.63204999999996</v>
      </c>
      <c r="BA37" s="17" t="s">
        <v>26</v>
      </c>
      <c r="BB37" s="34">
        <f>BB36-1.2</f>
        <v>201.15</v>
      </c>
      <c r="BC37" s="18">
        <f t="shared" si="24"/>
        <v>197.12700000000001</v>
      </c>
      <c r="BD37" s="18">
        <f t="shared" si="25"/>
        <v>231.32249999999999</v>
      </c>
      <c r="BE37" s="18">
        <f t="shared" si="26"/>
        <v>226.69604999999999</v>
      </c>
      <c r="BF37" s="17" t="s">
        <v>27</v>
      </c>
      <c r="BG37" s="34">
        <f>BG36-1.2</f>
        <v>236.15</v>
      </c>
      <c r="BH37" s="18">
        <f t="shared" si="27"/>
        <v>231.42699999999999</v>
      </c>
      <c r="BI37" s="18">
        <f t="shared" si="28"/>
        <v>271.57249999999999</v>
      </c>
      <c r="BJ37" s="18">
        <f t="shared" si="29"/>
        <v>266.14105000000001</v>
      </c>
      <c r="BK37" s="17" t="s">
        <v>28</v>
      </c>
      <c r="BL37" s="34">
        <f>BL36-1.2</f>
        <v>274.15000000000003</v>
      </c>
      <c r="BM37" s="18">
        <f t="shared" si="30"/>
        <v>268.66700000000003</v>
      </c>
      <c r="BN37" s="18">
        <f t="shared" si="31"/>
        <v>315.27250000000004</v>
      </c>
      <c r="BO37" s="18">
        <f t="shared" si="32"/>
        <v>308.96705000000003</v>
      </c>
      <c r="BP37" s="17" t="s">
        <v>29</v>
      </c>
      <c r="BQ37" s="34">
        <f>BQ36-1.2</f>
        <v>322.15000000000003</v>
      </c>
      <c r="BR37" s="18">
        <f t="shared" si="33"/>
        <v>315.70700000000005</v>
      </c>
      <c r="BS37" s="18">
        <f t="shared" si="34"/>
        <v>370.47250000000003</v>
      </c>
      <c r="BT37" s="18">
        <f t="shared" si="35"/>
        <v>363.06305000000003</v>
      </c>
      <c r="BU37" s="17" t="s">
        <v>30</v>
      </c>
      <c r="BV37" s="34">
        <f>BV36-1.2</f>
        <v>424.15000000000003</v>
      </c>
      <c r="BW37" s="18">
        <f t="shared" si="36"/>
        <v>415.66700000000003</v>
      </c>
      <c r="BX37" s="18">
        <f t="shared" si="37"/>
        <v>487.77249999999998</v>
      </c>
      <c r="BY37" s="18">
        <f t="shared" si="38"/>
        <v>478.01704999999998</v>
      </c>
      <c r="BZ37" s="17" t="s">
        <v>31</v>
      </c>
      <c r="CA37" s="34">
        <f>CA36-1.2</f>
        <v>539.15</v>
      </c>
      <c r="CB37" s="18">
        <f t="shared" si="39"/>
        <v>528.36699999999996</v>
      </c>
      <c r="CC37" s="18">
        <f t="shared" si="40"/>
        <v>620.02249999999992</v>
      </c>
      <c r="CD37" s="18">
        <f t="shared" si="41"/>
        <v>607.62204999999994</v>
      </c>
      <c r="CE37" s="17" t="s">
        <v>32</v>
      </c>
      <c r="CF37" s="34">
        <f>CF36-1.2</f>
        <v>704.15</v>
      </c>
      <c r="CG37" s="18">
        <f t="shared" si="42"/>
        <v>690.06700000000001</v>
      </c>
      <c r="CH37" s="18">
        <f t="shared" si="43"/>
        <v>809.77249999999992</v>
      </c>
      <c r="CI37" s="18">
        <f t="shared" si="44"/>
        <v>793.57704999999987</v>
      </c>
      <c r="CJ37" s="17" t="s">
        <v>33</v>
      </c>
      <c r="CK37" s="34">
        <f>CK36-1.2</f>
        <v>939.15</v>
      </c>
      <c r="CL37" s="18">
        <f t="shared" si="45"/>
        <v>920.36699999999996</v>
      </c>
      <c r="CM37" s="18">
        <f t="shared" si="46"/>
        <v>1080.0224999999998</v>
      </c>
      <c r="CN37" s="18">
        <f t="shared" si="47"/>
        <v>1058.4220499999999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49999999999999" customHeight="1" x14ac:dyDescent="0.35">
      <c r="A38" s="17" t="s">
        <v>15</v>
      </c>
      <c r="B38" s="17" t="s">
        <v>5</v>
      </c>
      <c r="C38" s="17" t="s">
        <v>16</v>
      </c>
      <c r="D38" s="34">
        <f t="shared" ref="D38:D39" si="135">D37-1.2</f>
        <v>6.4499999999999993</v>
      </c>
      <c r="E38" s="18">
        <f t="shared" si="0"/>
        <v>6.3209999999999988</v>
      </c>
      <c r="F38" s="18">
        <f t="shared" si="1"/>
        <v>7.4174999999999986</v>
      </c>
      <c r="G38" s="34">
        <f t="shared" si="90"/>
        <v>7.2691499999999989</v>
      </c>
      <c r="H38" s="17" t="s">
        <v>17</v>
      </c>
      <c r="I38" s="34">
        <f t="shared" ref="I38:I39" si="136">I37-1.2</f>
        <v>18.450000000000003</v>
      </c>
      <c r="J38" s="34">
        <f t="shared" si="2"/>
        <v>18.081000000000003</v>
      </c>
      <c r="K38" s="18">
        <f t="shared" si="3"/>
        <v>21.217500000000001</v>
      </c>
      <c r="L38" s="34">
        <f t="shared" si="91"/>
        <v>20.793150000000001</v>
      </c>
      <c r="M38" s="17" t="s">
        <v>18</v>
      </c>
      <c r="N38" s="34">
        <f t="shared" ref="N38:N39" si="137">N37-1.2</f>
        <v>31.45</v>
      </c>
      <c r="O38" s="34">
        <f t="shared" si="4"/>
        <v>30.820999999999998</v>
      </c>
      <c r="P38" s="18">
        <f t="shared" si="5"/>
        <v>36.167499999999997</v>
      </c>
      <c r="Q38" s="34">
        <f t="shared" si="92"/>
        <v>35.444149999999993</v>
      </c>
      <c r="R38" s="17" t="s">
        <v>19</v>
      </c>
      <c r="S38" s="34">
        <f t="shared" ref="S38:S39" si="138">S37-1.2</f>
        <v>45.949999999999996</v>
      </c>
      <c r="T38" s="34">
        <f t="shared" si="6"/>
        <v>45.030999999999992</v>
      </c>
      <c r="U38" s="18">
        <f t="shared" si="7"/>
        <v>52.842499999999994</v>
      </c>
      <c r="V38" s="34">
        <f t="shared" si="93"/>
        <v>51.78564999999999</v>
      </c>
      <c r="W38" s="17" t="s">
        <v>20</v>
      </c>
      <c r="X38" s="34">
        <f t="shared" ref="X38:X39" si="139">X37-1.2</f>
        <v>61.449999999999996</v>
      </c>
      <c r="Y38" s="34">
        <f t="shared" si="8"/>
        <v>60.220999999999997</v>
      </c>
      <c r="Z38" s="18">
        <f t="shared" si="9"/>
        <v>70.66749999999999</v>
      </c>
      <c r="AA38" s="34">
        <f t="shared" si="94"/>
        <v>69.254149999999996</v>
      </c>
      <c r="AB38" s="17" t="s">
        <v>21</v>
      </c>
      <c r="AC38" s="34">
        <f t="shared" ref="AC38:AC39" si="140">AC37-1.2</f>
        <v>78.949999999999989</v>
      </c>
      <c r="AD38" s="34">
        <f t="shared" si="10"/>
        <v>77.370999999999981</v>
      </c>
      <c r="AE38" s="18">
        <f t="shared" si="11"/>
        <v>90.792499999999976</v>
      </c>
      <c r="AF38" s="34">
        <f t="shared" si="95"/>
        <v>88.976649999999978</v>
      </c>
      <c r="AG38" s="17" t="s">
        <v>22</v>
      </c>
      <c r="AH38" s="34">
        <f t="shared" ref="AH38:AH39" si="141">AH37-1.2</f>
        <v>98.949999999999989</v>
      </c>
      <c r="AI38" s="18">
        <f t="shared" si="12"/>
        <v>96.970999999999989</v>
      </c>
      <c r="AJ38" s="18">
        <f t="shared" si="13"/>
        <v>113.79249999999998</v>
      </c>
      <c r="AK38" s="18">
        <f t="shared" si="14"/>
        <v>111.51664999999997</v>
      </c>
      <c r="AL38" s="17" t="s">
        <v>23</v>
      </c>
      <c r="AM38" s="34">
        <f t="shared" ref="AM38:AM39" si="142">AM37-1.2</f>
        <v>119.94999999999999</v>
      </c>
      <c r="AN38" s="18">
        <f t="shared" si="15"/>
        <v>117.55099999999999</v>
      </c>
      <c r="AO38" s="18">
        <f t="shared" si="16"/>
        <v>135.18364999999997</v>
      </c>
      <c r="AP38" s="18">
        <f t="shared" si="17"/>
        <v>132.47997699999996</v>
      </c>
      <c r="AQ38" s="17" t="s">
        <v>24</v>
      </c>
      <c r="AR38" s="34">
        <f t="shared" ref="AR38:AR39" si="143">AR37-1.2</f>
        <v>141.95000000000002</v>
      </c>
      <c r="AS38" s="18">
        <f t="shared" si="18"/>
        <v>139.11100000000002</v>
      </c>
      <c r="AT38" s="18">
        <f t="shared" si="19"/>
        <v>163.24250000000001</v>
      </c>
      <c r="AU38" s="18">
        <f t="shared" si="20"/>
        <v>159.97765000000001</v>
      </c>
      <c r="AV38" s="17" t="s">
        <v>25</v>
      </c>
      <c r="AW38" s="34">
        <f t="shared" ref="AW38:AW39" si="144">AW37-1.2</f>
        <v>167.95000000000002</v>
      </c>
      <c r="AX38" s="18">
        <f t="shared" si="21"/>
        <v>164.59100000000001</v>
      </c>
      <c r="AY38" s="18">
        <f t="shared" si="22"/>
        <v>193.14250000000001</v>
      </c>
      <c r="AZ38" s="18">
        <f t="shared" si="23"/>
        <v>189.27965</v>
      </c>
      <c r="BA38" s="17" t="s">
        <v>26</v>
      </c>
      <c r="BB38" s="34">
        <f t="shared" ref="BB38:BB39" si="145">BB37-1.2</f>
        <v>199.95000000000002</v>
      </c>
      <c r="BC38" s="18">
        <f t="shared" si="24"/>
        <v>195.95100000000002</v>
      </c>
      <c r="BD38" s="18">
        <f t="shared" si="25"/>
        <v>229.9425</v>
      </c>
      <c r="BE38" s="18">
        <f t="shared" si="26"/>
        <v>225.34365</v>
      </c>
      <c r="BF38" s="17" t="s">
        <v>27</v>
      </c>
      <c r="BG38" s="34">
        <f t="shared" ref="BG38:BG39" si="146">BG37-1.2</f>
        <v>234.95000000000002</v>
      </c>
      <c r="BH38" s="18">
        <f t="shared" si="27"/>
        <v>230.251</v>
      </c>
      <c r="BI38" s="18">
        <f t="shared" si="28"/>
        <v>270.1925</v>
      </c>
      <c r="BJ38" s="18">
        <f t="shared" si="29"/>
        <v>264.78865000000002</v>
      </c>
      <c r="BK38" s="17" t="s">
        <v>28</v>
      </c>
      <c r="BL38" s="34">
        <f t="shared" ref="BL38:BL39" si="147">BL37-1.2</f>
        <v>272.95000000000005</v>
      </c>
      <c r="BM38" s="18">
        <f t="shared" si="30"/>
        <v>267.49100000000004</v>
      </c>
      <c r="BN38" s="18">
        <f t="shared" si="31"/>
        <v>313.89250000000004</v>
      </c>
      <c r="BO38" s="18">
        <f t="shared" si="32"/>
        <v>307.61465000000004</v>
      </c>
      <c r="BP38" s="17" t="s">
        <v>29</v>
      </c>
      <c r="BQ38" s="34">
        <f t="shared" ref="BQ38:BQ39" si="148">BQ37-1.2</f>
        <v>320.95000000000005</v>
      </c>
      <c r="BR38" s="18">
        <f t="shared" si="33"/>
        <v>314.53100000000006</v>
      </c>
      <c r="BS38" s="18">
        <f t="shared" si="34"/>
        <v>369.09250000000003</v>
      </c>
      <c r="BT38" s="18">
        <f t="shared" si="35"/>
        <v>361.71065000000004</v>
      </c>
      <c r="BU38" s="17" t="s">
        <v>30</v>
      </c>
      <c r="BV38" s="34">
        <f t="shared" ref="BV38:BV39" si="149">BV37-1.2</f>
        <v>422.95000000000005</v>
      </c>
      <c r="BW38" s="18">
        <f t="shared" si="36"/>
        <v>414.49100000000004</v>
      </c>
      <c r="BX38" s="18">
        <f t="shared" si="37"/>
        <v>486.39250000000004</v>
      </c>
      <c r="BY38" s="18">
        <f t="shared" si="38"/>
        <v>476.66465000000005</v>
      </c>
      <c r="BZ38" s="17" t="s">
        <v>31</v>
      </c>
      <c r="CA38" s="34">
        <f t="shared" ref="CA38:CA39" si="150">CA37-1.2</f>
        <v>537.94999999999993</v>
      </c>
      <c r="CB38" s="18">
        <f t="shared" si="39"/>
        <v>527.19099999999992</v>
      </c>
      <c r="CC38" s="18">
        <f t="shared" si="40"/>
        <v>618.64249999999993</v>
      </c>
      <c r="CD38" s="18">
        <f t="shared" si="41"/>
        <v>606.26964999999996</v>
      </c>
      <c r="CE38" s="17" t="s">
        <v>32</v>
      </c>
      <c r="CF38" s="34">
        <f t="shared" ref="CF38:CF39" si="151">CF37-1.2</f>
        <v>702.94999999999993</v>
      </c>
      <c r="CG38" s="18">
        <f t="shared" si="42"/>
        <v>688.89099999999996</v>
      </c>
      <c r="CH38" s="18">
        <f t="shared" si="43"/>
        <v>808.39249999999981</v>
      </c>
      <c r="CI38" s="18">
        <f t="shared" si="44"/>
        <v>792.22464999999977</v>
      </c>
      <c r="CJ38" s="17" t="s">
        <v>33</v>
      </c>
      <c r="CK38" s="34">
        <f t="shared" ref="CK38:CK39" si="152">CK37-1.2</f>
        <v>937.94999999999993</v>
      </c>
      <c r="CL38" s="18">
        <f t="shared" si="45"/>
        <v>919.19099999999992</v>
      </c>
      <c r="CM38" s="18">
        <f t="shared" si="46"/>
        <v>1078.6424999999999</v>
      </c>
      <c r="CN38" s="18">
        <f t="shared" si="47"/>
        <v>1057.0696499999999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49999999999999" customHeight="1" x14ac:dyDescent="0.35">
      <c r="A39" s="17" t="s">
        <v>15</v>
      </c>
      <c r="B39" s="17" t="s">
        <v>6</v>
      </c>
      <c r="C39" s="17" t="s">
        <v>16</v>
      </c>
      <c r="D39" s="34">
        <f t="shared" si="135"/>
        <v>5.2499999999999991</v>
      </c>
      <c r="E39" s="18">
        <f t="shared" si="0"/>
        <v>5.1449999999999987</v>
      </c>
      <c r="F39" s="18">
        <f t="shared" si="1"/>
        <v>6.0374999999999988</v>
      </c>
      <c r="G39" s="34">
        <f t="shared" si="90"/>
        <v>5.9167499999999986</v>
      </c>
      <c r="H39" s="17" t="s">
        <v>17</v>
      </c>
      <c r="I39" s="34">
        <f t="shared" si="136"/>
        <v>17.250000000000004</v>
      </c>
      <c r="J39" s="34">
        <f t="shared" si="2"/>
        <v>16.905000000000005</v>
      </c>
      <c r="K39" s="18">
        <f t="shared" si="3"/>
        <v>19.837500000000002</v>
      </c>
      <c r="L39" s="34">
        <f t="shared" si="91"/>
        <v>19.440750000000001</v>
      </c>
      <c r="M39" s="17" t="s">
        <v>18</v>
      </c>
      <c r="N39" s="34">
        <f t="shared" si="137"/>
        <v>30.25</v>
      </c>
      <c r="O39" s="34">
        <f t="shared" si="4"/>
        <v>29.645</v>
      </c>
      <c r="P39" s="18">
        <f t="shared" si="5"/>
        <v>34.787499999999994</v>
      </c>
      <c r="Q39" s="34">
        <f t="shared" si="92"/>
        <v>34.09174999999999</v>
      </c>
      <c r="R39" s="17" t="s">
        <v>19</v>
      </c>
      <c r="S39" s="34">
        <f t="shared" si="138"/>
        <v>44.749999999999993</v>
      </c>
      <c r="T39" s="34">
        <f t="shared" si="6"/>
        <v>43.85499999999999</v>
      </c>
      <c r="U39" s="18">
        <f t="shared" si="7"/>
        <v>51.462499999999984</v>
      </c>
      <c r="V39" s="34">
        <f t="shared" si="93"/>
        <v>50.433249999999987</v>
      </c>
      <c r="W39" s="17" t="s">
        <v>20</v>
      </c>
      <c r="X39" s="34">
        <f t="shared" si="139"/>
        <v>60.249999999999993</v>
      </c>
      <c r="Y39" s="34">
        <f t="shared" si="8"/>
        <v>59.044999999999995</v>
      </c>
      <c r="Z39" s="18">
        <f t="shared" si="9"/>
        <v>69.28749999999998</v>
      </c>
      <c r="AA39" s="34">
        <f t="shared" si="94"/>
        <v>67.901749999999979</v>
      </c>
      <c r="AB39" s="17" t="s">
        <v>21</v>
      </c>
      <c r="AC39" s="34">
        <f t="shared" si="140"/>
        <v>77.749999999999986</v>
      </c>
      <c r="AD39" s="34">
        <f t="shared" si="10"/>
        <v>76.194999999999979</v>
      </c>
      <c r="AE39" s="18">
        <f t="shared" si="11"/>
        <v>89.41249999999998</v>
      </c>
      <c r="AF39" s="34">
        <f t="shared" si="95"/>
        <v>87.624249999999975</v>
      </c>
      <c r="AG39" s="17" t="s">
        <v>22</v>
      </c>
      <c r="AH39" s="34">
        <f t="shared" si="141"/>
        <v>97.749999999999986</v>
      </c>
      <c r="AI39" s="18">
        <f t="shared" si="12"/>
        <v>95.794999999999987</v>
      </c>
      <c r="AJ39" s="18">
        <f t="shared" si="13"/>
        <v>112.41249999999998</v>
      </c>
      <c r="AK39" s="18">
        <f t="shared" si="14"/>
        <v>110.16424999999998</v>
      </c>
      <c r="AL39" s="17" t="s">
        <v>23</v>
      </c>
      <c r="AM39" s="34">
        <f t="shared" si="142"/>
        <v>118.74999999999999</v>
      </c>
      <c r="AN39" s="18">
        <f t="shared" si="15"/>
        <v>116.37499999999999</v>
      </c>
      <c r="AO39" s="18">
        <f t="shared" si="16"/>
        <v>133.83124999999998</v>
      </c>
      <c r="AP39" s="18">
        <f t="shared" si="17"/>
        <v>131.15462499999998</v>
      </c>
      <c r="AQ39" s="17" t="s">
        <v>24</v>
      </c>
      <c r="AR39" s="34">
        <f t="shared" si="143"/>
        <v>140.75000000000003</v>
      </c>
      <c r="AS39" s="18">
        <f t="shared" si="18"/>
        <v>137.93500000000003</v>
      </c>
      <c r="AT39" s="18">
        <f t="shared" si="19"/>
        <v>161.86250000000001</v>
      </c>
      <c r="AU39" s="18">
        <f t="shared" si="20"/>
        <v>158.62524999999999</v>
      </c>
      <c r="AV39" s="17" t="s">
        <v>25</v>
      </c>
      <c r="AW39" s="34">
        <f t="shared" si="144"/>
        <v>166.75000000000003</v>
      </c>
      <c r="AX39" s="18">
        <f t="shared" si="21"/>
        <v>163.41500000000002</v>
      </c>
      <c r="AY39" s="18">
        <f t="shared" si="22"/>
        <v>191.76250000000002</v>
      </c>
      <c r="AZ39" s="18">
        <f t="shared" si="23"/>
        <v>187.92725000000002</v>
      </c>
      <c r="BA39" s="17" t="s">
        <v>26</v>
      </c>
      <c r="BB39" s="34">
        <f t="shared" si="145"/>
        <v>198.75000000000003</v>
      </c>
      <c r="BC39" s="18">
        <f t="shared" si="24"/>
        <v>194.77500000000003</v>
      </c>
      <c r="BD39" s="18">
        <f t="shared" si="25"/>
        <v>228.56250000000003</v>
      </c>
      <c r="BE39" s="18">
        <f t="shared" si="26"/>
        <v>223.99125000000004</v>
      </c>
      <c r="BF39" s="17" t="s">
        <v>27</v>
      </c>
      <c r="BG39" s="34">
        <f t="shared" si="146"/>
        <v>233.75000000000003</v>
      </c>
      <c r="BH39" s="18">
        <f t="shared" si="27"/>
        <v>229.07500000000002</v>
      </c>
      <c r="BI39" s="18">
        <f t="shared" si="28"/>
        <v>268.8125</v>
      </c>
      <c r="BJ39" s="18">
        <f t="shared" si="29"/>
        <v>263.43624999999997</v>
      </c>
      <c r="BK39" s="17" t="s">
        <v>28</v>
      </c>
      <c r="BL39" s="34">
        <f t="shared" si="147"/>
        <v>271.75000000000006</v>
      </c>
      <c r="BM39" s="18">
        <f t="shared" si="30"/>
        <v>266.31500000000005</v>
      </c>
      <c r="BN39" s="18">
        <f t="shared" si="31"/>
        <v>312.51250000000005</v>
      </c>
      <c r="BO39" s="18">
        <f t="shared" si="32"/>
        <v>306.26225000000005</v>
      </c>
      <c r="BP39" s="17" t="s">
        <v>29</v>
      </c>
      <c r="BQ39" s="34">
        <f t="shared" si="148"/>
        <v>319.75000000000006</v>
      </c>
      <c r="BR39" s="18">
        <f t="shared" si="33"/>
        <v>313.35500000000008</v>
      </c>
      <c r="BS39" s="18">
        <f t="shared" si="34"/>
        <v>367.71250000000003</v>
      </c>
      <c r="BT39" s="18">
        <f t="shared" si="35"/>
        <v>360.35825000000006</v>
      </c>
      <c r="BU39" s="17" t="s">
        <v>30</v>
      </c>
      <c r="BV39" s="34">
        <f t="shared" si="149"/>
        <v>421.75000000000006</v>
      </c>
      <c r="BW39" s="18">
        <f t="shared" si="36"/>
        <v>413.31500000000005</v>
      </c>
      <c r="BX39" s="18">
        <f t="shared" si="37"/>
        <v>485.01250000000005</v>
      </c>
      <c r="BY39" s="18">
        <f t="shared" si="38"/>
        <v>475.31225000000006</v>
      </c>
      <c r="BZ39" s="17" t="s">
        <v>31</v>
      </c>
      <c r="CA39" s="34">
        <f t="shared" si="150"/>
        <v>536.74999999999989</v>
      </c>
      <c r="CB39" s="18">
        <f t="shared" si="39"/>
        <v>526.01499999999987</v>
      </c>
      <c r="CC39" s="18">
        <f t="shared" si="40"/>
        <v>617.26249999999982</v>
      </c>
      <c r="CD39" s="18">
        <f t="shared" si="41"/>
        <v>604.91724999999985</v>
      </c>
      <c r="CE39" s="17" t="s">
        <v>32</v>
      </c>
      <c r="CF39" s="34">
        <f t="shared" si="151"/>
        <v>701.74999999999989</v>
      </c>
      <c r="CG39" s="18">
        <f t="shared" si="42"/>
        <v>687.71499999999992</v>
      </c>
      <c r="CH39" s="18">
        <f t="shared" si="43"/>
        <v>807.01249999999982</v>
      </c>
      <c r="CI39" s="18">
        <f t="shared" si="44"/>
        <v>790.87224999999978</v>
      </c>
      <c r="CJ39" s="17" t="s">
        <v>33</v>
      </c>
      <c r="CK39" s="34">
        <f t="shared" si="152"/>
        <v>936.74999999999989</v>
      </c>
      <c r="CL39" s="18">
        <f t="shared" si="45"/>
        <v>918.01499999999987</v>
      </c>
      <c r="CM39" s="18">
        <f t="shared" si="46"/>
        <v>1077.2624999999998</v>
      </c>
      <c r="CN39" s="18">
        <f t="shared" si="47"/>
        <v>1055.7172499999997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49999999999999" customHeight="1" x14ac:dyDescent="0.35">
      <c r="A40" s="38" t="s">
        <v>16</v>
      </c>
      <c r="B40" s="38" t="s">
        <v>1</v>
      </c>
      <c r="C40" s="38" t="s">
        <v>17</v>
      </c>
      <c r="D40" s="39">
        <v>12</v>
      </c>
      <c r="E40" s="40">
        <f t="shared" si="0"/>
        <v>11.76</v>
      </c>
      <c r="F40" s="40">
        <f t="shared" si="1"/>
        <v>13.799999999999999</v>
      </c>
      <c r="G40" s="40">
        <f t="shared" si="90"/>
        <v>13.523999999999999</v>
      </c>
      <c r="H40" s="38" t="s">
        <v>18</v>
      </c>
      <c r="I40" s="39">
        <v>25</v>
      </c>
      <c r="J40" s="40">
        <f t="shared" si="2"/>
        <v>24.5</v>
      </c>
      <c r="K40" s="40">
        <f t="shared" si="3"/>
        <v>28.749999999999996</v>
      </c>
      <c r="L40" s="40">
        <f t="shared" si="91"/>
        <v>28.174999999999997</v>
      </c>
      <c r="M40" s="38" t="s">
        <v>19</v>
      </c>
      <c r="N40" s="39">
        <v>39.5</v>
      </c>
      <c r="O40" s="40">
        <f t="shared" si="4"/>
        <v>38.71</v>
      </c>
      <c r="P40" s="40">
        <f t="shared" si="5"/>
        <v>45.424999999999997</v>
      </c>
      <c r="Q40" s="40">
        <f t="shared" si="92"/>
        <v>44.516499999999994</v>
      </c>
      <c r="R40" s="38" t="s">
        <v>20</v>
      </c>
      <c r="S40" s="39">
        <v>55</v>
      </c>
      <c r="T40" s="40">
        <f t="shared" si="6"/>
        <v>53.9</v>
      </c>
      <c r="U40" s="39">
        <f t="shared" si="7"/>
        <v>63.249999999999993</v>
      </c>
      <c r="V40" s="40">
        <f t="shared" si="93"/>
        <v>61.984999999999992</v>
      </c>
      <c r="W40" s="38" t="s">
        <v>21</v>
      </c>
      <c r="X40" s="39">
        <v>72.5</v>
      </c>
      <c r="Y40" s="40">
        <f t="shared" si="8"/>
        <v>71.05</v>
      </c>
      <c r="Z40" s="40">
        <f t="shared" si="9"/>
        <v>83.375</v>
      </c>
      <c r="AA40" s="40">
        <f t="shared" si="94"/>
        <v>81.707499999999996</v>
      </c>
      <c r="AB40" s="38" t="s">
        <v>22</v>
      </c>
      <c r="AC40" s="39">
        <v>92.5</v>
      </c>
      <c r="AD40" s="40">
        <f t="shared" si="10"/>
        <v>90.649999999999991</v>
      </c>
      <c r="AE40" s="40">
        <f t="shared" si="11"/>
        <v>106.37499999999999</v>
      </c>
      <c r="AF40" s="40">
        <f t="shared" si="95"/>
        <v>104.24749999999999</v>
      </c>
      <c r="AG40" s="38" t="s">
        <v>23</v>
      </c>
      <c r="AH40" s="39">
        <v>113.5</v>
      </c>
      <c r="AI40" s="40">
        <f t="shared" si="12"/>
        <v>111.23</v>
      </c>
      <c r="AJ40" s="40">
        <f t="shared" si="13"/>
        <v>130.52499999999998</v>
      </c>
      <c r="AK40" s="40">
        <f t="shared" si="14"/>
        <v>127.91449999999998</v>
      </c>
      <c r="AL40" s="38" t="s">
        <v>24</v>
      </c>
      <c r="AM40" s="39">
        <v>135.5</v>
      </c>
      <c r="AN40" s="40">
        <f t="shared" si="15"/>
        <v>132.79</v>
      </c>
      <c r="AO40" s="40">
        <f t="shared" si="16"/>
        <v>152.70849999999999</v>
      </c>
      <c r="AP40" s="40">
        <f t="shared" si="17"/>
        <v>149.65432999999999</v>
      </c>
      <c r="AQ40" s="38" t="s">
        <v>25</v>
      </c>
      <c r="AR40" s="39">
        <v>161.5</v>
      </c>
      <c r="AS40" s="40">
        <f t="shared" si="18"/>
        <v>158.27000000000001</v>
      </c>
      <c r="AT40" s="40">
        <f t="shared" si="19"/>
        <v>185.72499999999999</v>
      </c>
      <c r="AU40" s="40">
        <f t="shared" si="20"/>
        <v>182.01049999999998</v>
      </c>
      <c r="AV40" s="38" t="s">
        <v>26</v>
      </c>
      <c r="AW40" s="39">
        <v>193.5</v>
      </c>
      <c r="AX40" s="40">
        <f t="shared" si="21"/>
        <v>189.63</v>
      </c>
      <c r="AY40" s="40">
        <f t="shared" si="22"/>
        <v>222.52499999999998</v>
      </c>
      <c r="AZ40" s="40">
        <f t="shared" si="23"/>
        <v>218.07449999999997</v>
      </c>
      <c r="BA40" s="38" t="s">
        <v>27</v>
      </c>
      <c r="BB40" s="39">
        <v>228.5</v>
      </c>
      <c r="BC40" s="40">
        <f t="shared" si="24"/>
        <v>223.93</v>
      </c>
      <c r="BD40" s="40">
        <f t="shared" si="25"/>
        <v>262.77499999999998</v>
      </c>
      <c r="BE40" s="40">
        <f t="shared" si="26"/>
        <v>257.51949999999999</v>
      </c>
      <c r="BF40" s="38" t="s">
        <v>28</v>
      </c>
      <c r="BG40" s="39">
        <v>266.5</v>
      </c>
      <c r="BH40" s="40">
        <f t="shared" si="27"/>
        <v>261.17</v>
      </c>
      <c r="BI40" s="40">
        <f t="shared" si="28"/>
        <v>306.47499999999997</v>
      </c>
      <c r="BJ40" s="40">
        <f t="shared" si="29"/>
        <v>300.34549999999996</v>
      </c>
      <c r="BK40" s="38" t="s">
        <v>29</v>
      </c>
      <c r="BL40" s="39">
        <v>314.5</v>
      </c>
      <c r="BM40" s="40">
        <f t="shared" si="30"/>
        <v>308.20999999999998</v>
      </c>
      <c r="BN40" s="40">
        <f t="shared" si="31"/>
        <v>361.67499999999995</v>
      </c>
      <c r="BO40" s="40">
        <f t="shared" si="32"/>
        <v>354.44149999999996</v>
      </c>
      <c r="BP40" s="38" t="s">
        <v>30</v>
      </c>
      <c r="BQ40" s="39">
        <v>416.5</v>
      </c>
      <c r="BR40" s="40">
        <f t="shared" si="33"/>
        <v>408.17</v>
      </c>
      <c r="BS40" s="40">
        <f t="shared" si="34"/>
        <v>478.97499999999997</v>
      </c>
      <c r="BT40" s="40">
        <f t="shared" si="35"/>
        <v>469.39549999999997</v>
      </c>
      <c r="BU40" s="38" t="s">
        <v>31</v>
      </c>
      <c r="BV40" s="39">
        <v>531.5</v>
      </c>
      <c r="BW40" s="40">
        <f t="shared" si="36"/>
        <v>520.87</v>
      </c>
      <c r="BX40" s="40">
        <f t="shared" si="37"/>
        <v>611.22499999999991</v>
      </c>
      <c r="BY40" s="40">
        <f t="shared" si="38"/>
        <v>599.00049999999987</v>
      </c>
      <c r="BZ40" s="38" t="s">
        <v>32</v>
      </c>
      <c r="CA40" s="39">
        <v>696.5</v>
      </c>
      <c r="CB40" s="40">
        <f t="shared" si="39"/>
        <v>682.56999999999994</v>
      </c>
      <c r="CC40" s="40">
        <f t="shared" si="40"/>
        <v>800.97499999999991</v>
      </c>
      <c r="CD40" s="40">
        <f t="shared" si="41"/>
        <v>784.95549999999992</v>
      </c>
      <c r="CE40" s="38" t="s">
        <v>33</v>
      </c>
      <c r="CF40" s="39">
        <v>931.5</v>
      </c>
      <c r="CG40" s="40">
        <f t="shared" si="42"/>
        <v>912.87</v>
      </c>
      <c r="CH40" s="40">
        <f t="shared" si="43"/>
        <v>1071.2249999999999</v>
      </c>
      <c r="CI40" s="40">
        <f t="shared" si="44"/>
        <v>1049.8004999999998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49999999999999" customHeight="1" x14ac:dyDescent="0.35">
      <c r="A41" s="38" t="s">
        <v>16</v>
      </c>
      <c r="B41" s="38" t="s">
        <v>3</v>
      </c>
      <c r="C41" s="38" t="s">
        <v>17</v>
      </c>
      <c r="D41" s="39">
        <f>D40-2.6</f>
        <v>9.4</v>
      </c>
      <c r="E41" s="40">
        <f t="shared" si="0"/>
        <v>9.2119999999999997</v>
      </c>
      <c r="F41" s="40">
        <f t="shared" si="1"/>
        <v>10.809999999999999</v>
      </c>
      <c r="G41" s="39">
        <f t="shared" si="90"/>
        <v>10.593799999999998</v>
      </c>
      <c r="H41" s="38" t="s">
        <v>18</v>
      </c>
      <c r="I41" s="39">
        <f>I40-2.6</f>
        <v>22.4</v>
      </c>
      <c r="J41" s="39">
        <f t="shared" si="2"/>
        <v>21.951999999999998</v>
      </c>
      <c r="K41" s="40">
        <f t="shared" si="3"/>
        <v>25.759999999999998</v>
      </c>
      <c r="L41" s="39">
        <f t="shared" si="91"/>
        <v>25.244799999999998</v>
      </c>
      <c r="M41" s="38" t="s">
        <v>19</v>
      </c>
      <c r="N41" s="39">
        <f>N40-2.6</f>
        <v>36.9</v>
      </c>
      <c r="O41" s="39">
        <f t="shared" si="4"/>
        <v>36.161999999999999</v>
      </c>
      <c r="P41" s="40">
        <f t="shared" si="5"/>
        <v>42.434999999999995</v>
      </c>
      <c r="Q41" s="39">
        <f t="shared" si="92"/>
        <v>41.586299999999994</v>
      </c>
      <c r="R41" s="38" t="s">
        <v>20</v>
      </c>
      <c r="S41" s="39">
        <f>S40-2.6</f>
        <v>52.4</v>
      </c>
      <c r="T41" s="39">
        <f t="shared" si="6"/>
        <v>51.351999999999997</v>
      </c>
      <c r="U41" s="39">
        <f t="shared" si="7"/>
        <v>60.259999999999991</v>
      </c>
      <c r="V41" s="39">
        <f t="shared" si="93"/>
        <v>59.054799999999993</v>
      </c>
      <c r="W41" s="38" t="s">
        <v>21</v>
      </c>
      <c r="X41" s="39">
        <f>X40-2.6</f>
        <v>69.900000000000006</v>
      </c>
      <c r="Y41" s="39">
        <f t="shared" si="8"/>
        <v>68.50200000000001</v>
      </c>
      <c r="Z41" s="40">
        <f t="shared" si="9"/>
        <v>80.385000000000005</v>
      </c>
      <c r="AA41" s="39">
        <f t="shared" si="94"/>
        <v>78.777299999999997</v>
      </c>
      <c r="AB41" s="38" t="s">
        <v>22</v>
      </c>
      <c r="AC41" s="39">
        <f>AC40-2.6</f>
        <v>89.9</v>
      </c>
      <c r="AD41" s="39">
        <f t="shared" si="10"/>
        <v>88.102000000000004</v>
      </c>
      <c r="AE41" s="40">
        <f t="shared" si="11"/>
        <v>103.38500000000001</v>
      </c>
      <c r="AF41" s="39">
        <f t="shared" si="95"/>
        <v>101.3173</v>
      </c>
      <c r="AG41" s="38" t="s">
        <v>23</v>
      </c>
      <c r="AH41" s="39">
        <f>AH40-2.6</f>
        <v>110.9</v>
      </c>
      <c r="AI41" s="40">
        <f t="shared" si="12"/>
        <v>108.682</v>
      </c>
      <c r="AJ41" s="40">
        <f t="shared" si="13"/>
        <v>127.535</v>
      </c>
      <c r="AK41" s="40">
        <f t="shared" si="14"/>
        <v>124.98429999999999</v>
      </c>
      <c r="AL41" s="38" t="s">
        <v>24</v>
      </c>
      <c r="AM41" s="39">
        <f>AM40-2.6</f>
        <v>132.9</v>
      </c>
      <c r="AN41" s="40">
        <f t="shared" si="15"/>
        <v>130.24199999999999</v>
      </c>
      <c r="AO41" s="40">
        <f t="shared" si="16"/>
        <v>149.77829999999997</v>
      </c>
      <c r="AP41" s="40">
        <f t="shared" si="17"/>
        <v>146.78273399999998</v>
      </c>
      <c r="AQ41" s="38" t="s">
        <v>25</v>
      </c>
      <c r="AR41" s="39">
        <f>AR40-2.6</f>
        <v>158.9</v>
      </c>
      <c r="AS41" s="40">
        <f t="shared" si="18"/>
        <v>155.72200000000001</v>
      </c>
      <c r="AT41" s="40">
        <f t="shared" si="19"/>
        <v>182.73499999999999</v>
      </c>
      <c r="AU41" s="40">
        <f t="shared" si="20"/>
        <v>179.08029999999999</v>
      </c>
      <c r="AV41" s="38" t="s">
        <v>26</v>
      </c>
      <c r="AW41" s="39">
        <f>AW40-2.6</f>
        <v>190.9</v>
      </c>
      <c r="AX41" s="40">
        <f t="shared" si="21"/>
        <v>187.08199999999999</v>
      </c>
      <c r="AY41" s="40">
        <f t="shared" si="22"/>
        <v>219.535</v>
      </c>
      <c r="AZ41" s="40">
        <f t="shared" si="23"/>
        <v>215.14429999999999</v>
      </c>
      <c r="BA41" s="38" t="s">
        <v>27</v>
      </c>
      <c r="BB41" s="39">
        <f>BB40-2.6</f>
        <v>225.9</v>
      </c>
      <c r="BC41" s="40">
        <f t="shared" si="24"/>
        <v>221.38200000000001</v>
      </c>
      <c r="BD41" s="40">
        <f t="shared" si="25"/>
        <v>259.78499999999997</v>
      </c>
      <c r="BE41" s="40">
        <f t="shared" si="26"/>
        <v>254.58929999999995</v>
      </c>
      <c r="BF41" s="38" t="s">
        <v>28</v>
      </c>
      <c r="BG41" s="39">
        <f>BG40-2.6</f>
        <v>263.89999999999998</v>
      </c>
      <c r="BH41" s="40">
        <f t="shared" si="27"/>
        <v>258.62199999999996</v>
      </c>
      <c r="BI41" s="40">
        <f t="shared" si="28"/>
        <v>303.48499999999996</v>
      </c>
      <c r="BJ41" s="40">
        <f t="shared" si="29"/>
        <v>297.41529999999995</v>
      </c>
      <c r="BK41" s="38" t="s">
        <v>29</v>
      </c>
      <c r="BL41" s="39">
        <f>BL40-2.6</f>
        <v>311.89999999999998</v>
      </c>
      <c r="BM41" s="40">
        <f t="shared" si="30"/>
        <v>305.66199999999998</v>
      </c>
      <c r="BN41" s="40">
        <f t="shared" si="31"/>
        <v>358.68499999999995</v>
      </c>
      <c r="BO41" s="40">
        <f t="shared" si="32"/>
        <v>351.51129999999995</v>
      </c>
      <c r="BP41" s="38" t="s">
        <v>30</v>
      </c>
      <c r="BQ41" s="39">
        <f>BQ40-2.6</f>
        <v>413.9</v>
      </c>
      <c r="BR41" s="40">
        <f t="shared" si="33"/>
        <v>405.62199999999996</v>
      </c>
      <c r="BS41" s="40">
        <f t="shared" si="34"/>
        <v>475.98499999999996</v>
      </c>
      <c r="BT41" s="40">
        <f t="shared" si="35"/>
        <v>466.46529999999996</v>
      </c>
      <c r="BU41" s="38" t="s">
        <v>31</v>
      </c>
      <c r="BV41" s="39">
        <f>BV40-2.6</f>
        <v>528.9</v>
      </c>
      <c r="BW41" s="40">
        <f t="shared" si="36"/>
        <v>518.322</v>
      </c>
      <c r="BX41" s="40">
        <f t="shared" si="37"/>
        <v>608.2349999999999</v>
      </c>
      <c r="BY41" s="40">
        <f t="shared" si="38"/>
        <v>596.07029999999986</v>
      </c>
      <c r="BZ41" s="38" t="s">
        <v>32</v>
      </c>
      <c r="CA41" s="39">
        <f>CA40-2.6</f>
        <v>693.9</v>
      </c>
      <c r="CB41" s="40">
        <f t="shared" si="39"/>
        <v>680.02199999999993</v>
      </c>
      <c r="CC41" s="40">
        <f t="shared" si="40"/>
        <v>797.9849999999999</v>
      </c>
      <c r="CD41" s="40">
        <f t="shared" si="41"/>
        <v>782.0252999999999</v>
      </c>
      <c r="CE41" s="38" t="s">
        <v>33</v>
      </c>
      <c r="CF41" s="39">
        <f>CF40-2.6</f>
        <v>928.9</v>
      </c>
      <c r="CG41" s="40">
        <f t="shared" si="42"/>
        <v>910.322</v>
      </c>
      <c r="CH41" s="40">
        <f t="shared" si="43"/>
        <v>1068.2349999999999</v>
      </c>
      <c r="CI41" s="40">
        <f t="shared" si="44"/>
        <v>1046.8702999999998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49999999999999" customHeight="1" x14ac:dyDescent="0.35">
      <c r="A42" s="38" t="s">
        <v>16</v>
      </c>
      <c r="B42" s="38" t="s">
        <v>4</v>
      </c>
      <c r="C42" s="38" t="s">
        <v>17</v>
      </c>
      <c r="D42" s="39">
        <f>D41-1.3</f>
        <v>8.1</v>
      </c>
      <c r="E42" s="40">
        <f t="shared" si="0"/>
        <v>7.9379999999999997</v>
      </c>
      <c r="F42" s="40">
        <f t="shared" si="1"/>
        <v>9.3149999999999995</v>
      </c>
      <c r="G42" s="39">
        <f t="shared" si="90"/>
        <v>9.1286999999999985</v>
      </c>
      <c r="H42" s="38" t="s">
        <v>18</v>
      </c>
      <c r="I42" s="39">
        <f>I41-1.3</f>
        <v>21.099999999999998</v>
      </c>
      <c r="J42" s="39">
        <f t="shared" si="2"/>
        <v>20.677999999999997</v>
      </c>
      <c r="K42" s="40">
        <f t="shared" si="3"/>
        <v>24.264999999999997</v>
      </c>
      <c r="L42" s="39">
        <f t="shared" si="91"/>
        <v>23.779699999999998</v>
      </c>
      <c r="M42" s="38" t="s">
        <v>19</v>
      </c>
      <c r="N42" s="39">
        <f>N41-1.3</f>
        <v>35.6</v>
      </c>
      <c r="O42" s="39">
        <f t="shared" si="4"/>
        <v>34.887999999999998</v>
      </c>
      <c r="P42" s="40">
        <f t="shared" si="5"/>
        <v>40.94</v>
      </c>
      <c r="Q42" s="39">
        <f t="shared" si="92"/>
        <v>40.121199999999995</v>
      </c>
      <c r="R42" s="38" t="s">
        <v>20</v>
      </c>
      <c r="S42" s="39">
        <f>S41-1.3</f>
        <v>51.1</v>
      </c>
      <c r="T42" s="39">
        <f t="shared" si="6"/>
        <v>50.078000000000003</v>
      </c>
      <c r="U42" s="39">
        <f t="shared" si="7"/>
        <v>58.765000000000001</v>
      </c>
      <c r="V42" s="39">
        <f t="shared" si="93"/>
        <v>57.589700000000001</v>
      </c>
      <c r="W42" s="38" t="s">
        <v>21</v>
      </c>
      <c r="X42" s="39">
        <f>X41-1.3</f>
        <v>68.600000000000009</v>
      </c>
      <c r="Y42" s="39">
        <f t="shared" si="8"/>
        <v>67.228000000000009</v>
      </c>
      <c r="Z42" s="40">
        <f t="shared" si="9"/>
        <v>78.89</v>
      </c>
      <c r="AA42" s="39">
        <f t="shared" si="94"/>
        <v>77.312200000000004</v>
      </c>
      <c r="AB42" s="38" t="s">
        <v>22</v>
      </c>
      <c r="AC42" s="39">
        <f>AC41-1.3</f>
        <v>88.600000000000009</v>
      </c>
      <c r="AD42" s="39">
        <f t="shared" si="10"/>
        <v>86.828000000000003</v>
      </c>
      <c r="AE42" s="40">
        <f t="shared" si="11"/>
        <v>101.89</v>
      </c>
      <c r="AF42" s="39">
        <f t="shared" si="95"/>
        <v>99.852199999999996</v>
      </c>
      <c r="AG42" s="38" t="s">
        <v>23</v>
      </c>
      <c r="AH42" s="39">
        <f>AH41-1.3</f>
        <v>109.60000000000001</v>
      </c>
      <c r="AI42" s="40">
        <f t="shared" si="12"/>
        <v>107.408</v>
      </c>
      <c r="AJ42" s="40">
        <f t="shared" si="13"/>
        <v>126.04</v>
      </c>
      <c r="AK42" s="40">
        <f t="shared" si="14"/>
        <v>123.5192</v>
      </c>
      <c r="AL42" s="38" t="s">
        <v>24</v>
      </c>
      <c r="AM42" s="39">
        <f>AM41-1.3</f>
        <v>131.6</v>
      </c>
      <c r="AN42" s="40">
        <f t="shared" si="15"/>
        <v>128.96799999999999</v>
      </c>
      <c r="AO42" s="40">
        <f t="shared" si="16"/>
        <v>148.31319999999997</v>
      </c>
      <c r="AP42" s="40">
        <f t="shared" si="17"/>
        <v>145.34693599999997</v>
      </c>
      <c r="AQ42" s="38" t="s">
        <v>25</v>
      </c>
      <c r="AR42" s="39">
        <f>AR41-1.3</f>
        <v>157.6</v>
      </c>
      <c r="AS42" s="40">
        <f t="shared" si="18"/>
        <v>154.44799999999998</v>
      </c>
      <c r="AT42" s="40">
        <f t="shared" si="19"/>
        <v>181.23999999999998</v>
      </c>
      <c r="AU42" s="40">
        <f t="shared" si="20"/>
        <v>177.61519999999999</v>
      </c>
      <c r="AV42" s="38" t="s">
        <v>26</v>
      </c>
      <c r="AW42" s="39">
        <f>AW41-1.3</f>
        <v>189.6</v>
      </c>
      <c r="AX42" s="40">
        <f t="shared" si="21"/>
        <v>185.80799999999999</v>
      </c>
      <c r="AY42" s="40">
        <f t="shared" si="22"/>
        <v>218.03999999999996</v>
      </c>
      <c r="AZ42" s="40">
        <f t="shared" si="23"/>
        <v>213.67919999999995</v>
      </c>
      <c r="BA42" s="38" t="s">
        <v>27</v>
      </c>
      <c r="BB42" s="39">
        <f>BB41-1.3</f>
        <v>224.6</v>
      </c>
      <c r="BC42" s="40">
        <f t="shared" si="24"/>
        <v>220.108</v>
      </c>
      <c r="BD42" s="40">
        <f t="shared" si="25"/>
        <v>258.28999999999996</v>
      </c>
      <c r="BE42" s="40">
        <f t="shared" si="26"/>
        <v>253.12419999999997</v>
      </c>
      <c r="BF42" s="38" t="s">
        <v>28</v>
      </c>
      <c r="BG42" s="39">
        <f>BG41-1.3</f>
        <v>262.59999999999997</v>
      </c>
      <c r="BH42" s="40">
        <f t="shared" si="27"/>
        <v>257.34799999999996</v>
      </c>
      <c r="BI42" s="40">
        <f t="shared" si="28"/>
        <v>301.98999999999995</v>
      </c>
      <c r="BJ42" s="40">
        <f t="shared" si="29"/>
        <v>295.95019999999994</v>
      </c>
      <c r="BK42" s="38" t="s">
        <v>29</v>
      </c>
      <c r="BL42" s="39">
        <f>BL41-1.3</f>
        <v>310.59999999999997</v>
      </c>
      <c r="BM42" s="40">
        <f t="shared" si="30"/>
        <v>304.38799999999998</v>
      </c>
      <c r="BN42" s="40">
        <f t="shared" si="31"/>
        <v>357.18999999999994</v>
      </c>
      <c r="BO42" s="40">
        <f t="shared" si="32"/>
        <v>350.04619999999994</v>
      </c>
      <c r="BP42" s="38" t="s">
        <v>30</v>
      </c>
      <c r="BQ42" s="39">
        <f>BQ41-1.3</f>
        <v>412.59999999999997</v>
      </c>
      <c r="BR42" s="40">
        <f t="shared" si="33"/>
        <v>404.34799999999996</v>
      </c>
      <c r="BS42" s="40">
        <f t="shared" si="34"/>
        <v>474.48999999999995</v>
      </c>
      <c r="BT42" s="40">
        <f t="shared" si="35"/>
        <v>465.00019999999995</v>
      </c>
      <c r="BU42" s="38" t="s">
        <v>31</v>
      </c>
      <c r="BV42" s="39">
        <f>BV41-1.3</f>
        <v>527.6</v>
      </c>
      <c r="BW42" s="40">
        <f t="shared" si="36"/>
        <v>517.048</v>
      </c>
      <c r="BX42" s="40">
        <f t="shared" si="37"/>
        <v>606.74</v>
      </c>
      <c r="BY42" s="40">
        <f t="shared" si="38"/>
        <v>594.60519999999997</v>
      </c>
      <c r="BZ42" s="38" t="s">
        <v>32</v>
      </c>
      <c r="CA42" s="39">
        <f>CA41-1.3</f>
        <v>692.6</v>
      </c>
      <c r="CB42" s="40">
        <f t="shared" si="39"/>
        <v>678.74800000000005</v>
      </c>
      <c r="CC42" s="40">
        <f t="shared" si="40"/>
        <v>796.49</v>
      </c>
      <c r="CD42" s="40">
        <f t="shared" si="41"/>
        <v>780.56020000000001</v>
      </c>
      <c r="CE42" s="38" t="s">
        <v>33</v>
      </c>
      <c r="CF42" s="39">
        <f>CF41-1.3</f>
        <v>927.6</v>
      </c>
      <c r="CG42" s="40">
        <f t="shared" si="42"/>
        <v>909.048</v>
      </c>
      <c r="CH42" s="40">
        <f t="shared" si="43"/>
        <v>1066.74</v>
      </c>
      <c r="CI42" s="40">
        <f t="shared" si="44"/>
        <v>1045.4051999999999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49999999999999" customHeight="1" x14ac:dyDescent="0.35">
      <c r="A43" s="38" t="s">
        <v>16</v>
      </c>
      <c r="B43" s="38" t="s">
        <v>5</v>
      </c>
      <c r="C43" s="38" t="s">
        <v>17</v>
      </c>
      <c r="D43" s="39">
        <f t="shared" ref="D43:D44" si="153">D42-1.3</f>
        <v>6.8</v>
      </c>
      <c r="E43" s="40">
        <f t="shared" si="0"/>
        <v>6.6639999999999997</v>
      </c>
      <c r="F43" s="40">
        <f t="shared" si="1"/>
        <v>7.8199999999999994</v>
      </c>
      <c r="G43" s="39">
        <f t="shared" si="90"/>
        <v>7.6635999999999989</v>
      </c>
      <c r="H43" s="38" t="s">
        <v>18</v>
      </c>
      <c r="I43" s="39">
        <f t="shared" ref="I43:I44" si="154">I42-1.3</f>
        <v>19.799999999999997</v>
      </c>
      <c r="J43" s="39">
        <f t="shared" si="2"/>
        <v>19.403999999999996</v>
      </c>
      <c r="K43" s="40">
        <f t="shared" si="3"/>
        <v>22.769999999999996</v>
      </c>
      <c r="L43" s="39">
        <f t="shared" si="91"/>
        <v>22.314599999999995</v>
      </c>
      <c r="M43" s="38" t="s">
        <v>19</v>
      </c>
      <c r="N43" s="39">
        <f t="shared" ref="N43:N44" si="155">N42-1.3</f>
        <v>34.300000000000004</v>
      </c>
      <c r="O43" s="39">
        <f t="shared" si="4"/>
        <v>33.614000000000004</v>
      </c>
      <c r="P43" s="40">
        <f t="shared" si="5"/>
        <v>39.445</v>
      </c>
      <c r="Q43" s="39">
        <f t="shared" si="92"/>
        <v>38.656100000000002</v>
      </c>
      <c r="R43" s="38" t="s">
        <v>20</v>
      </c>
      <c r="S43" s="39">
        <f t="shared" ref="S43:S44" si="156">S42-1.3</f>
        <v>49.800000000000004</v>
      </c>
      <c r="T43" s="39">
        <f t="shared" si="6"/>
        <v>48.804000000000002</v>
      </c>
      <c r="U43" s="39">
        <f t="shared" si="7"/>
        <v>57.27</v>
      </c>
      <c r="V43" s="39">
        <f t="shared" si="93"/>
        <v>56.124600000000001</v>
      </c>
      <c r="W43" s="38" t="s">
        <v>21</v>
      </c>
      <c r="X43" s="39">
        <f t="shared" ref="X43:X44" si="157">X42-1.3</f>
        <v>67.300000000000011</v>
      </c>
      <c r="Y43" s="39">
        <f t="shared" si="8"/>
        <v>65.954000000000008</v>
      </c>
      <c r="Z43" s="40">
        <f t="shared" si="9"/>
        <v>77.39500000000001</v>
      </c>
      <c r="AA43" s="39">
        <f t="shared" si="94"/>
        <v>75.847100000000012</v>
      </c>
      <c r="AB43" s="38" t="s">
        <v>22</v>
      </c>
      <c r="AC43" s="39">
        <f t="shared" ref="AC43:AC44" si="158">AC42-1.3</f>
        <v>87.300000000000011</v>
      </c>
      <c r="AD43" s="39">
        <f t="shared" si="10"/>
        <v>85.554000000000016</v>
      </c>
      <c r="AE43" s="40">
        <f t="shared" si="11"/>
        <v>100.39500000000001</v>
      </c>
      <c r="AF43" s="39">
        <f t="shared" si="95"/>
        <v>98.387100000000004</v>
      </c>
      <c r="AG43" s="38" t="s">
        <v>23</v>
      </c>
      <c r="AH43" s="39">
        <f t="shared" ref="AH43:AH44" si="159">AH42-1.3</f>
        <v>108.30000000000001</v>
      </c>
      <c r="AI43" s="40">
        <f t="shared" si="12"/>
        <v>106.13400000000001</v>
      </c>
      <c r="AJ43" s="40">
        <f t="shared" si="13"/>
        <v>124.545</v>
      </c>
      <c r="AK43" s="40">
        <f t="shared" si="14"/>
        <v>122.05410000000001</v>
      </c>
      <c r="AL43" s="38" t="s">
        <v>24</v>
      </c>
      <c r="AM43" s="39">
        <f t="shared" ref="AM43:AM44" si="160">AM42-1.3</f>
        <v>130.29999999999998</v>
      </c>
      <c r="AN43" s="40">
        <f t="shared" si="15"/>
        <v>127.69399999999997</v>
      </c>
      <c r="AO43" s="40">
        <f t="shared" si="16"/>
        <v>146.84809999999996</v>
      </c>
      <c r="AP43" s="40">
        <f t="shared" si="17"/>
        <v>143.91113799999997</v>
      </c>
      <c r="AQ43" s="38" t="s">
        <v>25</v>
      </c>
      <c r="AR43" s="39">
        <f t="shared" ref="AR43:AR44" si="161">AR42-1.3</f>
        <v>156.29999999999998</v>
      </c>
      <c r="AS43" s="40">
        <f t="shared" si="18"/>
        <v>153.17399999999998</v>
      </c>
      <c r="AT43" s="40">
        <f t="shared" si="19"/>
        <v>179.74499999999998</v>
      </c>
      <c r="AU43" s="40">
        <f t="shared" si="20"/>
        <v>176.15009999999998</v>
      </c>
      <c r="AV43" s="38" t="s">
        <v>26</v>
      </c>
      <c r="AW43" s="39">
        <f t="shared" ref="AW43:AW44" si="162">AW42-1.3</f>
        <v>188.29999999999998</v>
      </c>
      <c r="AX43" s="40">
        <f t="shared" si="21"/>
        <v>184.53399999999999</v>
      </c>
      <c r="AY43" s="40">
        <f t="shared" si="22"/>
        <v>216.54499999999996</v>
      </c>
      <c r="AZ43" s="40">
        <f t="shared" si="23"/>
        <v>212.21409999999995</v>
      </c>
      <c r="BA43" s="38" t="s">
        <v>27</v>
      </c>
      <c r="BB43" s="39">
        <f t="shared" ref="BB43:BB44" si="163">BB42-1.3</f>
        <v>223.29999999999998</v>
      </c>
      <c r="BC43" s="40">
        <f t="shared" si="24"/>
        <v>218.83399999999997</v>
      </c>
      <c r="BD43" s="40">
        <f t="shared" si="25"/>
        <v>256.79499999999996</v>
      </c>
      <c r="BE43" s="40">
        <f t="shared" si="26"/>
        <v>251.65909999999997</v>
      </c>
      <c r="BF43" s="38" t="s">
        <v>28</v>
      </c>
      <c r="BG43" s="39">
        <f t="shared" ref="BG43:BG44" si="164">BG42-1.3</f>
        <v>261.29999999999995</v>
      </c>
      <c r="BH43" s="40">
        <f t="shared" si="27"/>
        <v>256.07399999999996</v>
      </c>
      <c r="BI43" s="40">
        <f t="shared" si="28"/>
        <v>300.49499999999995</v>
      </c>
      <c r="BJ43" s="40">
        <f t="shared" si="29"/>
        <v>294.48509999999993</v>
      </c>
      <c r="BK43" s="38" t="s">
        <v>29</v>
      </c>
      <c r="BL43" s="39">
        <f t="shared" ref="BL43:BL44" si="165">BL42-1.3</f>
        <v>309.29999999999995</v>
      </c>
      <c r="BM43" s="40">
        <f t="shared" si="30"/>
        <v>303.11399999999998</v>
      </c>
      <c r="BN43" s="40">
        <f t="shared" si="31"/>
        <v>355.69499999999994</v>
      </c>
      <c r="BO43" s="40">
        <f t="shared" si="32"/>
        <v>348.58109999999994</v>
      </c>
      <c r="BP43" s="38" t="s">
        <v>30</v>
      </c>
      <c r="BQ43" s="39">
        <f t="shared" ref="BQ43:BQ44" si="166">BQ42-1.3</f>
        <v>411.29999999999995</v>
      </c>
      <c r="BR43" s="40">
        <f t="shared" si="33"/>
        <v>403.07399999999996</v>
      </c>
      <c r="BS43" s="40">
        <f t="shared" si="34"/>
        <v>472.99499999999989</v>
      </c>
      <c r="BT43" s="40">
        <f t="shared" si="35"/>
        <v>463.53509999999989</v>
      </c>
      <c r="BU43" s="38" t="s">
        <v>31</v>
      </c>
      <c r="BV43" s="39">
        <f t="shared" ref="BV43:BV44" si="167">BV42-1.3</f>
        <v>526.30000000000007</v>
      </c>
      <c r="BW43" s="40">
        <f t="shared" si="36"/>
        <v>515.774</v>
      </c>
      <c r="BX43" s="40">
        <f t="shared" si="37"/>
        <v>605.245</v>
      </c>
      <c r="BY43" s="40">
        <f t="shared" si="38"/>
        <v>593.14009999999996</v>
      </c>
      <c r="BZ43" s="38" t="s">
        <v>32</v>
      </c>
      <c r="CA43" s="39">
        <f t="shared" ref="CA43:CA44" si="168">CA42-1.3</f>
        <v>691.30000000000007</v>
      </c>
      <c r="CB43" s="40">
        <f t="shared" si="39"/>
        <v>677.47400000000005</v>
      </c>
      <c r="CC43" s="40">
        <f t="shared" si="40"/>
        <v>794.995</v>
      </c>
      <c r="CD43" s="40">
        <f t="shared" si="41"/>
        <v>779.0951</v>
      </c>
      <c r="CE43" s="38" t="s">
        <v>33</v>
      </c>
      <c r="CF43" s="39">
        <f t="shared" ref="CF43:CF44" si="169">CF42-1.3</f>
        <v>926.30000000000007</v>
      </c>
      <c r="CG43" s="40">
        <f t="shared" si="42"/>
        <v>907.774</v>
      </c>
      <c r="CH43" s="40">
        <f t="shared" si="43"/>
        <v>1065.2449999999999</v>
      </c>
      <c r="CI43" s="40">
        <f t="shared" si="44"/>
        <v>1043.9400999999998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49999999999999" customHeight="1" x14ac:dyDescent="0.35">
      <c r="A44" s="38" t="s">
        <v>16</v>
      </c>
      <c r="B44" s="38" t="s">
        <v>6</v>
      </c>
      <c r="C44" s="38" t="s">
        <v>17</v>
      </c>
      <c r="D44" s="39">
        <f t="shared" si="153"/>
        <v>5.5</v>
      </c>
      <c r="E44" s="40">
        <f t="shared" si="0"/>
        <v>5.39</v>
      </c>
      <c r="F44" s="40">
        <f t="shared" si="1"/>
        <v>6.3249999999999993</v>
      </c>
      <c r="G44" s="39">
        <f t="shared" si="90"/>
        <v>6.1984999999999992</v>
      </c>
      <c r="H44" s="38" t="s">
        <v>18</v>
      </c>
      <c r="I44" s="39">
        <f t="shared" si="154"/>
        <v>18.499999999999996</v>
      </c>
      <c r="J44" s="39">
        <f t="shared" si="2"/>
        <v>18.129999999999995</v>
      </c>
      <c r="K44" s="40">
        <f t="shared" si="3"/>
        <v>21.274999999999995</v>
      </c>
      <c r="L44" s="39">
        <f t="shared" si="91"/>
        <v>20.849499999999995</v>
      </c>
      <c r="M44" s="38" t="s">
        <v>19</v>
      </c>
      <c r="N44" s="39">
        <f t="shared" si="155"/>
        <v>33.000000000000007</v>
      </c>
      <c r="O44" s="39">
        <f t="shared" si="4"/>
        <v>32.340000000000003</v>
      </c>
      <c r="P44" s="40">
        <f t="shared" si="5"/>
        <v>37.950000000000003</v>
      </c>
      <c r="Q44" s="39">
        <f t="shared" si="92"/>
        <v>37.191000000000003</v>
      </c>
      <c r="R44" s="38" t="s">
        <v>20</v>
      </c>
      <c r="S44" s="39">
        <f t="shared" si="156"/>
        <v>48.500000000000007</v>
      </c>
      <c r="T44" s="39">
        <f t="shared" si="6"/>
        <v>47.530000000000008</v>
      </c>
      <c r="U44" s="39">
        <f t="shared" si="7"/>
        <v>55.775000000000006</v>
      </c>
      <c r="V44" s="39">
        <f t="shared" si="93"/>
        <v>54.659500000000001</v>
      </c>
      <c r="W44" s="38" t="s">
        <v>21</v>
      </c>
      <c r="X44" s="39">
        <f t="shared" si="157"/>
        <v>66.000000000000014</v>
      </c>
      <c r="Y44" s="39">
        <f t="shared" si="8"/>
        <v>64.680000000000007</v>
      </c>
      <c r="Z44" s="40">
        <f t="shared" si="9"/>
        <v>75.900000000000006</v>
      </c>
      <c r="AA44" s="39">
        <f t="shared" si="94"/>
        <v>74.382000000000005</v>
      </c>
      <c r="AB44" s="38" t="s">
        <v>22</v>
      </c>
      <c r="AC44" s="39">
        <f t="shared" si="158"/>
        <v>86.000000000000014</v>
      </c>
      <c r="AD44" s="39">
        <f t="shared" si="10"/>
        <v>84.280000000000015</v>
      </c>
      <c r="AE44" s="40">
        <f t="shared" si="11"/>
        <v>98.9</v>
      </c>
      <c r="AF44" s="39">
        <f t="shared" si="95"/>
        <v>96.921999999999997</v>
      </c>
      <c r="AG44" s="38" t="s">
        <v>23</v>
      </c>
      <c r="AH44" s="39">
        <f t="shared" si="159"/>
        <v>107.00000000000001</v>
      </c>
      <c r="AI44" s="40">
        <f t="shared" si="12"/>
        <v>104.86000000000001</v>
      </c>
      <c r="AJ44" s="40">
        <f t="shared" si="13"/>
        <v>123.05000000000001</v>
      </c>
      <c r="AK44" s="40">
        <f t="shared" si="14"/>
        <v>120.58900000000001</v>
      </c>
      <c r="AL44" s="38" t="s">
        <v>24</v>
      </c>
      <c r="AM44" s="39">
        <f t="shared" si="160"/>
        <v>128.99999999999997</v>
      </c>
      <c r="AN44" s="40">
        <f t="shared" si="15"/>
        <v>126.41999999999997</v>
      </c>
      <c r="AO44" s="40">
        <f t="shared" si="16"/>
        <v>145.38299999999995</v>
      </c>
      <c r="AP44" s="40">
        <f t="shared" si="17"/>
        <v>142.47533999999996</v>
      </c>
      <c r="AQ44" s="38" t="s">
        <v>25</v>
      </c>
      <c r="AR44" s="39">
        <f t="shared" si="161"/>
        <v>154.99999999999997</v>
      </c>
      <c r="AS44" s="40">
        <f t="shared" si="18"/>
        <v>151.89999999999998</v>
      </c>
      <c r="AT44" s="40">
        <f t="shared" si="19"/>
        <v>178.24999999999994</v>
      </c>
      <c r="AU44" s="40">
        <f t="shared" si="20"/>
        <v>174.68499999999995</v>
      </c>
      <c r="AV44" s="38" t="s">
        <v>26</v>
      </c>
      <c r="AW44" s="39">
        <f t="shared" si="162"/>
        <v>186.99999999999997</v>
      </c>
      <c r="AX44" s="40">
        <f t="shared" si="21"/>
        <v>183.25999999999996</v>
      </c>
      <c r="AY44" s="40">
        <f t="shared" si="22"/>
        <v>215.04999999999995</v>
      </c>
      <c r="AZ44" s="40">
        <f t="shared" si="23"/>
        <v>210.74899999999994</v>
      </c>
      <c r="BA44" s="38" t="s">
        <v>27</v>
      </c>
      <c r="BB44" s="39">
        <f t="shared" si="163"/>
        <v>221.99999999999997</v>
      </c>
      <c r="BC44" s="40">
        <f t="shared" si="24"/>
        <v>217.55999999999997</v>
      </c>
      <c r="BD44" s="40">
        <f t="shared" si="25"/>
        <v>255.29999999999995</v>
      </c>
      <c r="BE44" s="40">
        <f t="shared" si="26"/>
        <v>250.19399999999996</v>
      </c>
      <c r="BF44" s="38" t="s">
        <v>28</v>
      </c>
      <c r="BG44" s="39">
        <f t="shared" si="164"/>
        <v>259.99999999999994</v>
      </c>
      <c r="BH44" s="40">
        <f t="shared" si="27"/>
        <v>254.79999999999993</v>
      </c>
      <c r="BI44" s="40">
        <f t="shared" si="28"/>
        <v>298.99999999999989</v>
      </c>
      <c r="BJ44" s="40">
        <f t="shared" si="29"/>
        <v>293.01999999999987</v>
      </c>
      <c r="BK44" s="38" t="s">
        <v>29</v>
      </c>
      <c r="BL44" s="39">
        <f t="shared" si="165"/>
        <v>307.99999999999994</v>
      </c>
      <c r="BM44" s="40">
        <f t="shared" si="30"/>
        <v>301.83999999999992</v>
      </c>
      <c r="BN44" s="40">
        <f t="shared" si="31"/>
        <v>354.19999999999993</v>
      </c>
      <c r="BO44" s="40">
        <f t="shared" si="32"/>
        <v>347.11599999999993</v>
      </c>
      <c r="BP44" s="38" t="s">
        <v>30</v>
      </c>
      <c r="BQ44" s="39">
        <f t="shared" si="166"/>
        <v>409.99999999999994</v>
      </c>
      <c r="BR44" s="40">
        <f t="shared" si="33"/>
        <v>401.79999999999995</v>
      </c>
      <c r="BS44" s="40">
        <f t="shared" si="34"/>
        <v>471.49999999999989</v>
      </c>
      <c r="BT44" s="40">
        <f t="shared" si="35"/>
        <v>462.06999999999988</v>
      </c>
      <c r="BU44" s="38" t="s">
        <v>31</v>
      </c>
      <c r="BV44" s="39">
        <f t="shared" si="167"/>
        <v>525.00000000000011</v>
      </c>
      <c r="BW44" s="40">
        <f t="shared" si="36"/>
        <v>514.50000000000011</v>
      </c>
      <c r="BX44" s="40">
        <f t="shared" si="37"/>
        <v>603.75000000000011</v>
      </c>
      <c r="BY44" s="40">
        <f t="shared" si="38"/>
        <v>591.67500000000007</v>
      </c>
      <c r="BZ44" s="38" t="s">
        <v>32</v>
      </c>
      <c r="CA44" s="39">
        <f t="shared" si="168"/>
        <v>690.00000000000011</v>
      </c>
      <c r="CB44" s="40">
        <f t="shared" si="39"/>
        <v>676.2</v>
      </c>
      <c r="CC44" s="40">
        <f t="shared" si="40"/>
        <v>793.50000000000011</v>
      </c>
      <c r="CD44" s="40">
        <f t="shared" si="41"/>
        <v>777.63000000000011</v>
      </c>
      <c r="CE44" s="38" t="s">
        <v>33</v>
      </c>
      <c r="CF44" s="39">
        <f t="shared" si="169"/>
        <v>925.00000000000011</v>
      </c>
      <c r="CG44" s="40">
        <f t="shared" si="42"/>
        <v>906.50000000000011</v>
      </c>
      <c r="CH44" s="40">
        <f t="shared" si="43"/>
        <v>1063.75</v>
      </c>
      <c r="CI44" s="40">
        <f t="shared" si="44"/>
        <v>1042.4749999999999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49999999999999" customHeight="1" x14ac:dyDescent="0.35">
      <c r="A45" s="17" t="s">
        <v>17</v>
      </c>
      <c r="B45" s="17" t="s">
        <v>1</v>
      </c>
      <c r="C45" s="17" t="s">
        <v>18</v>
      </c>
      <c r="D45" s="34">
        <f>D40+1</f>
        <v>13</v>
      </c>
      <c r="E45" s="18">
        <f t="shared" si="0"/>
        <v>12.74</v>
      </c>
      <c r="F45" s="18">
        <f t="shared" si="1"/>
        <v>14.95</v>
      </c>
      <c r="G45" s="18">
        <f t="shared" si="90"/>
        <v>14.651</v>
      </c>
      <c r="H45" s="17" t="s">
        <v>19</v>
      </c>
      <c r="I45" s="34">
        <v>27.5</v>
      </c>
      <c r="J45" s="18">
        <f t="shared" si="2"/>
        <v>26.95</v>
      </c>
      <c r="K45" s="18">
        <f t="shared" si="3"/>
        <v>31.624999999999996</v>
      </c>
      <c r="L45" s="18">
        <f t="shared" si="91"/>
        <v>30.992499999999996</v>
      </c>
      <c r="M45" s="17" t="s">
        <v>20</v>
      </c>
      <c r="N45" s="34">
        <v>43</v>
      </c>
      <c r="O45" s="18">
        <f t="shared" si="4"/>
        <v>42.14</v>
      </c>
      <c r="P45" s="18">
        <f t="shared" si="5"/>
        <v>49.449999999999996</v>
      </c>
      <c r="Q45" s="18">
        <f t="shared" si="92"/>
        <v>48.460999999999991</v>
      </c>
      <c r="R45" s="17" t="s">
        <v>21</v>
      </c>
      <c r="S45" s="34">
        <v>60.5</v>
      </c>
      <c r="T45" s="18">
        <f t="shared" si="6"/>
        <v>59.29</v>
      </c>
      <c r="U45" s="18">
        <f t="shared" si="7"/>
        <v>69.574999999999989</v>
      </c>
      <c r="V45" s="18">
        <f t="shared" si="93"/>
        <v>68.183499999999981</v>
      </c>
      <c r="W45" s="17" t="s">
        <v>22</v>
      </c>
      <c r="X45" s="34">
        <v>80.5</v>
      </c>
      <c r="Y45" s="18">
        <f t="shared" si="8"/>
        <v>78.89</v>
      </c>
      <c r="Z45" s="18">
        <f t="shared" si="9"/>
        <v>92.574999999999989</v>
      </c>
      <c r="AA45" s="18">
        <f t="shared" si="94"/>
        <v>90.723499999999987</v>
      </c>
      <c r="AB45" s="17" t="s">
        <v>23</v>
      </c>
      <c r="AC45" s="34">
        <v>101.5</v>
      </c>
      <c r="AD45" s="18">
        <f t="shared" si="10"/>
        <v>99.47</v>
      </c>
      <c r="AE45" s="18">
        <f t="shared" si="11"/>
        <v>116.72499999999999</v>
      </c>
      <c r="AF45" s="18">
        <f t="shared" si="95"/>
        <v>114.39049999999999</v>
      </c>
      <c r="AG45" s="17" t="s">
        <v>24</v>
      </c>
      <c r="AH45" s="34">
        <v>123.5</v>
      </c>
      <c r="AI45" s="18">
        <f t="shared" si="12"/>
        <v>121.03</v>
      </c>
      <c r="AJ45" s="18">
        <f t="shared" si="13"/>
        <v>142.02499999999998</v>
      </c>
      <c r="AK45" s="18">
        <f t="shared" si="14"/>
        <v>139.18449999999999</v>
      </c>
      <c r="AL45" s="17" t="s">
        <v>25</v>
      </c>
      <c r="AM45" s="34">
        <v>149.5</v>
      </c>
      <c r="AN45" s="18">
        <f t="shared" si="15"/>
        <v>146.51</v>
      </c>
      <c r="AO45" s="18">
        <f t="shared" si="16"/>
        <v>168.48649999999998</v>
      </c>
      <c r="AP45" s="18">
        <f t="shared" si="17"/>
        <v>165.11676999999997</v>
      </c>
      <c r="AQ45" s="17" t="s">
        <v>26</v>
      </c>
      <c r="AR45" s="34">
        <v>181.5</v>
      </c>
      <c r="AS45" s="18">
        <f t="shared" si="18"/>
        <v>177.87</v>
      </c>
      <c r="AT45" s="18">
        <f t="shared" si="19"/>
        <v>208.72499999999999</v>
      </c>
      <c r="AU45" s="18">
        <f t="shared" si="20"/>
        <v>204.5505</v>
      </c>
      <c r="AV45" s="17" t="s">
        <v>27</v>
      </c>
      <c r="AW45" s="34">
        <v>216.5</v>
      </c>
      <c r="AX45" s="18">
        <f t="shared" si="21"/>
        <v>212.17</v>
      </c>
      <c r="AY45" s="18">
        <f t="shared" si="22"/>
        <v>248.97499999999999</v>
      </c>
      <c r="AZ45" s="18">
        <f t="shared" si="23"/>
        <v>243.99549999999999</v>
      </c>
      <c r="BA45" s="17" t="s">
        <v>28</v>
      </c>
      <c r="BB45" s="34">
        <v>254.5</v>
      </c>
      <c r="BC45" s="18">
        <f t="shared" si="24"/>
        <v>249.41</v>
      </c>
      <c r="BD45" s="18">
        <f t="shared" si="25"/>
        <v>292.67499999999995</v>
      </c>
      <c r="BE45" s="18">
        <f t="shared" si="26"/>
        <v>286.82149999999996</v>
      </c>
      <c r="BF45" s="17" t="s">
        <v>29</v>
      </c>
      <c r="BG45" s="34">
        <v>302.5</v>
      </c>
      <c r="BH45" s="18">
        <f t="shared" si="27"/>
        <v>296.45</v>
      </c>
      <c r="BI45" s="18">
        <f t="shared" si="28"/>
        <v>347.875</v>
      </c>
      <c r="BJ45" s="18">
        <f t="shared" si="29"/>
        <v>340.91750000000002</v>
      </c>
      <c r="BK45" s="17" t="s">
        <v>30</v>
      </c>
      <c r="BL45" s="34">
        <v>404.5</v>
      </c>
      <c r="BM45" s="18">
        <f t="shared" si="30"/>
        <v>396.40999999999997</v>
      </c>
      <c r="BN45" s="18">
        <f t="shared" si="31"/>
        <v>465.17499999999995</v>
      </c>
      <c r="BO45" s="18">
        <f t="shared" si="32"/>
        <v>455.87149999999997</v>
      </c>
      <c r="BP45" s="17" t="s">
        <v>31</v>
      </c>
      <c r="BQ45" s="34">
        <v>519.5</v>
      </c>
      <c r="BR45" s="18">
        <f t="shared" si="33"/>
        <v>509.11</v>
      </c>
      <c r="BS45" s="18">
        <f t="shared" si="34"/>
        <v>597.42499999999995</v>
      </c>
      <c r="BT45" s="18">
        <f t="shared" si="35"/>
        <v>585.47649999999999</v>
      </c>
      <c r="BU45" s="17" t="s">
        <v>32</v>
      </c>
      <c r="BV45" s="34">
        <v>684.5</v>
      </c>
      <c r="BW45" s="18">
        <f t="shared" si="36"/>
        <v>670.81</v>
      </c>
      <c r="BX45" s="18">
        <f t="shared" si="37"/>
        <v>787.17499999999995</v>
      </c>
      <c r="BY45" s="18">
        <f t="shared" si="38"/>
        <v>771.43149999999991</v>
      </c>
      <c r="BZ45" s="17" t="s">
        <v>33</v>
      </c>
      <c r="CA45" s="34">
        <v>919.5</v>
      </c>
      <c r="CB45" s="18">
        <f t="shared" si="39"/>
        <v>901.11</v>
      </c>
      <c r="CC45" s="18">
        <f t="shared" si="40"/>
        <v>1057.425</v>
      </c>
      <c r="CD45" s="18">
        <f t="shared" si="41"/>
        <v>1036.2764999999999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49999999999999" customHeight="1" x14ac:dyDescent="0.35">
      <c r="A46" s="17" t="s">
        <v>17</v>
      </c>
      <c r="B46" s="17" t="s">
        <v>3</v>
      </c>
      <c r="C46" s="17" t="s">
        <v>18</v>
      </c>
      <c r="D46" s="34">
        <f>D45-2.8</f>
        <v>10.199999999999999</v>
      </c>
      <c r="E46" s="18">
        <f t="shared" si="0"/>
        <v>9.9959999999999987</v>
      </c>
      <c r="F46" s="18">
        <f t="shared" si="1"/>
        <v>11.729999999999999</v>
      </c>
      <c r="G46" s="34">
        <f t="shared" si="90"/>
        <v>11.495399999999998</v>
      </c>
      <c r="H46" s="17" t="s">
        <v>19</v>
      </c>
      <c r="I46" s="34">
        <f>I45-2.8</f>
        <v>24.7</v>
      </c>
      <c r="J46" s="34">
        <f t="shared" si="2"/>
        <v>24.206</v>
      </c>
      <c r="K46" s="18">
        <f t="shared" si="3"/>
        <v>28.404999999999998</v>
      </c>
      <c r="L46" s="34">
        <f t="shared" si="91"/>
        <v>27.836899999999996</v>
      </c>
      <c r="M46" s="17" t="s">
        <v>20</v>
      </c>
      <c r="N46" s="34">
        <f>N45-2.8</f>
        <v>40.200000000000003</v>
      </c>
      <c r="O46" s="34">
        <f t="shared" si="4"/>
        <v>39.396000000000001</v>
      </c>
      <c r="P46" s="18">
        <f t="shared" si="5"/>
        <v>46.23</v>
      </c>
      <c r="Q46" s="34">
        <f t="shared" si="92"/>
        <v>45.305399999999999</v>
      </c>
      <c r="R46" s="17" t="s">
        <v>21</v>
      </c>
      <c r="S46" s="34">
        <f>S45-2.8</f>
        <v>57.7</v>
      </c>
      <c r="T46" s="34">
        <f t="shared" si="6"/>
        <v>56.545999999999999</v>
      </c>
      <c r="U46" s="18">
        <f t="shared" si="7"/>
        <v>66.355000000000004</v>
      </c>
      <c r="V46" s="34">
        <f t="shared" si="93"/>
        <v>65.027900000000002</v>
      </c>
      <c r="W46" s="17" t="s">
        <v>22</v>
      </c>
      <c r="X46" s="34">
        <f>X45-2.8</f>
        <v>77.7</v>
      </c>
      <c r="Y46" s="34">
        <f t="shared" si="8"/>
        <v>76.146000000000001</v>
      </c>
      <c r="Z46" s="18">
        <f t="shared" si="9"/>
        <v>89.35499999999999</v>
      </c>
      <c r="AA46" s="34">
        <f t="shared" si="94"/>
        <v>87.567899999999995</v>
      </c>
      <c r="AB46" s="17" t="s">
        <v>23</v>
      </c>
      <c r="AC46" s="34">
        <f>AC45-2.8</f>
        <v>98.7</v>
      </c>
      <c r="AD46" s="34">
        <f t="shared" si="10"/>
        <v>96.725999999999999</v>
      </c>
      <c r="AE46" s="18">
        <f t="shared" si="11"/>
        <v>113.505</v>
      </c>
      <c r="AF46" s="34">
        <f t="shared" si="95"/>
        <v>111.2349</v>
      </c>
      <c r="AG46" s="17" t="s">
        <v>24</v>
      </c>
      <c r="AH46" s="34">
        <f>AH45-2.8</f>
        <v>120.7</v>
      </c>
      <c r="AI46" s="18">
        <f t="shared" si="12"/>
        <v>118.286</v>
      </c>
      <c r="AJ46" s="18">
        <f t="shared" si="13"/>
        <v>138.80499999999998</v>
      </c>
      <c r="AK46" s="18">
        <f t="shared" si="14"/>
        <v>136.02889999999996</v>
      </c>
      <c r="AL46" s="17" t="s">
        <v>25</v>
      </c>
      <c r="AM46" s="34">
        <f>AM45-2.8</f>
        <v>146.69999999999999</v>
      </c>
      <c r="AN46" s="18">
        <f t="shared" si="15"/>
        <v>143.76599999999999</v>
      </c>
      <c r="AO46" s="18">
        <f t="shared" si="16"/>
        <v>165.33089999999999</v>
      </c>
      <c r="AP46" s="18">
        <f t="shared" si="17"/>
        <v>162.02428199999997</v>
      </c>
      <c r="AQ46" s="17" t="s">
        <v>26</v>
      </c>
      <c r="AR46" s="34">
        <f>AR45-2.8</f>
        <v>178.7</v>
      </c>
      <c r="AS46" s="18">
        <f t="shared" si="18"/>
        <v>175.12599999999998</v>
      </c>
      <c r="AT46" s="18">
        <f t="shared" si="19"/>
        <v>205.50499999999997</v>
      </c>
      <c r="AU46" s="18">
        <f t="shared" si="20"/>
        <v>201.39489999999995</v>
      </c>
      <c r="AV46" s="17" t="s">
        <v>27</v>
      </c>
      <c r="AW46" s="34">
        <f>AW45-2.8</f>
        <v>213.7</v>
      </c>
      <c r="AX46" s="18">
        <f t="shared" si="21"/>
        <v>209.42599999999999</v>
      </c>
      <c r="AY46" s="18">
        <f t="shared" si="22"/>
        <v>245.75499999999997</v>
      </c>
      <c r="AZ46" s="18">
        <f t="shared" si="23"/>
        <v>240.83989999999997</v>
      </c>
      <c r="BA46" s="17" t="s">
        <v>28</v>
      </c>
      <c r="BB46" s="34">
        <f>BB45-2.8</f>
        <v>251.7</v>
      </c>
      <c r="BC46" s="18">
        <f t="shared" si="24"/>
        <v>246.666</v>
      </c>
      <c r="BD46" s="18">
        <f t="shared" si="25"/>
        <v>289.45499999999998</v>
      </c>
      <c r="BE46" s="18">
        <f t="shared" si="26"/>
        <v>283.66589999999997</v>
      </c>
      <c r="BF46" s="17" t="s">
        <v>29</v>
      </c>
      <c r="BG46" s="34">
        <f>BG45-2.8</f>
        <v>299.7</v>
      </c>
      <c r="BH46" s="18">
        <f t="shared" si="27"/>
        <v>293.70599999999996</v>
      </c>
      <c r="BI46" s="18">
        <f t="shared" si="28"/>
        <v>344.65499999999997</v>
      </c>
      <c r="BJ46" s="18">
        <f t="shared" si="29"/>
        <v>337.76189999999997</v>
      </c>
      <c r="BK46" s="17" t="s">
        <v>30</v>
      </c>
      <c r="BL46" s="34">
        <f>BL45-2.8</f>
        <v>401.7</v>
      </c>
      <c r="BM46" s="18">
        <f t="shared" si="30"/>
        <v>393.666</v>
      </c>
      <c r="BN46" s="18">
        <f t="shared" si="31"/>
        <v>461.95499999999993</v>
      </c>
      <c r="BO46" s="18">
        <f t="shared" si="32"/>
        <v>452.71589999999992</v>
      </c>
      <c r="BP46" s="17" t="s">
        <v>31</v>
      </c>
      <c r="BQ46" s="34">
        <f>BQ45-2.8</f>
        <v>516.70000000000005</v>
      </c>
      <c r="BR46" s="18">
        <f t="shared" si="33"/>
        <v>506.36600000000004</v>
      </c>
      <c r="BS46" s="18">
        <f t="shared" si="34"/>
        <v>594.20500000000004</v>
      </c>
      <c r="BT46" s="18">
        <f t="shared" si="35"/>
        <v>582.32090000000005</v>
      </c>
      <c r="BU46" s="17" t="s">
        <v>32</v>
      </c>
      <c r="BV46" s="34">
        <f>BV45-2.8</f>
        <v>681.7</v>
      </c>
      <c r="BW46" s="18">
        <f t="shared" si="36"/>
        <v>668.06600000000003</v>
      </c>
      <c r="BX46" s="18">
        <f t="shared" si="37"/>
        <v>783.95500000000004</v>
      </c>
      <c r="BY46" s="18">
        <f t="shared" si="38"/>
        <v>768.27589999999998</v>
      </c>
      <c r="BZ46" s="17" t="s">
        <v>33</v>
      </c>
      <c r="CA46" s="34">
        <f>CA45-2.8</f>
        <v>916.7</v>
      </c>
      <c r="CB46" s="18">
        <f t="shared" si="39"/>
        <v>898.36599999999999</v>
      </c>
      <c r="CC46" s="18">
        <f t="shared" si="40"/>
        <v>1054.2049999999999</v>
      </c>
      <c r="CD46" s="18">
        <f t="shared" si="41"/>
        <v>1033.1208999999999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49999999999999" customHeight="1" x14ac:dyDescent="0.35">
      <c r="A47" s="17" t="s">
        <v>17</v>
      </c>
      <c r="B47" s="17" t="s">
        <v>4</v>
      </c>
      <c r="C47" s="17" t="s">
        <v>18</v>
      </c>
      <c r="D47" s="34">
        <f>D46-1.4</f>
        <v>8.7999999999999989</v>
      </c>
      <c r="E47" s="18">
        <f t="shared" si="0"/>
        <v>8.6239999999999988</v>
      </c>
      <c r="F47" s="18">
        <f t="shared" si="1"/>
        <v>10.119999999999997</v>
      </c>
      <c r="G47" s="34">
        <f t="shared" si="90"/>
        <v>9.9175999999999966</v>
      </c>
      <c r="H47" s="17" t="s">
        <v>19</v>
      </c>
      <c r="I47" s="34">
        <f>I46-1.4</f>
        <v>23.3</v>
      </c>
      <c r="J47" s="34">
        <f t="shared" si="2"/>
        <v>22.834</v>
      </c>
      <c r="K47" s="18">
        <f t="shared" si="3"/>
        <v>26.794999999999998</v>
      </c>
      <c r="L47" s="34">
        <f t="shared" si="91"/>
        <v>26.259099999999997</v>
      </c>
      <c r="M47" s="17" t="s">
        <v>20</v>
      </c>
      <c r="N47" s="34">
        <f>N46-1.4</f>
        <v>38.800000000000004</v>
      </c>
      <c r="O47" s="34">
        <f t="shared" si="4"/>
        <v>38.024000000000001</v>
      </c>
      <c r="P47" s="18">
        <f t="shared" si="5"/>
        <v>44.620000000000005</v>
      </c>
      <c r="Q47" s="34">
        <f t="shared" si="92"/>
        <v>43.727600000000002</v>
      </c>
      <c r="R47" s="17" t="s">
        <v>21</v>
      </c>
      <c r="S47" s="34">
        <f>S46-1.4</f>
        <v>56.300000000000004</v>
      </c>
      <c r="T47" s="34">
        <f t="shared" si="6"/>
        <v>55.174000000000007</v>
      </c>
      <c r="U47" s="18">
        <f t="shared" si="7"/>
        <v>64.745000000000005</v>
      </c>
      <c r="V47" s="34">
        <f t="shared" si="93"/>
        <v>63.450100000000006</v>
      </c>
      <c r="W47" s="17" t="s">
        <v>22</v>
      </c>
      <c r="X47" s="34">
        <f>X46-1.4</f>
        <v>76.3</v>
      </c>
      <c r="Y47" s="34">
        <f t="shared" si="8"/>
        <v>74.774000000000001</v>
      </c>
      <c r="Z47" s="18">
        <f t="shared" si="9"/>
        <v>87.74499999999999</v>
      </c>
      <c r="AA47" s="34">
        <f t="shared" si="94"/>
        <v>85.990099999999984</v>
      </c>
      <c r="AB47" s="17" t="s">
        <v>23</v>
      </c>
      <c r="AC47" s="34">
        <f>AC46-1.4</f>
        <v>97.3</v>
      </c>
      <c r="AD47" s="34">
        <f t="shared" si="10"/>
        <v>95.353999999999999</v>
      </c>
      <c r="AE47" s="18">
        <f t="shared" si="11"/>
        <v>111.89499999999998</v>
      </c>
      <c r="AF47" s="34">
        <f t="shared" si="95"/>
        <v>109.65709999999999</v>
      </c>
      <c r="AG47" s="17" t="s">
        <v>24</v>
      </c>
      <c r="AH47" s="34">
        <f>AH46-1.4</f>
        <v>119.3</v>
      </c>
      <c r="AI47" s="18">
        <f t="shared" si="12"/>
        <v>116.914</v>
      </c>
      <c r="AJ47" s="18">
        <f t="shared" si="13"/>
        <v>137.19499999999999</v>
      </c>
      <c r="AK47" s="18">
        <f t="shared" si="14"/>
        <v>134.4511</v>
      </c>
      <c r="AL47" s="17" t="s">
        <v>25</v>
      </c>
      <c r="AM47" s="34">
        <f>AM46-1.4</f>
        <v>145.29999999999998</v>
      </c>
      <c r="AN47" s="18">
        <f t="shared" si="15"/>
        <v>142.39399999999998</v>
      </c>
      <c r="AO47" s="18">
        <f t="shared" si="16"/>
        <v>163.75309999999996</v>
      </c>
      <c r="AP47" s="18">
        <f t="shared" si="17"/>
        <v>160.47803799999997</v>
      </c>
      <c r="AQ47" s="17" t="s">
        <v>26</v>
      </c>
      <c r="AR47" s="34">
        <f>AR46-1.4</f>
        <v>177.29999999999998</v>
      </c>
      <c r="AS47" s="18">
        <f t="shared" si="18"/>
        <v>173.75399999999999</v>
      </c>
      <c r="AT47" s="18">
        <f t="shared" si="19"/>
        <v>203.89499999999995</v>
      </c>
      <c r="AU47" s="18">
        <f t="shared" si="20"/>
        <v>199.81709999999995</v>
      </c>
      <c r="AV47" s="17" t="s">
        <v>27</v>
      </c>
      <c r="AW47" s="34">
        <f>AW46-1.4</f>
        <v>212.29999999999998</v>
      </c>
      <c r="AX47" s="18">
        <f t="shared" si="21"/>
        <v>208.05399999999997</v>
      </c>
      <c r="AY47" s="18">
        <f t="shared" si="22"/>
        <v>244.14499999999995</v>
      </c>
      <c r="AZ47" s="18">
        <f t="shared" si="23"/>
        <v>239.26209999999995</v>
      </c>
      <c r="BA47" s="17" t="s">
        <v>28</v>
      </c>
      <c r="BB47" s="34">
        <f>BB46-1.4</f>
        <v>250.29999999999998</v>
      </c>
      <c r="BC47" s="18">
        <f t="shared" si="24"/>
        <v>245.29399999999998</v>
      </c>
      <c r="BD47" s="18">
        <f t="shared" si="25"/>
        <v>287.84499999999997</v>
      </c>
      <c r="BE47" s="18">
        <f t="shared" si="26"/>
        <v>282.08809999999994</v>
      </c>
      <c r="BF47" s="17" t="s">
        <v>29</v>
      </c>
      <c r="BG47" s="34">
        <f>BG46-1.4</f>
        <v>298.3</v>
      </c>
      <c r="BH47" s="18">
        <f t="shared" si="27"/>
        <v>292.334</v>
      </c>
      <c r="BI47" s="18">
        <f t="shared" si="28"/>
        <v>343.04499999999996</v>
      </c>
      <c r="BJ47" s="18">
        <f t="shared" si="29"/>
        <v>336.18409999999994</v>
      </c>
      <c r="BK47" s="17" t="s">
        <v>30</v>
      </c>
      <c r="BL47" s="34">
        <f>BL46-1.4</f>
        <v>400.3</v>
      </c>
      <c r="BM47" s="18">
        <f t="shared" si="30"/>
        <v>392.29399999999998</v>
      </c>
      <c r="BN47" s="18">
        <f t="shared" si="31"/>
        <v>460.34499999999997</v>
      </c>
      <c r="BO47" s="18">
        <f t="shared" si="32"/>
        <v>451.13809999999995</v>
      </c>
      <c r="BP47" s="17" t="s">
        <v>31</v>
      </c>
      <c r="BQ47" s="34">
        <f>BQ46-1.4</f>
        <v>515.30000000000007</v>
      </c>
      <c r="BR47" s="18">
        <f t="shared" si="33"/>
        <v>504.99400000000009</v>
      </c>
      <c r="BS47" s="18">
        <f t="shared" si="34"/>
        <v>592.59500000000003</v>
      </c>
      <c r="BT47" s="18">
        <f t="shared" si="35"/>
        <v>580.74310000000003</v>
      </c>
      <c r="BU47" s="17" t="s">
        <v>32</v>
      </c>
      <c r="BV47" s="34">
        <f>BV46-1.4</f>
        <v>680.30000000000007</v>
      </c>
      <c r="BW47" s="18">
        <f t="shared" si="36"/>
        <v>666.69400000000007</v>
      </c>
      <c r="BX47" s="18">
        <f t="shared" si="37"/>
        <v>782.34500000000003</v>
      </c>
      <c r="BY47" s="18">
        <f t="shared" si="38"/>
        <v>766.69810000000007</v>
      </c>
      <c r="BZ47" s="17" t="s">
        <v>33</v>
      </c>
      <c r="CA47" s="34">
        <f>CA46-1.4</f>
        <v>915.30000000000007</v>
      </c>
      <c r="CB47" s="18">
        <f t="shared" si="39"/>
        <v>896.99400000000003</v>
      </c>
      <c r="CC47" s="18">
        <f t="shared" si="40"/>
        <v>1052.595</v>
      </c>
      <c r="CD47" s="18">
        <f t="shared" si="41"/>
        <v>1031.5431000000001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49999999999999" customHeight="1" x14ac:dyDescent="0.35">
      <c r="A48" s="17" t="s">
        <v>17</v>
      </c>
      <c r="B48" s="17" t="s">
        <v>5</v>
      </c>
      <c r="C48" s="17" t="s">
        <v>18</v>
      </c>
      <c r="D48" s="34">
        <f t="shared" ref="D48:D49" si="170">D47-1.4</f>
        <v>7.3999999999999986</v>
      </c>
      <c r="E48" s="18">
        <f t="shared" si="0"/>
        <v>7.2519999999999989</v>
      </c>
      <c r="F48" s="18">
        <f t="shared" si="1"/>
        <v>8.509999999999998</v>
      </c>
      <c r="G48" s="34">
        <f t="shared" si="90"/>
        <v>8.3397999999999985</v>
      </c>
      <c r="H48" s="17" t="s">
        <v>19</v>
      </c>
      <c r="I48" s="34">
        <f t="shared" ref="I48:I49" si="171">I47-1.4</f>
        <v>21.900000000000002</v>
      </c>
      <c r="J48" s="34">
        <f t="shared" si="2"/>
        <v>21.462000000000003</v>
      </c>
      <c r="K48" s="18">
        <f t="shared" si="3"/>
        <v>25.185000000000002</v>
      </c>
      <c r="L48" s="34">
        <f t="shared" si="91"/>
        <v>24.6813</v>
      </c>
      <c r="M48" s="17" t="s">
        <v>20</v>
      </c>
      <c r="N48" s="34">
        <f t="shared" ref="N48:N49" si="172">N47-1.4</f>
        <v>37.400000000000006</v>
      </c>
      <c r="O48" s="34">
        <f t="shared" si="4"/>
        <v>36.652000000000008</v>
      </c>
      <c r="P48" s="18">
        <f t="shared" si="5"/>
        <v>43.010000000000005</v>
      </c>
      <c r="Q48" s="34">
        <f t="shared" si="92"/>
        <v>42.149800000000006</v>
      </c>
      <c r="R48" s="17" t="s">
        <v>21</v>
      </c>
      <c r="S48" s="34">
        <f t="shared" ref="S48:S49" si="173">S47-1.4</f>
        <v>54.900000000000006</v>
      </c>
      <c r="T48" s="34">
        <f t="shared" si="6"/>
        <v>53.802000000000007</v>
      </c>
      <c r="U48" s="18">
        <f t="shared" si="7"/>
        <v>63.135000000000005</v>
      </c>
      <c r="V48" s="34">
        <f t="shared" si="93"/>
        <v>61.872300000000003</v>
      </c>
      <c r="W48" s="17" t="s">
        <v>22</v>
      </c>
      <c r="X48" s="34">
        <f t="shared" ref="X48:X49" si="174">X47-1.4</f>
        <v>74.899999999999991</v>
      </c>
      <c r="Y48" s="34">
        <f t="shared" si="8"/>
        <v>73.401999999999987</v>
      </c>
      <c r="Z48" s="18">
        <f t="shared" si="9"/>
        <v>86.134999999999977</v>
      </c>
      <c r="AA48" s="34">
        <f t="shared" si="94"/>
        <v>84.412299999999973</v>
      </c>
      <c r="AB48" s="17" t="s">
        <v>23</v>
      </c>
      <c r="AC48" s="34">
        <f t="shared" ref="AC48:AC49" si="175">AC47-1.4</f>
        <v>95.899999999999991</v>
      </c>
      <c r="AD48" s="34">
        <f t="shared" si="10"/>
        <v>93.981999999999985</v>
      </c>
      <c r="AE48" s="18">
        <f t="shared" si="11"/>
        <v>110.28499999999998</v>
      </c>
      <c r="AF48" s="34">
        <f t="shared" si="95"/>
        <v>108.07929999999998</v>
      </c>
      <c r="AG48" s="17" t="s">
        <v>24</v>
      </c>
      <c r="AH48" s="34">
        <f t="shared" ref="AH48:AH49" si="176">AH47-1.4</f>
        <v>117.89999999999999</v>
      </c>
      <c r="AI48" s="18">
        <f t="shared" si="12"/>
        <v>115.54199999999999</v>
      </c>
      <c r="AJ48" s="18">
        <f t="shared" si="13"/>
        <v>135.58499999999998</v>
      </c>
      <c r="AK48" s="18">
        <f t="shared" si="14"/>
        <v>132.87329999999997</v>
      </c>
      <c r="AL48" s="17" t="s">
        <v>25</v>
      </c>
      <c r="AM48" s="34">
        <f t="shared" ref="AM48:AM49" si="177">AM47-1.4</f>
        <v>143.89999999999998</v>
      </c>
      <c r="AN48" s="18">
        <f t="shared" si="15"/>
        <v>141.02199999999996</v>
      </c>
      <c r="AO48" s="18">
        <f t="shared" si="16"/>
        <v>162.17529999999994</v>
      </c>
      <c r="AP48" s="18">
        <f t="shared" si="17"/>
        <v>158.93179399999994</v>
      </c>
      <c r="AQ48" s="17" t="s">
        <v>26</v>
      </c>
      <c r="AR48" s="34">
        <f t="shared" ref="AR48:AR49" si="178">AR47-1.4</f>
        <v>175.89999999999998</v>
      </c>
      <c r="AS48" s="18">
        <f t="shared" si="18"/>
        <v>172.38199999999998</v>
      </c>
      <c r="AT48" s="18">
        <f t="shared" si="19"/>
        <v>202.28499999999997</v>
      </c>
      <c r="AU48" s="18">
        <f t="shared" si="20"/>
        <v>198.23929999999996</v>
      </c>
      <c r="AV48" s="17" t="s">
        <v>27</v>
      </c>
      <c r="AW48" s="34">
        <f t="shared" ref="AW48:AW49" si="179">AW47-1.4</f>
        <v>210.89999999999998</v>
      </c>
      <c r="AX48" s="18">
        <f t="shared" si="21"/>
        <v>206.68199999999999</v>
      </c>
      <c r="AY48" s="18">
        <f t="shared" si="22"/>
        <v>242.53499999999997</v>
      </c>
      <c r="AZ48" s="18">
        <f t="shared" si="23"/>
        <v>237.68429999999995</v>
      </c>
      <c r="BA48" s="17" t="s">
        <v>28</v>
      </c>
      <c r="BB48" s="34">
        <f t="shared" ref="BB48:BB49" si="180">BB47-1.4</f>
        <v>248.89999999999998</v>
      </c>
      <c r="BC48" s="18">
        <f t="shared" si="24"/>
        <v>243.92199999999997</v>
      </c>
      <c r="BD48" s="18">
        <f t="shared" si="25"/>
        <v>286.23499999999996</v>
      </c>
      <c r="BE48" s="18">
        <f t="shared" si="26"/>
        <v>280.51029999999997</v>
      </c>
      <c r="BF48" s="17" t="s">
        <v>29</v>
      </c>
      <c r="BG48" s="34">
        <f t="shared" ref="BG48:BG49" si="181">BG47-1.4</f>
        <v>296.90000000000003</v>
      </c>
      <c r="BH48" s="18">
        <f t="shared" si="27"/>
        <v>290.96200000000005</v>
      </c>
      <c r="BI48" s="18">
        <f t="shared" si="28"/>
        <v>341.435</v>
      </c>
      <c r="BJ48" s="18">
        <f t="shared" si="29"/>
        <v>334.60629999999998</v>
      </c>
      <c r="BK48" s="17" t="s">
        <v>30</v>
      </c>
      <c r="BL48" s="34">
        <f t="shared" ref="BL48:BL49" si="182">BL47-1.4</f>
        <v>398.90000000000003</v>
      </c>
      <c r="BM48" s="18">
        <f t="shared" si="30"/>
        <v>390.92200000000003</v>
      </c>
      <c r="BN48" s="18">
        <f t="shared" si="31"/>
        <v>458.73500000000001</v>
      </c>
      <c r="BO48" s="18">
        <f t="shared" si="32"/>
        <v>449.56029999999998</v>
      </c>
      <c r="BP48" s="17" t="s">
        <v>31</v>
      </c>
      <c r="BQ48" s="34">
        <f t="shared" ref="BQ48:BQ49" si="183">BQ47-1.4</f>
        <v>513.90000000000009</v>
      </c>
      <c r="BR48" s="18">
        <f t="shared" si="33"/>
        <v>503.62200000000007</v>
      </c>
      <c r="BS48" s="18">
        <f t="shared" si="34"/>
        <v>590.98500000000001</v>
      </c>
      <c r="BT48" s="18">
        <f t="shared" si="35"/>
        <v>579.1653</v>
      </c>
      <c r="BU48" s="17" t="s">
        <v>32</v>
      </c>
      <c r="BV48" s="34">
        <f t="shared" ref="BV48:BV49" si="184">BV47-1.4</f>
        <v>678.90000000000009</v>
      </c>
      <c r="BW48" s="18">
        <f t="shared" si="36"/>
        <v>665.32200000000012</v>
      </c>
      <c r="BX48" s="18">
        <f t="shared" si="37"/>
        <v>780.73500000000001</v>
      </c>
      <c r="BY48" s="18">
        <f t="shared" si="38"/>
        <v>765.12030000000004</v>
      </c>
      <c r="BZ48" s="17" t="s">
        <v>33</v>
      </c>
      <c r="CA48" s="34">
        <f t="shared" ref="CA48:CA49" si="185">CA47-1.4</f>
        <v>913.90000000000009</v>
      </c>
      <c r="CB48" s="18">
        <f t="shared" si="39"/>
        <v>895.62200000000007</v>
      </c>
      <c r="CC48" s="18">
        <f t="shared" si="40"/>
        <v>1050.9850000000001</v>
      </c>
      <c r="CD48" s="18">
        <f t="shared" si="41"/>
        <v>1029.9653000000001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49999999999999" customHeight="1" x14ac:dyDescent="0.35">
      <c r="A49" s="17" t="s">
        <v>17</v>
      </c>
      <c r="B49" s="17" t="s">
        <v>6</v>
      </c>
      <c r="C49" s="17" t="s">
        <v>18</v>
      </c>
      <c r="D49" s="34">
        <f t="shared" si="170"/>
        <v>5.9999999999999982</v>
      </c>
      <c r="E49" s="18">
        <f t="shared" si="0"/>
        <v>5.8799999999999981</v>
      </c>
      <c r="F49" s="18">
        <f t="shared" si="1"/>
        <v>6.8999999999999977</v>
      </c>
      <c r="G49" s="34">
        <f t="shared" si="90"/>
        <v>6.7619999999999978</v>
      </c>
      <c r="H49" s="17" t="s">
        <v>19</v>
      </c>
      <c r="I49" s="34">
        <f t="shared" si="171"/>
        <v>20.500000000000004</v>
      </c>
      <c r="J49" s="34">
        <f t="shared" si="2"/>
        <v>20.090000000000003</v>
      </c>
      <c r="K49" s="18">
        <f t="shared" si="3"/>
        <v>23.575000000000003</v>
      </c>
      <c r="L49" s="34">
        <f t="shared" si="91"/>
        <v>23.103500000000004</v>
      </c>
      <c r="M49" s="17" t="s">
        <v>20</v>
      </c>
      <c r="N49" s="34">
        <f t="shared" si="172"/>
        <v>36.000000000000007</v>
      </c>
      <c r="O49" s="34">
        <f t="shared" si="4"/>
        <v>35.280000000000008</v>
      </c>
      <c r="P49" s="18">
        <f t="shared" si="5"/>
        <v>41.400000000000006</v>
      </c>
      <c r="Q49" s="34">
        <f t="shared" si="92"/>
        <v>40.572000000000003</v>
      </c>
      <c r="R49" s="17" t="s">
        <v>21</v>
      </c>
      <c r="S49" s="34">
        <f t="shared" si="173"/>
        <v>53.500000000000007</v>
      </c>
      <c r="T49" s="34">
        <f t="shared" si="6"/>
        <v>52.430000000000007</v>
      </c>
      <c r="U49" s="18">
        <f t="shared" si="7"/>
        <v>61.525000000000006</v>
      </c>
      <c r="V49" s="34">
        <f t="shared" si="93"/>
        <v>60.294500000000006</v>
      </c>
      <c r="W49" s="17" t="s">
        <v>22</v>
      </c>
      <c r="X49" s="34">
        <f t="shared" si="174"/>
        <v>73.499999999999986</v>
      </c>
      <c r="Y49" s="34">
        <f t="shared" si="8"/>
        <v>72.029999999999987</v>
      </c>
      <c r="Z49" s="18">
        <f t="shared" si="9"/>
        <v>84.524999999999977</v>
      </c>
      <c r="AA49" s="34">
        <f t="shared" si="94"/>
        <v>82.834499999999977</v>
      </c>
      <c r="AB49" s="17" t="s">
        <v>23</v>
      </c>
      <c r="AC49" s="34">
        <f t="shared" si="175"/>
        <v>94.499999999999986</v>
      </c>
      <c r="AD49" s="34">
        <f t="shared" si="10"/>
        <v>92.609999999999985</v>
      </c>
      <c r="AE49" s="18">
        <f t="shared" si="11"/>
        <v>108.67499999999997</v>
      </c>
      <c r="AF49" s="34">
        <f t="shared" si="95"/>
        <v>106.50149999999996</v>
      </c>
      <c r="AG49" s="17" t="s">
        <v>24</v>
      </c>
      <c r="AH49" s="34">
        <f t="shared" si="176"/>
        <v>116.49999999999999</v>
      </c>
      <c r="AI49" s="18">
        <f t="shared" si="12"/>
        <v>114.16999999999999</v>
      </c>
      <c r="AJ49" s="18">
        <f t="shared" si="13"/>
        <v>133.97499999999997</v>
      </c>
      <c r="AK49" s="18">
        <f t="shared" si="14"/>
        <v>131.29549999999998</v>
      </c>
      <c r="AL49" s="17" t="s">
        <v>25</v>
      </c>
      <c r="AM49" s="34">
        <f t="shared" si="177"/>
        <v>142.49999999999997</v>
      </c>
      <c r="AN49" s="18">
        <f t="shared" si="15"/>
        <v>139.64999999999998</v>
      </c>
      <c r="AO49" s="18">
        <f t="shared" si="16"/>
        <v>160.59749999999997</v>
      </c>
      <c r="AP49" s="18">
        <f t="shared" si="17"/>
        <v>157.38554999999997</v>
      </c>
      <c r="AQ49" s="17" t="s">
        <v>26</v>
      </c>
      <c r="AR49" s="34">
        <f t="shared" si="178"/>
        <v>174.49999999999997</v>
      </c>
      <c r="AS49" s="18">
        <f t="shared" si="18"/>
        <v>171.00999999999996</v>
      </c>
      <c r="AT49" s="18">
        <f t="shared" si="19"/>
        <v>200.67499999999995</v>
      </c>
      <c r="AU49" s="18">
        <f t="shared" si="20"/>
        <v>196.66149999999996</v>
      </c>
      <c r="AV49" s="17" t="s">
        <v>27</v>
      </c>
      <c r="AW49" s="34">
        <f t="shared" si="179"/>
        <v>209.49999999999997</v>
      </c>
      <c r="AX49" s="18">
        <f t="shared" si="21"/>
        <v>205.30999999999997</v>
      </c>
      <c r="AY49" s="18">
        <f t="shared" si="22"/>
        <v>240.92499999999995</v>
      </c>
      <c r="AZ49" s="18">
        <f t="shared" si="23"/>
        <v>236.10649999999995</v>
      </c>
      <c r="BA49" s="17" t="s">
        <v>28</v>
      </c>
      <c r="BB49" s="34">
        <f t="shared" si="180"/>
        <v>247.49999999999997</v>
      </c>
      <c r="BC49" s="18">
        <f t="shared" si="24"/>
        <v>242.54999999999995</v>
      </c>
      <c r="BD49" s="18">
        <f t="shared" si="25"/>
        <v>284.62499999999994</v>
      </c>
      <c r="BE49" s="18">
        <f t="shared" si="26"/>
        <v>278.93249999999995</v>
      </c>
      <c r="BF49" s="17" t="s">
        <v>29</v>
      </c>
      <c r="BG49" s="34">
        <f t="shared" si="181"/>
        <v>295.50000000000006</v>
      </c>
      <c r="BH49" s="18">
        <f t="shared" si="27"/>
        <v>289.59000000000003</v>
      </c>
      <c r="BI49" s="18">
        <f t="shared" si="28"/>
        <v>339.82500000000005</v>
      </c>
      <c r="BJ49" s="18">
        <f t="shared" si="29"/>
        <v>333.02850000000007</v>
      </c>
      <c r="BK49" s="17" t="s">
        <v>30</v>
      </c>
      <c r="BL49" s="34">
        <f t="shared" si="182"/>
        <v>397.50000000000006</v>
      </c>
      <c r="BM49" s="18">
        <f t="shared" si="30"/>
        <v>389.55000000000007</v>
      </c>
      <c r="BN49" s="18">
        <f t="shared" si="31"/>
        <v>457.12500000000006</v>
      </c>
      <c r="BO49" s="18">
        <f t="shared" si="32"/>
        <v>447.98250000000007</v>
      </c>
      <c r="BP49" s="17" t="s">
        <v>31</v>
      </c>
      <c r="BQ49" s="34">
        <f t="shared" si="183"/>
        <v>512.50000000000011</v>
      </c>
      <c r="BR49" s="18">
        <f t="shared" si="33"/>
        <v>502.25000000000011</v>
      </c>
      <c r="BS49" s="18">
        <f t="shared" si="34"/>
        <v>589.37500000000011</v>
      </c>
      <c r="BT49" s="18">
        <f t="shared" si="35"/>
        <v>577.58750000000009</v>
      </c>
      <c r="BU49" s="17" t="s">
        <v>32</v>
      </c>
      <c r="BV49" s="34">
        <f t="shared" si="184"/>
        <v>677.50000000000011</v>
      </c>
      <c r="BW49" s="18">
        <f t="shared" si="36"/>
        <v>663.95</v>
      </c>
      <c r="BX49" s="18">
        <f t="shared" si="37"/>
        <v>779.12500000000011</v>
      </c>
      <c r="BY49" s="18">
        <f t="shared" si="38"/>
        <v>763.54250000000013</v>
      </c>
      <c r="BZ49" s="17" t="s">
        <v>33</v>
      </c>
      <c r="CA49" s="34">
        <f t="shared" si="185"/>
        <v>912.50000000000011</v>
      </c>
      <c r="CB49" s="18">
        <f t="shared" si="39"/>
        <v>894.25000000000011</v>
      </c>
      <c r="CC49" s="18">
        <f t="shared" si="40"/>
        <v>1049.375</v>
      </c>
      <c r="CD49" s="18">
        <f t="shared" si="41"/>
        <v>1028.3875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49999999999999" customHeight="1" x14ac:dyDescent="0.35">
      <c r="A50" s="38" t="s">
        <v>18</v>
      </c>
      <c r="B50" s="38" t="s">
        <v>1</v>
      </c>
      <c r="C50" s="38" t="s">
        <v>19</v>
      </c>
      <c r="D50" s="39">
        <f>D45+1.5</f>
        <v>14.5</v>
      </c>
      <c r="E50" s="40">
        <f t="shared" si="0"/>
        <v>14.209999999999999</v>
      </c>
      <c r="F50" s="40">
        <f t="shared" si="1"/>
        <v>16.674999999999997</v>
      </c>
      <c r="G50" s="40">
        <f t="shared" si="90"/>
        <v>16.341499999999996</v>
      </c>
      <c r="H50" s="38" t="s">
        <v>20</v>
      </c>
      <c r="I50" s="39">
        <v>30</v>
      </c>
      <c r="J50" s="40">
        <f t="shared" si="2"/>
        <v>29.4</v>
      </c>
      <c r="K50" s="40">
        <f t="shared" si="3"/>
        <v>34.5</v>
      </c>
      <c r="L50" s="40">
        <f t="shared" si="91"/>
        <v>33.81</v>
      </c>
      <c r="M50" s="38" t="s">
        <v>21</v>
      </c>
      <c r="N50" s="39">
        <v>47.5</v>
      </c>
      <c r="O50" s="40">
        <f t="shared" si="4"/>
        <v>46.55</v>
      </c>
      <c r="P50" s="40">
        <f t="shared" si="5"/>
        <v>54.624999999999993</v>
      </c>
      <c r="Q50" s="40">
        <f t="shared" si="92"/>
        <v>53.532499999999992</v>
      </c>
      <c r="R50" s="38" t="s">
        <v>22</v>
      </c>
      <c r="S50" s="39">
        <v>67.5</v>
      </c>
      <c r="T50" s="40">
        <f t="shared" si="6"/>
        <v>66.150000000000006</v>
      </c>
      <c r="U50" s="39">
        <f t="shared" si="7"/>
        <v>77.625</v>
      </c>
      <c r="V50" s="40">
        <f t="shared" si="93"/>
        <v>76.072500000000005</v>
      </c>
      <c r="W50" s="38" t="s">
        <v>23</v>
      </c>
      <c r="X50" s="39">
        <v>88.5</v>
      </c>
      <c r="Y50" s="40">
        <f t="shared" si="8"/>
        <v>86.73</v>
      </c>
      <c r="Z50" s="40">
        <f t="shared" si="9"/>
        <v>101.77499999999999</v>
      </c>
      <c r="AA50" s="40">
        <f t="shared" si="94"/>
        <v>99.739499999999992</v>
      </c>
      <c r="AB50" s="38" t="s">
        <v>24</v>
      </c>
      <c r="AC50" s="39">
        <v>110.5</v>
      </c>
      <c r="AD50" s="40">
        <f t="shared" si="10"/>
        <v>108.28999999999999</v>
      </c>
      <c r="AE50" s="40">
        <f t="shared" si="11"/>
        <v>127.07499999999999</v>
      </c>
      <c r="AF50" s="40">
        <f t="shared" si="95"/>
        <v>124.53349999999999</v>
      </c>
      <c r="AG50" s="38" t="s">
        <v>25</v>
      </c>
      <c r="AH50" s="39">
        <v>136.5</v>
      </c>
      <c r="AI50" s="40">
        <f t="shared" si="12"/>
        <v>133.77000000000001</v>
      </c>
      <c r="AJ50" s="40">
        <f t="shared" si="13"/>
        <v>156.97499999999999</v>
      </c>
      <c r="AK50" s="40">
        <f t="shared" si="14"/>
        <v>153.8355</v>
      </c>
      <c r="AL50" s="38" t="s">
        <v>26</v>
      </c>
      <c r="AM50" s="39">
        <v>168.5</v>
      </c>
      <c r="AN50" s="40">
        <f t="shared" si="15"/>
        <v>165.13</v>
      </c>
      <c r="AO50" s="40">
        <f t="shared" si="16"/>
        <v>189.89949999999999</v>
      </c>
      <c r="AP50" s="40">
        <f t="shared" si="17"/>
        <v>186.10150999999999</v>
      </c>
      <c r="AQ50" s="38" t="s">
        <v>27</v>
      </c>
      <c r="AR50" s="39">
        <v>203.5</v>
      </c>
      <c r="AS50" s="40">
        <f t="shared" si="18"/>
        <v>199.43</v>
      </c>
      <c r="AT50" s="40">
        <f t="shared" si="19"/>
        <v>234.02499999999998</v>
      </c>
      <c r="AU50" s="40">
        <f t="shared" si="20"/>
        <v>229.34449999999998</v>
      </c>
      <c r="AV50" s="38" t="s">
        <v>28</v>
      </c>
      <c r="AW50" s="39">
        <v>241.5</v>
      </c>
      <c r="AX50" s="40">
        <f t="shared" si="21"/>
        <v>236.67</v>
      </c>
      <c r="AY50" s="40">
        <f t="shared" si="22"/>
        <v>277.72499999999997</v>
      </c>
      <c r="AZ50" s="40">
        <f t="shared" si="23"/>
        <v>272.17049999999995</v>
      </c>
      <c r="BA50" s="38" t="s">
        <v>29</v>
      </c>
      <c r="BB50" s="39">
        <v>289.5</v>
      </c>
      <c r="BC50" s="40">
        <f t="shared" si="24"/>
        <v>283.70999999999998</v>
      </c>
      <c r="BD50" s="40">
        <f t="shared" si="25"/>
        <v>332.92499999999995</v>
      </c>
      <c r="BE50" s="40">
        <f t="shared" si="26"/>
        <v>326.26649999999995</v>
      </c>
      <c r="BF50" s="38" t="s">
        <v>30</v>
      </c>
      <c r="BG50" s="39">
        <v>391.5</v>
      </c>
      <c r="BH50" s="40">
        <f t="shared" si="27"/>
        <v>383.67</v>
      </c>
      <c r="BI50" s="40">
        <f t="shared" si="28"/>
        <v>450.22499999999997</v>
      </c>
      <c r="BJ50" s="40">
        <f t="shared" si="29"/>
        <v>441.22049999999996</v>
      </c>
      <c r="BK50" s="38" t="s">
        <v>31</v>
      </c>
      <c r="BL50" s="39">
        <v>506.5</v>
      </c>
      <c r="BM50" s="40">
        <f t="shared" si="30"/>
        <v>496.37</v>
      </c>
      <c r="BN50" s="40">
        <f t="shared" si="31"/>
        <v>582.47499999999991</v>
      </c>
      <c r="BO50" s="40">
        <f t="shared" si="32"/>
        <v>570.82549999999992</v>
      </c>
      <c r="BP50" s="38" t="s">
        <v>32</v>
      </c>
      <c r="BQ50" s="39">
        <v>671.5</v>
      </c>
      <c r="BR50" s="40">
        <f t="shared" si="33"/>
        <v>658.06999999999994</v>
      </c>
      <c r="BS50" s="40">
        <f t="shared" si="34"/>
        <v>772.22499999999991</v>
      </c>
      <c r="BT50" s="40">
        <f t="shared" si="35"/>
        <v>756.78049999999985</v>
      </c>
      <c r="BU50" s="38" t="s">
        <v>33</v>
      </c>
      <c r="BV50" s="39">
        <v>906.5</v>
      </c>
      <c r="BW50" s="40">
        <f t="shared" si="36"/>
        <v>888.37</v>
      </c>
      <c r="BX50" s="40">
        <f t="shared" si="37"/>
        <v>1042.4749999999999</v>
      </c>
      <c r="BY50" s="40">
        <f t="shared" si="38"/>
        <v>1021.6254999999999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49999999999999" customHeight="1" x14ac:dyDescent="0.35">
      <c r="A51" s="38" t="s">
        <v>18</v>
      </c>
      <c r="B51" s="38" t="s">
        <v>3</v>
      </c>
      <c r="C51" s="38" t="s">
        <v>19</v>
      </c>
      <c r="D51" s="39">
        <f>D50-3.1</f>
        <v>11.4</v>
      </c>
      <c r="E51" s="40">
        <f t="shared" si="0"/>
        <v>11.172000000000001</v>
      </c>
      <c r="F51" s="40">
        <f t="shared" si="1"/>
        <v>13.11</v>
      </c>
      <c r="G51" s="39">
        <f t="shared" si="90"/>
        <v>12.847799999999999</v>
      </c>
      <c r="H51" s="38" t="s">
        <v>20</v>
      </c>
      <c r="I51" s="39">
        <f>I50-3.1</f>
        <v>26.9</v>
      </c>
      <c r="J51" s="39">
        <f t="shared" si="2"/>
        <v>26.361999999999998</v>
      </c>
      <c r="K51" s="40">
        <f t="shared" si="3"/>
        <v>30.934999999999995</v>
      </c>
      <c r="L51" s="39">
        <f t="shared" si="91"/>
        <v>30.316299999999995</v>
      </c>
      <c r="M51" s="38" t="s">
        <v>21</v>
      </c>
      <c r="N51" s="39">
        <f>N50-3.1</f>
        <v>44.4</v>
      </c>
      <c r="O51" s="39">
        <f t="shared" si="4"/>
        <v>43.512</v>
      </c>
      <c r="P51" s="40">
        <f t="shared" si="5"/>
        <v>51.059999999999995</v>
      </c>
      <c r="Q51" s="39">
        <f t="shared" si="92"/>
        <v>50.038799999999995</v>
      </c>
      <c r="R51" s="38" t="s">
        <v>22</v>
      </c>
      <c r="S51" s="39">
        <f>S50-3.1</f>
        <v>64.400000000000006</v>
      </c>
      <c r="T51" s="39">
        <f t="shared" si="6"/>
        <v>63.112000000000002</v>
      </c>
      <c r="U51" s="39">
        <f t="shared" si="7"/>
        <v>74.06</v>
      </c>
      <c r="V51" s="39">
        <f t="shared" si="93"/>
        <v>72.578800000000001</v>
      </c>
      <c r="W51" s="38" t="s">
        <v>23</v>
      </c>
      <c r="X51" s="39">
        <f>X50-3.1</f>
        <v>85.4</v>
      </c>
      <c r="Y51" s="39">
        <f t="shared" si="8"/>
        <v>83.692000000000007</v>
      </c>
      <c r="Z51" s="40">
        <f t="shared" si="9"/>
        <v>98.21</v>
      </c>
      <c r="AA51" s="39">
        <f t="shared" si="94"/>
        <v>96.245799999999988</v>
      </c>
      <c r="AB51" s="38" t="s">
        <v>24</v>
      </c>
      <c r="AC51" s="39">
        <f>AC50-3.1</f>
        <v>107.4</v>
      </c>
      <c r="AD51" s="39">
        <f t="shared" si="10"/>
        <v>105.25200000000001</v>
      </c>
      <c r="AE51" s="40">
        <f t="shared" si="11"/>
        <v>123.50999999999999</v>
      </c>
      <c r="AF51" s="39">
        <f t="shared" si="95"/>
        <v>121.03979999999999</v>
      </c>
      <c r="AG51" s="38" t="s">
        <v>25</v>
      </c>
      <c r="AH51" s="39">
        <f>AH50-3.1</f>
        <v>133.4</v>
      </c>
      <c r="AI51" s="40">
        <f t="shared" si="12"/>
        <v>130.732</v>
      </c>
      <c r="AJ51" s="40">
        <f t="shared" si="13"/>
        <v>153.41</v>
      </c>
      <c r="AK51" s="40">
        <f t="shared" si="14"/>
        <v>150.34180000000001</v>
      </c>
      <c r="AL51" s="38" t="s">
        <v>26</v>
      </c>
      <c r="AM51" s="39">
        <f>AM50-3.1</f>
        <v>165.4</v>
      </c>
      <c r="AN51" s="40">
        <f t="shared" si="15"/>
        <v>162.09200000000001</v>
      </c>
      <c r="AO51" s="40">
        <f t="shared" si="16"/>
        <v>186.4058</v>
      </c>
      <c r="AP51" s="40">
        <f t="shared" si="17"/>
        <v>182.677684</v>
      </c>
      <c r="AQ51" s="38" t="s">
        <v>27</v>
      </c>
      <c r="AR51" s="39">
        <f>AR50-3.1</f>
        <v>200.4</v>
      </c>
      <c r="AS51" s="40">
        <f t="shared" si="18"/>
        <v>196.392</v>
      </c>
      <c r="AT51" s="40">
        <f t="shared" si="19"/>
        <v>230.45999999999998</v>
      </c>
      <c r="AU51" s="40">
        <f t="shared" si="20"/>
        <v>225.85079999999996</v>
      </c>
      <c r="AV51" s="38" t="s">
        <v>28</v>
      </c>
      <c r="AW51" s="39">
        <f>AW50-3.1</f>
        <v>238.4</v>
      </c>
      <c r="AX51" s="40">
        <f t="shared" si="21"/>
        <v>233.63200000000001</v>
      </c>
      <c r="AY51" s="40">
        <f t="shared" si="22"/>
        <v>274.15999999999997</v>
      </c>
      <c r="AZ51" s="40">
        <f t="shared" si="23"/>
        <v>268.67679999999996</v>
      </c>
      <c r="BA51" s="38" t="s">
        <v>29</v>
      </c>
      <c r="BB51" s="39">
        <f>BB50-3.1</f>
        <v>286.39999999999998</v>
      </c>
      <c r="BC51" s="40">
        <f t="shared" si="24"/>
        <v>280.67199999999997</v>
      </c>
      <c r="BD51" s="40">
        <f t="shared" si="25"/>
        <v>329.35999999999996</v>
      </c>
      <c r="BE51" s="40">
        <f t="shared" si="26"/>
        <v>322.77279999999996</v>
      </c>
      <c r="BF51" s="38" t="s">
        <v>30</v>
      </c>
      <c r="BG51" s="39">
        <f>BG50-3.1</f>
        <v>388.4</v>
      </c>
      <c r="BH51" s="40">
        <f t="shared" si="27"/>
        <v>380.63199999999995</v>
      </c>
      <c r="BI51" s="40">
        <f t="shared" si="28"/>
        <v>446.65999999999991</v>
      </c>
      <c r="BJ51" s="40">
        <f t="shared" si="29"/>
        <v>437.72679999999991</v>
      </c>
      <c r="BK51" s="38" t="s">
        <v>31</v>
      </c>
      <c r="BL51" s="39">
        <f>BL50-3.1</f>
        <v>503.4</v>
      </c>
      <c r="BM51" s="40">
        <f t="shared" si="30"/>
        <v>493.33199999999999</v>
      </c>
      <c r="BN51" s="40">
        <f t="shared" si="31"/>
        <v>578.91</v>
      </c>
      <c r="BO51" s="40">
        <f t="shared" si="32"/>
        <v>567.33179999999993</v>
      </c>
      <c r="BP51" s="38" t="s">
        <v>32</v>
      </c>
      <c r="BQ51" s="39">
        <f>BQ50-3.1</f>
        <v>668.4</v>
      </c>
      <c r="BR51" s="40">
        <f t="shared" si="33"/>
        <v>655.03199999999993</v>
      </c>
      <c r="BS51" s="40">
        <f t="shared" si="34"/>
        <v>768.66</v>
      </c>
      <c r="BT51" s="40">
        <f t="shared" si="35"/>
        <v>753.28679999999997</v>
      </c>
      <c r="BU51" s="38" t="s">
        <v>33</v>
      </c>
      <c r="BV51" s="39">
        <f>BV50-3.1</f>
        <v>903.4</v>
      </c>
      <c r="BW51" s="40">
        <f t="shared" si="36"/>
        <v>885.33199999999999</v>
      </c>
      <c r="BX51" s="40">
        <f t="shared" si="37"/>
        <v>1038.9099999999999</v>
      </c>
      <c r="BY51" s="40">
        <f t="shared" si="38"/>
        <v>1018.1317999999999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49999999999999" customHeight="1" x14ac:dyDescent="0.35">
      <c r="A52" s="38" t="s">
        <v>18</v>
      </c>
      <c r="B52" s="38" t="s">
        <v>4</v>
      </c>
      <c r="C52" s="38" t="s">
        <v>19</v>
      </c>
      <c r="D52" s="39">
        <f>D51-1.55</f>
        <v>9.85</v>
      </c>
      <c r="E52" s="40">
        <f t="shared" si="0"/>
        <v>9.6529999999999987</v>
      </c>
      <c r="F52" s="40">
        <f t="shared" si="1"/>
        <v>11.327499999999999</v>
      </c>
      <c r="G52" s="39">
        <f t="shared" si="90"/>
        <v>11.100949999999999</v>
      </c>
      <c r="H52" s="38" t="s">
        <v>20</v>
      </c>
      <c r="I52" s="39">
        <f>I51-1.55</f>
        <v>25.349999999999998</v>
      </c>
      <c r="J52" s="39">
        <f t="shared" si="2"/>
        <v>24.842999999999996</v>
      </c>
      <c r="K52" s="40">
        <f t="shared" si="3"/>
        <v>29.152499999999996</v>
      </c>
      <c r="L52" s="39">
        <f t="shared" si="91"/>
        <v>28.569449999999996</v>
      </c>
      <c r="M52" s="38" t="s">
        <v>21</v>
      </c>
      <c r="N52" s="39">
        <f>N51-1.55</f>
        <v>42.85</v>
      </c>
      <c r="O52" s="39">
        <f t="shared" si="4"/>
        <v>41.993000000000002</v>
      </c>
      <c r="P52" s="40">
        <f t="shared" si="5"/>
        <v>49.277499999999996</v>
      </c>
      <c r="Q52" s="39">
        <f t="shared" si="92"/>
        <v>48.291949999999993</v>
      </c>
      <c r="R52" s="38" t="s">
        <v>22</v>
      </c>
      <c r="S52" s="39">
        <f>S51-1.55</f>
        <v>62.850000000000009</v>
      </c>
      <c r="T52" s="39">
        <f t="shared" si="6"/>
        <v>61.593000000000011</v>
      </c>
      <c r="U52" s="39">
        <f t="shared" si="7"/>
        <v>72.277500000000003</v>
      </c>
      <c r="V52" s="39">
        <f t="shared" si="93"/>
        <v>70.831950000000006</v>
      </c>
      <c r="W52" s="38" t="s">
        <v>23</v>
      </c>
      <c r="X52" s="39">
        <f>X51-1.55</f>
        <v>83.850000000000009</v>
      </c>
      <c r="Y52" s="39">
        <f t="shared" si="8"/>
        <v>82.173000000000002</v>
      </c>
      <c r="Z52" s="40">
        <f t="shared" si="9"/>
        <v>96.427500000000009</v>
      </c>
      <c r="AA52" s="39">
        <f t="shared" si="94"/>
        <v>94.498950000000008</v>
      </c>
      <c r="AB52" s="38" t="s">
        <v>24</v>
      </c>
      <c r="AC52" s="39">
        <f>AC51-1.55</f>
        <v>105.85000000000001</v>
      </c>
      <c r="AD52" s="39">
        <f t="shared" si="10"/>
        <v>103.733</v>
      </c>
      <c r="AE52" s="40">
        <f t="shared" si="11"/>
        <v>121.72750000000001</v>
      </c>
      <c r="AF52" s="39">
        <f t="shared" si="95"/>
        <v>119.29295</v>
      </c>
      <c r="AG52" s="38" t="s">
        <v>25</v>
      </c>
      <c r="AH52" s="39">
        <f>AH51-1.55</f>
        <v>131.85</v>
      </c>
      <c r="AI52" s="40">
        <f t="shared" si="12"/>
        <v>129.21299999999999</v>
      </c>
      <c r="AJ52" s="40">
        <f t="shared" si="13"/>
        <v>151.62749999999997</v>
      </c>
      <c r="AK52" s="40">
        <f t="shared" si="14"/>
        <v>148.59494999999995</v>
      </c>
      <c r="AL52" s="38" t="s">
        <v>26</v>
      </c>
      <c r="AM52" s="39">
        <f>AM51-1.55</f>
        <v>163.85</v>
      </c>
      <c r="AN52" s="40">
        <f t="shared" si="15"/>
        <v>160.57299999999998</v>
      </c>
      <c r="AO52" s="40">
        <f t="shared" si="16"/>
        <v>184.65894999999995</v>
      </c>
      <c r="AP52" s="40">
        <f t="shared" si="17"/>
        <v>180.96577099999993</v>
      </c>
      <c r="AQ52" s="38" t="s">
        <v>27</v>
      </c>
      <c r="AR52" s="39">
        <f>AR51-1.55</f>
        <v>198.85</v>
      </c>
      <c r="AS52" s="40">
        <f t="shared" si="18"/>
        <v>194.87299999999999</v>
      </c>
      <c r="AT52" s="40">
        <f t="shared" si="19"/>
        <v>228.67749999999998</v>
      </c>
      <c r="AU52" s="40">
        <f t="shared" si="20"/>
        <v>224.10394999999997</v>
      </c>
      <c r="AV52" s="38" t="s">
        <v>28</v>
      </c>
      <c r="AW52" s="39">
        <f>AW51-1.55</f>
        <v>236.85</v>
      </c>
      <c r="AX52" s="40">
        <f t="shared" si="21"/>
        <v>232.113</v>
      </c>
      <c r="AY52" s="40">
        <f t="shared" si="22"/>
        <v>272.3775</v>
      </c>
      <c r="AZ52" s="40">
        <f t="shared" si="23"/>
        <v>266.92995000000002</v>
      </c>
      <c r="BA52" s="38" t="s">
        <v>29</v>
      </c>
      <c r="BB52" s="39">
        <f>BB51-1.55</f>
        <v>284.84999999999997</v>
      </c>
      <c r="BC52" s="40">
        <f t="shared" si="24"/>
        <v>279.15299999999996</v>
      </c>
      <c r="BD52" s="40">
        <f t="shared" si="25"/>
        <v>327.57749999999993</v>
      </c>
      <c r="BE52" s="40">
        <f t="shared" si="26"/>
        <v>321.02594999999991</v>
      </c>
      <c r="BF52" s="38" t="s">
        <v>30</v>
      </c>
      <c r="BG52" s="39">
        <f>BG51-1.55</f>
        <v>386.84999999999997</v>
      </c>
      <c r="BH52" s="40">
        <f t="shared" si="27"/>
        <v>379.11299999999994</v>
      </c>
      <c r="BI52" s="40">
        <f t="shared" si="28"/>
        <v>444.87749999999994</v>
      </c>
      <c r="BJ52" s="40">
        <f t="shared" si="29"/>
        <v>435.97994999999992</v>
      </c>
      <c r="BK52" s="38" t="s">
        <v>31</v>
      </c>
      <c r="BL52" s="39">
        <f>BL51-1.55</f>
        <v>501.84999999999997</v>
      </c>
      <c r="BM52" s="40">
        <f t="shared" si="30"/>
        <v>491.81299999999993</v>
      </c>
      <c r="BN52" s="40">
        <f t="shared" si="31"/>
        <v>577.12749999999994</v>
      </c>
      <c r="BO52" s="40">
        <f t="shared" si="32"/>
        <v>565.58494999999994</v>
      </c>
      <c r="BP52" s="38" t="s">
        <v>32</v>
      </c>
      <c r="BQ52" s="39">
        <f>BQ51-1.55</f>
        <v>666.85</v>
      </c>
      <c r="BR52" s="40">
        <f t="shared" si="33"/>
        <v>653.51300000000003</v>
      </c>
      <c r="BS52" s="40">
        <f t="shared" si="34"/>
        <v>766.87749999999994</v>
      </c>
      <c r="BT52" s="40">
        <f t="shared" si="35"/>
        <v>751.53994999999998</v>
      </c>
      <c r="BU52" s="38" t="s">
        <v>33</v>
      </c>
      <c r="BV52" s="39">
        <f>BV51-1.55</f>
        <v>901.85</v>
      </c>
      <c r="BW52" s="40">
        <f t="shared" si="36"/>
        <v>883.81299999999999</v>
      </c>
      <c r="BX52" s="40">
        <f t="shared" si="37"/>
        <v>1037.1275000000001</v>
      </c>
      <c r="BY52" s="40">
        <f t="shared" si="38"/>
        <v>1016.38495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49999999999999" customHeight="1" x14ac:dyDescent="0.35">
      <c r="A53" s="38" t="s">
        <v>18</v>
      </c>
      <c r="B53" s="38" t="s">
        <v>5</v>
      </c>
      <c r="C53" s="38" t="s">
        <v>19</v>
      </c>
      <c r="D53" s="39">
        <f t="shared" ref="D53:D54" si="186">D52-1.55</f>
        <v>8.2999999999999989</v>
      </c>
      <c r="E53" s="40">
        <f t="shared" si="0"/>
        <v>8.1339999999999986</v>
      </c>
      <c r="F53" s="40">
        <f t="shared" si="1"/>
        <v>9.5449999999999982</v>
      </c>
      <c r="G53" s="39">
        <f t="shared" si="90"/>
        <v>9.3540999999999972</v>
      </c>
      <c r="H53" s="38" t="s">
        <v>20</v>
      </c>
      <c r="I53" s="39">
        <f t="shared" ref="I53:I54" si="187">I52-1.55</f>
        <v>23.799999999999997</v>
      </c>
      <c r="J53" s="39">
        <f t="shared" si="2"/>
        <v>23.323999999999998</v>
      </c>
      <c r="K53" s="40">
        <f t="shared" si="3"/>
        <v>27.369999999999994</v>
      </c>
      <c r="L53" s="39">
        <f t="shared" si="91"/>
        <v>26.822599999999994</v>
      </c>
      <c r="M53" s="38" t="s">
        <v>21</v>
      </c>
      <c r="N53" s="39">
        <f t="shared" ref="N53:N54" si="188">N52-1.55</f>
        <v>41.300000000000004</v>
      </c>
      <c r="O53" s="39">
        <f t="shared" si="4"/>
        <v>40.474000000000004</v>
      </c>
      <c r="P53" s="40">
        <f t="shared" si="5"/>
        <v>47.495000000000005</v>
      </c>
      <c r="Q53" s="39">
        <f t="shared" si="92"/>
        <v>46.545100000000005</v>
      </c>
      <c r="R53" s="38" t="s">
        <v>22</v>
      </c>
      <c r="S53" s="39">
        <f t="shared" ref="S53:S54" si="189">S52-1.55</f>
        <v>61.300000000000011</v>
      </c>
      <c r="T53" s="39">
        <f t="shared" si="6"/>
        <v>60.074000000000012</v>
      </c>
      <c r="U53" s="39">
        <f t="shared" si="7"/>
        <v>70.495000000000005</v>
      </c>
      <c r="V53" s="39">
        <f t="shared" si="93"/>
        <v>69.085099999999997</v>
      </c>
      <c r="W53" s="38" t="s">
        <v>23</v>
      </c>
      <c r="X53" s="39">
        <f t="shared" ref="X53:X54" si="190">X52-1.55</f>
        <v>82.300000000000011</v>
      </c>
      <c r="Y53" s="39">
        <f t="shared" si="8"/>
        <v>80.654000000000011</v>
      </c>
      <c r="Z53" s="40">
        <f t="shared" si="9"/>
        <v>94.64500000000001</v>
      </c>
      <c r="AA53" s="39">
        <f t="shared" si="94"/>
        <v>92.752100000000013</v>
      </c>
      <c r="AB53" s="38" t="s">
        <v>24</v>
      </c>
      <c r="AC53" s="39">
        <f t="shared" ref="AC53:AC54" si="191">AC52-1.55</f>
        <v>104.30000000000001</v>
      </c>
      <c r="AD53" s="39">
        <f t="shared" si="10"/>
        <v>102.21400000000001</v>
      </c>
      <c r="AE53" s="40">
        <f t="shared" si="11"/>
        <v>119.94500000000001</v>
      </c>
      <c r="AF53" s="39">
        <f t="shared" si="95"/>
        <v>117.54610000000001</v>
      </c>
      <c r="AG53" s="38" t="s">
        <v>25</v>
      </c>
      <c r="AH53" s="39">
        <f t="shared" ref="AH53:AH54" si="192">AH52-1.55</f>
        <v>130.29999999999998</v>
      </c>
      <c r="AI53" s="40">
        <f t="shared" si="12"/>
        <v>127.69399999999997</v>
      </c>
      <c r="AJ53" s="40">
        <f t="shared" si="13"/>
        <v>149.84499999999997</v>
      </c>
      <c r="AK53" s="40">
        <f t="shared" si="14"/>
        <v>146.84809999999996</v>
      </c>
      <c r="AL53" s="38" t="s">
        <v>26</v>
      </c>
      <c r="AM53" s="39">
        <f t="shared" ref="AM53:AM54" si="193">AM52-1.55</f>
        <v>162.29999999999998</v>
      </c>
      <c r="AN53" s="40">
        <f t="shared" si="15"/>
        <v>159.05399999999997</v>
      </c>
      <c r="AO53" s="40">
        <f t="shared" si="16"/>
        <v>182.91209999999995</v>
      </c>
      <c r="AP53" s="40">
        <f t="shared" si="17"/>
        <v>179.25385799999995</v>
      </c>
      <c r="AQ53" s="38" t="s">
        <v>27</v>
      </c>
      <c r="AR53" s="39">
        <f t="shared" ref="AR53:AR54" si="194">AR52-1.55</f>
        <v>197.29999999999998</v>
      </c>
      <c r="AS53" s="40">
        <f t="shared" si="18"/>
        <v>193.35399999999998</v>
      </c>
      <c r="AT53" s="40">
        <f t="shared" si="19"/>
        <v>226.89499999999995</v>
      </c>
      <c r="AU53" s="40">
        <f t="shared" si="20"/>
        <v>222.35709999999995</v>
      </c>
      <c r="AV53" s="38" t="s">
        <v>28</v>
      </c>
      <c r="AW53" s="39">
        <f t="shared" ref="AW53:AW54" si="195">AW52-1.55</f>
        <v>235.29999999999998</v>
      </c>
      <c r="AX53" s="40">
        <f t="shared" si="21"/>
        <v>230.59399999999997</v>
      </c>
      <c r="AY53" s="40">
        <f t="shared" si="22"/>
        <v>270.59499999999997</v>
      </c>
      <c r="AZ53" s="40">
        <f t="shared" si="23"/>
        <v>265.18309999999997</v>
      </c>
      <c r="BA53" s="38" t="s">
        <v>29</v>
      </c>
      <c r="BB53" s="39">
        <f t="shared" ref="BB53:BB54" si="196">BB52-1.55</f>
        <v>283.29999999999995</v>
      </c>
      <c r="BC53" s="40">
        <f t="shared" si="24"/>
        <v>277.63399999999996</v>
      </c>
      <c r="BD53" s="40">
        <f t="shared" si="25"/>
        <v>325.7949999999999</v>
      </c>
      <c r="BE53" s="40">
        <f t="shared" si="26"/>
        <v>319.27909999999991</v>
      </c>
      <c r="BF53" s="38" t="s">
        <v>30</v>
      </c>
      <c r="BG53" s="39">
        <f t="shared" ref="BG53:BG54" si="197">BG52-1.55</f>
        <v>385.29999999999995</v>
      </c>
      <c r="BH53" s="40">
        <f t="shared" si="27"/>
        <v>377.59399999999994</v>
      </c>
      <c r="BI53" s="40">
        <f t="shared" si="28"/>
        <v>443.09499999999991</v>
      </c>
      <c r="BJ53" s="40">
        <f t="shared" si="29"/>
        <v>434.23309999999992</v>
      </c>
      <c r="BK53" s="38" t="s">
        <v>31</v>
      </c>
      <c r="BL53" s="39">
        <f t="shared" ref="BL53:BL54" si="198">BL52-1.55</f>
        <v>500.29999999999995</v>
      </c>
      <c r="BM53" s="40">
        <f t="shared" si="30"/>
        <v>490.29399999999993</v>
      </c>
      <c r="BN53" s="40">
        <f t="shared" si="31"/>
        <v>575.34499999999991</v>
      </c>
      <c r="BO53" s="40">
        <f t="shared" si="32"/>
        <v>563.83809999999994</v>
      </c>
      <c r="BP53" s="38" t="s">
        <v>32</v>
      </c>
      <c r="BQ53" s="39">
        <f t="shared" ref="BQ53:BQ54" si="199">BQ52-1.55</f>
        <v>665.30000000000007</v>
      </c>
      <c r="BR53" s="40">
        <f t="shared" si="33"/>
        <v>651.99400000000003</v>
      </c>
      <c r="BS53" s="40">
        <f t="shared" si="34"/>
        <v>765.09500000000003</v>
      </c>
      <c r="BT53" s="40">
        <f t="shared" si="35"/>
        <v>749.79309999999998</v>
      </c>
      <c r="BU53" s="38" t="s">
        <v>33</v>
      </c>
      <c r="BV53" s="39">
        <f t="shared" ref="BV53:BV54" si="200">BV52-1.55</f>
        <v>900.30000000000007</v>
      </c>
      <c r="BW53" s="40">
        <f t="shared" si="36"/>
        <v>882.2940000000001</v>
      </c>
      <c r="BX53" s="40">
        <f t="shared" si="37"/>
        <v>1035.345</v>
      </c>
      <c r="BY53" s="40">
        <f t="shared" si="38"/>
        <v>1014.6381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49999999999999" customHeight="1" x14ac:dyDescent="0.35">
      <c r="A54" s="38" t="s">
        <v>18</v>
      </c>
      <c r="B54" s="38" t="s">
        <v>6</v>
      </c>
      <c r="C54" s="38" t="s">
        <v>19</v>
      </c>
      <c r="D54" s="39">
        <f t="shared" si="186"/>
        <v>6.7499999999999991</v>
      </c>
      <c r="E54" s="40">
        <f t="shared" si="0"/>
        <v>6.6149999999999993</v>
      </c>
      <c r="F54" s="40">
        <f t="shared" si="1"/>
        <v>7.7624999999999984</v>
      </c>
      <c r="G54" s="39">
        <f t="shared" si="90"/>
        <v>7.6072499999999987</v>
      </c>
      <c r="H54" s="38" t="s">
        <v>20</v>
      </c>
      <c r="I54" s="39">
        <f t="shared" si="187"/>
        <v>22.249999999999996</v>
      </c>
      <c r="J54" s="39">
        <f t="shared" si="2"/>
        <v>21.804999999999996</v>
      </c>
      <c r="K54" s="40">
        <f t="shared" si="3"/>
        <v>25.587499999999995</v>
      </c>
      <c r="L54" s="39">
        <f t="shared" si="91"/>
        <v>25.075749999999996</v>
      </c>
      <c r="M54" s="38" t="s">
        <v>21</v>
      </c>
      <c r="N54" s="39">
        <f t="shared" si="188"/>
        <v>39.750000000000007</v>
      </c>
      <c r="O54" s="39">
        <f t="shared" si="4"/>
        <v>38.955000000000005</v>
      </c>
      <c r="P54" s="40">
        <f t="shared" si="5"/>
        <v>45.712500000000006</v>
      </c>
      <c r="Q54" s="39">
        <f t="shared" si="92"/>
        <v>44.798250000000003</v>
      </c>
      <c r="R54" s="38" t="s">
        <v>22</v>
      </c>
      <c r="S54" s="39">
        <f t="shared" si="189"/>
        <v>59.750000000000014</v>
      </c>
      <c r="T54" s="39">
        <f t="shared" si="6"/>
        <v>58.555000000000014</v>
      </c>
      <c r="U54" s="39">
        <f t="shared" si="7"/>
        <v>68.712500000000006</v>
      </c>
      <c r="V54" s="39">
        <f t="shared" si="93"/>
        <v>67.338250000000002</v>
      </c>
      <c r="W54" s="38" t="s">
        <v>23</v>
      </c>
      <c r="X54" s="39">
        <f t="shared" si="190"/>
        <v>80.750000000000014</v>
      </c>
      <c r="Y54" s="39">
        <f t="shared" si="8"/>
        <v>79.135000000000019</v>
      </c>
      <c r="Z54" s="40">
        <f t="shared" si="9"/>
        <v>92.862500000000011</v>
      </c>
      <c r="AA54" s="39">
        <f t="shared" si="94"/>
        <v>91.005250000000004</v>
      </c>
      <c r="AB54" s="38" t="s">
        <v>24</v>
      </c>
      <c r="AC54" s="39">
        <f t="shared" si="191"/>
        <v>102.75000000000001</v>
      </c>
      <c r="AD54" s="39">
        <f t="shared" si="10"/>
        <v>100.69500000000001</v>
      </c>
      <c r="AE54" s="40">
        <f t="shared" si="11"/>
        <v>118.16250000000001</v>
      </c>
      <c r="AF54" s="39">
        <f t="shared" si="95"/>
        <v>115.79925</v>
      </c>
      <c r="AG54" s="38" t="s">
        <v>25</v>
      </c>
      <c r="AH54" s="39">
        <f t="shared" si="192"/>
        <v>128.74999999999997</v>
      </c>
      <c r="AI54" s="40">
        <f t="shared" si="12"/>
        <v>126.17499999999997</v>
      </c>
      <c r="AJ54" s="40">
        <f t="shared" si="13"/>
        <v>148.06249999999994</v>
      </c>
      <c r="AK54" s="40">
        <f t="shared" si="14"/>
        <v>145.10124999999994</v>
      </c>
      <c r="AL54" s="38" t="s">
        <v>26</v>
      </c>
      <c r="AM54" s="39">
        <f t="shared" si="193"/>
        <v>160.74999999999997</v>
      </c>
      <c r="AN54" s="40">
        <f t="shared" si="15"/>
        <v>157.53499999999997</v>
      </c>
      <c r="AO54" s="40">
        <f t="shared" si="16"/>
        <v>181.16524999999996</v>
      </c>
      <c r="AP54" s="40">
        <f t="shared" si="17"/>
        <v>177.54194499999994</v>
      </c>
      <c r="AQ54" s="38" t="s">
        <v>27</v>
      </c>
      <c r="AR54" s="39">
        <f t="shared" si="194"/>
        <v>195.74999999999997</v>
      </c>
      <c r="AS54" s="40">
        <f t="shared" si="18"/>
        <v>191.83499999999998</v>
      </c>
      <c r="AT54" s="40">
        <f t="shared" si="19"/>
        <v>225.11249999999995</v>
      </c>
      <c r="AU54" s="40">
        <f t="shared" si="20"/>
        <v>220.61024999999995</v>
      </c>
      <c r="AV54" s="38" t="s">
        <v>28</v>
      </c>
      <c r="AW54" s="39">
        <f t="shared" si="195"/>
        <v>233.74999999999997</v>
      </c>
      <c r="AX54" s="40">
        <f t="shared" si="21"/>
        <v>229.07499999999996</v>
      </c>
      <c r="AY54" s="40">
        <f t="shared" si="22"/>
        <v>268.81249999999994</v>
      </c>
      <c r="AZ54" s="40">
        <f t="shared" si="23"/>
        <v>263.43624999999992</v>
      </c>
      <c r="BA54" s="38" t="s">
        <v>29</v>
      </c>
      <c r="BB54" s="39">
        <f t="shared" si="196"/>
        <v>281.74999999999994</v>
      </c>
      <c r="BC54" s="40">
        <f t="shared" si="24"/>
        <v>276.11499999999995</v>
      </c>
      <c r="BD54" s="40">
        <f t="shared" si="25"/>
        <v>324.01249999999993</v>
      </c>
      <c r="BE54" s="40">
        <f t="shared" si="26"/>
        <v>317.53224999999992</v>
      </c>
      <c r="BF54" s="38" t="s">
        <v>30</v>
      </c>
      <c r="BG54" s="39">
        <f t="shared" si="197"/>
        <v>383.74999999999994</v>
      </c>
      <c r="BH54" s="40">
        <f t="shared" si="27"/>
        <v>376.07499999999993</v>
      </c>
      <c r="BI54" s="40">
        <f t="shared" si="28"/>
        <v>441.31249999999989</v>
      </c>
      <c r="BJ54" s="40">
        <f t="shared" si="29"/>
        <v>432.48624999999987</v>
      </c>
      <c r="BK54" s="38" t="s">
        <v>31</v>
      </c>
      <c r="BL54" s="39">
        <f t="shared" si="198"/>
        <v>498.74999999999994</v>
      </c>
      <c r="BM54" s="40">
        <f t="shared" si="30"/>
        <v>488.77499999999992</v>
      </c>
      <c r="BN54" s="40">
        <f t="shared" si="31"/>
        <v>573.56249999999989</v>
      </c>
      <c r="BO54" s="40">
        <f t="shared" si="32"/>
        <v>562.09124999999983</v>
      </c>
      <c r="BP54" s="38" t="s">
        <v>32</v>
      </c>
      <c r="BQ54" s="39">
        <f t="shared" si="199"/>
        <v>663.75000000000011</v>
      </c>
      <c r="BR54" s="40">
        <f t="shared" si="33"/>
        <v>650.47500000000014</v>
      </c>
      <c r="BS54" s="40">
        <f t="shared" si="34"/>
        <v>763.31250000000011</v>
      </c>
      <c r="BT54" s="40">
        <f t="shared" si="35"/>
        <v>748.0462500000001</v>
      </c>
      <c r="BU54" s="38" t="s">
        <v>33</v>
      </c>
      <c r="BV54" s="39">
        <f t="shared" si="200"/>
        <v>898.75000000000011</v>
      </c>
      <c r="BW54" s="40">
        <f t="shared" si="36"/>
        <v>880.77500000000009</v>
      </c>
      <c r="BX54" s="40">
        <f t="shared" si="37"/>
        <v>1033.5625</v>
      </c>
      <c r="BY54" s="40">
        <f t="shared" si="38"/>
        <v>1012.89125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49999999999999" customHeight="1" x14ac:dyDescent="0.35">
      <c r="A55" s="17" t="s">
        <v>19</v>
      </c>
      <c r="B55" s="17" t="s">
        <v>1</v>
      </c>
      <c r="C55" s="17" t="s">
        <v>20</v>
      </c>
      <c r="D55" s="34">
        <v>15.5</v>
      </c>
      <c r="E55" s="18">
        <f t="shared" si="0"/>
        <v>15.19</v>
      </c>
      <c r="F55" s="18">
        <f t="shared" si="1"/>
        <v>17.824999999999999</v>
      </c>
      <c r="G55" s="18">
        <f t="shared" si="90"/>
        <v>17.468499999999999</v>
      </c>
      <c r="H55" s="17" t="s">
        <v>21</v>
      </c>
      <c r="I55" s="34">
        <v>33</v>
      </c>
      <c r="J55" s="18">
        <f t="shared" si="2"/>
        <v>32.339999999999996</v>
      </c>
      <c r="K55" s="18">
        <f t="shared" si="3"/>
        <v>37.949999999999996</v>
      </c>
      <c r="L55" s="18">
        <f t="shared" si="91"/>
        <v>37.190999999999995</v>
      </c>
      <c r="M55" s="17" t="s">
        <v>22</v>
      </c>
      <c r="N55" s="34">
        <v>53</v>
      </c>
      <c r="O55" s="18">
        <f t="shared" si="4"/>
        <v>51.94</v>
      </c>
      <c r="P55" s="18">
        <f t="shared" si="5"/>
        <v>60.949999999999996</v>
      </c>
      <c r="Q55" s="18">
        <f t="shared" si="92"/>
        <v>59.730999999999995</v>
      </c>
      <c r="R55" s="17" t="s">
        <v>23</v>
      </c>
      <c r="S55" s="34">
        <v>74</v>
      </c>
      <c r="T55" s="18">
        <f t="shared" si="6"/>
        <v>72.52</v>
      </c>
      <c r="U55" s="18">
        <f t="shared" si="7"/>
        <v>85.1</v>
      </c>
      <c r="V55" s="18">
        <f t="shared" si="93"/>
        <v>83.397999999999996</v>
      </c>
      <c r="W55" s="17" t="s">
        <v>24</v>
      </c>
      <c r="X55" s="34">
        <v>96</v>
      </c>
      <c r="Y55" s="18">
        <f t="shared" si="8"/>
        <v>94.08</v>
      </c>
      <c r="Z55" s="18">
        <f t="shared" si="9"/>
        <v>110.39999999999999</v>
      </c>
      <c r="AA55" s="18">
        <f t="shared" si="94"/>
        <v>108.19199999999999</v>
      </c>
      <c r="AB55" s="17" t="s">
        <v>25</v>
      </c>
      <c r="AC55" s="34">
        <v>122</v>
      </c>
      <c r="AD55" s="18">
        <f t="shared" si="10"/>
        <v>119.56</v>
      </c>
      <c r="AE55" s="18">
        <f t="shared" si="11"/>
        <v>140.29999999999998</v>
      </c>
      <c r="AF55" s="18">
        <f t="shared" si="95"/>
        <v>137.49399999999997</v>
      </c>
      <c r="AG55" s="17" t="s">
        <v>26</v>
      </c>
      <c r="AH55" s="34">
        <v>154</v>
      </c>
      <c r="AI55" s="18">
        <f t="shared" si="12"/>
        <v>150.91999999999999</v>
      </c>
      <c r="AJ55" s="18">
        <f t="shared" si="13"/>
        <v>177.1</v>
      </c>
      <c r="AK55" s="18">
        <f t="shared" si="14"/>
        <v>173.55799999999999</v>
      </c>
      <c r="AL55" s="17" t="s">
        <v>27</v>
      </c>
      <c r="AM55" s="34">
        <v>189</v>
      </c>
      <c r="AN55" s="18">
        <f t="shared" si="15"/>
        <v>185.22</v>
      </c>
      <c r="AO55" s="18">
        <f t="shared" si="16"/>
        <v>213.00299999999999</v>
      </c>
      <c r="AP55" s="18">
        <f t="shared" si="17"/>
        <v>208.74293999999998</v>
      </c>
      <c r="AQ55" s="17" t="s">
        <v>28</v>
      </c>
      <c r="AR55" s="34">
        <v>227</v>
      </c>
      <c r="AS55" s="18">
        <f t="shared" si="18"/>
        <v>222.46</v>
      </c>
      <c r="AT55" s="18">
        <f t="shared" si="19"/>
        <v>261.04999999999995</v>
      </c>
      <c r="AU55" s="18">
        <f t="shared" si="20"/>
        <v>255.82899999999995</v>
      </c>
      <c r="AV55" s="17" t="s">
        <v>29</v>
      </c>
      <c r="AW55" s="34">
        <v>275</v>
      </c>
      <c r="AX55" s="18">
        <f t="shared" si="21"/>
        <v>269.5</v>
      </c>
      <c r="AY55" s="18">
        <f t="shared" si="22"/>
        <v>316.25</v>
      </c>
      <c r="AZ55" s="18">
        <f t="shared" si="23"/>
        <v>309.92500000000001</v>
      </c>
      <c r="BA55" s="17" t="s">
        <v>30</v>
      </c>
      <c r="BB55" s="34">
        <v>377</v>
      </c>
      <c r="BC55" s="18">
        <f t="shared" si="24"/>
        <v>369.46</v>
      </c>
      <c r="BD55" s="18">
        <f t="shared" si="25"/>
        <v>433.54999999999995</v>
      </c>
      <c r="BE55" s="18">
        <f t="shared" si="26"/>
        <v>424.87899999999996</v>
      </c>
      <c r="BF55" s="17" t="s">
        <v>31</v>
      </c>
      <c r="BG55" s="34">
        <v>492</v>
      </c>
      <c r="BH55" s="18">
        <f t="shared" si="27"/>
        <v>482.15999999999997</v>
      </c>
      <c r="BI55" s="18">
        <f t="shared" si="28"/>
        <v>565.79999999999995</v>
      </c>
      <c r="BJ55" s="18">
        <f t="shared" si="29"/>
        <v>554.48399999999992</v>
      </c>
      <c r="BK55" s="17" t="s">
        <v>32</v>
      </c>
      <c r="BL55" s="34">
        <v>657</v>
      </c>
      <c r="BM55" s="18">
        <f t="shared" si="30"/>
        <v>643.86</v>
      </c>
      <c r="BN55" s="18">
        <f t="shared" si="31"/>
        <v>755.55</v>
      </c>
      <c r="BO55" s="18">
        <f t="shared" si="32"/>
        <v>740.43899999999996</v>
      </c>
      <c r="BP55" s="17" t="s">
        <v>33</v>
      </c>
      <c r="BQ55" s="34">
        <v>892</v>
      </c>
      <c r="BR55" s="18">
        <f t="shared" si="33"/>
        <v>874.16</v>
      </c>
      <c r="BS55" s="18">
        <f t="shared" si="34"/>
        <v>1025.8</v>
      </c>
      <c r="BT55" s="18">
        <f t="shared" si="35"/>
        <v>1005.284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49999999999999" customHeight="1" x14ac:dyDescent="0.35">
      <c r="A56" s="17" t="s">
        <v>19</v>
      </c>
      <c r="B56" s="17" t="s">
        <v>3</v>
      </c>
      <c r="C56" s="17" t="s">
        <v>20</v>
      </c>
      <c r="D56" s="34">
        <f>D55-3.4</f>
        <v>12.1</v>
      </c>
      <c r="E56" s="18">
        <f t="shared" si="0"/>
        <v>11.857999999999999</v>
      </c>
      <c r="F56" s="18">
        <f t="shared" si="1"/>
        <v>13.914999999999999</v>
      </c>
      <c r="G56" s="34">
        <f t="shared" si="90"/>
        <v>13.636699999999999</v>
      </c>
      <c r="H56" s="17" t="s">
        <v>21</v>
      </c>
      <c r="I56" s="34">
        <f>I55-3.4</f>
        <v>29.6</v>
      </c>
      <c r="J56" s="34">
        <f t="shared" si="2"/>
        <v>29.007999999999999</v>
      </c>
      <c r="K56" s="18">
        <f t="shared" si="3"/>
        <v>34.04</v>
      </c>
      <c r="L56" s="34">
        <f t="shared" si="91"/>
        <v>33.359200000000001</v>
      </c>
      <c r="M56" s="17" t="s">
        <v>22</v>
      </c>
      <c r="N56" s="34">
        <f>N55-3.4</f>
        <v>49.6</v>
      </c>
      <c r="O56" s="34">
        <f t="shared" si="4"/>
        <v>48.607999999999997</v>
      </c>
      <c r="P56" s="18">
        <f t="shared" si="5"/>
        <v>57.04</v>
      </c>
      <c r="Q56" s="34">
        <f t="shared" si="92"/>
        <v>55.8992</v>
      </c>
      <c r="R56" s="17" t="s">
        <v>23</v>
      </c>
      <c r="S56" s="34">
        <f>S55-3.4</f>
        <v>70.599999999999994</v>
      </c>
      <c r="T56" s="34">
        <f t="shared" si="6"/>
        <v>69.187999999999988</v>
      </c>
      <c r="U56" s="18">
        <f t="shared" si="7"/>
        <v>81.189999999999984</v>
      </c>
      <c r="V56" s="34">
        <f t="shared" si="93"/>
        <v>79.566199999999981</v>
      </c>
      <c r="W56" s="17" t="s">
        <v>24</v>
      </c>
      <c r="X56" s="34">
        <f>X55-3.4</f>
        <v>92.6</v>
      </c>
      <c r="Y56" s="34">
        <f t="shared" si="8"/>
        <v>90.74799999999999</v>
      </c>
      <c r="Z56" s="18">
        <f t="shared" si="9"/>
        <v>106.48999999999998</v>
      </c>
      <c r="AA56" s="34">
        <f t="shared" si="94"/>
        <v>104.36019999999998</v>
      </c>
      <c r="AB56" s="17" t="s">
        <v>25</v>
      </c>
      <c r="AC56" s="34">
        <f>AC55-3.4</f>
        <v>118.6</v>
      </c>
      <c r="AD56" s="34">
        <f t="shared" si="10"/>
        <v>116.22799999999999</v>
      </c>
      <c r="AE56" s="18">
        <f t="shared" si="11"/>
        <v>136.38999999999999</v>
      </c>
      <c r="AF56" s="34">
        <f t="shared" si="95"/>
        <v>133.66219999999998</v>
      </c>
      <c r="AG56" s="17" t="s">
        <v>26</v>
      </c>
      <c r="AH56" s="34">
        <f>AH55-3.4</f>
        <v>150.6</v>
      </c>
      <c r="AI56" s="18">
        <f t="shared" si="12"/>
        <v>147.58799999999999</v>
      </c>
      <c r="AJ56" s="18">
        <f t="shared" si="13"/>
        <v>173.18999999999997</v>
      </c>
      <c r="AK56" s="18">
        <f t="shared" si="14"/>
        <v>169.72619999999998</v>
      </c>
      <c r="AL56" s="17" t="s">
        <v>27</v>
      </c>
      <c r="AM56" s="34">
        <f>AM55-3.4</f>
        <v>185.6</v>
      </c>
      <c r="AN56" s="18">
        <f t="shared" si="15"/>
        <v>181.88800000000001</v>
      </c>
      <c r="AO56" s="18">
        <f t="shared" si="16"/>
        <v>209.1712</v>
      </c>
      <c r="AP56" s="18">
        <f t="shared" si="17"/>
        <v>204.987776</v>
      </c>
      <c r="AQ56" s="17" t="s">
        <v>28</v>
      </c>
      <c r="AR56" s="34">
        <f>AR55-3.4</f>
        <v>223.6</v>
      </c>
      <c r="AS56" s="18">
        <f t="shared" si="18"/>
        <v>219.12799999999999</v>
      </c>
      <c r="AT56" s="18">
        <f t="shared" si="19"/>
        <v>257.14</v>
      </c>
      <c r="AU56" s="18">
        <f t="shared" si="20"/>
        <v>251.99719999999999</v>
      </c>
      <c r="AV56" s="17" t="s">
        <v>29</v>
      </c>
      <c r="AW56" s="34">
        <f>AW55-3.4</f>
        <v>271.60000000000002</v>
      </c>
      <c r="AX56" s="18">
        <f t="shared" si="21"/>
        <v>266.16800000000001</v>
      </c>
      <c r="AY56" s="18">
        <f t="shared" si="22"/>
        <v>312.33999999999997</v>
      </c>
      <c r="AZ56" s="18">
        <f t="shared" si="23"/>
        <v>306.09319999999997</v>
      </c>
      <c r="BA56" s="17" t="s">
        <v>30</v>
      </c>
      <c r="BB56" s="34">
        <f>BB55-3.4</f>
        <v>373.6</v>
      </c>
      <c r="BC56" s="18">
        <f t="shared" si="24"/>
        <v>366.12800000000004</v>
      </c>
      <c r="BD56" s="18">
        <f t="shared" si="25"/>
        <v>429.64</v>
      </c>
      <c r="BE56" s="18">
        <f t="shared" si="26"/>
        <v>421.04719999999998</v>
      </c>
      <c r="BF56" s="17" t="s">
        <v>31</v>
      </c>
      <c r="BG56" s="34">
        <f>BG55-3.4</f>
        <v>488.6</v>
      </c>
      <c r="BH56" s="18">
        <f t="shared" si="27"/>
        <v>478.82800000000003</v>
      </c>
      <c r="BI56" s="18">
        <f t="shared" si="28"/>
        <v>561.89</v>
      </c>
      <c r="BJ56" s="18">
        <f t="shared" si="29"/>
        <v>550.65219999999999</v>
      </c>
      <c r="BK56" s="17" t="s">
        <v>32</v>
      </c>
      <c r="BL56" s="34">
        <f>BL55-3.4</f>
        <v>653.6</v>
      </c>
      <c r="BM56" s="18">
        <f t="shared" si="30"/>
        <v>640.52800000000002</v>
      </c>
      <c r="BN56" s="18">
        <f t="shared" si="31"/>
        <v>751.64</v>
      </c>
      <c r="BO56" s="18">
        <f t="shared" si="32"/>
        <v>736.60719999999992</v>
      </c>
      <c r="BP56" s="17" t="s">
        <v>33</v>
      </c>
      <c r="BQ56" s="34">
        <f>BQ55-3.4</f>
        <v>888.6</v>
      </c>
      <c r="BR56" s="18">
        <f t="shared" si="33"/>
        <v>870.82799999999997</v>
      </c>
      <c r="BS56" s="18">
        <f t="shared" si="34"/>
        <v>1021.89</v>
      </c>
      <c r="BT56" s="18">
        <f t="shared" si="35"/>
        <v>1001.4521999999999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49999999999999" customHeight="1" x14ac:dyDescent="0.35">
      <c r="A57" s="17" t="s">
        <v>19</v>
      </c>
      <c r="B57" s="17" t="s">
        <v>4</v>
      </c>
      <c r="C57" s="17" t="s">
        <v>20</v>
      </c>
      <c r="D57" s="34">
        <f>D56-1.7</f>
        <v>10.4</v>
      </c>
      <c r="E57" s="18">
        <f t="shared" si="0"/>
        <v>10.192</v>
      </c>
      <c r="F57" s="18">
        <f t="shared" si="1"/>
        <v>11.959999999999999</v>
      </c>
      <c r="G57" s="34">
        <f t="shared" si="90"/>
        <v>11.720799999999999</v>
      </c>
      <c r="H57" s="17" t="s">
        <v>21</v>
      </c>
      <c r="I57" s="34">
        <f>I56-1.7</f>
        <v>27.900000000000002</v>
      </c>
      <c r="J57" s="34">
        <f t="shared" si="2"/>
        <v>27.342000000000002</v>
      </c>
      <c r="K57" s="18">
        <f t="shared" si="3"/>
        <v>32.085000000000001</v>
      </c>
      <c r="L57" s="34">
        <f t="shared" si="91"/>
        <v>31.443300000000001</v>
      </c>
      <c r="M57" s="17" t="s">
        <v>22</v>
      </c>
      <c r="N57" s="34">
        <f>N56-1.7</f>
        <v>47.9</v>
      </c>
      <c r="O57" s="34">
        <f t="shared" si="4"/>
        <v>46.942</v>
      </c>
      <c r="P57" s="18">
        <f t="shared" si="5"/>
        <v>55.084999999999994</v>
      </c>
      <c r="Q57" s="34">
        <f t="shared" si="92"/>
        <v>53.983299999999993</v>
      </c>
      <c r="R57" s="17" t="s">
        <v>23</v>
      </c>
      <c r="S57" s="34">
        <f>S56-1.7</f>
        <v>68.899999999999991</v>
      </c>
      <c r="T57" s="34">
        <f t="shared" si="6"/>
        <v>67.521999999999991</v>
      </c>
      <c r="U57" s="18">
        <f t="shared" si="7"/>
        <v>79.234999999999985</v>
      </c>
      <c r="V57" s="34">
        <f t="shared" si="93"/>
        <v>77.650299999999987</v>
      </c>
      <c r="W57" s="17" t="s">
        <v>24</v>
      </c>
      <c r="X57" s="34">
        <f>X56-1.7</f>
        <v>90.899999999999991</v>
      </c>
      <c r="Y57" s="34">
        <f t="shared" si="8"/>
        <v>89.081999999999994</v>
      </c>
      <c r="Z57" s="18">
        <f t="shared" si="9"/>
        <v>104.53499999999998</v>
      </c>
      <c r="AA57" s="34">
        <f t="shared" si="94"/>
        <v>102.44429999999998</v>
      </c>
      <c r="AB57" s="17" t="s">
        <v>25</v>
      </c>
      <c r="AC57" s="34">
        <f>AC56-1.7</f>
        <v>116.89999999999999</v>
      </c>
      <c r="AD57" s="34">
        <f t="shared" si="10"/>
        <v>114.56199999999998</v>
      </c>
      <c r="AE57" s="18">
        <f t="shared" si="11"/>
        <v>134.43499999999997</v>
      </c>
      <c r="AF57" s="34">
        <f t="shared" si="95"/>
        <v>131.74629999999996</v>
      </c>
      <c r="AG57" s="17" t="s">
        <v>26</v>
      </c>
      <c r="AH57" s="34">
        <f>AH56-1.7</f>
        <v>148.9</v>
      </c>
      <c r="AI57" s="18">
        <f t="shared" si="12"/>
        <v>145.922</v>
      </c>
      <c r="AJ57" s="18">
        <f t="shared" si="13"/>
        <v>171.23499999999999</v>
      </c>
      <c r="AK57" s="18">
        <f t="shared" si="14"/>
        <v>167.81029999999998</v>
      </c>
      <c r="AL57" s="17" t="s">
        <v>27</v>
      </c>
      <c r="AM57" s="34">
        <f>AM56-1.7</f>
        <v>183.9</v>
      </c>
      <c r="AN57" s="18">
        <f t="shared" si="15"/>
        <v>180.22200000000001</v>
      </c>
      <c r="AO57" s="18">
        <f t="shared" si="16"/>
        <v>207.25530000000001</v>
      </c>
      <c r="AP57" s="18">
        <f t="shared" si="17"/>
        <v>203.11019400000001</v>
      </c>
      <c r="AQ57" s="17" t="s">
        <v>28</v>
      </c>
      <c r="AR57" s="34">
        <f>AR56-1.7</f>
        <v>221.9</v>
      </c>
      <c r="AS57" s="18">
        <f t="shared" si="18"/>
        <v>217.46199999999999</v>
      </c>
      <c r="AT57" s="18">
        <f t="shared" si="19"/>
        <v>255.18499999999997</v>
      </c>
      <c r="AU57" s="18">
        <f t="shared" si="20"/>
        <v>250.08129999999997</v>
      </c>
      <c r="AV57" s="17" t="s">
        <v>29</v>
      </c>
      <c r="AW57" s="34">
        <f>AW56-1.7</f>
        <v>269.90000000000003</v>
      </c>
      <c r="AX57" s="18">
        <f t="shared" si="21"/>
        <v>264.50200000000001</v>
      </c>
      <c r="AY57" s="18">
        <f t="shared" si="22"/>
        <v>310.38499999999999</v>
      </c>
      <c r="AZ57" s="18">
        <f t="shared" si="23"/>
        <v>304.1773</v>
      </c>
      <c r="BA57" s="17" t="s">
        <v>30</v>
      </c>
      <c r="BB57" s="34">
        <f>BB56-1.7</f>
        <v>371.90000000000003</v>
      </c>
      <c r="BC57" s="18">
        <f t="shared" si="24"/>
        <v>364.46200000000005</v>
      </c>
      <c r="BD57" s="18">
        <f t="shared" si="25"/>
        <v>427.685</v>
      </c>
      <c r="BE57" s="18">
        <f t="shared" si="26"/>
        <v>419.13130000000001</v>
      </c>
      <c r="BF57" s="17" t="s">
        <v>31</v>
      </c>
      <c r="BG57" s="34">
        <f>BG56-1.7</f>
        <v>486.90000000000003</v>
      </c>
      <c r="BH57" s="18">
        <f t="shared" si="27"/>
        <v>477.16200000000003</v>
      </c>
      <c r="BI57" s="18">
        <f t="shared" si="28"/>
        <v>559.93499999999995</v>
      </c>
      <c r="BJ57" s="18">
        <f t="shared" si="29"/>
        <v>548.73629999999991</v>
      </c>
      <c r="BK57" s="17" t="s">
        <v>32</v>
      </c>
      <c r="BL57" s="34">
        <f>BL56-1.7</f>
        <v>651.9</v>
      </c>
      <c r="BM57" s="18">
        <f t="shared" si="30"/>
        <v>638.86199999999997</v>
      </c>
      <c r="BN57" s="18">
        <f t="shared" si="31"/>
        <v>749.68499999999995</v>
      </c>
      <c r="BO57" s="18">
        <f t="shared" si="32"/>
        <v>734.69129999999996</v>
      </c>
      <c r="BP57" s="17" t="s">
        <v>33</v>
      </c>
      <c r="BQ57" s="34">
        <f>BQ56-1.7</f>
        <v>886.9</v>
      </c>
      <c r="BR57" s="18">
        <f t="shared" si="33"/>
        <v>869.16199999999992</v>
      </c>
      <c r="BS57" s="18">
        <f t="shared" si="34"/>
        <v>1019.9349999999999</v>
      </c>
      <c r="BT57" s="18">
        <f t="shared" si="35"/>
        <v>999.53629999999998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49999999999999" customHeight="1" x14ac:dyDescent="0.35">
      <c r="A58" s="17" t="s">
        <v>19</v>
      </c>
      <c r="B58" s="17" t="s">
        <v>5</v>
      </c>
      <c r="C58" s="17" t="s">
        <v>20</v>
      </c>
      <c r="D58" s="34">
        <f t="shared" ref="D58:D59" si="201">D57-1.7</f>
        <v>8.7000000000000011</v>
      </c>
      <c r="E58" s="18">
        <f t="shared" si="0"/>
        <v>8.5260000000000016</v>
      </c>
      <c r="F58" s="18">
        <f t="shared" si="1"/>
        <v>10.005000000000001</v>
      </c>
      <c r="G58" s="34">
        <f t="shared" si="90"/>
        <v>9.8048999999999999</v>
      </c>
      <c r="H58" s="17" t="s">
        <v>21</v>
      </c>
      <c r="I58" s="34">
        <f t="shared" ref="I58:I59" si="202">I57-1.7</f>
        <v>26.200000000000003</v>
      </c>
      <c r="J58" s="34">
        <f t="shared" si="2"/>
        <v>25.676000000000002</v>
      </c>
      <c r="K58" s="18">
        <f t="shared" si="3"/>
        <v>30.130000000000003</v>
      </c>
      <c r="L58" s="34">
        <f t="shared" si="91"/>
        <v>29.527400000000004</v>
      </c>
      <c r="M58" s="17" t="s">
        <v>22</v>
      </c>
      <c r="N58" s="34">
        <f t="shared" ref="N58:N59" si="203">N57-1.7</f>
        <v>46.199999999999996</v>
      </c>
      <c r="O58" s="34">
        <f t="shared" si="4"/>
        <v>45.275999999999996</v>
      </c>
      <c r="P58" s="18">
        <f t="shared" si="5"/>
        <v>53.129999999999988</v>
      </c>
      <c r="Q58" s="34">
        <f t="shared" si="92"/>
        <v>52.067399999999985</v>
      </c>
      <c r="R58" s="17" t="s">
        <v>23</v>
      </c>
      <c r="S58" s="34">
        <f t="shared" ref="S58:S59" si="204">S57-1.7</f>
        <v>67.199999999999989</v>
      </c>
      <c r="T58" s="34">
        <f t="shared" si="6"/>
        <v>65.855999999999995</v>
      </c>
      <c r="U58" s="18">
        <f t="shared" si="7"/>
        <v>77.279999999999987</v>
      </c>
      <c r="V58" s="34">
        <f t="shared" si="93"/>
        <v>75.73439999999998</v>
      </c>
      <c r="W58" s="17" t="s">
        <v>24</v>
      </c>
      <c r="X58" s="34">
        <f t="shared" ref="X58:X59" si="205">X57-1.7</f>
        <v>89.199999999999989</v>
      </c>
      <c r="Y58" s="34">
        <f t="shared" si="8"/>
        <v>87.415999999999983</v>
      </c>
      <c r="Z58" s="18">
        <f t="shared" si="9"/>
        <v>102.57999999999998</v>
      </c>
      <c r="AA58" s="34">
        <f t="shared" si="94"/>
        <v>100.52839999999998</v>
      </c>
      <c r="AB58" s="17" t="s">
        <v>25</v>
      </c>
      <c r="AC58" s="34">
        <f t="shared" ref="AC58:AC59" si="206">AC57-1.7</f>
        <v>115.19999999999999</v>
      </c>
      <c r="AD58" s="34">
        <f t="shared" si="10"/>
        <v>112.89599999999999</v>
      </c>
      <c r="AE58" s="18">
        <f t="shared" si="11"/>
        <v>132.47999999999999</v>
      </c>
      <c r="AF58" s="34">
        <f t="shared" si="95"/>
        <v>129.8304</v>
      </c>
      <c r="AG58" s="17" t="s">
        <v>26</v>
      </c>
      <c r="AH58" s="34">
        <f t="shared" ref="AH58:AH59" si="207">AH57-1.7</f>
        <v>147.20000000000002</v>
      </c>
      <c r="AI58" s="18">
        <f t="shared" si="12"/>
        <v>144.256</v>
      </c>
      <c r="AJ58" s="18">
        <f t="shared" si="13"/>
        <v>169.28</v>
      </c>
      <c r="AK58" s="18">
        <f t="shared" si="14"/>
        <v>165.89439999999999</v>
      </c>
      <c r="AL58" s="17" t="s">
        <v>27</v>
      </c>
      <c r="AM58" s="34">
        <f t="shared" ref="AM58:AM59" si="208">AM57-1.7</f>
        <v>182.20000000000002</v>
      </c>
      <c r="AN58" s="18">
        <f t="shared" si="15"/>
        <v>178.55600000000001</v>
      </c>
      <c r="AO58" s="18">
        <f t="shared" si="16"/>
        <v>205.33939999999998</v>
      </c>
      <c r="AP58" s="18">
        <f t="shared" si="17"/>
        <v>201.23261199999999</v>
      </c>
      <c r="AQ58" s="17" t="s">
        <v>28</v>
      </c>
      <c r="AR58" s="34">
        <f t="shared" ref="AR58:AR59" si="209">AR57-1.7</f>
        <v>220.20000000000002</v>
      </c>
      <c r="AS58" s="18">
        <f t="shared" si="18"/>
        <v>215.79600000000002</v>
      </c>
      <c r="AT58" s="18">
        <f t="shared" si="19"/>
        <v>253.23</v>
      </c>
      <c r="AU58" s="18">
        <f t="shared" si="20"/>
        <v>248.16539999999998</v>
      </c>
      <c r="AV58" s="17" t="s">
        <v>29</v>
      </c>
      <c r="AW58" s="34">
        <f t="shared" ref="AW58:AW59" si="210">AW57-1.7</f>
        <v>268.20000000000005</v>
      </c>
      <c r="AX58" s="18">
        <f t="shared" si="21"/>
        <v>262.83600000000001</v>
      </c>
      <c r="AY58" s="18">
        <f t="shared" si="22"/>
        <v>308.43</v>
      </c>
      <c r="AZ58" s="18">
        <f t="shared" si="23"/>
        <v>302.26139999999998</v>
      </c>
      <c r="BA58" s="17" t="s">
        <v>30</v>
      </c>
      <c r="BB58" s="34">
        <f t="shared" ref="BB58:BB59" si="211">BB57-1.7</f>
        <v>370.20000000000005</v>
      </c>
      <c r="BC58" s="18">
        <f t="shared" si="24"/>
        <v>362.79600000000005</v>
      </c>
      <c r="BD58" s="18">
        <f t="shared" si="25"/>
        <v>425.73</v>
      </c>
      <c r="BE58" s="18">
        <f t="shared" si="26"/>
        <v>417.21539999999999</v>
      </c>
      <c r="BF58" s="17" t="s">
        <v>31</v>
      </c>
      <c r="BG58" s="34">
        <f t="shared" ref="BG58:BG59" si="212">BG57-1.7</f>
        <v>485.20000000000005</v>
      </c>
      <c r="BH58" s="18">
        <f t="shared" si="27"/>
        <v>475.49600000000004</v>
      </c>
      <c r="BI58" s="18">
        <f t="shared" si="28"/>
        <v>557.98</v>
      </c>
      <c r="BJ58" s="18">
        <f t="shared" si="29"/>
        <v>546.82040000000006</v>
      </c>
      <c r="BK58" s="17" t="s">
        <v>32</v>
      </c>
      <c r="BL58" s="34">
        <f t="shared" ref="BL58:BL59" si="213">BL57-1.7</f>
        <v>650.19999999999993</v>
      </c>
      <c r="BM58" s="18">
        <f t="shared" si="30"/>
        <v>637.19599999999991</v>
      </c>
      <c r="BN58" s="18">
        <f t="shared" si="31"/>
        <v>747.7299999999999</v>
      </c>
      <c r="BO58" s="18">
        <f t="shared" si="32"/>
        <v>732.77539999999988</v>
      </c>
      <c r="BP58" s="17" t="s">
        <v>33</v>
      </c>
      <c r="BQ58" s="34">
        <f t="shared" ref="BQ58:BQ59" si="214">BQ57-1.7</f>
        <v>885.19999999999993</v>
      </c>
      <c r="BR58" s="18">
        <f t="shared" si="33"/>
        <v>867.49599999999987</v>
      </c>
      <c r="BS58" s="18">
        <f t="shared" si="34"/>
        <v>1017.9799999999998</v>
      </c>
      <c r="BT58" s="18">
        <f t="shared" si="35"/>
        <v>997.62039999999979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49999999999999" customHeight="1" x14ac:dyDescent="0.35">
      <c r="A59" s="17" t="s">
        <v>19</v>
      </c>
      <c r="B59" s="17" t="s">
        <v>6</v>
      </c>
      <c r="C59" s="17" t="s">
        <v>20</v>
      </c>
      <c r="D59" s="34">
        <f t="shared" si="201"/>
        <v>7.0000000000000009</v>
      </c>
      <c r="E59" s="18">
        <f t="shared" si="0"/>
        <v>6.86</v>
      </c>
      <c r="F59" s="18">
        <f t="shared" si="1"/>
        <v>8.0500000000000007</v>
      </c>
      <c r="G59" s="34">
        <f t="shared" si="90"/>
        <v>7.8890000000000002</v>
      </c>
      <c r="H59" s="17" t="s">
        <v>21</v>
      </c>
      <c r="I59" s="34">
        <f t="shared" si="202"/>
        <v>24.500000000000004</v>
      </c>
      <c r="J59" s="34">
        <f t="shared" si="2"/>
        <v>24.01</v>
      </c>
      <c r="K59" s="18">
        <f t="shared" si="3"/>
        <v>28.175000000000001</v>
      </c>
      <c r="L59" s="34">
        <f t="shared" si="91"/>
        <v>27.611499999999999</v>
      </c>
      <c r="M59" s="17" t="s">
        <v>22</v>
      </c>
      <c r="N59" s="34">
        <f t="shared" si="203"/>
        <v>44.499999999999993</v>
      </c>
      <c r="O59" s="34">
        <f t="shared" si="4"/>
        <v>43.609999999999992</v>
      </c>
      <c r="P59" s="18">
        <f t="shared" si="5"/>
        <v>51.17499999999999</v>
      </c>
      <c r="Q59" s="34">
        <f t="shared" si="92"/>
        <v>50.151499999999992</v>
      </c>
      <c r="R59" s="17" t="s">
        <v>23</v>
      </c>
      <c r="S59" s="34">
        <f t="shared" si="204"/>
        <v>65.499999999999986</v>
      </c>
      <c r="T59" s="34">
        <f t="shared" si="6"/>
        <v>64.189999999999984</v>
      </c>
      <c r="U59" s="18">
        <f t="shared" si="7"/>
        <v>75.324999999999974</v>
      </c>
      <c r="V59" s="34">
        <f t="shared" si="93"/>
        <v>73.818499999999972</v>
      </c>
      <c r="W59" s="17" t="s">
        <v>24</v>
      </c>
      <c r="X59" s="34">
        <f t="shared" si="205"/>
        <v>87.499999999999986</v>
      </c>
      <c r="Y59" s="34">
        <f t="shared" si="8"/>
        <v>85.749999999999986</v>
      </c>
      <c r="Z59" s="18">
        <f t="shared" si="9"/>
        <v>100.62499999999997</v>
      </c>
      <c r="AA59" s="34">
        <f t="shared" si="94"/>
        <v>98.612499999999969</v>
      </c>
      <c r="AB59" s="17" t="s">
        <v>25</v>
      </c>
      <c r="AC59" s="34">
        <f t="shared" si="206"/>
        <v>113.49999999999999</v>
      </c>
      <c r="AD59" s="34">
        <f t="shared" si="10"/>
        <v>111.22999999999999</v>
      </c>
      <c r="AE59" s="18">
        <f t="shared" si="11"/>
        <v>130.52499999999998</v>
      </c>
      <c r="AF59" s="34">
        <f t="shared" si="95"/>
        <v>127.91449999999998</v>
      </c>
      <c r="AG59" s="17" t="s">
        <v>26</v>
      </c>
      <c r="AH59" s="34">
        <f t="shared" si="207"/>
        <v>145.50000000000003</v>
      </c>
      <c r="AI59" s="18">
        <f t="shared" si="12"/>
        <v>142.59000000000003</v>
      </c>
      <c r="AJ59" s="18">
        <f t="shared" si="13"/>
        <v>167.32500000000002</v>
      </c>
      <c r="AK59" s="18">
        <f t="shared" si="14"/>
        <v>163.97850000000003</v>
      </c>
      <c r="AL59" s="17" t="s">
        <v>27</v>
      </c>
      <c r="AM59" s="34">
        <f t="shared" si="208"/>
        <v>180.50000000000003</v>
      </c>
      <c r="AN59" s="18">
        <f t="shared" si="15"/>
        <v>176.89000000000001</v>
      </c>
      <c r="AO59" s="18">
        <f t="shared" si="16"/>
        <v>203.42349999999999</v>
      </c>
      <c r="AP59" s="18">
        <f t="shared" si="17"/>
        <v>199.35503</v>
      </c>
      <c r="AQ59" s="17" t="s">
        <v>28</v>
      </c>
      <c r="AR59" s="34">
        <f t="shared" si="209"/>
        <v>218.50000000000003</v>
      </c>
      <c r="AS59" s="18">
        <f t="shared" si="18"/>
        <v>214.13000000000002</v>
      </c>
      <c r="AT59" s="18">
        <f t="shared" si="19"/>
        <v>251.27500000000001</v>
      </c>
      <c r="AU59" s="18">
        <f t="shared" si="20"/>
        <v>246.24950000000001</v>
      </c>
      <c r="AV59" s="17" t="s">
        <v>29</v>
      </c>
      <c r="AW59" s="34">
        <f t="shared" si="210"/>
        <v>266.50000000000006</v>
      </c>
      <c r="AX59" s="18">
        <f t="shared" si="21"/>
        <v>261.17000000000007</v>
      </c>
      <c r="AY59" s="18">
        <f t="shared" si="22"/>
        <v>306.47500000000002</v>
      </c>
      <c r="AZ59" s="18">
        <f t="shared" si="23"/>
        <v>300.34550000000002</v>
      </c>
      <c r="BA59" s="17" t="s">
        <v>30</v>
      </c>
      <c r="BB59" s="34">
        <f t="shared" si="211"/>
        <v>368.50000000000006</v>
      </c>
      <c r="BC59" s="18">
        <f t="shared" si="24"/>
        <v>361.13000000000005</v>
      </c>
      <c r="BD59" s="18">
        <f t="shared" si="25"/>
        <v>423.77500000000003</v>
      </c>
      <c r="BE59" s="18">
        <f t="shared" si="26"/>
        <v>415.29950000000002</v>
      </c>
      <c r="BF59" s="17" t="s">
        <v>31</v>
      </c>
      <c r="BG59" s="34">
        <f t="shared" si="212"/>
        <v>483.50000000000006</v>
      </c>
      <c r="BH59" s="18">
        <f t="shared" si="27"/>
        <v>473.83000000000004</v>
      </c>
      <c r="BI59" s="18">
        <f t="shared" si="28"/>
        <v>556.02499999999998</v>
      </c>
      <c r="BJ59" s="18">
        <f t="shared" si="29"/>
        <v>544.90449999999998</v>
      </c>
      <c r="BK59" s="17" t="s">
        <v>32</v>
      </c>
      <c r="BL59" s="34">
        <f t="shared" si="213"/>
        <v>648.49999999999989</v>
      </c>
      <c r="BM59" s="18">
        <f t="shared" si="30"/>
        <v>635.52999999999986</v>
      </c>
      <c r="BN59" s="18">
        <f t="shared" si="31"/>
        <v>745.77499999999986</v>
      </c>
      <c r="BO59" s="18">
        <f t="shared" si="32"/>
        <v>730.8594999999998</v>
      </c>
      <c r="BP59" s="17" t="s">
        <v>33</v>
      </c>
      <c r="BQ59" s="34">
        <f t="shared" si="214"/>
        <v>883.49999999999989</v>
      </c>
      <c r="BR59" s="18">
        <f t="shared" si="33"/>
        <v>865.82999999999993</v>
      </c>
      <c r="BS59" s="18">
        <f t="shared" si="34"/>
        <v>1016.0249999999997</v>
      </c>
      <c r="BT59" s="18">
        <f t="shared" si="35"/>
        <v>995.70449999999971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49999999999999" customHeight="1" x14ac:dyDescent="0.35">
      <c r="A60" s="38" t="s">
        <v>20</v>
      </c>
      <c r="B60" s="38" t="s">
        <v>1</v>
      </c>
      <c r="C60" s="38" t="s">
        <v>21</v>
      </c>
      <c r="D60" s="39">
        <f>D55+2</f>
        <v>17.5</v>
      </c>
      <c r="E60" s="40">
        <f t="shared" si="0"/>
        <v>17.149999999999999</v>
      </c>
      <c r="F60" s="40">
        <f t="shared" si="1"/>
        <v>20.125</v>
      </c>
      <c r="G60" s="40">
        <f t="shared" si="90"/>
        <v>19.7225</v>
      </c>
      <c r="H60" s="38" t="s">
        <v>22</v>
      </c>
      <c r="I60" s="39">
        <v>37.5</v>
      </c>
      <c r="J60" s="40">
        <f t="shared" si="2"/>
        <v>36.75</v>
      </c>
      <c r="K60" s="40">
        <f t="shared" si="3"/>
        <v>43.125</v>
      </c>
      <c r="L60" s="40">
        <f t="shared" si="91"/>
        <v>42.262499999999996</v>
      </c>
      <c r="M60" s="38" t="s">
        <v>23</v>
      </c>
      <c r="N60" s="39">
        <v>58.5</v>
      </c>
      <c r="O60" s="40">
        <f t="shared" si="4"/>
        <v>57.33</v>
      </c>
      <c r="P60" s="40">
        <f t="shared" si="5"/>
        <v>67.274999999999991</v>
      </c>
      <c r="Q60" s="40">
        <f t="shared" si="92"/>
        <v>65.92949999999999</v>
      </c>
      <c r="R60" s="38" t="s">
        <v>24</v>
      </c>
      <c r="S60" s="39">
        <v>80.5</v>
      </c>
      <c r="T60" s="40">
        <f t="shared" si="6"/>
        <v>78.89</v>
      </c>
      <c r="U60" s="39">
        <f t="shared" si="7"/>
        <v>92.574999999999989</v>
      </c>
      <c r="V60" s="40">
        <f t="shared" si="93"/>
        <v>90.723499999999987</v>
      </c>
      <c r="W60" s="38" t="s">
        <v>25</v>
      </c>
      <c r="X60" s="39">
        <v>106.5</v>
      </c>
      <c r="Y60" s="40">
        <f t="shared" si="8"/>
        <v>104.37</v>
      </c>
      <c r="Z60" s="40">
        <f t="shared" si="9"/>
        <v>122.47499999999999</v>
      </c>
      <c r="AA60" s="40">
        <f t="shared" si="94"/>
        <v>120.02549999999999</v>
      </c>
      <c r="AB60" s="38" t="s">
        <v>26</v>
      </c>
      <c r="AC60" s="39">
        <v>138.5</v>
      </c>
      <c r="AD60" s="40">
        <f t="shared" si="10"/>
        <v>135.72999999999999</v>
      </c>
      <c r="AE60" s="40">
        <f t="shared" si="11"/>
        <v>159.27499999999998</v>
      </c>
      <c r="AF60" s="40">
        <f t="shared" si="95"/>
        <v>156.08949999999999</v>
      </c>
      <c r="AG60" s="38" t="s">
        <v>27</v>
      </c>
      <c r="AH60" s="39">
        <v>173.5</v>
      </c>
      <c r="AI60" s="40">
        <f t="shared" si="12"/>
        <v>170.03</v>
      </c>
      <c r="AJ60" s="40">
        <f t="shared" si="13"/>
        <v>199.52499999999998</v>
      </c>
      <c r="AK60" s="40">
        <f t="shared" si="14"/>
        <v>195.53449999999998</v>
      </c>
      <c r="AL60" s="38" t="s">
        <v>28</v>
      </c>
      <c r="AM60" s="39">
        <v>211.5</v>
      </c>
      <c r="AN60" s="40">
        <f t="shared" si="15"/>
        <v>207.27</v>
      </c>
      <c r="AO60" s="40">
        <f t="shared" si="16"/>
        <v>238.3605</v>
      </c>
      <c r="AP60" s="40">
        <f t="shared" si="17"/>
        <v>233.59329</v>
      </c>
      <c r="AQ60" s="38" t="s">
        <v>29</v>
      </c>
      <c r="AR60" s="39">
        <v>259.5</v>
      </c>
      <c r="AS60" s="40">
        <f t="shared" si="18"/>
        <v>254.31</v>
      </c>
      <c r="AT60" s="40">
        <f t="shared" si="19"/>
        <v>298.42499999999995</v>
      </c>
      <c r="AU60" s="40">
        <f t="shared" si="20"/>
        <v>292.45649999999995</v>
      </c>
      <c r="AV60" s="38" t="s">
        <v>30</v>
      </c>
      <c r="AW60" s="39">
        <v>361.5</v>
      </c>
      <c r="AX60" s="40">
        <f t="shared" si="21"/>
        <v>354.27</v>
      </c>
      <c r="AY60" s="40">
        <f t="shared" si="22"/>
        <v>415.72499999999997</v>
      </c>
      <c r="AZ60" s="40">
        <f t="shared" si="23"/>
        <v>407.41049999999996</v>
      </c>
      <c r="BA60" s="38" t="s">
        <v>31</v>
      </c>
      <c r="BB60" s="39">
        <v>476.5</v>
      </c>
      <c r="BC60" s="40">
        <f t="shared" si="24"/>
        <v>466.96999999999997</v>
      </c>
      <c r="BD60" s="40">
        <f t="shared" si="25"/>
        <v>547.97499999999991</v>
      </c>
      <c r="BE60" s="40">
        <f t="shared" si="26"/>
        <v>537.01549999999986</v>
      </c>
      <c r="BF60" s="38" t="s">
        <v>32</v>
      </c>
      <c r="BG60" s="39">
        <v>641.5</v>
      </c>
      <c r="BH60" s="40">
        <f t="shared" si="27"/>
        <v>628.66999999999996</v>
      </c>
      <c r="BI60" s="40">
        <f t="shared" si="28"/>
        <v>737.72499999999991</v>
      </c>
      <c r="BJ60" s="40">
        <f t="shared" si="29"/>
        <v>722.9704999999999</v>
      </c>
      <c r="BK60" s="38" t="s">
        <v>33</v>
      </c>
      <c r="BL60" s="39">
        <v>876.5</v>
      </c>
      <c r="BM60" s="40">
        <f t="shared" si="30"/>
        <v>858.97</v>
      </c>
      <c r="BN60" s="40">
        <f t="shared" si="31"/>
        <v>1007.9749999999999</v>
      </c>
      <c r="BO60" s="40">
        <f t="shared" si="32"/>
        <v>987.81549999999993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49999999999999" customHeight="1" x14ac:dyDescent="0.35">
      <c r="A61" s="38" t="s">
        <v>20</v>
      </c>
      <c r="B61" s="38" t="s">
        <v>3</v>
      </c>
      <c r="C61" s="38" t="s">
        <v>21</v>
      </c>
      <c r="D61" s="39">
        <f>D60-3.8</f>
        <v>13.7</v>
      </c>
      <c r="E61" s="40">
        <f t="shared" si="0"/>
        <v>13.425999999999998</v>
      </c>
      <c r="F61" s="40">
        <f t="shared" si="1"/>
        <v>15.754999999999997</v>
      </c>
      <c r="G61" s="39">
        <f t="shared" si="90"/>
        <v>15.439899999999996</v>
      </c>
      <c r="H61" s="38" t="s">
        <v>22</v>
      </c>
      <c r="I61" s="39">
        <f>I60-3.8</f>
        <v>33.700000000000003</v>
      </c>
      <c r="J61" s="39">
        <f t="shared" si="2"/>
        <v>33.026000000000003</v>
      </c>
      <c r="K61" s="40">
        <f t="shared" si="3"/>
        <v>38.755000000000003</v>
      </c>
      <c r="L61" s="39">
        <f t="shared" si="91"/>
        <v>37.979900000000001</v>
      </c>
      <c r="M61" s="38" t="s">
        <v>23</v>
      </c>
      <c r="N61" s="39">
        <f>N60-3.8</f>
        <v>54.7</v>
      </c>
      <c r="O61" s="39">
        <f t="shared" si="4"/>
        <v>53.606000000000002</v>
      </c>
      <c r="P61" s="40">
        <f t="shared" si="5"/>
        <v>62.905000000000001</v>
      </c>
      <c r="Q61" s="39">
        <f t="shared" si="92"/>
        <v>61.646900000000002</v>
      </c>
      <c r="R61" s="38" t="s">
        <v>24</v>
      </c>
      <c r="S61" s="39">
        <f>S60-3.8</f>
        <v>76.7</v>
      </c>
      <c r="T61" s="39">
        <f t="shared" si="6"/>
        <v>75.165999999999997</v>
      </c>
      <c r="U61" s="39">
        <f t="shared" si="7"/>
        <v>88.204999999999998</v>
      </c>
      <c r="V61" s="39">
        <f t="shared" si="93"/>
        <v>86.440899999999999</v>
      </c>
      <c r="W61" s="38" t="s">
        <v>25</v>
      </c>
      <c r="X61" s="39">
        <f>X60-3.8</f>
        <v>102.7</v>
      </c>
      <c r="Y61" s="39">
        <f t="shared" si="8"/>
        <v>100.646</v>
      </c>
      <c r="Z61" s="40">
        <f t="shared" si="9"/>
        <v>118.10499999999999</v>
      </c>
      <c r="AA61" s="39">
        <f t="shared" si="94"/>
        <v>115.74289999999999</v>
      </c>
      <c r="AB61" s="38" t="s">
        <v>26</v>
      </c>
      <c r="AC61" s="39">
        <f>AC60-3.8</f>
        <v>134.69999999999999</v>
      </c>
      <c r="AD61" s="39">
        <f t="shared" si="10"/>
        <v>132.006</v>
      </c>
      <c r="AE61" s="40">
        <f t="shared" si="11"/>
        <v>154.90499999999997</v>
      </c>
      <c r="AF61" s="39">
        <f t="shared" si="95"/>
        <v>151.80689999999998</v>
      </c>
      <c r="AG61" s="38" t="s">
        <v>27</v>
      </c>
      <c r="AH61" s="39">
        <f>AH60-3.8</f>
        <v>169.7</v>
      </c>
      <c r="AI61" s="40">
        <f t="shared" si="12"/>
        <v>166.30599999999998</v>
      </c>
      <c r="AJ61" s="40">
        <f t="shared" si="13"/>
        <v>195.15499999999997</v>
      </c>
      <c r="AK61" s="40">
        <f t="shared" si="14"/>
        <v>191.25189999999998</v>
      </c>
      <c r="AL61" s="38" t="s">
        <v>28</v>
      </c>
      <c r="AM61" s="39">
        <f>AM60-3.8</f>
        <v>207.7</v>
      </c>
      <c r="AN61" s="40">
        <f t="shared" si="15"/>
        <v>203.54599999999999</v>
      </c>
      <c r="AO61" s="40">
        <f t="shared" si="16"/>
        <v>234.07789999999997</v>
      </c>
      <c r="AP61" s="40">
        <f t="shared" si="17"/>
        <v>229.39634199999998</v>
      </c>
      <c r="AQ61" s="38" t="s">
        <v>29</v>
      </c>
      <c r="AR61" s="39">
        <f>AR60-3.8</f>
        <v>255.7</v>
      </c>
      <c r="AS61" s="40">
        <f t="shared" si="18"/>
        <v>250.58599999999998</v>
      </c>
      <c r="AT61" s="40">
        <f t="shared" si="19"/>
        <v>294.05499999999995</v>
      </c>
      <c r="AU61" s="40">
        <f t="shared" si="20"/>
        <v>288.17389999999995</v>
      </c>
      <c r="AV61" s="38" t="s">
        <v>30</v>
      </c>
      <c r="AW61" s="39">
        <f>AW60-3.8</f>
        <v>357.7</v>
      </c>
      <c r="AX61" s="40">
        <f t="shared" si="21"/>
        <v>350.54599999999999</v>
      </c>
      <c r="AY61" s="40">
        <f t="shared" si="22"/>
        <v>411.35499999999996</v>
      </c>
      <c r="AZ61" s="40">
        <f t="shared" si="23"/>
        <v>403.12789999999995</v>
      </c>
      <c r="BA61" s="38" t="s">
        <v>31</v>
      </c>
      <c r="BB61" s="39">
        <f>BB60-3.8</f>
        <v>472.7</v>
      </c>
      <c r="BC61" s="40">
        <f t="shared" si="24"/>
        <v>463.24599999999998</v>
      </c>
      <c r="BD61" s="40">
        <f t="shared" si="25"/>
        <v>543.6049999999999</v>
      </c>
      <c r="BE61" s="40">
        <f t="shared" si="26"/>
        <v>532.73289999999986</v>
      </c>
      <c r="BF61" s="38" t="s">
        <v>32</v>
      </c>
      <c r="BG61" s="39">
        <f>BG60-3.8</f>
        <v>637.70000000000005</v>
      </c>
      <c r="BH61" s="40">
        <f t="shared" si="27"/>
        <v>624.94600000000003</v>
      </c>
      <c r="BI61" s="40">
        <f t="shared" si="28"/>
        <v>733.35500000000002</v>
      </c>
      <c r="BJ61" s="40">
        <f t="shared" si="29"/>
        <v>718.68790000000001</v>
      </c>
      <c r="BK61" s="38" t="s">
        <v>33</v>
      </c>
      <c r="BL61" s="39">
        <f>BL60-3.8</f>
        <v>872.7</v>
      </c>
      <c r="BM61" s="40">
        <f t="shared" si="30"/>
        <v>855.24599999999998</v>
      </c>
      <c r="BN61" s="40">
        <f t="shared" si="31"/>
        <v>1003.605</v>
      </c>
      <c r="BO61" s="40">
        <f t="shared" si="32"/>
        <v>983.53290000000004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49999999999999" customHeight="1" x14ac:dyDescent="0.35">
      <c r="A62" s="38" t="s">
        <v>20</v>
      </c>
      <c r="B62" s="38" t="s">
        <v>4</v>
      </c>
      <c r="C62" s="38" t="s">
        <v>21</v>
      </c>
      <c r="D62" s="39">
        <f>D61-1.9</f>
        <v>11.799999999999999</v>
      </c>
      <c r="E62" s="40">
        <f t="shared" si="0"/>
        <v>11.563999999999998</v>
      </c>
      <c r="F62" s="40">
        <f t="shared" si="1"/>
        <v>13.569999999999999</v>
      </c>
      <c r="G62" s="39">
        <f t="shared" si="90"/>
        <v>13.298599999999999</v>
      </c>
      <c r="H62" s="38" t="s">
        <v>22</v>
      </c>
      <c r="I62" s="39">
        <f>I61-1.9</f>
        <v>31.800000000000004</v>
      </c>
      <c r="J62" s="39">
        <f t="shared" si="2"/>
        <v>31.164000000000005</v>
      </c>
      <c r="K62" s="40">
        <f t="shared" si="3"/>
        <v>36.57</v>
      </c>
      <c r="L62" s="39">
        <f t="shared" si="91"/>
        <v>35.8386</v>
      </c>
      <c r="M62" s="38" t="s">
        <v>23</v>
      </c>
      <c r="N62" s="39">
        <f>N61-1.9</f>
        <v>52.800000000000004</v>
      </c>
      <c r="O62" s="39">
        <f t="shared" si="4"/>
        <v>51.744</v>
      </c>
      <c r="P62" s="40">
        <f t="shared" si="5"/>
        <v>60.72</v>
      </c>
      <c r="Q62" s="39">
        <f t="shared" si="92"/>
        <v>59.505600000000001</v>
      </c>
      <c r="R62" s="38" t="s">
        <v>24</v>
      </c>
      <c r="S62" s="39">
        <f>S61-1.9</f>
        <v>74.8</v>
      </c>
      <c r="T62" s="39">
        <f t="shared" si="6"/>
        <v>73.304000000000002</v>
      </c>
      <c r="U62" s="39">
        <f t="shared" si="7"/>
        <v>86.02</v>
      </c>
      <c r="V62" s="39">
        <f t="shared" si="93"/>
        <v>84.299599999999998</v>
      </c>
      <c r="W62" s="38" t="s">
        <v>25</v>
      </c>
      <c r="X62" s="39">
        <f>X61-1.9</f>
        <v>100.8</v>
      </c>
      <c r="Y62" s="39">
        <f t="shared" si="8"/>
        <v>98.783999999999992</v>
      </c>
      <c r="Z62" s="40">
        <f t="shared" si="9"/>
        <v>115.91999999999999</v>
      </c>
      <c r="AA62" s="39">
        <f t="shared" si="94"/>
        <v>113.60159999999999</v>
      </c>
      <c r="AB62" s="38" t="s">
        <v>26</v>
      </c>
      <c r="AC62" s="39">
        <f>AC61-1.9</f>
        <v>132.79999999999998</v>
      </c>
      <c r="AD62" s="39">
        <f t="shared" si="10"/>
        <v>130.14399999999998</v>
      </c>
      <c r="AE62" s="40">
        <f t="shared" si="11"/>
        <v>152.71999999999997</v>
      </c>
      <c r="AF62" s="39">
        <f t="shared" si="95"/>
        <v>149.66559999999996</v>
      </c>
      <c r="AG62" s="38" t="s">
        <v>27</v>
      </c>
      <c r="AH62" s="39">
        <f>AH61-1.9</f>
        <v>167.79999999999998</v>
      </c>
      <c r="AI62" s="40">
        <f t="shared" si="12"/>
        <v>164.44399999999999</v>
      </c>
      <c r="AJ62" s="40">
        <f t="shared" si="13"/>
        <v>192.96999999999997</v>
      </c>
      <c r="AK62" s="40">
        <f t="shared" si="14"/>
        <v>189.11059999999998</v>
      </c>
      <c r="AL62" s="38" t="s">
        <v>28</v>
      </c>
      <c r="AM62" s="39">
        <f>AM61-1.9</f>
        <v>205.79999999999998</v>
      </c>
      <c r="AN62" s="40">
        <f t="shared" si="15"/>
        <v>201.68399999999997</v>
      </c>
      <c r="AO62" s="40">
        <f t="shared" si="16"/>
        <v>231.93659999999994</v>
      </c>
      <c r="AP62" s="40">
        <f t="shared" si="17"/>
        <v>227.29786799999994</v>
      </c>
      <c r="AQ62" s="38" t="s">
        <v>29</v>
      </c>
      <c r="AR62" s="39">
        <f>AR61-1.9</f>
        <v>253.79999999999998</v>
      </c>
      <c r="AS62" s="40">
        <f t="shared" si="18"/>
        <v>248.72399999999999</v>
      </c>
      <c r="AT62" s="40">
        <f t="shared" si="19"/>
        <v>291.86999999999995</v>
      </c>
      <c r="AU62" s="40">
        <f t="shared" si="20"/>
        <v>286.03259999999995</v>
      </c>
      <c r="AV62" s="38" t="s">
        <v>30</v>
      </c>
      <c r="AW62" s="39">
        <f>AW61-1.9</f>
        <v>355.8</v>
      </c>
      <c r="AX62" s="40">
        <f t="shared" si="21"/>
        <v>348.68400000000003</v>
      </c>
      <c r="AY62" s="40">
        <f t="shared" si="22"/>
        <v>409.16999999999996</v>
      </c>
      <c r="AZ62" s="40">
        <f t="shared" si="23"/>
        <v>400.98659999999995</v>
      </c>
      <c r="BA62" s="38" t="s">
        <v>31</v>
      </c>
      <c r="BB62" s="39">
        <f>BB61-1.9</f>
        <v>470.8</v>
      </c>
      <c r="BC62" s="40">
        <f t="shared" si="24"/>
        <v>461.38400000000001</v>
      </c>
      <c r="BD62" s="40">
        <f t="shared" si="25"/>
        <v>541.41999999999996</v>
      </c>
      <c r="BE62" s="40">
        <f t="shared" si="26"/>
        <v>530.59159999999997</v>
      </c>
      <c r="BF62" s="38" t="s">
        <v>32</v>
      </c>
      <c r="BG62" s="39">
        <f>BG61-1.9</f>
        <v>635.80000000000007</v>
      </c>
      <c r="BH62" s="40">
        <f t="shared" si="27"/>
        <v>623.08400000000006</v>
      </c>
      <c r="BI62" s="40">
        <f t="shared" si="28"/>
        <v>731.17000000000007</v>
      </c>
      <c r="BJ62" s="40">
        <f t="shared" si="29"/>
        <v>716.54660000000001</v>
      </c>
      <c r="BK62" s="38" t="s">
        <v>33</v>
      </c>
      <c r="BL62" s="39">
        <f>BL61-1.9</f>
        <v>870.80000000000007</v>
      </c>
      <c r="BM62" s="40">
        <f t="shared" si="30"/>
        <v>853.38400000000001</v>
      </c>
      <c r="BN62" s="40">
        <f t="shared" si="31"/>
        <v>1001.42</v>
      </c>
      <c r="BO62" s="40">
        <f t="shared" si="32"/>
        <v>981.39159999999993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49999999999999" customHeight="1" x14ac:dyDescent="0.35">
      <c r="A63" s="38" t="s">
        <v>20</v>
      </c>
      <c r="B63" s="38" t="s">
        <v>5</v>
      </c>
      <c r="C63" s="38" t="s">
        <v>21</v>
      </c>
      <c r="D63" s="39">
        <f t="shared" ref="D63:D64" si="215">D62-1.9</f>
        <v>9.8999999999999986</v>
      </c>
      <c r="E63" s="40">
        <f t="shared" si="0"/>
        <v>9.7019999999999982</v>
      </c>
      <c r="F63" s="40">
        <f t="shared" si="1"/>
        <v>11.384999999999998</v>
      </c>
      <c r="G63" s="39">
        <f t="shared" si="90"/>
        <v>11.157299999999998</v>
      </c>
      <c r="H63" s="38" t="s">
        <v>22</v>
      </c>
      <c r="I63" s="39">
        <f t="shared" ref="I63:I64" si="216">I62-1.9</f>
        <v>29.900000000000006</v>
      </c>
      <c r="J63" s="39">
        <f t="shared" si="2"/>
        <v>29.302000000000007</v>
      </c>
      <c r="K63" s="40">
        <f t="shared" si="3"/>
        <v>34.385000000000005</v>
      </c>
      <c r="L63" s="39">
        <f t="shared" si="91"/>
        <v>33.697300000000006</v>
      </c>
      <c r="M63" s="38" t="s">
        <v>23</v>
      </c>
      <c r="N63" s="39">
        <f t="shared" ref="N63:N64" si="217">N62-1.9</f>
        <v>50.900000000000006</v>
      </c>
      <c r="O63" s="39">
        <f t="shared" si="4"/>
        <v>49.882000000000005</v>
      </c>
      <c r="P63" s="40">
        <f t="shared" si="5"/>
        <v>58.535000000000004</v>
      </c>
      <c r="Q63" s="39">
        <f t="shared" si="92"/>
        <v>57.3643</v>
      </c>
      <c r="R63" s="38" t="s">
        <v>24</v>
      </c>
      <c r="S63" s="39">
        <f t="shared" ref="S63:S64" si="218">S62-1.9</f>
        <v>72.899999999999991</v>
      </c>
      <c r="T63" s="39">
        <f t="shared" si="6"/>
        <v>71.441999999999993</v>
      </c>
      <c r="U63" s="39">
        <f t="shared" si="7"/>
        <v>83.83499999999998</v>
      </c>
      <c r="V63" s="39">
        <f t="shared" si="93"/>
        <v>82.158299999999983</v>
      </c>
      <c r="W63" s="38" t="s">
        <v>25</v>
      </c>
      <c r="X63" s="39">
        <f t="shared" ref="X63:X64" si="219">X62-1.9</f>
        <v>98.899999999999991</v>
      </c>
      <c r="Y63" s="39">
        <f t="shared" si="8"/>
        <v>96.921999999999983</v>
      </c>
      <c r="Z63" s="40">
        <f t="shared" si="9"/>
        <v>113.73499999999999</v>
      </c>
      <c r="AA63" s="39">
        <f t="shared" si="94"/>
        <v>111.46029999999999</v>
      </c>
      <c r="AB63" s="38" t="s">
        <v>26</v>
      </c>
      <c r="AC63" s="39">
        <f t="shared" ref="AC63:AC64" si="220">AC62-1.9</f>
        <v>130.89999999999998</v>
      </c>
      <c r="AD63" s="39">
        <f t="shared" si="10"/>
        <v>128.28199999999998</v>
      </c>
      <c r="AE63" s="40">
        <f t="shared" si="11"/>
        <v>150.53499999999997</v>
      </c>
      <c r="AF63" s="39">
        <f t="shared" si="95"/>
        <v>147.52429999999995</v>
      </c>
      <c r="AG63" s="38" t="s">
        <v>27</v>
      </c>
      <c r="AH63" s="39">
        <f t="shared" ref="AH63:AH64" si="221">AH62-1.9</f>
        <v>165.89999999999998</v>
      </c>
      <c r="AI63" s="40">
        <f t="shared" si="12"/>
        <v>162.58199999999997</v>
      </c>
      <c r="AJ63" s="40">
        <f t="shared" si="13"/>
        <v>190.78499999999997</v>
      </c>
      <c r="AK63" s="40">
        <f t="shared" si="14"/>
        <v>186.96929999999998</v>
      </c>
      <c r="AL63" s="38" t="s">
        <v>28</v>
      </c>
      <c r="AM63" s="39">
        <f t="shared" ref="AM63:AM64" si="222">AM62-1.9</f>
        <v>203.89999999999998</v>
      </c>
      <c r="AN63" s="40">
        <f t="shared" si="15"/>
        <v>199.82199999999997</v>
      </c>
      <c r="AO63" s="40">
        <f t="shared" si="16"/>
        <v>229.79529999999994</v>
      </c>
      <c r="AP63" s="40">
        <f t="shared" si="17"/>
        <v>225.19939399999993</v>
      </c>
      <c r="AQ63" s="38" t="s">
        <v>29</v>
      </c>
      <c r="AR63" s="39">
        <f t="shared" ref="AR63:AR64" si="223">AR62-1.9</f>
        <v>251.89999999999998</v>
      </c>
      <c r="AS63" s="40">
        <f t="shared" si="18"/>
        <v>246.86199999999997</v>
      </c>
      <c r="AT63" s="40">
        <f t="shared" si="19"/>
        <v>289.68499999999995</v>
      </c>
      <c r="AU63" s="40">
        <f t="shared" si="20"/>
        <v>283.89129999999994</v>
      </c>
      <c r="AV63" s="38" t="s">
        <v>30</v>
      </c>
      <c r="AW63" s="39">
        <f t="shared" ref="AW63:AW64" si="224">AW62-1.9</f>
        <v>353.90000000000003</v>
      </c>
      <c r="AX63" s="40">
        <f t="shared" si="21"/>
        <v>346.822</v>
      </c>
      <c r="AY63" s="40">
        <f t="shared" si="22"/>
        <v>406.98500000000001</v>
      </c>
      <c r="AZ63" s="40">
        <f t="shared" si="23"/>
        <v>398.84530000000001</v>
      </c>
      <c r="BA63" s="38" t="s">
        <v>31</v>
      </c>
      <c r="BB63" s="39">
        <f t="shared" ref="BB63:BB64" si="225">BB62-1.9</f>
        <v>468.90000000000003</v>
      </c>
      <c r="BC63" s="40">
        <f t="shared" si="24"/>
        <v>459.52200000000005</v>
      </c>
      <c r="BD63" s="40">
        <f t="shared" si="25"/>
        <v>539.23500000000001</v>
      </c>
      <c r="BE63" s="40">
        <f t="shared" si="26"/>
        <v>528.45029999999997</v>
      </c>
      <c r="BF63" s="38" t="s">
        <v>32</v>
      </c>
      <c r="BG63" s="39">
        <f t="shared" ref="BG63:BG64" si="226">BG62-1.9</f>
        <v>633.90000000000009</v>
      </c>
      <c r="BH63" s="40">
        <f t="shared" si="27"/>
        <v>621.22200000000009</v>
      </c>
      <c r="BI63" s="40">
        <f t="shared" si="28"/>
        <v>728.98500000000001</v>
      </c>
      <c r="BJ63" s="40">
        <f t="shared" si="29"/>
        <v>714.40530000000001</v>
      </c>
      <c r="BK63" s="38" t="s">
        <v>33</v>
      </c>
      <c r="BL63" s="39">
        <f t="shared" ref="BL63:BL64" si="227">BL62-1.9</f>
        <v>868.90000000000009</v>
      </c>
      <c r="BM63" s="40">
        <f t="shared" si="30"/>
        <v>851.52200000000005</v>
      </c>
      <c r="BN63" s="40">
        <f t="shared" si="31"/>
        <v>999.23500000000001</v>
      </c>
      <c r="BO63" s="40">
        <f t="shared" si="32"/>
        <v>979.25030000000004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49999999999999" customHeight="1" x14ac:dyDescent="0.35">
      <c r="A64" s="38" t="s">
        <v>20</v>
      </c>
      <c r="B64" s="38" t="s">
        <v>6</v>
      </c>
      <c r="C64" s="38" t="s">
        <v>21</v>
      </c>
      <c r="D64" s="39">
        <f t="shared" si="215"/>
        <v>7.9999999999999982</v>
      </c>
      <c r="E64" s="40">
        <f t="shared" si="0"/>
        <v>7.8399999999999981</v>
      </c>
      <c r="F64" s="40">
        <f t="shared" si="1"/>
        <v>9.1999999999999975</v>
      </c>
      <c r="G64" s="39">
        <f t="shared" si="90"/>
        <v>9.0159999999999982</v>
      </c>
      <c r="H64" s="38" t="s">
        <v>22</v>
      </c>
      <c r="I64" s="39">
        <f t="shared" si="216"/>
        <v>28.000000000000007</v>
      </c>
      <c r="J64" s="39">
        <f t="shared" si="2"/>
        <v>27.440000000000005</v>
      </c>
      <c r="K64" s="40">
        <f t="shared" si="3"/>
        <v>32.200000000000003</v>
      </c>
      <c r="L64" s="39">
        <f t="shared" si="91"/>
        <v>31.556000000000001</v>
      </c>
      <c r="M64" s="38" t="s">
        <v>23</v>
      </c>
      <c r="N64" s="39">
        <f t="shared" si="217"/>
        <v>49.000000000000007</v>
      </c>
      <c r="O64" s="39">
        <f t="shared" si="4"/>
        <v>48.02</v>
      </c>
      <c r="P64" s="40">
        <f t="shared" si="5"/>
        <v>56.35</v>
      </c>
      <c r="Q64" s="39">
        <f t="shared" si="92"/>
        <v>55.222999999999999</v>
      </c>
      <c r="R64" s="38" t="s">
        <v>24</v>
      </c>
      <c r="S64" s="39">
        <f t="shared" si="218"/>
        <v>70.999999999999986</v>
      </c>
      <c r="T64" s="39">
        <f t="shared" si="6"/>
        <v>69.579999999999984</v>
      </c>
      <c r="U64" s="39">
        <f t="shared" si="7"/>
        <v>81.649999999999977</v>
      </c>
      <c r="V64" s="39">
        <f t="shared" si="93"/>
        <v>80.016999999999982</v>
      </c>
      <c r="W64" s="38" t="s">
        <v>25</v>
      </c>
      <c r="X64" s="39">
        <f t="shared" si="219"/>
        <v>96.999999999999986</v>
      </c>
      <c r="Y64" s="39">
        <f t="shared" si="8"/>
        <v>95.059999999999988</v>
      </c>
      <c r="Z64" s="40">
        <f t="shared" si="9"/>
        <v>111.54999999999997</v>
      </c>
      <c r="AA64" s="39">
        <f t="shared" si="94"/>
        <v>109.31899999999997</v>
      </c>
      <c r="AB64" s="38" t="s">
        <v>26</v>
      </c>
      <c r="AC64" s="39">
        <f t="shared" si="220"/>
        <v>128.99999999999997</v>
      </c>
      <c r="AD64" s="39">
        <f t="shared" si="10"/>
        <v>126.41999999999997</v>
      </c>
      <c r="AE64" s="40">
        <f t="shared" si="11"/>
        <v>148.34999999999997</v>
      </c>
      <c r="AF64" s="39">
        <f t="shared" si="95"/>
        <v>145.38299999999995</v>
      </c>
      <c r="AG64" s="38" t="s">
        <v>27</v>
      </c>
      <c r="AH64" s="39">
        <f t="shared" si="221"/>
        <v>163.99999999999997</v>
      </c>
      <c r="AI64" s="40">
        <f t="shared" si="12"/>
        <v>160.71999999999997</v>
      </c>
      <c r="AJ64" s="40">
        <f t="shared" si="13"/>
        <v>188.59999999999997</v>
      </c>
      <c r="AK64" s="40">
        <f t="shared" si="14"/>
        <v>184.82799999999997</v>
      </c>
      <c r="AL64" s="38" t="s">
        <v>28</v>
      </c>
      <c r="AM64" s="39">
        <f t="shared" si="222"/>
        <v>201.99999999999997</v>
      </c>
      <c r="AN64" s="40">
        <f t="shared" si="15"/>
        <v>197.95999999999998</v>
      </c>
      <c r="AO64" s="40">
        <f t="shared" si="16"/>
        <v>227.65399999999997</v>
      </c>
      <c r="AP64" s="40">
        <f t="shared" si="17"/>
        <v>223.10091999999997</v>
      </c>
      <c r="AQ64" s="38" t="s">
        <v>29</v>
      </c>
      <c r="AR64" s="39">
        <f t="shared" si="223"/>
        <v>249.99999999999997</v>
      </c>
      <c r="AS64" s="40">
        <f t="shared" si="18"/>
        <v>244.99999999999997</v>
      </c>
      <c r="AT64" s="40">
        <f t="shared" si="19"/>
        <v>287.49999999999994</v>
      </c>
      <c r="AU64" s="40">
        <f t="shared" si="20"/>
        <v>281.74999999999994</v>
      </c>
      <c r="AV64" s="38" t="s">
        <v>30</v>
      </c>
      <c r="AW64" s="39">
        <f t="shared" si="224"/>
        <v>352.00000000000006</v>
      </c>
      <c r="AX64" s="40">
        <f t="shared" si="21"/>
        <v>344.96000000000004</v>
      </c>
      <c r="AY64" s="40">
        <f t="shared" si="22"/>
        <v>404.8</v>
      </c>
      <c r="AZ64" s="40">
        <f t="shared" si="23"/>
        <v>396.70400000000001</v>
      </c>
      <c r="BA64" s="38" t="s">
        <v>31</v>
      </c>
      <c r="BB64" s="39">
        <f t="shared" si="225"/>
        <v>467.00000000000006</v>
      </c>
      <c r="BC64" s="40">
        <f t="shared" si="24"/>
        <v>457.66</v>
      </c>
      <c r="BD64" s="40">
        <f t="shared" si="25"/>
        <v>537.05000000000007</v>
      </c>
      <c r="BE64" s="40">
        <f t="shared" si="26"/>
        <v>526.30900000000008</v>
      </c>
      <c r="BF64" s="38" t="s">
        <v>32</v>
      </c>
      <c r="BG64" s="39">
        <f t="shared" si="226"/>
        <v>632.00000000000011</v>
      </c>
      <c r="BH64" s="40">
        <f t="shared" si="27"/>
        <v>619.36000000000013</v>
      </c>
      <c r="BI64" s="40">
        <f t="shared" si="28"/>
        <v>726.80000000000007</v>
      </c>
      <c r="BJ64" s="40">
        <f t="shared" si="29"/>
        <v>712.26400000000001</v>
      </c>
      <c r="BK64" s="38" t="s">
        <v>33</v>
      </c>
      <c r="BL64" s="39">
        <f t="shared" si="227"/>
        <v>867.00000000000011</v>
      </c>
      <c r="BM64" s="40">
        <f t="shared" si="30"/>
        <v>849.66000000000008</v>
      </c>
      <c r="BN64" s="40">
        <f t="shared" si="31"/>
        <v>997.05000000000007</v>
      </c>
      <c r="BO64" s="40">
        <f t="shared" si="32"/>
        <v>977.10900000000004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49999999999999" customHeight="1" x14ac:dyDescent="0.35">
      <c r="A65" s="17" t="s">
        <v>21</v>
      </c>
      <c r="B65" s="17" t="s">
        <v>1</v>
      </c>
      <c r="C65" s="17" t="s">
        <v>22</v>
      </c>
      <c r="D65" s="34">
        <v>20</v>
      </c>
      <c r="E65" s="18">
        <f t="shared" si="0"/>
        <v>19.600000000000001</v>
      </c>
      <c r="F65" s="18">
        <f t="shared" si="1"/>
        <v>23</v>
      </c>
      <c r="G65" s="18">
        <f t="shared" si="90"/>
        <v>22.54</v>
      </c>
      <c r="H65" s="17" t="s">
        <v>23</v>
      </c>
      <c r="I65" s="34">
        <v>41</v>
      </c>
      <c r="J65" s="18">
        <f t="shared" si="2"/>
        <v>40.18</v>
      </c>
      <c r="K65" s="18">
        <f t="shared" si="3"/>
        <v>47.15</v>
      </c>
      <c r="L65" s="18">
        <f t="shared" si="91"/>
        <v>46.207000000000001</v>
      </c>
      <c r="M65" s="17" t="s">
        <v>24</v>
      </c>
      <c r="N65" s="34">
        <v>63</v>
      </c>
      <c r="O65" s="18">
        <f t="shared" si="4"/>
        <v>61.74</v>
      </c>
      <c r="P65" s="18">
        <f t="shared" si="5"/>
        <v>72.449999999999989</v>
      </c>
      <c r="Q65" s="18">
        <f t="shared" si="92"/>
        <v>71.000999999999991</v>
      </c>
      <c r="R65" s="17" t="s">
        <v>25</v>
      </c>
      <c r="S65" s="34">
        <v>89</v>
      </c>
      <c r="T65" s="18">
        <f t="shared" si="6"/>
        <v>87.22</v>
      </c>
      <c r="U65" s="18">
        <f t="shared" si="7"/>
        <v>102.35</v>
      </c>
      <c r="V65" s="18">
        <f t="shared" si="93"/>
        <v>100.303</v>
      </c>
      <c r="W65" s="17" t="s">
        <v>26</v>
      </c>
      <c r="X65" s="34">
        <v>121</v>
      </c>
      <c r="Y65" s="18">
        <f t="shared" si="8"/>
        <v>118.58</v>
      </c>
      <c r="Z65" s="18">
        <f t="shared" si="9"/>
        <v>139.14999999999998</v>
      </c>
      <c r="AA65" s="18">
        <f t="shared" si="94"/>
        <v>136.36699999999996</v>
      </c>
      <c r="AB65" s="17" t="s">
        <v>27</v>
      </c>
      <c r="AC65" s="34">
        <v>156</v>
      </c>
      <c r="AD65" s="18">
        <f t="shared" si="10"/>
        <v>152.88</v>
      </c>
      <c r="AE65" s="18">
        <f t="shared" si="11"/>
        <v>179.39999999999998</v>
      </c>
      <c r="AF65" s="18">
        <f t="shared" si="95"/>
        <v>175.81199999999998</v>
      </c>
      <c r="AG65" s="17" t="s">
        <v>28</v>
      </c>
      <c r="AH65" s="34">
        <v>194</v>
      </c>
      <c r="AI65" s="18">
        <f t="shared" si="12"/>
        <v>190.12</v>
      </c>
      <c r="AJ65" s="18">
        <f t="shared" si="13"/>
        <v>223.1</v>
      </c>
      <c r="AK65" s="18">
        <f t="shared" si="14"/>
        <v>218.63799999999998</v>
      </c>
      <c r="AL65" s="17" t="s">
        <v>29</v>
      </c>
      <c r="AM65" s="34">
        <v>242</v>
      </c>
      <c r="AN65" s="18">
        <f t="shared" si="15"/>
        <v>237.16</v>
      </c>
      <c r="AO65" s="18">
        <f t="shared" si="16"/>
        <v>272.73399999999998</v>
      </c>
      <c r="AP65" s="18">
        <f t="shared" si="17"/>
        <v>267.27931999999998</v>
      </c>
      <c r="AQ65" s="17" t="s">
        <v>30</v>
      </c>
      <c r="AR65" s="34">
        <v>344</v>
      </c>
      <c r="AS65" s="18">
        <f t="shared" si="18"/>
        <v>337.12</v>
      </c>
      <c r="AT65" s="18">
        <f t="shared" si="19"/>
        <v>395.59999999999997</v>
      </c>
      <c r="AU65" s="18">
        <f t="shared" si="20"/>
        <v>387.68799999999993</v>
      </c>
      <c r="AV65" s="17" t="s">
        <v>31</v>
      </c>
      <c r="AW65" s="34">
        <v>459</v>
      </c>
      <c r="AX65" s="18">
        <f t="shared" si="21"/>
        <v>449.82</v>
      </c>
      <c r="AY65" s="18">
        <f t="shared" si="22"/>
        <v>527.84999999999991</v>
      </c>
      <c r="AZ65" s="18">
        <f t="shared" si="23"/>
        <v>517.29299999999989</v>
      </c>
      <c r="BA65" s="17" t="s">
        <v>32</v>
      </c>
      <c r="BB65" s="34">
        <v>624</v>
      </c>
      <c r="BC65" s="18">
        <f t="shared" si="24"/>
        <v>611.52</v>
      </c>
      <c r="BD65" s="18">
        <f t="shared" si="25"/>
        <v>717.59999999999991</v>
      </c>
      <c r="BE65" s="18">
        <f t="shared" si="26"/>
        <v>703.24799999999993</v>
      </c>
      <c r="BF65" s="17" t="s">
        <v>33</v>
      </c>
      <c r="BG65" s="34">
        <v>859</v>
      </c>
      <c r="BH65" s="18">
        <f t="shared" si="27"/>
        <v>841.81999999999994</v>
      </c>
      <c r="BI65" s="18">
        <f t="shared" si="28"/>
        <v>987.84999999999991</v>
      </c>
      <c r="BJ65" s="18">
        <f t="shared" si="29"/>
        <v>968.09299999999985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49999999999999" customHeight="1" x14ac:dyDescent="0.35">
      <c r="A66" s="17" t="s">
        <v>21</v>
      </c>
      <c r="B66" s="17" t="s">
        <v>3</v>
      </c>
      <c r="C66" s="17" t="s">
        <v>22</v>
      </c>
      <c r="D66" s="34">
        <f>D65-4.4</f>
        <v>15.6</v>
      </c>
      <c r="E66" s="18">
        <f t="shared" si="0"/>
        <v>15.288</v>
      </c>
      <c r="F66" s="18">
        <f t="shared" si="1"/>
        <v>17.939999999999998</v>
      </c>
      <c r="G66" s="34">
        <f t="shared" si="90"/>
        <v>17.581199999999999</v>
      </c>
      <c r="H66" s="17" t="s">
        <v>23</v>
      </c>
      <c r="I66" s="34">
        <f>I65-4.4</f>
        <v>36.6</v>
      </c>
      <c r="J66" s="34">
        <f t="shared" si="2"/>
        <v>35.868000000000002</v>
      </c>
      <c r="K66" s="18">
        <f t="shared" si="3"/>
        <v>42.089999999999996</v>
      </c>
      <c r="L66" s="34">
        <f t="shared" si="91"/>
        <v>41.248199999999997</v>
      </c>
      <c r="M66" s="17" t="s">
        <v>24</v>
      </c>
      <c r="N66" s="34">
        <f>N65-4.4</f>
        <v>58.6</v>
      </c>
      <c r="O66" s="34">
        <f t="shared" si="4"/>
        <v>57.427999999999997</v>
      </c>
      <c r="P66" s="18">
        <f t="shared" si="5"/>
        <v>67.39</v>
      </c>
      <c r="Q66" s="34">
        <f t="shared" si="92"/>
        <v>66.042199999999994</v>
      </c>
      <c r="R66" s="17" t="s">
        <v>25</v>
      </c>
      <c r="S66" s="34">
        <f>S65-4.4</f>
        <v>84.6</v>
      </c>
      <c r="T66" s="34">
        <f t="shared" si="6"/>
        <v>82.907999999999987</v>
      </c>
      <c r="U66" s="18">
        <f t="shared" si="7"/>
        <v>97.289999999999992</v>
      </c>
      <c r="V66" s="34">
        <f t="shared" si="93"/>
        <v>95.344199999999987</v>
      </c>
      <c r="W66" s="17" t="s">
        <v>26</v>
      </c>
      <c r="X66" s="34">
        <f>X65-4.4</f>
        <v>116.6</v>
      </c>
      <c r="Y66" s="34">
        <f t="shared" si="8"/>
        <v>114.26799999999999</v>
      </c>
      <c r="Z66" s="18">
        <f t="shared" si="9"/>
        <v>134.08999999999997</v>
      </c>
      <c r="AA66" s="34">
        <f t="shared" si="94"/>
        <v>131.40819999999997</v>
      </c>
      <c r="AB66" s="17" t="s">
        <v>27</v>
      </c>
      <c r="AC66" s="34">
        <f>AC65-4.4</f>
        <v>151.6</v>
      </c>
      <c r="AD66" s="34">
        <f t="shared" si="10"/>
        <v>148.56799999999998</v>
      </c>
      <c r="AE66" s="18">
        <f t="shared" si="11"/>
        <v>174.33999999999997</v>
      </c>
      <c r="AF66" s="34">
        <f t="shared" si="95"/>
        <v>170.85319999999996</v>
      </c>
      <c r="AG66" s="17" t="s">
        <v>28</v>
      </c>
      <c r="AH66" s="34">
        <f>AH65-4.4</f>
        <v>189.6</v>
      </c>
      <c r="AI66" s="18">
        <f t="shared" si="12"/>
        <v>185.80799999999999</v>
      </c>
      <c r="AJ66" s="18">
        <f t="shared" si="13"/>
        <v>218.03999999999996</v>
      </c>
      <c r="AK66" s="18">
        <f t="shared" si="14"/>
        <v>213.67919999999995</v>
      </c>
      <c r="AL66" s="17" t="s">
        <v>29</v>
      </c>
      <c r="AM66" s="34">
        <f>AM65-4.4</f>
        <v>237.6</v>
      </c>
      <c r="AN66" s="18">
        <f t="shared" si="15"/>
        <v>232.84799999999998</v>
      </c>
      <c r="AO66" s="18">
        <f t="shared" si="16"/>
        <v>267.77519999999998</v>
      </c>
      <c r="AP66" s="18">
        <f t="shared" si="17"/>
        <v>262.41969599999999</v>
      </c>
      <c r="AQ66" s="17" t="s">
        <v>30</v>
      </c>
      <c r="AR66" s="34">
        <f>AR65-4.4</f>
        <v>339.6</v>
      </c>
      <c r="AS66" s="18">
        <f t="shared" si="18"/>
        <v>332.80799999999999</v>
      </c>
      <c r="AT66" s="18">
        <f t="shared" si="19"/>
        <v>390.54</v>
      </c>
      <c r="AU66" s="18">
        <f t="shared" si="20"/>
        <v>382.72919999999999</v>
      </c>
      <c r="AV66" s="17" t="s">
        <v>31</v>
      </c>
      <c r="AW66" s="34">
        <f>AW65-4.4</f>
        <v>454.6</v>
      </c>
      <c r="AX66" s="18">
        <f t="shared" si="21"/>
        <v>445.50800000000004</v>
      </c>
      <c r="AY66" s="18">
        <f t="shared" si="22"/>
        <v>522.79</v>
      </c>
      <c r="AZ66" s="18">
        <f t="shared" si="23"/>
        <v>512.33420000000001</v>
      </c>
      <c r="BA66" s="17" t="s">
        <v>32</v>
      </c>
      <c r="BB66" s="34">
        <f>BB65-4.4</f>
        <v>619.6</v>
      </c>
      <c r="BC66" s="18">
        <f t="shared" si="24"/>
        <v>607.20799999999997</v>
      </c>
      <c r="BD66" s="18">
        <f t="shared" si="25"/>
        <v>712.54</v>
      </c>
      <c r="BE66" s="18">
        <f t="shared" si="26"/>
        <v>698.28919999999994</v>
      </c>
      <c r="BF66" s="17" t="s">
        <v>33</v>
      </c>
      <c r="BG66" s="34">
        <f>BG65-4.4</f>
        <v>854.6</v>
      </c>
      <c r="BH66" s="18">
        <f t="shared" si="27"/>
        <v>837.50800000000004</v>
      </c>
      <c r="BI66" s="18">
        <f t="shared" si="28"/>
        <v>982.79</v>
      </c>
      <c r="BJ66" s="18">
        <f t="shared" si="29"/>
        <v>963.13419999999996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49999999999999" customHeight="1" x14ac:dyDescent="0.35">
      <c r="A67" s="17" t="s">
        <v>21</v>
      </c>
      <c r="B67" s="17" t="s">
        <v>4</v>
      </c>
      <c r="C67" s="17" t="s">
        <v>22</v>
      </c>
      <c r="D67" s="34">
        <f>D66-2.2</f>
        <v>13.399999999999999</v>
      </c>
      <c r="E67" s="18">
        <f t="shared" si="0"/>
        <v>13.131999999999998</v>
      </c>
      <c r="F67" s="18">
        <f t="shared" si="1"/>
        <v>15.409999999999997</v>
      </c>
      <c r="G67" s="34">
        <f t="shared" si="90"/>
        <v>15.101799999999997</v>
      </c>
      <c r="H67" s="17" t="s">
        <v>23</v>
      </c>
      <c r="I67" s="34">
        <f>I66-2.2</f>
        <v>34.4</v>
      </c>
      <c r="J67" s="34">
        <f t="shared" si="2"/>
        <v>33.711999999999996</v>
      </c>
      <c r="K67" s="18">
        <f t="shared" si="3"/>
        <v>39.559999999999995</v>
      </c>
      <c r="L67" s="34">
        <f t="shared" si="91"/>
        <v>38.768799999999992</v>
      </c>
      <c r="M67" s="17" t="s">
        <v>24</v>
      </c>
      <c r="N67" s="34">
        <f>N66-2.2</f>
        <v>56.4</v>
      </c>
      <c r="O67" s="34">
        <f t="shared" si="4"/>
        <v>55.271999999999998</v>
      </c>
      <c r="P67" s="18">
        <f t="shared" si="5"/>
        <v>64.86</v>
      </c>
      <c r="Q67" s="34">
        <f t="shared" si="92"/>
        <v>63.562799999999996</v>
      </c>
      <c r="R67" s="17" t="s">
        <v>25</v>
      </c>
      <c r="S67" s="34">
        <f>S66-2.2</f>
        <v>82.399999999999991</v>
      </c>
      <c r="T67" s="34">
        <f t="shared" si="6"/>
        <v>80.751999999999995</v>
      </c>
      <c r="U67" s="18">
        <f t="shared" si="7"/>
        <v>94.759999999999977</v>
      </c>
      <c r="V67" s="34">
        <f t="shared" si="93"/>
        <v>92.864799999999974</v>
      </c>
      <c r="W67" s="17" t="s">
        <v>26</v>
      </c>
      <c r="X67" s="34">
        <f>X66-2.2</f>
        <v>114.39999999999999</v>
      </c>
      <c r="Y67" s="34">
        <f t="shared" si="8"/>
        <v>112.11199999999999</v>
      </c>
      <c r="Z67" s="18">
        <f t="shared" si="9"/>
        <v>131.55999999999997</v>
      </c>
      <c r="AA67" s="34">
        <f t="shared" si="94"/>
        <v>128.92879999999997</v>
      </c>
      <c r="AB67" s="17" t="s">
        <v>27</v>
      </c>
      <c r="AC67" s="34">
        <f>AC66-2.2</f>
        <v>149.4</v>
      </c>
      <c r="AD67" s="34">
        <f t="shared" si="10"/>
        <v>146.41200000000001</v>
      </c>
      <c r="AE67" s="18">
        <f t="shared" si="11"/>
        <v>171.81</v>
      </c>
      <c r="AF67" s="34">
        <f t="shared" si="95"/>
        <v>168.37379999999999</v>
      </c>
      <c r="AG67" s="17" t="s">
        <v>28</v>
      </c>
      <c r="AH67" s="34">
        <f>AH66-2.2</f>
        <v>187.4</v>
      </c>
      <c r="AI67" s="18">
        <f t="shared" si="12"/>
        <v>183.65200000000002</v>
      </c>
      <c r="AJ67" s="18">
        <f t="shared" si="13"/>
        <v>215.51</v>
      </c>
      <c r="AK67" s="18">
        <f t="shared" si="14"/>
        <v>211.19979999999998</v>
      </c>
      <c r="AL67" s="17" t="s">
        <v>29</v>
      </c>
      <c r="AM67" s="34">
        <f>AM66-2.2</f>
        <v>235.4</v>
      </c>
      <c r="AN67" s="18">
        <f t="shared" si="15"/>
        <v>230.69200000000001</v>
      </c>
      <c r="AO67" s="18">
        <f t="shared" si="16"/>
        <v>265.29579999999999</v>
      </c>
      <c r="AP67" s="18">
        <f t="shared" si="17"/>
        <v>259.98988399999996</v>
      </c>
      <c r="AQ67" s="17" t="s">
        <v>30</v>
      </c>
      <c r="AR67" s="34">
        <f>AR66-2.2</f>
        <v>337.40000000000003</v>
      </c>
      <c r="AS67" s="18">
        <f t="shared" si="18"/>
        <v>330.65200000000004</v>
      </c>
      <c r="AT67" s="18">
        <f t="shared" si="19"/>
        <v>388.01</v>
      </c>
      <c r="AU67" s="18">
        <f t="shared" si="20"/>
        <v>380.24979999999999</v>
      </c>
      <c r="AV67" s="17" t="s">
        <v>31</v>
      </c>
      <c r="AW67" s="34">
        <f>AW66-2.2</f>
        <v>452.40000000000003</v>
      </c>
      <c r="AX67" s="18">
        <f t="shared" si="21"/>
        <v>443.35200000000003</v>
      </c>
      <c r="AY67" s="18">
        <f t="shared" si="22"/>
        <v>520.26</v>
      </c>
      <c r="AZ67" s="18">
        <f t="shared" si="23"/>
        <v>509.85479999999995</v>
      </c>
      <c r="BA67" s="17" t="s">
        <v>32</v>
      </c>
      <c r="BB67" s="34">
        <f>BB66-2.2</f>
        <v>617.4</v>
      </c>
      <c r="BC67" s="18">
        <f t="shared" si="24"/>
        <v>605.05200000000002</v>
      </c>
      <c r="BD67" s="18">
        <f t="shared" si="25"/>
        <v>710.00999999999988</v>
      </c>
      <c r="BE67" s="18">
        <f t="shared" si="26"/>
        <v>695.80979999999988</v>
      </c>
      <c r="BF67" s="17" t="s">
        <v>33</v>
      </c>
      <c r="BG67" s="34">
        <f>BG66-2.2</f>
        <v>852.4</v>
      </c>
      <c r="BH67" s="18">
        <f t="shared" si="27"/>
        <v>835.35199999999998</v>
      </c>
      <c r="BI67" s="18">
        <f t="shared" si="28"/>
        <v>980.25999999999988</v>
      </c>
      <c r="BJ67" s="18">
        <f t="shared" si="29"/>
        <v>960.65479999999991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49999999999999" customHeight="1" x14ac:dyDescent="0.35">
      <c r="A68" s="17" t="s">
        <v>21</v>
      </c>
      <c r="B68" s="17" t="s">
        <v>5</v>
      </c>
      <c r="C68" s="17" t="s">
        <v>22</v>
      </c>
      <c r="D68" s="34">
        <f t="shared" ref="D68:D69" si="228">D67-2.2</f>
        <v>11.2</v>
      </c>
      <c r="E68" s="18">
        <f t="shared" si="0"/>
        <v>10.975999999999999</v>
      </c>
      <c r="F68" s="18">
        <f t="shared" si="1"/>
        <v>12.879999999999999</v>
      </c>
      <c r="G68" s="34">
        <f t="shared" si="90"/>
        <v>12.622399999999999</v>
      </c>
      <c r="H68" s="17" t="s">
        <v>23</v>
      </c>
      <c r="I68" s="34">
        <f t="shared" ref="I68:I69" si="229">I67-2.2</f>
        <v>32.199999999999996</v>
      </c>
      <c r="J68" s="34">
        <f t="shared" si="2"/>
        <v>31.555999999999994</v>
      </c>
      <c r="K68" s="18">
        <f t="shared" si="3"/>
        <v>37.029999999999994</v>
      </c>
      <c r="L68" s="34">
        <f t="shared" si="91"/>
        <v>36.289399999999993</v>
      </c>
      <c r="M68" s="17" t="s">
        <v>24</v>
      </c>
      <c r="N68" s="34">
        <f t="shared" ref="N68:N69" si="230">N67-2.2</f>
        <v>54.199999999999996</v>
      </c>
      <c r="O68" s="34">
        <f t="shared" si="4"/>
        <v>53.115999999999993</v>
      </c>
      <c r="P68" s="18">
        <f t="shared" si="5"/>
        <v>62.329999999999991</v>
      </c>
      <c r="Q68" s="34">
        <f t="shared" si="92"/>
        <v>61.08339999999999</v>
      </c>
      <c r="R68" s="17" t="s">
        <v>25</v>
      </c>
      <c r="S68" s="34">
        <f t="shared" ref="S68:S69" si="231">S67-2.2</f>
        <v>80.199999999999989</v>
      </c>
      <c r="T68" s="34">
        <f t="shared" si="6"/>
        <v>78.595999999999989</v>
      </c>
      <c r="U68" s="18">
        <f t="shared" si="7"/>
        <v>92.229999999999976</v>
      </c>
      <c r="V68" s="34">
        <f t="shared" si="93"/>
        <v>90.385399999999976</v>
      </c>
      <c r="W68" s="17" t="s">
        <v>26</v>
      </c>
      <c r="X68" s="34">
        <f t="shared" ref="X68:X69" si="232">X67-2.2</f>
        <v>112.19999999999999</v>
      </c>
      <c r="Y68" s="34">
        <f t="shared" si="8"/>
        <v>109.95599999999999</v>
      </c>
      <c r="Z68" s="18">
        <f t="shared" si="9"/>
        <v>129.02999999999997</v>
      </c>
      <c r="AA68" s="34">
        <f t="shared" si="94"/>
        <v>126.44939999999997</v>
      </c>
      <c r="AB68" s="17" t="s">
        <v>27</v>
      </c>
      <c r="AC68" s="34">
        <f t="shared" ref="AC68:AC69" si="233">AC67-2.2</f>
        <v>147.20000000000002</v>
      </c>
      <c r="AD68" s="34">
        <f t="shared" si="10"/>
        <v>144.256</v>
      </c>
      <c r="AE68" s="18">
        <f t="shared" si="11"/>
        <v>169.28</v>
      </c>
      <c r="AF68" s="34">
        <f t="shared" si="95"/>
        <v>165.89439999999999</v>
      </c>
      <c r="AG68" s="17" t="s">
        <v>28</v>
      </c>
      <c r="AH68" s="34">
        <f t="shared" ref="AH68:AH69" si="234">AH67-2.2</f>
        <v>185.20000000000002</v>
      </c>
      <c r="AI68" s="18">
        <f t="shared" si="12"/>
        <v>181.49600000000001</v>
      </c>
      <c r="AJ68" s="18">
        <f t="shared" si="13"/>
        <v>212.98</v>
      </c>
      <c r="AK68" s="18">
        <f t="shared" si="14"/>
        <v>208.72039999999998</v>
      </c>
      <c r="AL68" s="17" t="s">
        <v>29</v>
      </c>
      <c r="AM68" s="34">
        <f t="shared" ref="AM68:AM69" si="235">AM67-2.2</f>
        <v>233.20000000000002</v>
      </c>
      <c r="AN68" s="18">
        <f t="shared" si="15"/>
        <v>228.536</v>
      </c>
      <c r="AO68" s="18">
        <f t="shared" si="16"/>
        <v>262.81639999999999</v>
      </c>
      <c r="AP68" s="18">
        <f t="shared" si="17"/>
        <v>257.56007199999999</v>
      </c>
      <c r="AQ68" s="17" t="s">
        <v>30</v>
      </c>
      <c r="AR68" s="34">
        <f t="shared" ref="AR68:AR69" si="236">AR67-2.2</f>
        <v>335.20000000000005</v>
      </c>
      <c r="AS68" s="18">
        <f t="shared" si="18"/>
        <v>328.49600000000004</v>
      </c>
      <c r="AT68" s="18">
        <f t="shared" si="19"/>
        <v>385.48</v>
      </c>
      <c r="AU68" s="18">
        <f t="shared" si="20"/>
        <v>377.7704</v>
      </c>
      <c r="AV68" s="17" t="s">
        <v>31</v>
      </c>
      <c r="AW68" s="34">
        <f t="shared" ref="AW68:AW69" si="237">AW67-2.2</f>
        <v>450.20000000000005</v>
      </c>
      <c r="AX68" s="18">
        <f t="shared" si="21"/>
        <v>441.19600000000003</v>
      </c>
      <c r="AY68" s="18">
        <f t="shared" si="22"/>
        <v>517.73</v>
      </c>
      <c r="AZ68" s="18">
        <f t="shared" si="23"/>
        <v>507.37540000000001</v>
      </c>
      <c r="BA68" s="17" t="s">
        <v>32</v>
      </c>
      <c r="BB68" s="34">
        <f t="shared" ref="BB68:BB69" si="238">BB67-2.2</f>
        <v>615.19999999999993</v>
      </c>
      <c r="BC68" s="18">
        <f t="shared" si="24"/>
        <v>602.89599999999996</v>
      </c>
      <c r="BD68" s="18">
        <f t="shared" si="25"/>
        <v>707.4799999999999</v>
      </c>
      <c r="BE68" s="18">
        <f t="shared" si="26"/>
        <v>693.33039999999994</v>
      </c>
      <c r="BF68" s="17" t="s">
        <v>33</v>
      </c>
      <c r="BG68" s="34">
        <f t="shared" ref="BG68:BG69" si="239">BG67-2.2</f>
        <v>850.19999999999993</v>
      </c>
      <c r="BH68" s="18">
        <f t="shared" si="27"/>
        <v>833.19599999999991</v>
      </c>
      <c r="BI68" s="18">
        <f t="shared" si="28"/>
        <v>977.72999999999979</v>
      </c>
      <c r="BJ68" s="18">
        <f t="shared" si="29"/>
        <v>958.17539999999974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49999999999999" customHeight="1" x14ac:dyDescent="0.35">
      <c r="A69" s="17" t="s">
        <v>21</v>
      </c>
      <c r="B69" s="17" t="s">
        <v>6</v>
      </c>
      <c r="C69" s="17" t="s">
        <v>22</v>
      </c>
      <c r="D69" s="34">
        <f t="shared" si="228"/>
        <v>9</v>
      </c>
      <c r="E69" s="18">
        <f t="shared" si="0"/>
        <v>8.82</v>
      </c>
      <c r="F69" s="18">
        <f t="shared" si="1"/>
        <v>10.35</v>
      </c>
      <c r="G69" s="34">
        <f t="shared" si="90"/>
        <v>10.142999999999999</v>
      </c>
      <c r="H69" s="17" t="s">
        <v>23</v>
      </c>
      <c r="I69" s="34">
        <f t="shared" si="229"/>
        <v>29.999999999999996</v>
      </c>
      <c r="J69" s="34">
        <f t="shared" si="2"/>
        <v>29.399999999999995</v>
      </c>
      <c r="K69" s="18">
        <f t="shared" si="3"/>
        <v>34.499999999999993</v>
      </c>
      <c r="L69" s="34">
        <f t="shared" si="91"/>
        <v>33.809999999999995</v>
      </c>
      <c r="M69" s="17" t="s">
        <v>24</v>
      </c>
      <c r="N69" s="34">
        <f t="shared" si="230"/>
        <v>51.999999999999993</v>
      </c>
      <c r="O69" s="34">
        <f t="shared" si="4"/>
        <v>50.959999999999994</v>
      </c>
      <c r="P69" s="18">
        <f t="shared" si="5"/>
        <v>59.79999999999999</v>
      </c>
      <c r="Q69" s="34">
        <f t="shared" si="92"/>
        <v>58.603999999999992</v>
      </c>
      <c r="R69" s="17" t="s">
        <v>25</v>
      </c>
      <c r="S69" s="34">
        <f t="shared" si="231"/>
        <v>77.999999999999986</v>
      </c>
      <c r="T69" s="34">
        <f t="shared" si="6"/>
        <v>76.439999999999984</v>
      </c>
      <c r="U69" s="18">
        <f t="shared" si="7"/>
        <v>89.699999999999974</v>
      </c>
      <c r="V69" s="34">
        <f t="shared" si="93"/>
        <v>87.905999999999977</v>
      </c>
      <c r="W69" s="17" t="s">
        <v>26</v>
      </c>
      <c r="X69" s="34">
        <f t="shared" si="232"/>
        <v>109.99999999999999</v>
      </c>
      <c r="Y69" s="34">
        <f t="shared" si="8"/>
        <v>107.79999999999998</v>
      </c>
      <c r="Z69" s="18">
        <f t="shared" si="9"/>
        <v>126.49999999999997</v>
      </c>
      <c r="AA69" s="34">
        <f t="shared" si="94"/>
        <v>123.96999999999997</v>
      </c>
      <c r="AB69" s="17" t="s">
        <v>27</v>
      </c>
      <c r="AC69" s="34">
        <f t="shared" si="233"/>
        <v>145.00000000000003</v>
      </c>
      <c r="AD69" s="34">
        <f t="shared" si="10"/>
        <v>142.10000000000002</v>
      </c>
      <c r="AE69" s="18">
        <f t="shared" si="11"/>
        <v>166.75000000000003</v>
      </c>
      <c r="AF69" s="34">
        <f t="shared" si="95"/>
        <v>163.41500000000002</v>
      </c>
      <c r="AG69" s="17" t="s">
        <v>28</v>
      </c>
      <c r="AH69" s="34">
        <f t="shared" si="234"/>
        <v>183.00000000000003</v>
      </c>
      <c r="AI69" s="18">
        <f t="shared" si="12"/>
        <v>179.34000000000003</v>
      </c>
      <c r="AJ69" s="18">
        <f t="shared" si="13"/>
        <v>210.45000000000002</v>
      </c>
      <c r="AK69" s="18">
        <f t="shared" si="14"/>
        <v>206.24100000000001</v>
      </c>
      <c r="AL69" s="17" t="s">
        <v>29</v>
      </c>
      <c r="AM69" s="34">
        <f t="shared" si="235"/>
        <v>231.00000000000003</v>
      </c>
      <c r="AN69" s="18">
        <f t="shared" si="15"/>
        <v>226.38000000000002</v>
      </c>
      <c r="AO69" s="18">
        <f t="shared" si="16"/>
        <v>260.33699999999999</v>
      </c>
      <c r="AP69" s="18">
        <f t="shared" si="17"/>
        <v>255.13025999999999</v>
      </c>
      <c r="AQ69" s="17" t="s">
        <v>30</v>
      </c>
      <c r="AR69" s="34">
        <f t="shared" si="236"/>
        <v>333.00000000000006</v>
      </c>
      <c r="AS69" s="18">
        <f t="shared" si="18"/>
        <v>326.34000000000003</v>
      </c>
      <c r="AT69" s="18">
        <f t="shared" si="19"/>
        <v>382.95000000000005</v>
      </c>
      <c r="AU69" s="18">
        <f t="shared" si="20"/>
        <v>375.29100000000005</v>
      </c>
      <c r="AV69" s="17" t="s">
        <v>31</v>
      </c>
      <c r="AW69" s="34">
        <f t="shared" si="237"/>
        <v>448.00000000000006</v>
      </c>
      <c r="AX69" s="18">
        <f t="shared" si="21"/>
        <v>439.04</v>
      </c>
      <c r="AY69" s="18">
        <f t="shared" si="22"/>
        <v>515.20000000000005</v>
      </c>
      <c r="AZ69" s="18">
        <f t="shared" si="23"/>
        <v>504.89600000000002</v>
      </c>
      <c r="BA69" s="17" t="s">
        <v>32</v>
      </c>
      <c r="BB69" s="34">
        <f t="shared" si="238"/>
        <v>612.99999999999989</v>
      </c>
      <c r="BC69" s="18">
        <f t="shared" si="24"/>
        <v>600.7399999999999</v>
      </c>
      <c r="BD69" s="18">
        <f t="shared" si="25"/>
        <v>704.94999999999982</v>
      </c>
      <c r="BE69" s="18">
        <f t="shared" si="26"/>
        <v>690.85099999999977</v>
      </c>
      <c r="BF69" s="17" t="s">
        <v>33</v>
      </c>
      <c r="BG69" s="34">
        <f t="shared" si="239"/>
        <v>847.99999999999989</v>
      </c>
      <c r="BH69" s="18">
        <f t="shared" si="27"/>
        <v>831.03999999999985</v>
      </c>
      <c r="BI69" s="18">
        <f t="shared" si="28"/>
        <v>975.19999999999982</v>
      </c>
      <c r="BJ69" s="18">
        <f t="shared" si="29"/>
        <v>955.6959999999998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49999999999999" customHeight="1" x14ac:dyDescent="0.35">
      <c r="A70" s="38" t="s">
        <v>22</v>
      </c>
      <c r="B70" s="38" t="s">
        <v>1</v>
      </c>
      <c r="C70" s="38" t="s">
        <v>23</v>
      </c>
      <c r="D70" s="39">
        <f>D65+2</f>
        <v>22</v>
      </c>
      <c r="E70" s="40">
        <f t="shared" ref="E70:E124" si="240">D70*(1-$B$2)</f>
        <v>21.56</v>
      </c>
      <c r="F70" s="40">
        <f t="shared" ref="F70:F124" si="241">D70*1.15</f>
        <v>25.299999999999997</v>
      </c>
      <c r="G70" s="40">
        <f t="shared" si="90"/>
        <v>24.793999999999997</v>
      </c>
      <c r="H70" s="38" t="s">
        <v>24</v>
      </c>
      <c r="I70" s="39">
        <v>43</v>
      </c>
      <c r="J70" s="40">
        <f t="shared" ref="J70:J119" si="242">I70*(1-$B$2)</f>
        <v>42.14</v>
      </c>
      <c r="K70" s="40">
        <f t="shared" ref="K70:K119" si="243">I70*1.15</f>
        <v>49.449999999999996</v>
      </c>
      <c r="L70" s="40">
        <f t="shared" si="91"/>
        <v>48.460999999999991</v>
      </c>
      <c r="M70" s="38" t="s">
        <v>25</v>
      </c>
      <c r="N70" s="39">
        <v>69</v>
      </c>
      <c r="O70" s="40">
        <f t="shared" ref="O70:O114" si="244">N70*(1-$B$2)</f>
        <v>67.62</v>
      </c>
      <c r="P70" s="40">
        <f t="shared" ref="P70:P114" si="245">N70*1.15</f>
        <v>79.349999999999994</v>
      </c>
      <c r="Q70" s="40">
        <f t="shared" si="92"/>
        <v>77.762999999999991</v>
      </c>
      <c r="R70" s="38" t="s">
        <v>26</v>
      </c>
      <c r="S70" s="39">
        <v>101</v>
      </c>
      <c r="T70" s="40">
        <f t="shared" ref="T70:T109" si="246">S70*(1-$B$2)</f>
        <v>98.98</v>
      </c>
      <c r="U70" s="39">
        <f t="shared" ref="U70:U109" si="247">S70*1.15</f>
        <v>116.14999999999999</v>
      </c>
      <c r="V70" s="40">
        <f t="shared" si="93"/>
        <v>113.82699999999998</v>
      </c>
      <c r="W70" s="38" t="s">
        <v>27</v>
      </c>
      <c r="X70" s="39">
        <v>136</v>
      </c>
      <c r="Y70" s="40">
        <f t="shared" ref="Y70:Y104" si="248">X70*(1-$B$2)</f>
        <v>133.28</v>
      </c>
      <c r="Z70" s="40">
        <f t="shared" ref="Z70:Z104" si="249">X70*1.15</f>
        <v>156.39999999999998</v>
      </c>
      <c r="AA70" s="40">
        <f t="shared" si="94"/>
        <v>153.27199999999996</v>
      </c>
      <c r="AB70" s="38" t="s">
        <v>28</v>
      </c>
      <c r="AC70" s="39">
        <v>174</v>
      </c>
      <c r="AD70" s="40">
        <f t="shared" ref="AD70:AD99" si="250">AC70*(1-$B$2)</f>
        <v>170.52</v>
      </c>
      <c r="AE70" s="40">
        <f t="shared" ref="AE70:AE99" si="251">AC70*1.15</f>
        <v>200.1</v>
      </c>
      <c r="AF70" s="40">
        <f t="shared" si="95"/>
        <v>196.09799999999998</v>
      </c>
      <c r="AG70" s="38" t="s">
        <v>29</v>
      </c>
      <c r="AH70" s="39">
        <v>222</v>
      </c>
      <c r="AI70" s="40">
        <f t="shared" ref="AI70:AI94" si="252">AH70*(1-$B$2)</f>
        <v>217.56</v>
      </c>
      <c r="AJ70" s="40">
        <f t="shared" ref="AJ70:AJ94" si="253">AH70*1.15</f>
        <v>255.29999999999998</v>
      </c>
      <c r="AK70" s="40">
        <f t="shared" ref="AK70:AK94" si="254">AJ70*(1-$B$2)</f>
        <v>250.19399999999999</v>
      </c>
      <c r="AL70" s="38" t="s">
        <v>30</v>
      </c>
      <c r="AM70" s="39">
        <v>324</v>
      </c>
      <c r="AN70" s="40">
        <f t="shared" ref="AN70:AN89" si="255">AM70*(1-$B$2)</f>
        <v>317.52</v>
      </c>
      <c r="AO70" s="40">
        <f t="shared" ref="AO70:AO89" si="256">AN70*1.15</f>
        <v>365.14799999999997</v>
      </c>
      <c r="AP70" s="40">
        <f t="shared" ref="AP70:AP94" si="257">AO70*(1-$B$2)</f>
        <v>357.84503999999998</v>
      </c>
      <c r="AQ70" s="38" t="s">
        <v>31</v>
      </c>
      <c r="AR70" s="39">
        <v>439</v>
      </c>
      <c r="AS70" s="40">
        <f t="shared" ref="AS70:AS84" si="258">AR70*(1-$B$2)</f>
        <v>430.21999999999997</v>
      </c>
      <c r="AT70" s="40">
        <f t="shared" ref="AT70:AT84" si="259">AR70*1.15</f>
        <v>504.84999999999997</v>
      </c>
      <c r="AU70" s="40">
        <f t="shared" ref="AU70:AU84" si="260">AT70*(1-$B$2)</f>
        <v>494.75299999999999</v>
      </c>
      <c r="AV70" s="38" t="s">
        <v>32</v>
      </c>
      <c r="AW70" s="39">
        <v>604</v>
      </c>
      <c r="AX70" s="40">
        <f t="shared" ref="AX70:AX79" si="261">AW70*(1-$B$2)</f>
        <v>591.91999999999996</v>
      </c>
      <c r="AY70" s="40">
        <f t="shared" ref="AY70:AY79" si="262">AW70*1.15</f>
        <v>694.59999999999991</v>
      </c>
      <c r="AZ70" s="40">
        <f t="shared" ref="AZ70:AZ79" si="263">AY70*(1-$B$2)</f>
        <v>680.70799999999986</v>
      </c>
      <c r="BA70" s="38" t="s">
        <v>33</v>
      </c>
      <c r="BB70" s="39">
        <v>839</v>
      </c>
      <c r="BC70" s="40">
        <f t="shared" ref="BC70:BC74" si="264">BB70*(1-$B$2)</f>
        <v>822.22</v>
      </c>
      <c r="BD70" s="40">
        <f t="shared" ref="BD70:BD74" si="265">BB70*1.15</f>
        <v>964.84999999999991</v>
      </c>
      <c r="BE70" s="40">
        <f t="shared" ref="BE70:BE74" si="266">BD70*(1-$B$2)</f>
        <v>945.55299999999988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49999999999999" customHeight="1" x14ac:dyDescent="0.35">
      <c r="A71" s="38" t="s">
        <v>22</v>
      </c>
      <c r="B71" s="38" t="s">
        <v>3</v>
      </c>
      <c r="C71" s="38" t="s">
        <v>23</v>
      </c>
      <c r="D71" s="39">
        <f>D70-4.8</f>
        <v>17.2</v>
      </c>
      <c r="E71" s="40">
        <f t="shared" si="240"/>
        <v>16.855999999999998</v>
      </c>
      <c r="F71" s="40">
        <f t="shared" si="241"/>
        <v>19.779999999999998</v>
      </c>
      <c r="G71" s="39">
        <f t="shared" si="90"/>
        <v>19.384399999999996</v>
      </c>
      <c r="H71" s="38" t="s">
        <v>24</v>
      </c>
      <c r="I71" s="39">
        <f>I70-4.8</f>
        <v>38.200000000000003</v>
      </c>
      <c r="J71" s="39">
        <f t="shared" si="242"/>
        <v>37.436</v>
      </c>
      <c r="K71" s="40">
        <f t="shared" si="243"/>
        <v>43.93</v>
      </c>
      <c r="L71" s="39">
        <f t="shared" si="91"/>
        <v>43.051400000000001</v>
      </c>
      <c r="M71" s="38" t="s">
        <v>25</v>
      </c>
      <c r="N71" s="39">
        <f>N70-4.8</f>
        <v>64.2</v>
      </c>
      <c r="O71" s="39">
        <f t="shared" si="244"/>
        <v>62.916000000000004</v>
      </c>
      <c r="P71" s="40">
        <f t="shared" si="245"/>
        <v>73.83</v>
      </c>
      <c r="Q71" s="39">
        <f t="shared" si="92"/>
        <v>72.353399999999993</v>
      </c>
      <c r="R71" s="38" t="s">
        <v>26</v>
      </c>
      <c r="S71" s="39">
        <f>S70-4.8</f>
        <v>96.2</v>
      </c>
      <c r="T71" s="39">
        <f t="shared" si="246"/>
        <v>94.275999999999996</v>
      </c>
      <c r="U71" s="39">
        <f t="shared" si="247"/>
        <v>110.63</v>
      </c>
      <c r="V71" s="39">
        <f t="shared" si="93"/>
        <v>108.4174</v>
      </c>
      <c r="W71" s="38" t="s">
        <v>27</v>
      </c>
      <c r="X71" s="39">
        <f>X70-4.8</f>
        <v>131.19999999999999</v>
      </c>
      <c r="Y71" s="39">
        <f t="shared" si="248"/>
        <v>128.57599999999999</v>
      </c>
      <c r="Z71" s="40">
        <f t="shared" si="249"/>
        <v>150.87999999999997</v>
      </c>
      <c r="AA71" s="39">
        <f t="shared" si="94"/>
        <v>147.86239999999995</v>
      </c>
      <c r="AB71" s="38" t="s">
        <v>28</v>
      </c>
      <c r="AC71" s="39">
        <f>AC70-4.8</f>
        <v>169.2</v>
      </c>
      <c r="AD71" s="39">
        <f t="shared" si="250"/>
        <v>165.81599999999997</v>
      </c>
      <c r="AE71" s="40">
        <f t="shared" si="251"/>
        <v>194.57999999999998</v>
      </c>
      <c r="AF71" s="39">
        <f t="shared" si="95"/>
        <v>190.68839999999997</v>
      </c>
      <c r="AG71" s="38" t="s">
        <v>29</v>
      </c>
      <c r="AH71" s="39">
        <f>AH70-4.8</f>
        <v>217.2</v>
      </c>
      <c r="AI71" s="40">
        <f t="shared" si="252"/>
        <v>212.85599999999999</v>
      </c>
      <c r="AJ71" s="40">
        <f t="shared" si="253"/>
        <v>249.77999999999997</v>
      </c>
      <c r="AK71" s="40">
        <f t="shared" si="254"/>
        <v>244.78439999999998</v>
      </c>
      <c r="AL71" s="38" t="s">
        <v>30</v>
      </c>
      <c r="AM71" s="39">
        <f>AM70-4.8</f>
        <v>319.2</v>
      </c>
      <c r="AN71" s="40">
        <f t="shared" si="255"/>
        <v>312.81599999999997</v>
      </c>
      <c r="AO71" s="40">
        <f t="shared" si="256"/>
        <v>359.73839999999996</v>
      </c>
      <c r="AP71" s="40">
        <f t="shared" si="257"/>
        <v>352.54363199999995</v>
      </c>
      <c r="AQ71" s="38" t="s">
        <v>31</v>
      </c>
      <c r="AR71" s="39">
        <f>AR70-4.8</f>
        <v>434.2</v>
      </c>
      <c r="AS71" s="40">
        <f t="shared" si="258"/>
        <v>425.51599999999996</v>
      </c>
      <c r="AT71" s="40">
        <f t="shared" si="259"/>
        <v>499.32999999999993</v>
      </c>
      <c r="AU71" s="40">
        <f t="shared" si="260"/>
        <v>489.34339999999992</v>
      </c>
      <c r="AV71" s="38" t="s">
        <v>32</v>
      </c>
      <c r="AW71" s="39">
        <f>AW70-4.8</f>
        <v>599.20000000000005</v>
      </c>
      <c r="AX71" s="40">
        <f t="shared" si="261"/>
        <v>587.21600000000001</v>
      </c>
      <c r="AY71" s="40">
        <f t="shared" si="262"/>
        <v>689.08</v>
      </c>
      <c r="AZ71" s="40">
        <f t="shared" si="263"/>
        <v>675.29840000000002</v>
      </c>
      <c r="BA71" s="38" t="s">
        <v>33</v>
      </c>
      <c r="BB71" s="39">
        <f>BB70-4.8</f>
        <v>834.2</v>
      </c>
      <c r="BC71" s="40">
        <f t="shared" si="264"/>
        <v>817.51600000000008</v>
      </c>
      <c r="BD71" s="40">
        <f t="shared" si="265"/>
        <v>959.32999999999993</v>
      </c>
      <c r="BE71" s="40">
        <f t="shared" si="266"/>
        <v>940.14339999999993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49999999999999" customHeight="1" x14ac:dyDescent="0.35">
      <c r="A72" s="38" t="s">
        <v>22</v>
      </c>
      <c r="B72" s="38" t="s">
        <v>4</v>
      </c>
      <c r="C72" s="38" t="s">
        <v>23</v>
      </c>
      <c r="D72" s="39">
        <f>D71-2.4</f>
        <v>14.799999999999999</v>
      </c>
      <c r="E72" s="40">
        <f t="shared" si="240"/>
        <v>14.504</v>
      </c>
      <c r="F72" s="40">
        <f t="shared" si="241"/>
        <v>17.019999999999996</v>
      </c>
      <c r="G72" s="39">
        <f t="shared" si="90"/>
        <v>16.679599999999997</v>
      </c>
      <c r="H72" s="38" t="s">
        <v>24</v>
      </c>
      <c r="I72" s="39">
        <f>I71-2.4</f>
        <v>35.800000000000004</v>
      </c>
      <c r="J72" s="39">
        <f t="shared" si="242"/>
        <v>35.084000000000003</v>
      </c>
      <c r="K72" s="40">
        <f t="shared" si="243"/>
        <v>41.17</v>
      </c>
      <c r="L72" s="39">
        <f t="shared" si="91"/>
        <v>40.346600000000002</v>
      </c>
      <c r="M72" s="38" t="s">
        <v>25</v>
      </c>
      <c r="N72" s="39">
        <f>N71-2.4</f>
        <v>61.800000000000004</v>
      </c>
      <c r="O72" s="39">
        <f t="shared" si="244"/>
        <v>60.564</v>
      </c>
      <c r="P72" s="40">
        <f t="shared" si="245"/>
        <v>71.069999999999993</v>
      </c>
      <c r="Q72" s="39">
        <f t="shared" si="92"/>
        <v>69.648599999999988</v>
      </c>
      <c r="R72" s="38" t="s">
        <v>26</v>
      </c>
      <c r="S72" s="39">
        <f>S71-2.4</f>
        <v>93.8</v>
      </c>
      <c r="T72" s="39">
        <f t="shared" si="246"/>
        <v>91.923999999999992</v>
      </c>
      <c r="U72" s="39">
        <f t="shared" si="247"/>
        <v>107.86999999999999</v>
      </c>
      <c r="V72" s="39">
        <f t="shared" si="93"/>
        <v>105.71259999999999</v>
      </c>
      <c r="W72" s="38" t="s">
        <v>27</v>
      </c>
      <c r="X72" s="39">
        <f>X71-2.4</f>
        <v>128.79999999999998</v>
      </c>
      <c r="Y72" s="39">
        <f t="shared" si="248"/>
        <v>126.22399999999998</v>
      </c>
      <c r="Z72" s="40">
        <f t="shared" si="249"/>
        <v>148.11999999999998</v>
      </c>
      <c r="AA72" s="39">
        <f t="shared" si="94"/>
        <v>145.15759999999997</v>
      </c>
      <c r="AB72" s="38" t="s">
        <v>28</v>
      </c>
      <c r="AC72" s="39">
        <f>AC71-2.4</f>
        <v>166.79999999999998</v>
      </c>
      <c r="AD72" s="39">
        <f t="shared" si="250"/>
        <v>163.46399999999997</v>
      </c>
      <c r="AE72" s="40">
        <f t="shared" si="251"/>
        <v>191.81999999999996</v>
      </c>
      <c r="AF72" s="39">
        <f t="shared" si="95"/>
        <v>187.98359999999997</v>
      </c>
      <c r="AG72" s="38" t="s">
        <v>29</v>
      </c>
      <c r="AH72" s="39">
        <f>AH71-2.4</f>
        <v>214.79999999999998</v>
      </c>
      <c r="AI72" s="40">
        <f t="shared" si="252"/>
        <v>210.50399999999999</v>
      </c>
      <c r="AJ72" s="40">
        <f t="shared" si="253"/>
        <v>247.01999999999995</v>
      </c>
      <c r="AK72" s="40">
        <f t="shared" si="254"/>
        <v>242.07959999999994</v>
      </c>
      <c r="AL72" s="38" t="s">
        <v>30</v>
      </c>
      <c r="AM72" s="39">
        <f>AM71-2.4</f>
        <v>316.8</v>
      </c>
      <c r="AN72" s="40">
        <f t="shared" si="255"/>
        <v>310.464</v>
      </c>
      <c r="AO72" s="40">
        <f t="shared" si="256"/>
        <v>357.03359999999998</v>
      </c>
      <c r="AP72" s="40">
        <f t="shared" si="257"/>
        <v>349.89292799999998</v>
      </c>
      <c r="AQ72" s="38" t="s">
        <v>31</v>
      </c>
      <c r="AR72" s="39">
        <f>AR71-2.4</f>
        <v>431.8</v>
      </c>
      <c r="AS72" s="40">
        <f t="shared" si="258"/>
        <v>423.16399999999999</v>
      </c>
      <c r="AT72" s="40">
        <f t="shared" si="259"/>
        <v>496.57</v>
      </c>
      <c r="AU72" s="40">
        <f t="shared" si="260"/>
        <v>486.6386</v>
      </c>
      <c r="AV72" s="38" t="s">
        <v>32</v>
      </c>
      <c r="AW72" s="39">
        <f>AW71-2.4</f>
        <v>596.80000000000007</v>
      </c>
      <c r="AX72" s="40">
        <f t="shared" si="261"/>
        <v>584.86400000000003</v>
      </c>
      <c r="AY72" s="40">
        <f t="shared" si="262"/>
        <v>686.32</v>
      </c>
      <c r="AZ72" s="40">
        <f t="shared" si="263"/>
        <v>672.59360000000004</v>
      </c>
      <c r="BA72" s="38" t="s">
        <v>33</v>
      </c>
      <c r="BB72" s="39">
        <f>BB71-2.4</f>
        <v>831.80000000000007</v>
      </c>
      <c r="BC72" s="40">
        <f t="shared" si="264"/>
        <v>815.1640000000001</v>
      </c>
      <c r="BD72" s="40">
        <f t="shared" si="265"/>
        <v>956.57</v>
      </c>
      <c r="BE72" s="40">
        <f t="shared" si="266"/>
        <v>937.43860000000006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49999999999999" customHeight="1" x14ac:dyDescent="0.35">
      <c r="A73" s="38" t="s">
        <v>22</v>
      </c>
      <c r="B73" s="38" t="s">
        <v>5</v>
      </c>
      <c r="C73" s="38" t="s">
        <v>23</v>
      </c>
      <c r="D73" s="39">
        <f t="shared" ref="D73:D74" si="267">D72-2.4</f>
        <v>12.399999999999999</v>
      </c>
      <c r="E73" s="40">
        <f t="shared" si="240"/>
        <v>12.151999999999999</v>
      </c>
      <c r="F73" s="40">
        <f t="shared" si="241"/>
        <v>14.259999999999998</v>
      </c>
      <c r="G73" s="39">
        <f t="shared" si="90"/>
        <v>13.974799999999998</v>
      </c>
      <c r="H73" s="38" t="s">
        <v>24</v>
      </c>
      <c r="I73" s="39">
        <f t="shared" ref="I73:I74" si="268">I72-2.4</f>
        <v>33.400000000000006</v>
      </c>
      <c r="J73" s="39">
        <f t="shared" si="242"/>
        <v>32.732000000000006</v>
      </c>
      <c r="K73" s="40">
        <f t="shared" si="243"/>
        <v>38.410000000000004</v>
      </c>
      <c r="L73" s="39">
        <f t="shared" si="91"/>
        <v>37.641800000000003</v>
      </c>
      <c r="M73" s="38" t="s">
        <v>25</v>
      </c>
      <c r="N73" s="39">
        <f t="shared" ref="N73:N74" si="269">N72-2.4</f>
        <v>59.400000000000006</v>
      </c>
      <c r="O73" s="39">
        <f t="shared" si="244"/>
        <v>58.212000000000003</v>
      </c>
      <c r="P73" s="40">
        <f t="shared" si="245"/>
        <v>68.31</v>
      </c>
      <c r="Q73" s="39">
        <f t="shared" si="92"/>
        <v>66.943799999999996</v>
      </c>
      <c r="R73" s="38" t="s">
        <v>26</v>
      </c>
      <c r="S73" s="39">
        <f t="shared" ref="S73:S74" si="270">S72-2.4</f>
        <v>91.399999999999991</v>
      </c>
      <c r="T73" s="39">
        <f t="shared" si="246"/>
        <v>89.571999999999989</v>
      </c>
      <c r="U73" s="39">
        <f t="shared" si="247"/>
        <v>105.10999999999999</v>
      </c>
      <c r="V73" s="39">
        <f t="shared" si="93"/>
        <v>103.00779999999999</v>
      </c>
      <c r="W73" s="38" t="s">
        <v>27</v>
      </c>
      <c r="X73" s="39">
        <f t="shared" ref="X73:X74" si="271">X72-2.4</f>
        <v>126.39999999999998</v>
      </c>
      <c r="Y73" s="39">
        <f t="shared" si="248"/>
        <v>123.87199999999997</v>
      </c>
      <c r="Z73" s="40">
        <f t="shared" si="249"/>
        <v>145.35999999999996</v>
      </c>
      <c r="AA73" s="39">
        <f t="shared" si="94"/>
        <v>142.45279999999997</v>
      </c>
      <c r="AB73" s="38" t="s">
        <v>28</v>
      </c>
      <c r="AC73" s="39">
        <f t="shared" ref="AC73:AC74" si="272">AC72-2.4</f>
        <v>164.39999999999998</v>
      </c>
      <c r="AD73" s="39">
        <f t="shared" si="250"/>
        <v>161.11199999999997</v>
      </c>
      <c r="AE73" s="40">
        <f t="shared" si="251"/>
        <v>189.05999999999995</v>
      </c>
      <c r="AF73" s="39">
        <f t="shared" si="95"/>
        <v>185.27879999999993</v>
      </c>
      <c r="AG73" s="38" t="s">
        <v>29</v>
      </c>
      <c r="AH73" s="39">
        <f t="shared" ref="AH73:AH74" si="273">AH72-2.4</f>
        <v>212.39999999999998</v>
      </c>
      <c r="AI73" s="40">
        <f t="shared" si="252"/>
        <v>208.15199999999999</v>
      </c>
      <c r="AJ73" s="40">
        <f t="shared" si="253"/>
        <v>244.25999999999996</v>
      </c>
      <c r="AK73" s="40">
        <f t="shared" si="254"/>
        <v>239.37479999999996</v>
      </c>
      <c r="AL73" s="38" t="s">
        <v>30</v>
      </c>
      <c r="AM73" s="39">
        <f t="shared" ref="AM73:AM74" si="274">AM72-2.4</f>
        <v>314.40000000000003</v>
      </c>
      <c r="AN73" s="40">
        <f t="shared" si="255"/>
        <v>308.11200000000002</v>
      </c>
      <c r="AO73" s="40">
        <f t="shared" si="256"/>
        <v>354.3288</v>
      </c>
      <c r="AP73" s="40">
        <f t="shared" si="257"/>
        <v>347.24222400000002</v>
      </c>
      <c r="AQ73" s="38" t="s">
        <v>31</v>
      </c>
      <c r="AR73" s="39">
        <f t="shared" ref="AR73:AR74" si="275">AR72-2.4</f>
        <v>429.40000000000003</v>
      </c>
      <c r="AS73" s="40">
        <f t="shared" si="258"/>
        <v>420.81200000000001</v>
      </c>
      <c r="AT73" s="40">
        <f t="shared" si="259"/>
        <v>493.81</v>
      </c>
      <c r="AU73" s="40">
        <f t="shared" si="260"/>
        <v>483.93380000000002</v>
      </c>
      <c r="AV73" s="38" t="s">
        <v>32</v>
      </c>
      <c r="AW73" s="39">
        <f t="shared" ref="AW73:AW74" si="276">AW72-2.4</f>
        <v>594.40000000000009</v>
      </c>
      <c r="AX73" s="40">
        <f t="shared" si="261"/>
        <v>582.51200000000006</v>
      </c>
      <c r="AY73" s="40">
        <f t="shared" si="262"/>
        <v>683.56000000000006</v>
      </c>
      <c r="AZ73" s="40">
        <f t="shared" si="263"/>
        <v>669.88880000000006</v>
      </c>
      <c r="BA73" s="38" t="s">
        <v>33</v>
      </c>
      <c r="BB73" s="39">
        <f t="shared" ref="BB73:BB74" si="277">BB72-2.4</f>
        <v>829.40000000000009</v>
      </c>
      <c r="BC73" s="40">
        <f t="shared" si="264"/>
        <v>812.81200000000013</v>
      </c>
      <c r="BD73" s="40">
        <f t="shared" si="265"/>
        <v>953.81000000000006</v>
      </c>
      <c r="BE73" s="40">
        <f t="shared" si="266"/>
        <v>934.73380000000009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49999999999999" customHeight="1" x14ac:dyDescent="0.35">
      <c r="A74" s="38" t="s">
        <v>22</v>
      </c>
      <c r="B74" s="38" t="s">
        <v>6</v>
      </c>
      <c r="C74" s="38" t="s">
        <v>23</v>
      </c>
      <c r="D74" s="39">
        <f t="shared" si="267"/>
        <v>9.9999999999999982</v>
      </c>
      <c r="E74" s="40">
        <f t="shared" si="240"/>
        <v>9.7999999999999989</v>
      </c>
      <c r="F74" s="40">
        <f t="shared" si="241"/>
        <v>11.499999999999996</v>
      </c>
      <c r="G74" s="39">
        <f t="shared" ref="G74:G124" si="278">F74*(1-$B$2)</f>
        <v>11.269999999999996</v>
      </c>
      <c r="H74" s="38" t="s">
        <v>24</v>
      </c>
      <c r="I74" s="39">
        <f t="shared" si="268"/>
        <v>31.000000000000007</v>
      </c>
      <c r="J74" s="39">
        <f t="shared" si="242"/>
        <v>30.380000000000006</v>
      </c>
      <c r="K74" s="40">
        <f t="shared" si="243"/>
        <v>35.650000000000006</v>
      </c>
      <c r="L74" s="39">
        <f t="shared" ref="L74:L119" si="279">K74*(1-$B$2)</f>
        <v>34.937000000000005</v>
      </c>
      <c r="M74" s="38" t="s">
        <v>25</v>
      </c>
      <c r="N74" s="39">
        <f t="shared" si="269"/>
        <v>57.000000000000007</v>
      </c>
      <c r="O74" s="39">
        <f t="shared" si="244"/>
        <v>55.860000000000007</v>
      </c>
      <c r="P74" s="40">
        <f t="shared" si="245"/>
        <v>65.55</v>
      </c>
      <c r="Q74" s="39">
        <f t="shared" ref="Q74:Q114" si="280">P74*(1-$B$2)</f>
        <v>64.23899999999999</v>
      </c>
      <c r="R74" s="38" t="s">
        <v>26</v>
      </c>
      <c r="S74" s="39">
        <f t="shared" si="270"/>
        <v>88.999999999999986</v>
      </c>
      <c r="T74" s="39">
        <f t="shared" si="246"/>
        <v>87.219999999999985</v>
      </c>
      <c r="U74" s="39">
        <f t="shared" si="247"/>
        <v>102.34999999999998</v>
      </c>
      <c r="V74" s="39">
        <f t="shared" ref="V74:V109" si="281">U74*(1-$B$2)</f>
        <v>100.30299999999998</v>
      </c>
      <c r="W74" s="38" t="s">
        <v>27</v>
      </c>
      <c r="X74" s="39">
        <f t="shared" si="271"/>
        <v>123.99999999999997</v>
      </c>
      <c r="Y74" s="39">
        <f t="shared" si="248"/>
        <v>121.51999999999997</v>
      </c>
      <c r="Z74" s="40">
        <f t="shared" si="249"/>
        <v>142.59999999999997</v>
      </c>
      <c r="AA74" s="39">
        <f t="shared" ref="AA74:AA104" si="282">Z74*(1-$B$2)</f>
        <v>139.74799999999996</v>
      </c>
      <c r="AB74" s="38" t="s">
        <v>28</v>
      </c>
      <c r="AC74" s="39">
        <f t="shared" si="272"/>
        <v>161.99999999999997</v>
      </c>
      <c r="AD74" s="39">
        <f t="shared" si="250"/>
        <v>158.75999999999996</v>
      </c>
      <c r="AE74" s="40">
        <f t="shared" si="251"/>
        <v>186.29999999999995</v>
      </c>
      <c r="AF74" s="39">
        <f t="shared" ref="AF74:AF99" si="283">AE74*(1-$B$2)</f>
        <v>182.57399999999996</v>
      </c>
      <c r="AG74" s="38" t="s">
        <v>29</v>
      </c>
      <c r="AH74" s="39">
        <f t="shared" si="273"/>
        <v>209.99999999999997</v>
      </c>
      <c r="AI74" s="40">
        <f t="shared" si="252"/>
        <v>205.79999999999995</v>
      </c>
      <c r="AJ74" s="40">
        <f t="shared" si="253"/>
        <v>241.49999999999994</v>
      </c>
      <c r="AK74" s="40">
        <f t="shared" si="254"/>
        <v>236.66999999999993</v>
      </c>
      <c r="AL74" s="38" t="s">
        <v>30</v>
      </c>
      <c r="AM74" s="39">
        <f t="shared" si="274"/>
        <v>312.00000000000006</v>
      </c>
      <c r="AN74" s="40">
        <f t="shared" si="255"/>
        <v>305.76000000000005</v>
      </c>
      <c r="AO74" s="40">
        <f t="shared" si="256"/>
        <v>351.62400000000002</v>
      </c>
      <c r="AP74" s="40">
        <f t="shared" si="257"/>
        <v>344.59152</v>
      </c>
      <c r="AQ74" s="38" t="s">
        <v>31</v>
      </c>
      <c r="AR74" s="39">
        <f t="shared" si="275"/>
        <v>427.00000000000006</v>
      </c>
      <c r="AS74" s="40">
        <f t="shared" si="258"/>
        <v>418.46000000000004</v>
      </c>
      <c r="AT74" s="40">
        <f t="shared" si="259"/>
        <v>491.05</v>
      </c>
      <c r="AU74" s="40">
        <f t="shared" si="260"/>
        <v>481.22899999999998</v>
      </c>
      <c r="AV74" s="38" t="s">
        <v>32</v>
      </c>
      <c r="AW74" s="39">
        <f t="shared" si="276"/>
        <v>592.00000000000011</v>
      </c>
      <c r="AX74" s="40">
        <f t="shared" si="261"/>
        <v>580.16000000000008</v>
      </c>
      <c r="AY74" s="40">
        <f t="shared" si="262"/>
        <v>680.80000000000007</v>
      </c>
      <c r="AZ74" s="40">
        <f t="shared" si="263"/>
        <v>667.18400000000008</v>
      </c>
      <c r="BA74" s="38" t="s">
        <v>33</v>
      </c>
      <c r="BB74" s="39">
        <f t="shared" si="277"/>
        <v>827.00000000000011</v>
      </c>
      <c r="BC74" s="40">
        <f t="shared" si="264"/>
        <v>810.46000000000015</v>
      </c>
      <c r="BD74" s="40">
        <f t="shared" si="265"/>
        <v>951.05000000000007</v>
      </c>
      <c r="BE74" s="40">
        <f t="shared" si="266"/>
        <v>932.029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49999999999999" customHeight="1" x14ac:dyDescent="0.35">
      <c r="A75" s="17" t="s">
        <v>23</v>
      </c>
      <c r="B75" s="17" t="s">
        <v>1</v>
      </c>
      <c r="C75" s="17" t="s">
        <v>24</v>
      </c>
      <c r="D75" s="34">
        <v>22</v>
      </c>
      <c r="E75" s="18">
        <f t="shared" si="240"/>
        <v>21.56</v>
      </c>
      <c r="F75" s="18">
        <f t="shared" si="241"/>
        <v>25.299999999999997</v>
      </c>
      <c r="G75" s="18">
        <f t="shared" si="278"/>
        <v>24.793999999999997</v>
      </c>
      <c r="H75" s="17" t="s">
        <v>25</v>
      </c>
      <c r="I75" s="34">
        <v>48</v>
      </c>
      <c r="J75" s="18">
        <f t="shared" si="242"/>
        <v>47.04</v>
      </c>
      <c r="K75" s="18">
        <f t="shared" si="243"/>
        <v>55.199999999999996</v>
      </c>
      <c r="L75" s="18">
        <f t="shared" si="279"/>
        <v>54.095999999999997</v>
      </c>
      <c r="M75" s="17" t="s">
        <v>26</v>
      </c>
      <c r="N75" s="34">
        <v>80</v>
      </c>
      <c r="O75" s="18">
        <f t="shared" si="244"/>
        <v>78.400000000000006</v>
      </c>
      <c r="P75" s="18">
        <f t="shared" si="245"/>
        <v>92</v>
      </c>
      <c r="Q75" s="18">
        <f t="shared" si="280"/>
        <v>90.16</v>
      </c>
      <c r="R75" s="17" t="s">
        <v>27</v>
      </c>
      <c r="S75" s="34">
        <v>115</v>
      </c>
      <c r="T75" s="18">
        <f t="shared" si="246"/>
        <v>112.7</v>
      </c>
      <c r="U75" s="18">
        <f t="shared" si="247"/>
        <v>132.25</v>
      </c>
      <c r="V75" s="18">
        <f t="shared" si="281"/>
        <v>129.60499999999999</v>
      </c>
      <c r="W75" s="17" t="s">
        <v>28</v>
      </c>
      <c r="X75" s="34">
        <v>153</v>
      </c>
      <c r="Y75" s="18">
        <f t="shared" si="248"/>
        <v>149.94</v>
      </c>
      <c r="Z75" s="18">
        <f t="shared" si="249"/>
        <v>175.95</v>
      </c>
      <c r="AA75" s="18">
        <f t="shared" si="282"/>
        <v>172.43099999999998</v>
      </c>
      <c r="AB75" s="17" t="s">
        <v>29</v>
      </c>
      <c r="AC75" s="34">
        <v>201</v>
      </c>
      <c r="AD75" s="18">
        <f t="shared" si="250"/>
        <v>196.98</v>
      </c>
      <c r="AE75" s="18">
        <f t="shared" si="251"/>
        <v>231.14999999999998</v>
      </c>
      <c r="AF75" s="18">
        <f t="shared" si="283"/>
        <v>226.52699999999999</v>
      </c>
      <c r="AG75" s="17" t="s">
        <v>30</v>
      </c>
      <c r="AH75" s="34">
        <v>303</v>
      </c>
      <c r="AI75" s="18">
        <f t="shared" si="252"/>
        <v>296.94</v>
      </c>
      <c r="AJ75" s="18">
        <f t="shared" si="253"/>
        <v>348.45</v>
      </c>
      <c r="AK75" s="18">
        <f t="shared" si="254"/>
        <v>341.48099999999999</v>
      </c>
      <c r="AL75" s="17" t="s">
        <v>31</v>
      </c>
      <c r="AM75" s="34">
        <v>418</v>
      </c>
      <c r="AN75" s="18">
        <f t="shared" si="255"/>
        <v>409.64</v>
      </c>
      <c r="AO75" s="18">
        <f t="shared" si="256"/>
        <v>471.08599999999996</v>
      </c>
      <c r="AP75" s="18">
        <f t="shared" si="257"/>
        <v>461.66427999999996</v>
      </c>
      <c r="AQ75" s="17" t="s">
        <v>32</v>
      </c>
      <c r="AR75" s="34">
        <v>583</v>
      </c>
      <c r="AS75" s="18">
        <f t="shared" si="258"/>
        <v>571.34</v>
      </c>
      <c r="AT75" s="18">
        <f t="shared" si="259"/>
        <v>670.44999999999993</v>
      </c>
      <c r="AU75" s="18">
        <f t="shared" si="260"/>
        <v>657.04099999999994</v>
      </c>
      <c r="AV75" s="17" t="s">
        <v>33</v>
      </c>
      <c r="AW75" s="34">
        <v>818</v>
      </c>
      <c r="AX75" s="18">
        <f t="shared" si="261"/>
        <v>801.64</v>
      </c>
      <c r="AY75" s="18">
        <f t="shared" si="262"/>
        <v>940.69999999999993</v>
      </c>
      <c r="AZ75" s="18">
        <f t="shared" si="263"/>
        <v>921.88599999999997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49999999999999" customHeight="1" x14ac:dyDescent="0.35">
      <c r="A76" s="17" t="s">
        <v>23</v>
      </c>
      <c r="B76" s="17" t="s">
        <v>3</v>
      </c>
      <c r="C76" s="17" t="s">
        <v>24</v>
      </c>
      <c r="D76" s="34">
        <f>D75-5</f>
        <v>17</v>
      </c>
      <c r="E76" s="18">
        <f t="shared" si="240"/>
        <v>16.66</v>
      </c>
      <c r="F76" s="18">
        <f t="shared" si="241"/>
        <v>19.549999999999997</v>
      </c>
      <c r="G76" s="34">
        <f t="shared" si="278"/>
        <v>19.158999999999995</v>
      </c>
      <c r="H76" s="17" t="s">
        <v>25</v>
      </c>
      <c r="I76" s="34">
        <f>I75-5</f>
        <v>43</v>
      </c>
      <c r="J76" s="34">
        <f t="shared" si="242"/>
        <v>42.14</v>
      </c>
      <c r="K76" s="18">
        <f t="shared" si="243"/>
        <v>49.449999999999996</v>
      </c>
      <c r="L76" s="34">
        <f t="shared" si="279"/>
        <v>48.460999999999991</v>
      </c>
      <c r="M76" s="17" t="s">
        <v>26</v>
      </c>
      <c r="N76" s="34">
        <f>N75-5</f>
        <v>75</v>
      </c>
      <c r="O76" s="34">
        <f t="shared" si="244"/>
        <v>73.5</v>
      </c>
      <c r="P76" s="18">
        <f t="shared" si="245"/>
        <v>86.25</v>
      </c>
      <c r="Q76" s="34">
        <f t="shared" si="280"/>
        <v>84.524999999999991</v>
      </c>
      <c r="R76" s="17" t="s">
        <v>27</v>
      </c>
      <c r="S76" s="34">
        <f>S75-5</f>
        <v>110</v>
      </c>
      <c r="T76" s="34">
        <f t="shared" si="246"/>
        <v>107.8</v>
      </c>
      <c r="U76" s="18">
        <f t="shared" si="247"/>
        <v>126.49999999999999</v>
      </c>
      <c r="V76" s="34">
        <f t="shared" si="281"/>
        <v>123.96999999999998</v>
      </c>
      <c r="W76" s="17" t="s">
        <v>28</v>
      </c>
      <c r="X76" s="34">
        <f>X75-5</f>
        <v>148</v>
      </c>
      <c r="Y76" s="34">
        <f t="shared" si="248"/>
        <v>145.04</v>
      </c>
      <c r="Z76" s="18">
        <f t="shared" si="249"/>
        <v>170.2</v>
      </c>
      <c r="AA76" s="34">
        <f t="shared" si="282"/>
        <v>166.79599999999999</v>
      </c>
      <c r="AB76" s="17" t="s">
        <v>29</v>
      </c>
      <c r="AC76" s="34">
        <f>AC75-5</f>
        <v>196</v>
      </c>
      <c r="AD76" s="34">
        <f t="shared" si="250"/>
        <v>192.07999999999998</v>
      </c>
      <c r="AE76" s="18">
        <f t="shared" si="251"/>
        <v>225.39999999999998</v>
      </c>
      <c r="AF76" s="34">
        <f t="shared" si="283"/>
        <v>220.89199999999997</v>
      </c>
      <c r="AG76" s="17" t="s">
        <v>30</v>
      </c>
      <c r="AH76" s="34">
        <f>AH75-5</f>
        <v>298</v>
      </c>
      <c r="AI76" s="18">
        <f t="shared" si="252"/>
        <v>292.04000000000002</v>
      </c>
      <c r="AJ76" s="18">
        <f t="shared" si="253"/>
        <v>342.7</v>
      </c>
      <c r="AK76" s="18">
        <f t="shared" si="254"/>
        <v>335.846</v>
      </c>
      <c r="AL76" s="17" t="s">
        <v>31</v>
      </c>
      <c r="AM76" s="34">
        <f>AM75-5</f>
        <v>413</v>
      </c>
      <c r="AN76" s="18">
        <f t="shared" si="255"/>
        <v>404.74</v>
      </c>
      <c r="AO76" s="18">
        <f t="shared" si="256"/>
        <v>465.45099999999996</v>
      </c>
      <c r="AP76" s="18">
        <f t="shared" si="257"/>
        <v>456.14197999999993</v>
      </c>
      <c r="AQ76" s="17" t="s">
        <v>32</v>
      </c>
      <c r="AR76" s="34">
        <f>AR75-5</f>
        <v>578</v>
      </c>
      <c r="AS76" s="18">
        <f t="shared" si="258"/>
        <v>566.43999999999994</v>
      </c>
      <c r="AT76" s="18">
        <f t="shared" si="259"/>
        <v>664.69999999999993</v>
      </c>
      <c r="AU76" s="18">
        <f t="shared" si="260"/>
        <v>651.40599999999995</v>
      </c>
      <c r="AV76" s="17" t="s">
        <v>33</v>
      </c>
      <c r="AW76" s="34">
        <f>AW75-5</f>
        <v>813</v>
      </c>
      <c r="AX76" s="18">
        <f t="shared" si="261"/>
        <v>796.74</v>
      </c>
      <c r="AY76" s="18">
        <f t="shared" si="262"/>
        <v>934.94999999999993</v>
      </c>
      <c r="AZ76" s="18">
        <f t="shared" si="263"/>
        <v>916.25099999999986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49999999999999" customHeight="1" x14ac:dyDescent="0.35">
      <c r="A77" s="17" t="s">
        <v>23</v>
      </c>
      <c r="B77" s="17" t="s">
        <v>4</v>
      </c>
      <c r="C77" s="17" t="s">
        <v>24</v>
      </c>
      <c r="D77" s="34">
        <f>D76-2.5</f>
        <v>14.5</v>
      </c>
      <c r="E77" s="18">
        <f t="shared" si="240"/>
        <v>14.209999999999999</v>
      </c>
      <c r="F77" s="18">
        <f t="shared" si="241"/>
        <v>16.674999999999997</v>
      </c>
      <c r="G77" s="34">
        <f t="shared" si="278"/>
        <v>16.341499999999996</v>
      </c>
      <c r="H77" s="17" t="s">
        <v>25</v>
      </c>
      <c r="I77" s="34">
        <f>I76-2.5</f>
        <v>40.5</v>
      </c>
      <c r="J77" s="34">
        <f t="shared" si="242"/>
        <v>39.69</v>
      </c>
      <c r="K77" s="18">
        <f t="shared" si="243"/>
        <v>46.574999999999996</v>
      </c>
      <c r="L77" s="34">
        <f t="shared" si="279"/>
        <v>45.643499999999996</v>
      </c>
      <c r="M77" s="17" t="s">
        <v>26</v>
      </c>
      <c r="N77" s="34">
        <f>N76-2.5</f>
        <v>72.5</v>
      </c>
      <c r="O77" s="34">
        <f t="shared" si="244"/>
        <v>71.05</v>
      </c>
      <c r="P77" s="18">
        <f t="shared" si="245"/>
        <v>83.375</v>
      </c>
      <c r="Q77" s="34">
        <f t="shared" si="280"/>
        <v>81.707499999999996</v>
      </c>
      <c r="R77" s="17" t="s">
        <v>27</v>
      </c>
      <c r="S77" s="34">
        <f>S76-2.5</f>
        <v>107.5</v>
      </c>
      <c r="T77" s="34">
        <f t="shared" si="246"/>
        <v>105.35</v>
      </c>
      <c r="U77" s="18">
        <f t="shared" si="247"/>
        <v>123.62499999999999</v>
      </c>
      <c r="V77" s="34">
        <f t="shared" si="281"/>
        <v>121.15249999999999</v>
      </c>
      <c r="W77" s="17" t="s">
        <v>28</v>
      </c>
      <c r="X77" s="34">
        <f>X76-2.5</f>
        <v>145.5</v>
      </c>
      <c r="Y77" s="34">
        <f t="shared" si="248"/>
        <v>142.59</v>
      </c>
      <c r="Z77" s="18">
        <f t="shared" si="249"/>
        <v>167.32499999999999</v>
      </c>
      <c r="AA77" s="34">
        <f t="shared" si="282"/>
        <v>163.9785</v>
      </c>
      <c r="AB77" s="17" t="s">
        <v>29</v>
      </c>
      <c r="AC77" s="34">
        <f>AC76-2.5</f>
        <v>193.5</v>
      </c>
      <c r="AD77" s="34">
        <f t="shared" si="250"/>
        <v>189.63</v>
      </c>
      <c r="AE77" s="18">
        <f t="shared" si="251"/>
        <v>222.52499999999998</v>
      </c>
      <c r="AF77" s="34">
        <f t="shared" si="283"/>
        <v>218.07449999999997</v>
      </c>
      <c r="AG77" s="17" t="s">
        <v>30</v>
      </c>
      <c r="AH77" s="34">
        <f>AH76-2.5</f>
        <v>295.5</v>
      </c>
      <c r="AI77" s="18">
        <f t="shared" si="252"/>
        <v>289.58999999999997</v>
      </c>
      <c r="AJ77" s="18">
        <f t="shared" si="253"/>
        <v>339.82499999999999</v>
      </c>
      <c r="AK77" s="18">
        <f t="shared" si="254"/>
        <v>333.02850000000001</v>
      </c>
      <c r="AL77" s="17" t="s">
        <v>31</v>
      </c>
      <c r="AM77" s="34">
        <f>AM76-2.5</f>
        <v>410.5</v>
      </c>
      <c r="AN77" s="18">
        <f t="shared" si="255"/>
        <v>402.29</v>
      </c>
      <c r="AO77" s="18">
        <f t="shared" si="256"/>
        <v>462.63349999999997</v>
      </c>
      <c r="AP77" s="18">
        <f t="shared" si="257"/>
        <v>453.38082999999995</v>
      </c>
      <c r="AQ77" s="17" t="s">
        <v>32</v>
      </c>
      <c r="AR77" s="34">
        <f>AR76-2.5</f>
        <v>575.5</v>
      </c>
      <c r="AS77" s="18">
        <f t="shared" si="258"/>
        <v>563.99</v>
      </c>
      <c r="AT77" s="18">
        <f t="shared" si="259"/>
        <v>661.82499999999993</v>
      </c>
      <c r="AU77" s="18">
        <f t="shared" si="260"/>
        <v>648.58849999999995</v>
      </c>
      <c r="AV77" s="17" t="s">
        <v>33</v>
      </c>
      <c r="AW77" s="34">
        <f>AW76-2.5</f>
        <v>810.5</v>
      </c>
      <c r="AX77" s="18">
        <f t="shared" si="261"/>
        <v>794.29</v>
      </c>
      <c r="AY77" s="18">
        <f t="shared" si="262"/>
        <v>932.07499999999993</v>
      </c>
      <c r="AZ77" s="18">
        <f t="shared" si="263"/>
        <v>913.43349999999987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49999999999999" customHeight="1" x14ac:dyDescent="0.35">
      <c r="A78" s="17" t="s">
        <v>23</v>
      </c>
      <c r="B78" s="17" t="s">
        <v>5</v>
      </c>
      <c r="C78" s="17" t="s">
        <v>24</v>
      </c>
      <c r="D78" s="34">
        <f t="shared" ref="D78:D79" si="284">D77-2.5</f>
        <v>12</v>
      </c>
      <c r="E78" s="18">
        <f t="shared" si="240"/>
        <v>11.76</v>
      </c>
      <c r="F78" s="18">
        <f t="shared" si="241"/>
        <v>13.799999999999999</v>
      </c>
      <c r="G78" s="34">
        <f t="shared" si="278"/>
        <v>13.523999999999999</v>
      </c>
      <c r="H78" s="17" t="s">
        <v>25</v>
      </c>
      <c r="I78" s="34">
        <f t="shared" ref="I78:I79" si="285">I77-2.5</f>
        <v>38</v>
      </c>
      <c r="J78" s="34">
        <f t="shared" si="242"/>
        <v>37.24</v>
      </c>
      <c r="K78" s="18">
        <f t="shared" si="243"/>
        <v>43.699999999999996</v>
      </c>
      <c r="L78" s="34">
        <f t="shared" si="279"/>
        <v>42.825999999999993</v>
      </c>
      <c r="M78" s="17" t="s">
        <v>26</v>
      </c>
      <c r="N78" s="34">
        <f t="shared" ref="N78:N79" si="286">N77-2.5</f>
        <v>70</v>
      </c>
      <c r="O78" s="34">
        <f t="shared" si="244"/>
        <v>68.599999999999994</v>
      </c>
      <c r="P78" s="18">
        <f t="shared" si="245"/>
        <v>80.5</v>
      </c>
      <c r="Q78" s="34">
        <f t="shared" si="280"/>
        <v>78.89</v>
      </c>
      <c r="R78" s="17" t="s">
        <v>27</v>
      </c>
      <c r="S78" s="34">
        <f t="shared" ref="S78:S79" si="287">S77-2.5</f>
        <v>105</v>
      </c>
      <c r="T78" s="34">
        <f t="shared" si="246"/>
        <v>102.89999999999999</v>
      </c>
      <c r="U78" s="18">
        <f t="shared" si="247"/>
        <v>120.74999999999999</v>
      </c>
      <c r="V78" s="34">
        <f t="shared" si="281"/>
        <v>118.33499999999998</v>
      </c>
      <c r="W78" s="17" t="s">
        <v>28</v>
      </c>
      <c r="X78" s="34">
        <f t="shared" ref="X78:X79" si="288">X77-2.5</f>
        <v>143</v>
      </c>
      <c r="Y78" s="34">
        <f t="shared" si="248"/>
        <v>140.13999999999999</v>
      </c>
      <c r="Z78" s="18">
        <f t="shared" si="249"/>
        <v>164.45</v>
      </c>
      <c r="AA78" s="34">
        <f t="shared" si="282"/>
        <v>161.16099999999997</v>
      </c>
      <c r="AB78" s="17" t="s">
        <v>29</v>
      </c>
      <c r="AC78" s="34">
        <f t="shared" ref="AC78:AC79" si="289">AC77-2.5</f>
        <v>191</v>
      </c>
      <c r="AD78" s="34">
        <f t="shared" si="250"/>
        <v>187.18</v>
      </c>
      <c r="AE78" s="18">
        <f t="shared" si="251"/>
        <v>219.64999999999998</v>
      </c>
      <c r="AF78" s="34">
        <f t="shared" si="283"/>
        <v>215.25699999999998</v>
      </c>
      <c r="AG78" s="17" t="s">
        <v>30</v>
      </c>
      <c r="AH78" s="34">
        <f t="shared" ref="AH78:AH79" si="290">AH77-2.5</f>
        <v>293</v>
      </c>
      <c r="AI78" s="18">
        <f t="shared" si="252"/>
        <v>287.14</v>
      </c>
      <c r="AJ78" s="18">
        <f t="shared" si="253"/>
        <v>336.95</v>
      </c>
      <c r="AK78" s="18">
        <f t="shared" si="254"/>
        <v>330.21099999999996</v>
      </c>
      <c r="AL78" s="17" t="s">
        <v>31</v>
      </c>
      <c r="AM78" s="34">
        <f t="shared" ref="AM78:AM79" si="291">AM77-2.5</f>
        <v>408</v>
      </c>
      <c r="AN78" s="18">
        <f t="shared" si="255"/>
        <v>399.84</v>
      </c>
      <c r="AO78" s="18">
        <f t="shared" si="256"/>
        <v>459.81599999999992</v>
      </c>
      <c r="AP78" s="18">
        <f t="shared" si="257"/>
        <v>450.6196799999999</v>
      </c>
      <c r="AQ78" s="17" t="s">
        <v>32</v>
      </c>
      <c r="AR78" s="34">
        <f t="shared" ref="AR78:AR79" si="292">AR77-2.5</f>
        <v>573</v>
      </c>
      <c r="AS78" s="18">
        <f t="shared" si="258"/>
        <v>561.54</v>
      </c>
      <c r="AT78" s="18">
        <f t="shared" si="259"/>
        <v>658.94999999999993</v>
      </c>
      <c r="AU78" s="18">
        <f t="shared" si="260"/>
        <v>645.77099999999996</v>
      </c>
      <c r="AV78" s="17" t="s">
        <v>33</v>
      </c>
      <c r="AW78" s="34">
        <f t="shared" ref="AW78:AW79" si="293">AW77-2.5</f>
        <v>808</v>
      </c>
      <c r="AX78" s="18">
        <f t="shared" si="261"/>
        <v>791.84</v>
      </c>
      <c r="AY78" s="18">
        <f t="shared" si="262"/>
        <v>929.19999999999993</v>
      </c>
      <c r="AZ78" s="18">
        <f t="shared" si="263"/>
        <v>910.61599999999987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49999999999999" customHeight="1" x14ac:dyDescent="0.35">
      <c r="A79" s="17" t="s">
        <v>23</v>
      </c>
      <c r="B79" s="17" t="s">
        <v>6</v>
      </c>
      <c r="C79" s="17" t="s">
        <v>24</v>
      </c>
      <c r="D79" s="34">
        <f t="shared" si="284"/>
        <v>9.5</v>
      </c>
      <c r="E79" s="18">
        <f t="shared" si="240"/>
        <v>9.31</v>
      </c>
      <c r="F79" s="18">
        <f t="shared" si="241"/>
        <v>10.924999999999999</v>
      </c>
      <c r="G79" s="34">
        <f t="shared" si="278"/>
        <v>10.706499999999998</v>
      </c>
      <c r="H79" s="17" t="s">
        <v>25</v>
      </c>
      <c r="I79" s="34">
        <f t="shared" si="285"/>
        <v>35.5</v>
      </c>
      <c r="J79" s="34">
        <f t="shared" si="242"/>
        <v>34.79</v>
      </c>
      <c r="K79" s="18">
        <f t="shared" si="243"/>
        <v>40.824999999999996</v>
      </c>
      <c r="L79" s="34">
        <f t="shared" si="279"/>
        <v>40.008499999999998</v>
      </c>
      <c r="M79" s="17" t="s">
        <v>26</v>
      </c>
      <c r="N79" s="34">
        <f t="shared" si="286"/>
        <v>67.5</v>
      </c>
      <c r="O79" s="34">
        <f t="shared" si="244"/>
        <v>66.150000000000006</v>
      </c>
      <c r="P79" s="18">
        <f t="shared" si="245"/>
        <v>77.625</v>
      </c>
      <c r="Q79" s="34">
        <f t="shared" si="280"/>
        <v>76.072500000000005</v>
      </c>
      <c r="R79" s="17" t="s">
        <v>27</v>
      </c>
      <c r="S79" s="34">
        <f t="shared" si="287"/>
        <v>102.5</v>
      </c>
      <c r="T79" s="34">
        <f t="shared" si="246"/>
        <v>100.45</v>
      </c>
      <c r="U79" s="18">
        <f t="shared" si="247"/>
        <v>117.87499999999999</v>
      </c>
      <c r="V79" s="34">
        <f t="shared" si="281"/>
        <v>115.51749999999998</v>
      </c>
      <c r="W79" s="17" t="s">
        <v>28</v>
      </c>
      <c r="X79" s="34">
        <f t="shared" si="288"/>
        <v>140.5</v>
      </c>
      <c r="Y79" s="34">
        <f t="shared" si="248"/>
        <v>137.69</v>
      </c>
      <c r="Z79" s="18">
        <f t="shared" si="249"/>
        <v>161.57499999999999</v>
      </c>
      <c r="AA79" s="34">
        <f t="shared" si="282"/>
        <v>158.34349999999998</v>
      </c>
      <c r="AB79" s="17" t="s">
        <v>29</v>
      </c>
      <c r="AC79" s="34">
        <f t="shared" si="289"/>
        <v>188.5</v>
      </c>
      <c r="AD79" s="34">
        <f t="shared" si="250"/>
        <v>184.73</v>
      </c>
      <c r="AE79" s="18">
        <f t="shared" si="251"/>
        <v>216.77499999999998</v>
      </c>
      <c r="AF79" s="34">
        <f t="shared" si="283"/>
        <v>212.43949999999998</v>
      </c>
      <c r="AG79" s="17" t="s">
        <v>30</v>
      </c>
      <c r="AH79" s="34">
        <f t="shared" si="290"/>
        <v>290.5</v>
      </c>
      <c r="AI79" s="18">
        <f t="shared" si="252"/>
        <v>284.69</v>
      </c>
      <c r="AJ79" s="18">
        <f t="shared" si="253"/>
        <v>334.07499999999999</v>
      </c>
      <c r="AK79" s="18">
        <f t="shared" si="254"/>
        <v>327.39349999999996</v>
      </c>
      <c r="AL79" s="17" t="s">
        <v>31</v>
      </c>
      <c r="AM79" s="34">
        <f t="shared" si="291"/>
        <v>405.5</v>
      </c>
      <c r="AN79" s="18">
        <f t="shared" si="255"/>
        <v>397.39</v>
      </c>
      <c r="AO79" s="18">
        <f t="shared" si="256"/>
        <v>456.99849999999992</v>
      </c>
      <c r="AP79" s="18">
        <f t="shared" si="257"/>
        <v>447.85852999999992</v>
      </c>
      <c r="AQ79" s="17" t="s">
        <v>32</v>
      </c>
      <c r="AR79" s="34">
        <f t="shared" si="292"/>
        <v>570.5</v>
      </c>
      <c r="AS79" s="18">
        <f t="shared" si="258"/>
        <v>559.09</v>
      </c>
      <c r="AT79" s="18">
        <f t="shared" si="259"/>
        <v>656.07499999999993</v>
      </c>
      <c r="AU79" s="18">
        <f t="shared" si="260"/>
        <v>642.95349999999996</v>
      </c>
      <c r="AV79" s="17" t="s">
        <v>33</v>
      </c>
      <c r="AW79" s="34">
        <f t="shared" si="293"/>
        <v>805.5</v>
      </c>
      <c r="AX79" s="18">
        <f t="shared" si="261"/>
        <v>789.39</v>
      </c>
      <c r="AY79" s="18">
        <f t="shared" si="262"/>
        <v>926.32499999999993</v>
      </c>
      <c r="AZ79" s="18">
        <f t="shared" si="263"/>
        <v>907.79849999999988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49999999999999" customHeight="1" x14ac:dyDescent="0.35">
      <c r="A80" s="43" t="s">
        <v>24</v>
      </c>
      <c r="B80" s="43" t="s">
        <v>1</v>
      </c>
      <c r="C80" s="43" t="s">
        <v>25</v>
      </c>
      <c r="D80" s="44">
        <v>26</v>
      </c>
      <c r="E80" s="45">
        <f t="shared" si="240"/>
        <v>25.48</v>
      </c>
      <c r="F80" s="45">
        <f t="shared" si="241"/>
        <v>29.9</v>
      </c>
      <c r="G80" s="45">
        <f t="shared" si="278"/>
        <v>29.302</v>
      </c>
      <c r="H80" s="43" t="s">
        <v>26</v>
      </c>
      <c r="I80" s="44">
        <v>58</v>
      </c>
      <c r="J80" s="45">
        <f t="shared" si="242"/>
        <v>56.839999999999996</v>
      </c>
      <c r="K80" s="45">
        <f t="shared" si="243"/>
        <v>66.699999999999989</v>
      </c>
      <c r="L80" s="45">
        <f t="shared" si="279"/>
        <v>65.365999999999985</v>
      </c>
      <c r="M80" s="43" t="s">
        <v>27</v>
      </c>
      <c r="N80" s="44">
        <v>93</v>
      </c>
      <c r="O80" s="45">
        <f t="shared" si="244"/>
        <v>91.14</v>
      </c>
      <c r="P80" s="45">
        <f t="shared" si="245"/>
        <v>106.94999999999999</v>
      </c>
      <c r="Q80" s="45">
        <f t="shared" si="280"/>
        <v>104.81099999999999</v>
      </c>
      <c r="R80" s="43" t="s">
        <v>28</v>
      </c>
      <c r="S80" s="44">
        <v>131</v>
      </c>
      <c r="T80" s="45">
        <f t="shared" si="246"/>
        <v>128.38</v>
      </c>
      <c r="U80" s="39">
        <f t="shared" si="247"/>
        <v>150.64999999999998</v>
      </c>
      <c r="V80" s="45">
        <f t="shared" si="281"/>
        <v>147.63699999999997</v>
      </c>
      <c r="W80" s="43" t="s">
        <v>29</v>
      </c>
      <c r="X80" s="44">
        <v>179</v>
      </c>
      <c r="Y80" s="45">
        <f t="shared" si="248"/>
        <v>175.42</v>
      </c>
      <c r="Z80" s="45">
        <f t="shared" si="249"/>
        <v>205.85</v>
      </c>
      <c r="AA80" s="45">
        <f t="shared" si="282"/>
        <v>201.733</v>
      </c>
      <c r="AB80" s="43" t="s">
        <v>30</v>
      </c>
      <c r="AC80" s="44">
        <v>281</v>
      </c>
      <c r="AD80" s="45">
        <f t="shared" si="250"/>
        <v>275.38</v>
      </c>
      <c r="AE80" s="45">
        <f t="shared" si="251"/>
        <v>323.14999999999998</v>
      </c>
      <c r="AF80" s="45">
        <f t="shared" si="283"/>
        <v>316.68699999999995</v>
      </c>
      <c r="AG80" s="43" t="s">
        <v>31</v>
      </c>
      <c r="AH80" s="44">
        <v>396</v>
      </c>
      <c r="AI80" s="45">
        <f t="shared" si="252"/>
        <v>388.08</v>
      </c>
      <c r="AJ80" s="45">
        <f t="shared" si="253"/>
        <v>455.4</v>
      </c>
      <c r="AK80" s="45">
        <f t="shared" si="254"/>
        <v>446.29199999999997</v>
      </c>
      <c r="AL80" s="43" t="s">
        <v>32</v>
      </c>
      <c r="AM80" s="44">
        <v>561</v>
      </c>
      <c r="AN80" s="45">
        <f t="shared" si="255"/>
        <v>549.78</v>
      </c>
      <c r="AO80" s="45">
        <f t="shared" si="256"/>
        <v>632.24699999999996</v>
      </c>
      <c r="AP80" s="45">
        <f t="shared" si="257"/>
        <v>619.60205999999994</v>
      </c>
      <c r="AQ80" s="43" t="s">
        <v>33</v>
      </c>
      <c r="AR80" s="44">
        <v>796</v>
      </c>
      <c r="AS80" s="45">
        <f t="shared" si="258"/>
        <v>780.08</v>
      </c>
      <c r="AT80" s="45">
        <f t="shared" si="259"/>
        <v>915.4</v>
      </c>
      <c r="AU80" s="45">
        <f t="shared" si="260"/>
        <v>897.09199999999998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49999999999999" customHeight="1" x14ac:dyDescent="0.35">
      <c r="A81" s="43" t="s">
        <v>24</v>
      </c>
      <c r="B81" s="43" t="s">
        <v>3</v>
      </c>
      <c r="C81" s="43" t="s">
        <v>25</v>
      </c>
      <c r="D81" s="44">
        <f>D80-5.6</f>
        <v>20.399999999999999</v>
      </c>
      <c r="E81" s="45">
        <f t="shared" si="240"/>
        <v>19.991999999999997</v>
      </c>
      <c r="F81" s="45">
        <f t="shared" si="241"/>
        <v>23.459999999999997</v>
      </c>
      <c r="G81" s="44">
        <f t="shared" si="278"/>
        <v>22.990799999999997</v>
      </c>
      <c r="H81" s="43" t="s">
        <v>26</v>
      </c>
      <c r="I81" s="44">
        <f>I80-5.6</f>
        <v>52.4</v>
      </c>
      <c r="J81" s="44">
        <f t="shared" si="242"/>
        <v>51.351999999999997</v>
      </c>
      <c r="K81" s="45">
        <f t="shared" si="243"/>
        <v>60.259999999999991</v>
      </c>
      <c r="L81" s="44">
        <f t="shared" si="279"/>
        <v>59.054799999999993</v>
      </c>
      <c r="M81" s="43" t="s">
        <v>27</v>
      </c>
      <c r="N81" s="44">
        <f>N80-5.6</f>
        <v>87.4</v>
      </c>
      <c r="O81" s="44">
        <f t="shared" si="244"/>
        <v>85.652000000000001</v>
      </c>
      <c r="P81" s="45">
        <f t="shared" si="245"/>
        <v>100.51</v>
      </c>
      <c r="Q81" s="44">
        <f t="shared" si="280"/>
        <v>98.499800000000008</v>
      </c>
      <c r="R81" s="43" t="s">
        <v>28</v>
      </c>
      <c r="S81" s="44">
        <f>S80-5.6</f>
        <v>125.4</v>
      </c>
      <c r="T81" s="44">
        <f t="shared" si="246"/>
        <v>122.89200000000001</v>
      </c>
      <c r="U81" s="39">
        <f t="shared" si="247"/>
        <v>144.21</v>
      </c>
      <c r="V81" s="44">
        <f t="shared" si="281"/>
        <v>141.32580000000002</v>
      </c>
      <c r="W81" s="43" t="s">
        <v>29</v>
      </c>
      <c r="X81" s="44">
        <f>X80-5.6</f>
        <v>173.4</v>
      </c>
      <c r="Y81" s="44">
        <f t="shared" si="248"/>
        <v>169.93200000000002</v>
      </c>
      <c r="Z81" s="45">
        <f t="shared" si="249"/>
        <v>199.41</v>
      </c>
      <c r="AA81" s="44">
        <f t="shared" si="282"/>
        <v>195.42179999999999</v>
      </c>
      <c r="AB81" s="43" t="s">
        <v>30</v>
      </c>
      <c r="AC81" s="44">
        <f>AC80-5.6</f>
        <v>275.39999999999998</v>
      </c>
      <c r="AD81" s="44">
        <f t="shared" si="250"/>
        <v>269.892</v>
      </c>
      <c r="AE81" s="45">
        <f t="shared" si="251"/>
        <v>316.70999999999992</v>
      </c>
      <c r="AF81" s="44">
        <f t="shared" si="283"/>
        <v>310.37579999999991</v>
      </c>
      <c r="AG81" s="43" t="s">
        <v>31</v>
      </c>
      <c r="AH81" s="44">
        <f>AH80-5.6</f>
        <v>390.4</v>
      </c>
      <c r="AI81" s="45">
        <f t="shared" si="252"/>
        <v>382.59199999999998</v>
      </c>
      <c r="AJ81" s="45">
        <f t="shared" si="253"/>
        <v>448.95999999999992</v>
      </c>
      <c r="AK81" s="45">
        <f t="shared" si="254"/>
        <v>439.98079999999993</v>
      </c>
      <c r="AL81" s="43" t="s">
        <v>32</v>
      </c>
      <c r="AM81" s="44">
        <f>AM80-5.6</f>
        <v>555.4</v>
      </c>
      <c r="AN81" s="45">
        <f t="shared" si="255"/>
        <v>544.29199999999992</v>
      </c>
      <c r="AO81" s="45">
        <f t="shared" si="256"/>
        <v>625.93579999999986</v>
      </c>
      <c r="AP81" s="45">
        <f t="shared" si="257"/>
        <v>613.41708399999982</v>
      </c>
      <c r="AQ81" s="43" t="s">
        <v>33</v>
      </c>
      <c r="AR81" s="44">
        <f>AR80-5.6</f>
        <v>790.4</v>
      </c>
      <c r="AS81" s="45">
        <f t="shared" si="258"/>
        <v>774.59199999999998</v>
      </c>
      <c r="AT81" s="45">
        <f t="shared" si="259"/>
        <v>908.95999999999992</v>
      </c>
      <c r="AU81" s="45">
        <f t="shared" si="260"/>
        <v>890.78079999999989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49999999999999" customHeight="1" x14ac:dyDescent="0.35">
      <c r="A82" s="43" t="s">
        <v>24</v>
      </c>
      <c r="B82" s="43" t="s">
        <v>4</v>
      </c>
      <c r="C82" s="43" t="s">
        <v>25</v>
      </c>
      <c r="D82" s="44">
        <f>D81-2.8</f>
        <v>17.599999999999998</v>
      </c>
      <c r="E82" s="45">
        <f t="shared" si="240"/>
        <v>17.247999999999998</v>
      </c>
      <c r="F82" s="45">
        <f t="shared" si="241"/>
        <v>20.239999999999995</v>
      </c>
      <c r="G82" s="44">
        <f t="shared" si="278"/>
        <v>19.835199999999993</v>
      </c>
      <c r="H82" s="43" t="s">
        <v>26</v>
      </c>
      <c r="I82" s="44">
        <f>I81-2.8</f>
        <v>49.6</v>
      </c>
      <c r="J82" s="44">
        <f t="shared" si="242"/>
        <v>48.607999999999997</v>
      </c>
      <c r="K82" s="45">
        <f t="shared" si="243"/>
        <v>57.04</v>
      </c>
      <c r="L82" s="44">
        <f t="shared" si="279"/>
        <v>55.8992</v>
      </c>
      <c r="M82" s="43" t="s">
        <v>27</v>
      </c>
      <c r="N82" s="44">
        <f>N81-2.8</f>
        <v>84.600000000000009</v>
      </c>
      <c r="O82" s="44">
        <f t="shared" si="244"/>
        <v>82.908000000000001</v>
      </c>
      <c r="P82" s="45">
        <f t="shared" si="245"/>
        <v>97.29</v>
      </c>
      <c r="Q82" s="44">
        <f t="shared" si="280"/>
        <v>95.344200000000001</v>
      </c>
      <c r="R82" s="43" t="s">
        <v>28</v>
      </c>
      <c r="S82" s="44">
        <f>S81-2.8</f>
        <v>122.60000000000001</v>
      </c>
      <c r="T82" s="44">
        <f t="shared" si="246"/>
        <v>120.14800000000001</v>
      </c>
      <c r="U82" s="39">
        <f t="shared" si="247"/>
        <v>140.99</v>
      </c>
      <c r="V82" s="44">
        <f t="shared" si="281"/>
        <v>138.17019999999999</v>
      </c>
      <c r="W82" s="43" t="s">
        <v>29</v>
      </c>
      <c r="X82" s="44">
        <f>X81-2.8</f>
        <v>170.6</v>
      </c>
      <c r="Y82" s="44">
        <f t="shared" si="248"/>
        <v>167.18799999999999</v>
      </c>
      <c r="Z82" s="45">
        <f t="shared" si="249"/>
        <v>196.18999999999997</v>
      </c>
      <c r="AA82" s="44">
        <f t="shared" si="282"/>
        <v>192.26619999999997</v>
      </c>
      <c r="AB82" s="43" t="s">
        <v>30</v>
      </c>
      <c r="AC82" s="44">
        <f>AC81-2.8</f>
        <v>272.59999999999997</v>
      </c>
      <c r="AD82" s="44">
        <f t="shared" si="250"/>
        <v>267.14799999999997</v>
      </c>
      <c r="AE82" s="45">
        <f t="shared" si="251"/>
        <v>313.48999999999995</v>
      </c>
      <c r="AF82" s="44">
        <f t="shared" si="283"/>
        <v>307.22019999999992</v>
      </c>
      <c r="AG82" s="43" t="s">
        <v>31</v>
      </c>
      <c r="AH82" s="44">
        <f>AH81-2.8</f>
        <v>387.59999999999997</v>
      </c>
      <c r="AI82" s="45">
        <f t="shared" si="252"/>
        <v>379.84799999999996</v>
      </c>
      <c r="AJ82" s="45">
        <f t="shared" si="253"/>
        <v>445.73999999999995</v>
      </c>
      <c r="AK82" s="45">
        <f t="shared" si="254"/>
        <v>436.82519999999994</v>
      </c>
      <c r="AL82" s="43" t="s">
        <v>32</v>
      </c>
      <c r="AM82" s="44">
        <f>AM81-2.8</f>
        <v>552.6</v>
      </c>
      <c r="AN82" s="45">
        <f t="shared" si="255"/>
        <v>541.548</v>
      </c>
      <c r="AO82" s="45">
        <f t="shared" si="256"/>
        <v>622.78019999999992</v>
      </c>
      <c r="AP82" s="45">
        <f t="shared" si="257"/>
        <v>610.32459599999993</v>
      </c>
      <c r="AQ82" s="43" t="s">
        <v>33</v>
      </c>
      <c r="AR82" s="44">
        <f>AR81-2.8</f>
        <v>787.6</v>
      </c>
      <c r="AS82" s="45">
        <f t="shared" si="258"/>
        <v>771.84799999999996</v>
      </c>
      <c r="AT82" s="45">
        <f t="shared" si="259"/>
        <v>905.74</v>
      </c>
      <c r="AU82" s="45">
        <f t="shared" si="260"/>
        <v>887.62519999999995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49999999999999" customHeight="1" x14ac:dyDescent="0.35">
      <c r="A83" s="43" t="s">
        <v>24</v>
      </c>
      <c r="B83" s="43" t="s">
        <v>5</v>
      </c>
      <c r="C83" s="43" t="s">
        <v>25</v>
      </c>
      <c r="D83" s="44">
        <f t="shared" ref="D83:D84" si="294">D82-2.8</f>
        <v>14.799999999999997</v>
      </c>
      <c r="E83" s="45">
        <f t="shared" si="240"/>
        <v>14.503999999999998</v>
      </c>
      <c r="F83" s="45">
        <f t="shared" si="241"/>
        <v>17.019999999999996</v>
      </c>
      <c r="G83" s="44">
        <f t="shared" si="278"/>
        <v>16.679599999999997</v>
      </c>
      <c r="H83" s="43" t="s">
        <v>26</v>
      </c>
      <c r="I83" s="44">
        <f t="shared" ref="I83:I84" si="295">I82-2.8</f>
        <v>46.800000000000004</v>
      </c>
      <c r="J83" s="44">
        <f t="shared" si="242"/>
        <v>45.864000000000004</v>
      </c>
      <c r="K83" s="45">
        <f t="shared" si="243"/>
        <v>53.82</v>
      </c>
      <c r="L83" s="44">
        <f t="shared" si="279"/>
        <v>52.743600000000001</v>
      </c>
      <c r="M83" s="43" t="s">
        <v>27</v>
      </c>
      <c r="N83" s="44">
        <f t="shared" ref="N83:N84" si="296">N82-2.8</f>
        <v>81.800000000000011</v>
      </c>
      <c r="O83" s="44">
        <f t="shared" si="244"/>
        <v>80.164000000000016</v>
      </c>
      <c r="P83" s="45">
        <f t="shared" si="245"/>
        <v>94.070000000000007</v>
      </c>
      <c r="Q83" s="44">
        <f t="shared" si="280"/>
        <v>92.188600000000008</v>
      </c>
      <c r="R83" s="43" t="s">
        <v>28</v>
      </c>
      <c r="S83" s="44">
        <f t="shared" ref="S83:S84" si="297">S82-2.8</f>
        <v>119.80000000000001</v>
      </c>
      <c r="T83" s="44">
        <f t="shared" si="246"/>
        <v>117.40400000000001</v>
      </c>
      <c r="U83" s="39">
        <f t="shared" si="247"/>
        <v>137.77000000000001</v>
      </c>
      <c r="V83" s="44">
        <f t="shared" si="281"/>
        <v>135.0146</v>
      </c>
      <c r="W83" s="43" t="s">
        <v>29</v>
      </c>
      <c r="X83" s="44">
        <f t="shared" ref="X83:X84" si="298">X82-2.8</f>
        <v>167.79999999999998</v>
      </c>
      <c r="Y83" s="44">
        <f t="shared" si="248"/>
        <v>164.44399999999999</v>
      </c>
      <c r="Z83" s="45">
        <f t="shared" si="249"/>
        <v>192.96999999999997</v>
      </c>
      <c r="AA83" s="44">
        <f t="shared" si="282"/>
        <v>189.11059999999998</v>
      </c>
      <c r="AB83" s="43" t="s">
        <v>30</v>
      </c>
      <c r="AC83" s="44">
        <f t="shared" ref="AC83:AC84" si="299">AC82-2.8</f>
        <v>269.79999999999995</v>
      </c>
      <c r="AD83" s="44">
        <f t="shared" si="250"/>
        <v>264.40399999999994</v>
      </c>
      <c r="AE83" s="45">
        <f t="shared" si="251"/>
        <v>310.26999999999992</v>
      </c>
      <c r="AF83" s="44">
        <f t="shared" si="283"/>
        <v>304.06459999999993</v>
      </c>
      <c r="AG83" s="43" t="s">
        <v>31</v>
      </c>
      <c r="AH83" s="44">
        <f t="shared" ref="AH83:AH84" si="300">AH82-2.8</f>
        <v>384.79999999999995</v>
      </c>
      <c r="AI83" s="45">
        <f t="shared" si="252"/>
        <v>377.10399999999993</v>
      </c>
      <c r="AJ83" s="45">
        <f t="shared" si="253"/>
        <v>442.51999999999992</v>
      </c>
      <c r="AK83" s="45">
        <f t="shared" si="254"/>
        <v>433.66959999999995</v>
      </c>
      <c r="AL83" s="43" t="s">
        <v>32</v>
      </c>
      <c r="AM83" s="44">
        <f t="shared" ref="AM83:AM84" si="301">AM82-2.8</f>
        <v>549.80000000000007</v>
      </c>
      <c r="AN83" s="45">
        <f t="shared" si="255"/>
        <v>538.80400000000009</v>
      </c>
      <c r="AO83" s="45">
        <f t="shared" si="256"/>
        <v>619.6246000000001</v>
      </c>
      <c r="AP83" s="45">
        <f t="shared" si="257"/>
        <v>607.23210800000004</v>
      </c>
      <c r="AQ83" s="43" t="s">
        <v>33</v>
      </c>
      <c r="AR83" s="44">
        <f t="shared" ref="AR83:AR84" si="302">AR82-2.8</f>
        <v>784.80000000000007</v>
      </c>
      <c r="AS83" s="45">
        <f t="shared" si="258"/>
        <v>769.10400000000004</v>
      </c>
      <c r="AT83" s="45">
        <f t="shared" si="259"/>
        <v>902.52</v>
      </c>
      <c r="AU83" s="45">
        <f t="shared" si="260"/>
        <v>884.46960000000001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49999999999999" customHeight="1" x14ac:dyDescent="0.35">
      <c r="A84" s="43" t="s">
        <v>24</v>
      </c>
      <c r="B84" s="43" t="s">
        <v>6</v>
      </c>
      <c r="C84" s="43" t="s">
        <v>25</v>
      </c>
      <c r="D84" s="44">
        <f t="shared" si="294"/>
        <v>11.999999999999996</v>
      </c>
      <c r="E84" s="45">
        <f t="shared" si="240"/>
        <v>11.759999999999996</v>
      </c>
      <c r="F84" s="45">
        <f t="shared" si="241"/>
        <v>13.799999999999995</v>
      </c>
      <c r="G84" s="44">
        <f t="shared" si="278"/>
        <v>13.523999999999996</v>
      </c>
      <c r="H84" s="43" t="s">
        <v>26</v>
      </c>
      <c r="I84" s="44">
        <f t="shared" si="295"/>
        <v>44.000000000000007</v>
      </c>
      <c r="J84" s="44">
        <f t="shared" si="242"/>
        <v>43.120000000000005</v>
      </c>
      <c r="K84" s="45">
        <f t="shared" si="243"/>
        <v>50.6</v>
      </c>
      <c r="L84" s="44">
        <f t="shared" si="279"/>
        <v>49.588000000000001</v>
      </c>
      <c r="M84" s="43" t="s">
        <v>27</v>
      </c>
      <c r="N84" s="44">
        <f t="shared" si="296"/>
        <v>79.000000000000014</v>
      </c>
      <c r="O84" s="44">
        <f t="shared" si="244"/>
        <v>77.420000000000016</v>
      </c>
      <c r="P84" s="45">
        <f t="shared" si="245"/>
        <v>90.850000000000009</v>
      </c>
      <c r="Q84" s="44">
        <f t="shared" si="280"/>
        <v>89.033000000000001</v>
      </c>
      <c r="R84" s="43" t="s">
        <v>28</v>
      </c>
      <c r="S84" s="44">
        <f t="shared" si="297"/>
        <v>117.00000000000001</v>
      </c>
      <c r="T84" s="44">
        <f t="shared" si="246"/>
        <v>114.66000000000001</v>
      </c>
      <c r="U84" s="39">
        <f t="shared" si="247"/>
        <v>134.55000000000001</v>
      </c>
      <c r="V84" s="44">
        <f t="shared" si="281"/>
        <v>131.85900000000001</v>
      </c>
      <c r="W84" s="43" t="s">
        <v>29</v>
      </c>
      <c r="X84" s="44">
        <f t="shared" si="298"/>
        <v>164.99999999999997</v>
      </c>
      <c r="Y84" s="44">
        <f t="shared" si="248"/>
        <v>161.69999999999996</v>
      </c>
      <c r="Z84" s="45">
        <f t="shared" si="249"/>
        <v>189.74999999999994</v>
      </c>
      <c r="AA84" s="44">
        <f t="shared" si="282"/>
        <v>185.95499999999993</v>
      </c>
      <c r="AB84" s="43" t="s">
        <v>30</v>
      </c>
      <c r="AC84" s="44">
        <f t="shared" si="299"/>
        <v>266.99999999999994</v>
      </c>
      <c r="AD84" s="44">
        <f t="shared" si="250"/>
        <v>261.65999999999991</v>
      </c>
      <c r="AE84" s="45">
        <f t="shared" si="251"/>
        <v>307.0499999999999</v>
      </c>
      <c r="AF84" s="44">
        <f t="shared" si="283"/>
        <v>300.90899999999988</v>
      </c>
      <c r="AG84" s="43" t="s">
        <v>31</v>
      </c>
      <c r="AH84" s="44">
        <f t="shared" si="300"/>
        <v>381.99999999999994</v>
      </c>
      <c r="AI84" s="45">
        <f t="shared" si="252"/>
        <v>374.35999999999996</v>
      </c>
      <c r="AJ84" s="45">
        <f t="shared" si="253"/>
        <v>439.2999999999999</v>
      </c>
      <c r="AK84" s="45">
        <f t="shared" si="254"/>
        <v>430.5139999999999</v>
      </c>
      <c r="AL84" s="43" t="s">
        <v>32</v>
      </c>
      <c r="AM84" s="44">
        <f t="shared" si="301"/>
        <v>547.00000000000011</v>
      </c>
      <c r="AN84" s="45">
        <f t="shared" si="255"/>
        <v>536.06000000000006</v>
      </c>
      <c r="AO84" s="45">
        <f t="shared" si="256"/>
        <v>616.46900000000005</v>
      </c>
      <c r="AP84" s="45">
        <f t="shared" si="257"/>
        <v>604.13962000000004</v>
      </c>
      <c r="AQ84" s="43" t="s">
        <v>33</v>
      </c>
      <c r="AR84" s="44">
        <f t="shared" si="302"/>
        <v>782.00000000000011</v>
      </c>
      <c r="AS84" s="45">
        <f t="shared" si="258"/>
        <v>766.36000000000013</v>
      </c>
      <c r="AT84" s="45">
        <f t="shared" si="259"/>
        <v>899.30000000000007</v>
      </c>
      <c r="AU84" s="45">
        <f t="shared" si="260"/>
        <v>881.31400000000008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49999999999999" customHeight="1" x14ac:dyDescent="0.35">
      <c r="A85" s="17" t="s">
        <v>25</v>
      </c>
      <c r="B85" s="17" t="s">
        <v>1</v>
      </c>
      <c r="C85" s="17" t="s">
        <v>26</v>
      </c>
      <c r="D85" s="34">
        <v>32</v>
      </c>
      <c r="E85" s="18">
        <f t="shared" si="240"/>
        <v>31.36</v>
      </c>
      <c r="F85" s="18">
        <f t="shared" si="241"/>
        <v>36.799999999999997</v>
      </c>
      <c r="G85" s="18">
        <f t="shared" si="278"/>
        <v>36.064</v>
      </c>
      <c r="H85" s="17" t="s">
        <v>27</v>
      </c>
      <c r="I85" s="34">
        <v>67</v>
      </c>
      <c r="J85" s="18">
        <f t="shared" si="242"/>
        <v>65.66</v>
      </c>
      <c r="K85" s="18">
        <f t="shared" si="243"/>
        <v>77.05</v>
      </c>
      <c r="L85" s="18">
        <f t="shared" si="279"/>
        <v>75.509</v>
      </c>
      <c r="M85" s="17" t="s">
        <v>28</v>
      </c>
      <c r="N85" s="34">
        <v>105</v>
      </c>
      <c r="O85" s="18">
        <f t="shared" si="244"/>
        <v>102.89999999999999</v>
      </c>
      <c r="P85" s="18">
        <f t="shared" si="245"/>
        <v>120.74999999999999</v>
      </c>
      <c r="Q85" s="18">
        <f t="shared" si="280"/>
        <v>118.33499999999998</v>
      </c>
      <c r="R85" s="17" t="s">
        <v>29</v>
      </c>
      <c r="S85" s="34">
        <v>153</v>
      </c>
      <c r="T85" s="18">
        <f t="shared" si="246"/>
        <v>149.94</v>
      </c>
      <c r="U85" s="18">
        <f t="shared" si="247"/>
        <v>175.95</v>
      </c>
      <c r="V85" s="18">
        <f t="shared" si="281"/>
        <v>172.43099999999998</v>
      </c>
      <c r="W85" s="17" t="s">
        <v>30</v>
      </c>
      <c r="X85" s="34">
        <v>255</v>
      </c>
      <c r="Y85" s="18">
        <f t="shared" si="248"/>
        <v>249.9</v>
      </c>
      <c r="Z85" s="18">
        <f t="shared" si="249"/>
        <v>293.25</v>
      </c>
      <c r="AA85" s="18">
        <f t="shared" si="282"/>
        <v>287.38499999999999</v>
      </c>
      <c r="AB85" s="17" t="s">
        <v>31</v>
      </c>
      <c r="AC85" s="34">
        <v>370</v>
      </c>
      <c r="AD85" s="18">
        <f t="shared" si="250"/>
        <v>362.59999999999997</v>
      </c>
      <c r="AE85" s="18">
        <f t="shared" si="251"/>
        <v>425.49999999999994</v>
      </c>
      <c r="AF85" s="18">
        <f t="shared" si="283"/>
        <v>416.98999999999995</v>
      </c>
      <c r="AG85" s="17" t="s">
        <v>32</v>
      </c>
      <c r="AH85" s="34">
        <v>535</v>
      </c>
      <c r="AI85" s="18">
        <f t="shared" si="252"/>
        <v>524.29999999999995</v>
      </c>
      <c r="AJ85" s="18">
        <f t="shared" si="253"/>
        <v>615.25</v>
      </c>
      <c r="AK85" s="18">
        <f t="shared" si="254"/>
        <v>602.94499999999994</v>
      </c>
      <c r="AL85" s="17" t="s">
        <v>33</v>
      </c>
      <c r="AM85" s="34">
        <v>770</v>
      </c>
      <c r="AN85" s="18">
        <f t="shared" si="255"/>
        <v>754.6</v>
      </c>
      <c r="AO85" s="18">
        <f t="shared" si="256"/>
        <v>867.79</v>
      </c>
      <c r="AP85" s="18">
        <f t="shared" si="257"/>
        <v>850.43419999999992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49999999999999" customHeight="1" x14ac:dyDescent="0.35">
      <c r="A86" s="17" t="s">
        <v>25</v>
      </c>
      <c r="B86" s="17" t="s">
        <v>3</v>
      </c>
      <c r="C86" s="17" t="s">
        <v>26</v>
      </c>
      <c r="D86" s="34">
        <f>D85-7</f>
        <v>25</v>
      </c>
      <c r="E86" s="18">
        <f t="shared" si="240"/>
        <v>24.5</v>
      </c>
      <c r="F86" s="18">
        <f t="shared" si="241"/>
        <v>28.749999999999996</v>
      </c>
      <c r="G86" s="34">
        <f t="shared" si="278"/>
        <v>28.174999999999997</v>
      </c>
      <c r="H86" s="17" t="s">
        <v>27</v>
      </c>
      <c r="I86" s="34">
        <f>I85-7</f>
        <v>60</v>
      </c>
      <c r="J86" s="34">
        <f t="shared" si="242"/>
        <v>58.8</v>
      </c>
      <c r="K86" s="18">
        <f t="shared" si="243"/>
        <v>69</v>
      </c>
      <c r="L86" s="34">
        <f t="shared" si="279"/>
        <v>67.62</v>
      </c>
      <c r="M86" s="17" t="s">
        <v>28</v>
      </c>
      <c r="N86" s="34">
        <f>N85-7</f>
        <v>98</v>
      </c>
      <c r="O86" s="34">
        <f t="shared" si="244"/>
        <v>96.039999999999992</v>
      </c>
      <c r="P86" s="18">
        <f t="shared" si="245"/>
        <v>112.69999999999999</v>
      </c>
      <c r="Q86" s="34">
        <f t="shared" si="280"/>
        <v>110.44599999999998</v>
      </c>
      <c r="R86" s="17" t="s">
        <v>29</v>
      </c>
      <c r="S86" s="34">
        <f>S85-7</f>
        <v>146</v>
      </c>
      <c r="T86" s="34">
        <f t="shared" si="246"/>
        <v>143.07999999999998</v>
      </c>
      <c r="U86" s="18">
        <f t="shared" si="247"/>
        <v>167.89999999999998</v>
      </c>
      <c r="V86" s="34">
        <f t="shared" si="281"/>
        <v>164.54199999999997</v>
      </c>
      <c r="W86" s="17" t="s">
        <v>30</v>
      </c>
      <c r="X86" s="34">
        <f>X85-7</f>
        <v>248</v>
      </c>
      <c r="Y86" s="34">
        <f t="shared" si="248"/>
        <v>243.04</v>
      </c>
      <c r="Z86" s="18">
        <f t="shared" si="249"/>
        <v>285.2</v>
      </c>
      <c r="AA86" s="34">
        <f t="shared" si="282"/>
        <v>279.49599999999998</v>
      </c>
      <c r="AB86" s="17" t="s">
        <v>31</v>
      </c>
      <c r="AC86" s="34">
        <f>AC85-7</f>
        <v>363</v>
      </c>
      <c r="AD86" s="34">
        <f t="shared" si="250"/>
        <v>355.74</v>
      </c>
      <c r="AE86" s="18">
        <f t="shared" si="251"/>
        <v>417.45</v>
      </c>
      <c r="AF86" s="34">
        <f t="shared" si="283"/>
        <v>409.101</v>
      </c>
      <c r="AG86" s="17" t="s">
        <v>32</v>
      </c>
      <c r="AH86" s="34">
        <f>AH85-7</f>
        <v>528</v>
      </c>
      <c r="AI86" s="18">
        <f t="shared" si="252"/>
        <v>517.43999999999994</v>
      </c>
      <c r="AJ86" s="18">
        <f t="shared" si="253"/>
        <v>607.19999999999993</v>
      </c>
      <c r="AK86" s="18">
        <f t="shared" si="254"/>
        <v>595.05599999999993</v>
      </c>
      <c r="AL86" s="17" t="s">
        <v>33</v>
      </c>
      <c r="AM86" s="34">
        <f>AM85-7</f>
        <v>763</v>
      </c>
      <c r="AN86" s="18">
        <f t="shared" si="255"/>
        <v>747.74</v>
      </c>
      <c r="AO86" s="18">
        <f t="shared" si="256"/>
        <v>859.90099999999995</v>
      </c>
      <c r="AP86" s="18">
        <f t="shared" si="257"/>
        <v>842.70297999999991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49999999999999" customHeight="1" x14ac:dyDescent="0.35">
      <c r="A87" s="17" t="s">
        <v>25</v>
      </c>
      <c r="B87" s="17" t="s">
        <v>4</v>
      </c>
      <c r="C87" s="17" t="s">
        <v>26</v>
      </c>
      <c r="D87" s="34">
        <f>D86-3.5</f>
        <v>21.5</v>
      </c>
      <c r="E87" s="18">
        <f t="shared" si="240"/>
        <v>21.07</v>
      </c>
      <c r="F87" s="18">
        <f t="shared" si="241"/>
        <v>24.724999999999998</v>
      </c>
      <c r="G87" s="34">
        <f t="shared" si="278"/>
        <v>24.230499999999996</v>
      </c>
      <c r="H87" s="17" t="s">
        <v>27</v>
      </c>
      <c r="I87" s="34">
        <f>I86-3.5</f>
        <v>56.5</v>
      </c>
      <c r="J87" s="34">
        <f t="shared" si="242"/>
        <v>55.37</v>
      </c>
      <c r="K87" s="18">
        <f t="shared" si="243"/>
        <v>64.974999999999994</v>
      </c>
      <c r="L87" s="34">
        <f t="shared" si="279"/>
        <v>63.675499999999992</v>
      </c>
      <c r="M87" s="17" t="s">
        <v>28</v>
      </c>
      <c r="N87" s="34">
        <f>N86-3.5</f>
        <v>94.5</v>
      </c>
      <c r="O87" s="34">
        <f t="shared" si="244"/>
        <v>92.61</v>
      </c>
      <c r="P87" s="18">
        <f t="shared" si="245"/>
        <v>108.675</v>
      </c>
      <c r="Q87" s="34">
        <f t="shared" si="280"/>
        <v>106.50149999999999</v>
      </c>
      <c r="R87" s="17" t="s">
        <v>29</v>
      </c>
      <c r="S87" s="34">
        <f>S86-3.5</f>
        <v>142.5</v>
      </c>
      <c r="T87" s="34">
        <f t="shared" si="246"/>
        <v>139.65</v>
      </c>
      <c r="U87" s="18">
        <f t="shared" si="247"/>
        <v>163.875</v>
      </c>
      <c r="V87" s="34">
        <f t="shared" si="281"/>
        <v>160.5975</v>
      </c>
      <c r="W87" s="17" t="s">
        <v>30</v>
      </c>
      <c r="X87" s="34">
        <f>X86-3.5</f>
        <v>244.5</v>
      </c>
      <c r="Y87" s="34">
        <f t="shared" si="248"/>
        <v>239.60999999999999</v>
      </c>
      <c r="Z87" s="18">
        <f t="shared" si="249"/>
        <v>281.17499999999995</v>
      </c>
      <c r="AA87" s="34">
        <f t="shared" si="282"/>
        <v>275.55149999999998</v>
      </c>
      <c r="AB87" s="17" t="s">
        <v>31</v>
      </c>
      <c r="AC87" s="34">
        <f>AC86-3.5</f>
        <v>359.5</v>
      </c>
      <c r="AD87" s="34">
        <f t="shared" si="250"/>
        <v>352.31</v>
      </c>
      <c r="AE87" s="18">
        <f t="shared" si="251"/>
        <v>413.42499999999995</v>
      </c>
      <c r="AF87" s="34">
        <f t="shared" si="283"/>
        <v>405.15649999999994</v>
      </c>
      <c r="AG87" s="17" t="s">
        <v>32</v>
      </c>
      <c r="AH87" s="34">
        <f>AH86-3.5</f>
        <v>524.5</v>
      </c>
      <c r="AI87" s="18">
        <f t="shared" si="252"/>
        <v>514.01</v>
      </c>
      <c r="AJ87" s="18">
        <f t="shared" si="253"/>
        <v>603.17499999999995</v>
      </c>
      <c r="AK87" s="18">
        <f t="shared" si="254"/>
        <v>591.11149999999998</v>
      </c>
      <c r="AL87" s="17" t="s">
        <v>33</v>
      </c>
      <c r="AM87" s="34">
        <f>AM86-3.5</f>
        <v>759.5</v>
      </c>
      <c r="AN87" s="18">
        <f t="shared" si="255"/>
        <v>744.31</v>
      </c>
      <c r="AO87" s="18">
        <f t="shared" si="256"/>
        <v>855.95649999999989</v>
      </c>
      <c r="AP87" s="18">
        <f t="shared" si="257"/>
        <v>838.83736999999985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49999999999999" customHeight="1" x14ac:dyDescent="0.35">
      <c r="A88" s="17" t="s">
        <v>25</v>
      </c>
      <c r="B88" s="17" t="s">
        <v>5</v>
      </c>
      <c r="C88" s="17" t="s">
        <v>26</v>
      </c>
      <c r="D88" s="34">
        <f t="shared" ref="D88:D89" si="303">D87-3.5</f>
        <v>18</v>
      </c>
      <c r="E88" s="18">
        <f t="shared" si="240"/>
        <v>17.64</v>
      </c>
      <c r="F88" s="18">
        <f t="shared" si="241"/>
        <v>20.7</v>
      </c>
      <c r="G88" s="34">
        <f t="shared" si="278"/>
        <v>20.285999999999998</v>
      </c>
      <c r="H88" s="17" t="s">
        <v>27</v>
      </c>
      <c r="I88" s="34">
        <f t="shared" ref="I88:I89" si="304">I87-3.5</f>
        <v>53</v>
      </c>
      <c r="J88" s="34">
        <f t="shared" si="242"/>
        <v>51.94</v>
      </c>
      <c r="K88" s="18">
        <f t="shared" si="243"/>
        <v>60.949999999999996</v>
      </c>
      <c r="L88" s="34">
        <f t="shared" si="279"/>
        <v>59.730999999999995</v>
      </c>
      <c r="M88" s="17" t="s">
        <v>28</v>
      </c>
      <c r="N88" s="34">
        <f t="shared" ref="N88:N89" si="305">N87-3.5</f>
        <v>91</v>
      </c>
      <c r="O88" s="34">
        <f t="shared" si="244"/>
        <v>89.179999999999993</v>
      </c>
      <c r="P88" s="18">
        <f t="shared" si="245"/>
        <v>104.64999999999999</v>
      </c>
      <c r="Q88" s="34">
        <f t="shared" si="280"/>
        <v>102.55699999999999</v>
      </c>
      <c r="R88" s="17" t="s">
        <v>29</v>
      </c>
      <c r="S88" s="34">
        <f t="shared" ref="S88:S89" si="306">S87-3.5</f>
        <v>139</v>
      </c>
      <c r="T88" s="34">
        <f t="shared" si="246"/>
        <v>136.22</v>
      </c>
      <c r="U88" s="18">
        <f t="shared" si="247"/>
        <v>159.85</v>
      </c>
      <c r="V88" s="34">
        <f t="shared" si="281"/>
        <v>156.65299999999999</v>
      </c>
      <c r="W88" s="17" t="s">
        <v>30</v>
      </c>
      <c r="X88" s="34">
        <f t="shared" ref="X88:X89" si="307">X87-3.5</f>
        <v>241</v>
      </c>
      <c r="Y88" s="34">
        <f t="shared" si="248"/>
        <v>236.18</v>
      </c>
      <c r="Z88" s="18">
        <f t="shared" si="249"/>
        <v>277.14999999999998</v>
      </c>
      <c r="AA88" s="34">
        <f t="shared" si="282"/>
        <v>271.60699999999997</v>
      </c>
      <c r="AB88" s="17" t="s">
        <v>31</v>
      </c>
      <c r="AC88" s="34">
        <f t="shared" ref="AC88:AC89" si="308">AC87-3.5</f>
        <v>356</v>
      </c>
      <c r="AD88" s="34">
        <f t="shared" si="250"/>
        <v>348.88</v>
      </c>
      <c r="AE88" s="18">
        <f t="shared" si="251"/>
        <v>409.4</v>
      </c>
      <c r="AF88" s="34">
        <f t="shared" si="283"/>
        <v>401.21199999999999</v>
      </c>
      <c r="AG88" s="17" t="s">
        <v>32</v>
      </c>
      <c r="AH88" s="34">
        <f t="shared" ref="AH88:AH89" si="309">AH87-3.5</f>
        <v>521</v>
      </c>
      <c r="AI88" s="18">
        <f t="shared" si="252"/>
        <v>510.58</v>
      </c>
      <c r="AJ88" s="18">
        <f t="shared" si="253"/>
        <v>599.15</v>
      </c>
      <c r="AK88" s="18">
        <f t="shared" si="254"/>
        <v>587.16699999999992</v>
      </c>
      <c r="AL88" s="17" t="s">
        <v>33</v>
      </c>
      <c r="AM88" s="34">
        <f t="shared" ref="AM88:AM89" si="310">AM87-3.5</f>
        <v>756</v>
      </c>
      <c r="AN88" s="18">
        <f t="shared" si="255"/>
        <v>740.88</v>
      </c>
      <c r="AO88" s="18">
        <f t="shared" si="256"/>
        <v>852.01199999999994</v>
      </c>
      <c r="AP88" s="18">
        <f t="shared" si="257"/>
        <v>834.9717599999999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49999999999999" customHeight="1" x14ac:dyDescent="0.35">
      <c r="A89" s="17" t="s">
        <v>25</v>
      </c>
      <c r="B89" s="17" t="s">
        <v>6</v>
      </c>
      <c r="C89" s="17" t="s">
        <v>26</v>
      </c>
      <c r="D89" s="34">
        <f t="shared" si="303"/>
        <v>14.5</v>
      </c>
      <c r="E89" s="18">
        <f t="shared" si="240"/>
        <v>14.209999999999999</v>
      </c>
      <c r="F89" s="18">
        <f t="shared" si="241"/>
        <v>16.674999999999997</v>
      </c>
      <c r="G89" s="34">
        <f t="shared" si="278"/>
        <v>16.341499999999996</v>
      </c>
      <c r="H89" s="17" t="s">
        <v>27</v>
      </c>
      <c r="I89" s="34">
        <f t="shared" si="304"/>
        <v>49.5</v>
      </c>
      <c r="J89" s="34">
        <f t="shared" si="242"/>
        <v>48.51</v>
      </c>
      <c r="K89" s="18">
        <f t="shared" si="243"/>
        <v>56.924999999999997</v>
      </c>
      <c r="L89" s="34">
        <f t="shared" si="279"/>
        <v>55.786499999999997</v>
      </c>
      <c r="M89" s="17" t="s">
        <v>28</v>
      </c>
      <c r="N89" s="34">
        <f t="shared" si="305"/>
        <v>87.5</v>
      </c>
      <c r="O89" s="34">
        <f t="shared" si="244"/>
        <v>85.75</v>
      </c>
      <c r="P89" s="18">
        <f t="shared" si="245"/>
        <v>100.62499999999999</v>
      </c>
      <c r="Q89" s="34">
        <f t="shared" si="280"/>
        <v>98.612499999999983</v>
      </c>
      <c r="R89" s="17" t="s">
        <v>29</v>
      </c>
      <c r="S89" s="34">
        <f t="shared" si="306"/>
        <v>135.5</v>
      </c>
      <c r="T89" s="34">
        <f t="shared" si="246"/>
        <v>132.79</v>
      </c>
      <c r="U89" s="18">
        <f t="shared" si="247"/>
        <v>155.82499999999999</v>
      </c>
      <c r="V89" s="34">
        <f t="shared" si="281"/>
        <v>152.70849999999999</v>
      </c>
      <c r="W89" s="17" t="s">
        <v>30</v>
      </c>
      <c r="X89" s="34">
        <f t="shared" si="307"/>
        <v>237.5</v>
      </c>
      <c r="Y89" s="34">
        <f t="shared" si="248"/>
        <v>232.75</v>
      </c>
      <c r="Z89" s="18">
        <f t="shared" si="249"/>
        <v>273.125</v>
      </c>
      <c r="AA89" s="34">
        <f t="shared" si="282"/>
        <v>267.66250000000002</v>
      </c>
      <c r="AB89" s="17" t="s">
        <v>31</v>
      </c>
      <c r="AC89" s="34">
        <f t="shared" si="308"/>
        <v>352.5</v>
      </c>
      <c r="AD89" s="34">
        <f t="shared" si="250"/>
        <v>345.45</v>
      </c>
      <c r="AE89" s="18">
        <f t="shared" si="251"/>
        <v>405.37499999999994</v>
      </c>
      <c r="AF89" s="34">
        <f t="shared" si="283"/>
        <v>397.26749999999993</v>
      </c>
      <c r="AG89" s="17" t="s">
        <v>32</v>
      </c>
      <c r="AH89" s="34">
        <f t="shared" si="309"/>
        <v>517.5</v>
      </c>
      <c r="AI89" s="18">
        <f t="shared" si="252"/>
        <v>507.15</v>
      </c>
      <c r="AJ89" s="18">
        <f t="shared" si="253"/>
        <v>595.125</v>
      </c>
      <c r="AK89" s="18">
        <f t="shared" si="254"/>
        <v>583.22249999999997</v>
      </c>
      <c r="AL89" s="17" t="s">
        <v>33</v>
      </c>
      <c r="AM89" s="34">
        <f t="shared" si="310"/>
        <v>752.5</v>
      </c>
      <c r="AN89" s="18">
        <f t="shared" si="255"/>
        <v>737.44999999999993</v>
      </c>
      <c r="AO89" s="18">
        <f t="shared" si="256"/>
        <v>848.06749999999988</v>
      </c>
      <c r="AP89" s="18">
        <f t="shared" si="257"/>
        <v>831.10614999999984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49999999999999" customHeight="1" x14ac:dyDescent="0.35">
      <c r="A90" s="43" t="s">
        <v>26</v>
      </c>
      <c r="B90" s="43" t="s">
        <v>1</v>
      </c>
      <c r="C90" s="43" t="s">
        <v>27</v>
      </c>
      <c r="D90" s="44">
        <f>D85+1</f>
        <v>33</v>
      </c>
      <c r="E90" s="45">
        <f t="shared" si="240"/>
        <v>32.339999999999996</v>
      </c>
      <c r="F90" s="45">
        <f t="shared" si="241"/>
        <v>37.949999999999996</v>
      </c>
      <c r="G90" s="45">
        <f t="shared" si="278"/>
        <v>37.190999999999995</v>
      </c>
      <c r="H90" s="43" t="s">
        <v>28</v>
      </c>
      <c r="I90" s="44">
        <v>73</v>
      </c>
      <c r="J90" s="45">
        <f t="shared" si="242"/>
        <v>71.539999999999992</v>
      </c>
      <c r="K90" s="45">
        <f t="shared" si="243"/>
        <v>83.949999999999989</v>
      </c>
      <c r="L90" s="45">
        <f t="shared" si="279"/>
        <v>82.270999999999987</v>
      </c>
      <c r="M90" s="43" t="s">
        <v>29</v>
      </c>
      <c r="N90" s="44">
        <v>121</v>
      </c>
      <c r="O90" s="45">
        <f t="shared" si="244"/>
        <v>118.58</v>
      </c>
      <c r="P90" s="45">
        <f t="shared" si="245"/>
        <v>139.14999999999998</v>
      </c>
      <c r="Q90" s="45">
        <f t="shared" si="280"/>
        <v>136.36699999999996</v>
      </c>
      <c r="R90" s="43" t="s">
        <v>30</v>
      </c>
      <c r="S90" s="44">
        <v>223</v>
      </c>
      <c r="T90" s="45">
        <f t="shared" si="246"/>
        <v>218.54</v>
      </c>
      <c r="U90" s="39">
        <f t="shared" si="247"/>
        <v>256.45</v>
      </c>
      <c r="V90" s="45">
        <f t="shared" si="281"/>
        <v>251.321</v>
      </c>
      <c r="W90" s="43" t="s">
        <v>31</v>
      </c>
      <c r="X90" s="44">
        <v>338</v>
      </c>
      <c r="Y90" s="45">
        <f t="shared" si="248"/>
        <v>331.24</v>
      </c>
      <c r="Z90" s="45">
        <f t="shared" si="249"/>
        <v>388.7</v>
      </c>
      <c r="AA90" s="45">
        <f t="shared" si="282"/>
        <v>380.92599999999999</v>
      </c>
      <c r="AB90" s="43" t="s">
        <v>32</v>
      </c>
      <c r="AC90" s="44">
        <v>503</v>
      </c>
      <c r="AD90" s="45">
        <f t="shared" si="250"/>
        <v>492.94</v>
      </c>
      <c r="AE90" s="45">
        <f t="shared" si="251"/>
        <v>578.44999999999993</v>
      </c>
      <c r="AF90" s="45">
        <f t="shared" si="283"/>
        <v>566.88099999999997</v>
      </c>
      <c r="AG90" s="43" t="s">
        <v>33</v>
      </c>
      <c r="AH90" s="44">
        <v>738</v>
      </c>
      <c r="AI90" s="45">
        <f t="shared" si="252"/>
        <v>723.24</v>
      </c>
      <c r="AJ90" s="45">
        <f t="shared" si="253"/>
        <v>848.69999999999993</v>
      </c>
      <c r="AK90" s="45">
        <f t="shared" si="254"/>
        <v>831.72599999999989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49999999999999" customHeight="1" x14ac:dyDescent="0.35">
      <c r="A91" s="43" t="s">
        <v>26</v>
      </c>
      <c r="B91" s="43" t="s">
        <v>3</v>
      </c>
      <c r="C91" s="43" t="s">
        <v>27</v>
      </c>
      <c r="D91" s="44">
        <f>D90-7.2</f>
        <v>25.8</v>
      </c>
      <c r="E91" s="45">
        <f t="shared" si="240"/>
        <v>25.283999999999999</v>
      </c>
      <c r="F91" s="45">
        <f t="shared" si="241"/>
        <v>29.669999999999998</v>
      </c>
      <c r="G91" s="44">
        <f t="shared" si="278"/>
        <v>29.076599999999999</v>
      </c>
      <c r="H91" s="43" t="s">
        <v>28</v>
      </c>
      <c r="I91" s="44">
        <f>I90-7.2</f>
        <v>65.8</v>
      </c>
      <c r="J91" s="44">
        <f t="shared" si="242"/>
        <v>64.483999999999995</v>
      </c>
      <c r="K91" s="45">
        <f t="shared" si="243"/>
        <v>75.669999999999987</v>
      </c>
      <c r="L91" s="44">
        <f t="shared" si="279"/>
        <v>74.156599999999983</v>
      </c>
      <c r="M91" s="43" t="s">
        <v>29</v>
      </c>
      <c r="N91" s="44">
        <f>N90-7.2</f>
        <v>113.8</v>
      </c>
      <c r="O91" s="44">
        <f t="shared" si="244"/>
        <v>111.524</v>
      </c>
      <c r="P91" s="45">
        <f t="shared" si="245"/>
        <v>130.86999999999998</v>
      </c>
      <c r="Q91" s="44">
        <f t="shared" si="280"/>
        <v>128.25259999999997</v>
      </c>
      <c r="R91" s="43" t="s">
        <v>30</v>
      </c>
      <c r="S91" s="44">
        <f>S90-7.2</f>
        <v>215.8</v>
      </c>
      <c r="T91" s="44">
        <f t="shared" si="246"/>
        <v>211.48400000000001</v>
      </c>
      <c r="U91" s="39">
        <f t="shared" si="247"/>
        <v>248.17</v>
      </c>
      <c r="V91" s="44">
        <f t="shared" si="281"/>
        <v>243.20659999999998</v>
      </c>
      <c r="W91" s="43" t="s">
        <v>31</v>
      </c>
      <c r="X91" s="44">
        <f>X90-7.2</f>
        <v>330.8</v>
      </c>
      <c r="Y91" s="44">
        <f t="shared" si="248"/>
        <v>324.18400000000003</v>
      </c>
      <c r="Z91" s="45">
        <f t="shared" si="249"/>
        <v>380.41999999999996</v>
      </c>
      <c r="AA91" s="44">
        <f t="shared" si="282"/>
        <v>372.81159999999994</v>
      </c>
      <c r="AB91" s="43" t="s">
        <v>32</v>
      </c>
      <c r="AC91" s="44">
        <f>AC90-7.2</f>
        <v>495.8</v>
      </c>
      <c r="AD91" s="44">
        <f t="shared" si="250"/>
        <v>485.88400000000001</v>
      </c>
      <c r="AE91" s="45">
        <f t="shared" si="251"/>
        <v>570.16999999999996</v>
      </c>
      <c r="AF91" s="44">
        <f t="shared" si="283"/>
        <v>558.76659999999993</v>
      </c>
      <c r="AG91" s="43" t="s">
        <v>33</v>
      </c>
      <c r="AH91" s="44">
        <f>AH90-7.2</f>
        <v>730.8</v>
      </c>
      <c r="AI91" s="45">
        <f t="shared" si="252"/>
        <v>716.18399999999997</v>
      </c>
      <c r="AJ91" s="45">
        <f t="shared" si="253"/>
        <v>840.41999999999985</v>
      </c>
      <c r="AK91" s="45">
        <f t="shared" si="254"/>
        <v>823.61159999999984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49999999999999" customHeight="1" x14ac:dyDescent="0.35">
      <c r="A92" s="43" t="s">
        <v>26</v>
      </c>
      <c r="B92" s="43" t="s">
        <v>4</v>
      </c>
      <c r="C92" s="43" t="s">
        <v>27</v>
      </c>
      <c r="D92" s="44">
        <f>D91-3.6</f>
        <v>22.2</v>
      </c>
      <c r="E92" s="45">
        <f t="shared" si="240"/>
        <v>21.756</v>
      </c>
      <c r="F92" s="45">
        <f t="shared" si="241"/>
        <v>25.529999999999998</v>
      </c>
      <c r="G92" s="44">
        <f t="shared" si="278"/>
        <v>25.019399999999997</v>
      </c>
      <c r="H92" s="43" t="s">
        <v>28</v>
      </c>
      <c r="I92" s="44">
        <f>I91-3.6</f>
        <v>62.199999999999996</v>
      </c>
      <c r="J92" s="44">
        <f t="shared" si="242"/>
        <v>60.955999999999996</v>
      </c>
      <c r="K92" s="45">
        <f t="shared" si="243"/>
        <v>71.529999999999987</v>
      </c>
      <c r="L92" s="44">
        <f t="shared" si="279"/>
        <v>70.099399999999989</v>
      </c>
      <c r="M92" s="43" t="s">
        <v>29</v>
      </c>
      <c r="N92" s="44">
        <f>N91-3.6</f>
        <v>110.2</v>
      </c>
      <c r="O92" s="44">
        <f t="shared" si="244"/>
        <v>107.996</v>
      </c>
      <c r="P92" s="45">
        <f t="shared" si="245"/>
        <v>126.72999999999999</v>
      </c>
      <c r="Q92" s="44">
        <f t="shared" si="280"/>
        <v>124.19539999999999</v>
      </c>
      <c r="R92" s="43" t="s">
        <v>30</v>
      </c>
      <c r="S92" s="44">
        <f>S91-3.6</f>
        <v>212.20000000000002</v>
      </c>
      <c r="T92" s="44">
        <f t="shared" si="246"/>
        <v>207.95600000000002</v>
      </c>
      <c r="U92" s="39">
        <f t="shared" si="247"/>
        <v>244.03</v>
      </c>
      <c r="V92" s="44">
        <f t="shared" si="281"/>
        <v>239.14939999999999</v>
      </c>
      <c r="W92" s="43" t="s">
        <v>31</v>
      </c>
      <c r="X92" s="44">
        <f>X91-3.6</f>
        <v>327.2</v>
      </c>
      <c r="Y92" s="44">
        <f t="shared" si="248"/>
        <v>320.65600000000001</v>
      </c>
      <c r="Z92" s="45">
        <f t="shared" si="249"/>
        <v>376.28</v>
      </c>
      <c r="AA92" s="44">
        <f t="shared" si="282"/>
        <v>368.75439999999998</v>
      </c>
      <c r="AB92" s="43" t="s">
        <v>32</v>
      </c>
      <c r="AC92" s="44">
        <f>AC91-3.6</f>
        <v>492.2</v>
      </c>
      <c r="AD92" s="44">
        <f t="shared" si="250"/>
        <v>482.35599999999999</v>
      </c>
      <c r="AE92" s="45">
        <f t="shared" si="251"/>
        <v>566.03</v>
      </c>
      <c r="AF92" s="44">
        <f t="shared" si="283"/>
        <v>554.70939999999996</v>
      </c>
      <c r="AG92" s="43" t="s">
        <v>33</v>
      </c>
      <c r="AH92" s="44">
        <f>AH91-3.6</f>
        <v>727.19999999999993</v>
      </c>
      <c r="AI92" s="45">
        <f t="shared" si="252"/>
        <v>712.65599999999995</v>
      </c>
      <c r="AJ92" s="45">
        <f t="shared" si="253"/>
        <v>836.27999999999986</v>
      </c>
      <c r="AK92" s="45">
        <f t="shared" si="254"/>
        <v>819.55439999999987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49999999999999" customHeight="1" x14ac:dyDescent="0.35">
      <c r="A93" s="43" t="s">
        <v>26</v>
      </c>
      <c r="B93" s="43" t="s">
        <v>5</v>
      </c>
      <c r="C93" s="43" t="s">
        <v>27</v>
      </c>
      <c r="D93" s="44">
        <f t="shared" ref="D93:D94" si="311">D92-3.6</f>
        <v>18.599999999999998</v>
      </c>
      <c r="E93" s="45">
        <f t="shared" si="240"/>
        <v>18.227999999999998</v>
      </c>
      <c r="F93" s="45">
        <f t="shared" si="241"/>
        <v>21.389999999999997</v>
      </c>
      <c r="G93" s="44">
        <f t="shared" si="278"/>
        <v>20.962199999999996</v>
      </c>
      <c r="H93" s="43" t="s">
        <v>28</v>
      </c>
      <c r="I93" s="44">
        <f t="shared" ref="I93:I94" si="312">I92-3.6</f>
        <v>58.599999999999994</v>
      </c>
      <c r="J93" s="44">
        <f t="shared" si="242"/>
        <v>57.42799999999999</v>
      </c>
      <c r="K93" s="45">
        <f t="shared" si="243"/>
        <v>67.389999999999986</v>
      </c>
      <c r="L93" s="44">
        <f t="shared" si="279"/>
        <v>66.04219999999998</v>
      </c>
      <c r="M93" s="43" t="s">
        <v>29</v>
      </c>
      <c r="N93" s="44">
        <f t="shared" ref="N93:N94" si="313">N92-3.6</f>
        <v>106.60000000000001</v>
      </c>
      <c r="O93" s="44">
        <f t="shared" si="244"/>
        <v>104.468</v>
      </c>
      <c r="P93" s="45">
        <f t="shared" si="245"/>
        <v>122.59</v>
      </c>
      <c r="Q93" s="44">
        <f t="shared" si="280"/>
        <v>120.1382</v>
      </c>
      <c r="R93" s="43" t="s">
        <v>30</v>
      </c>
      <c r="S93" s="44">
        <f t="shared" ref="S93:S94" si="314">S92-3.6</f>
        <v>208.60000000000002</v>
      </c>
      <c r="T93" s="44">
        <f t="shared" si="246"/>
        <v>204.42800000000003</v>
      </c>
      <c r="U93" s="39">
        <f t="shared" si="247"/>
        <v>239.89000000000001</v>
      </c>
      <c r="V93" s="44">
        <f t="shared" si="281"/>
        <v>235.09220000000002</v>
      </c>
      <c r="W93" s="43" t="s">
        <v>31</v>
      </c>
      <c r="X93" s="44">
        <f t="shared" ref="X93:X94" si="315">X92-3.6</f>
        <v>323.59999999999997</v>
      </c>
      <c r="Y93" s="44">
        <f t="shared" si="248"/>
        <v>317.12799999999999</v>
      </c>
      <c r="Z93" s="45">
        <f t="shared" si="249"/>
        <v>372.13999999999993</v>
      </c>
      <c r="AA93" s="44">
        <f t="shared" si="282"/>
        <v>364.69719999999995</v>
      </c>
      <c r="AB93" s="43" t="s">
        <v>32</v>
      </c>
      <c r="AC93" s="44">
        <f t="shared" ref="AC93:AC94" si="316">AC92-3.6</f>
        <v>488.59999999999997</v>
      </c>
      <c r="AD93" s="44">
        <f t="shared" si="250"/>
        <v>478.82799999999997</v>
      </c>
      <c r="AE93" s="45">
        <f t="shared" si="251"/>
        <v>561.88999999999987</v>
      </c>
      <c r="AF93" s="44">
        <f t="shared" si="283"/>
        <v>550.65219999999988</v>
      </c>
      <c r="AG93" s="43" t="s">
        <v>33</v>
      </c>
      <c r="AH93" s="44">
        <f t="shared" ref="AH93:AH94" si="317">AH92-3.6</f>
        <v>723.59999999999991</v>
      </c>
      <c r="AI93" s="45">
        <f t="shared" si="252"/>
        <v>709.12799999999993</v>
      </c>
      <c r="AJ93" s="45">
        <f t="shared" si="253"/>
        <v>832.13999999999987</v>
      </c>
      <c r="AK93" s="45">
        <f t="shared" si="254"/>
        <v>815.49719999999991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49999999999999" customHeight="1" x14ac:dyDescent="0.35">
      <c r="A94" s="43" t="s">
        <v>26</v>
      </c>
      <c r="B94" s="43" t="s">
        <v>6</v>
      </c>
      <c r="C94" s="43" t="s">
        <v>27</v>
      </c>
      <c r="D94" s="44">
        <f t="shared" si="311"/>
        <v>14.999999999999998</v>
      </c>
      <c r="E94" s="45">
        <f t="shared" si="240"/>
        <v>14.699999999999998</v>
      </c>
      <c r="F94" s="45">
        <f t="shared" si="241"/>
        <v>17.249999999999996</v>
      </c>
      <c r="G94" s="44">
        <f t="shared" si="278"/>
        <v>16.904999999999998</v>
      </c>
      <c r="H94" s="43" t="s">
        <v>28</v>
      </c>
      <c r="I94" s="44">
        <f t="shared" si="312"/>
        <v>54.999999999999993</v>
      </c>
      <c r="J94" s="44">
        <f t="shared" si="242"/>
        <v>53.899999999999991</v>
      </c>
      <c r="K94" s="45">
        <f t="shared" si="243"/>
        <v>63.249999999999986</v>
      </c>
      <c r="L94" s="44">
        <f t="shared" si="279"/>
        <v>61.984999999999985</v>
      </c>
      <c r="M94" s="43" t="s">
        <v>29</v>
      </c>
      <c r="N94" s="44">
        <f t="shared" si="313"/>
        <v>103.00000000000001</v>
      </c>
      <c r="O94" s="44">
        <f t="shared" si="244"/>
        <v>100.94000000000001</v>
      </c>
      <c r="P94" s="45">
        <f t="shared" si="245"/>
        <v>118.45</v>
      </c>
      <c r="Q94" s="44">
        <f t="shared" si="280"/>
        <v>116.081</v>
      </c>
      <c r="R94" s="43" t="s">
        <v>30</v>
      </c>
      <c r="S94" s="44">
        <f t="shared" si="314"/>
        <v>205.00000000000003</v>
      </c>
      <c r="T94" s="44">
        <f t="shared" si="246"/>
        <v>200.90000000000003</v>
      </c>
      <c r="U94" s="39">
        <f t="shared" si="247"/>
        <v>235.75000000000003</v>
      </c>
      <c r="V94" s="44">
        <f t="shared" si="281"/>
        <v>231.03500000000003</v>
      </c>
      <c r="W94" s="43" t="s">
        <v>31</v>
      </c>
      <c r="X94" s="44">
        <f t="shared" si="315"/>
        <v>319.99999999999994</v>
      </c>
      <c r="Y94" s="44">
        <f t="shared" si="248"/>
        <v>313.59999999999997</v>
      </c>
      <c r="Z94" s="45">
        <f t="shared" si="249"/>
        <v>367.99999999999989</v>
      </c>
      <c r="AA94" s="44">
        <f t="shared" si="282"/>
        <v>360.63999999999987</v>
      </c>
      <c r="AB94" s="43" t="s">
        <v>32</v>
      </c>
      <c r="AC94" s="44">
        <f t="shared" si="316"/>
        <v>484.99999999999994</v>
      </c>
      <c r="AD94" s="44">
        <f t="shared" si="250"/>
        <v>475.29999999999995</v>
      </c>
      <c r="AE94" s="45">
        <f t="shared" si="251"/>
        <v>557.74999999999989</v>
      </c>
      <c r="AF94" s="44">
        <f t="shared" si="283"/>
        <v>546.59499999999991</v>
      </c>
      <c r="AG94" s="43" t="s">
        <v>33</v>
      </c>
      <c r="AH94" s="44">
        <f t="shared" si="317"/>
        <v>719.99999999999989</v>
      </c>
      <c r="AI94" s="45">
        <f t="shared" si="252"/>
        <v>705.59999999999991</v>
      </c>
      <c r="AJ94" s="45">
        <f t="shared" si="253"/>
        <v>827.99999999999977</v>
      </c>
      <c r="AK94" s="45">
        <f t="shared" si="254"/>
        <v>811.43999999999971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49999999999999" customHeight="1" x14ac:dyDescent="0.35">
      <c r="A95" s="17" t="s">
        <v>27</v>
      </c>
      <c r="B95" s="17" t="s">
        <v>1</v>
      </c>
      <c r="C95" s="17" t="s">
        <v>28</v>
      </c>
      <c r="D95" s="34"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188</v>
      </c>
      <c r="O95" s="18">
        <f t="shared" si="244"/>
        <v>184.24</v>
      </c>
      <c r="P95" s="18">
        <f t="shared" si="245"/>
        <v>216.2</v>
      </c>
      <c r="Q95" s="18">
        <f t="shared" si="280"/>
        <v>211.87599999999998</v>
      </c>
      <c r="R95" s="17" t="s">
        <v>31</v>
      </c>
      <c r="S95" s="34">
        <v>303</v>
      </c>
      <c r="T95" s="18">
        <f t="shared" si="246"/>
        <v>296.94</v>
      </c>
      <c r="U95" s="18">
        <f t="shared" si="247"/>
        <v>348.45</v>
      </c>
      <c r="V95" s="18">
        <f t="shared" si="281"/>
        <v>341.48099999999999</v>
      </c>
      <c r="W95" s="17" t="s">
        <v>32</v>
      </c>
      <c r="X95" s="34">
        <v>468</v>
      </c>
      <c r="Y95" s="18">
        <f t="shared" si="248"/>
        <v>458.64</v>
      </c>
      <c r="Z95" s="18">
        <f t="shared" si="249"/>
        <v>538.19999999999993</v>
      </c>
      <c r="AA95" s="18">
        <f t="shared" si="282"/>
        <v>527.43599999999992</v>
      </c>
      <c r="AB95" s="17" t="s">
        <v>33</v>
      </c>
      <c r="AC95" s="34">
        <v>703</v>
      </c>
      <c r="AD95" s="18">
        <f t="shared" si="250"/>
        <v>688.93999999999994</v>
      </c>
      <c r="AE95" s="18">
        <f t="shared" si="251"/>
        <v>808.44999999999993</v>
      </c>
      <c r="AF95" s="18">
        <f t="shared" si="283"/>
        <v>792.28099999999995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49999999999999" customHeight="1" x14ac:dyDescent="0.3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180.4</v>
      </c>
      <c r="O96" s="34">
        <f t="shared" si="244"/>
        <v>176.792</v>
      </c>
      <c r="P96" s="18">
        <f t="shared" si="245"/>
        <v>207.45999999999998</v>
      </c>
      <c r="Q96" s="34">
        <f t="shared" si="280"/>
        <v>203.31079999999997</v>
      </c>
      <c r="R96" s="17" t="s">
        <v>31</v>
      </c>
      <c r="S96" s="34">
        <f>S95-7.6</f>
        <v>295.39999999999998</v>
      </c>
      <c r="T96" s="34">
        <f t="shared" si="246"/>
        <v>289.49199999999996</v>
      </c>
      <c r="U96" s="18">
        <f t="shared" si="247"/>
        <v>339.70999999999992</v>
      </c>
      <c r="V96" s="34">
        <f t="shared" si="281"/>
        <v>332.91579999999993</v>
      </c>
      <c r="W96" s="17" t="s">
        <v>32</v>
      </c>
      <c r="X96" s="34">
        <f>X95-7.6</f>
        <v>460.4</v>
      </c>
      <c r="Y96" s="34">
        <f t="shared" si="248"/>
        <v>451.19199999999995</v>
      </c>
      <c r="Z96" s="18">
        <f t="shared" si="249"/>
        <v>529.45999999999992</v>
      </c>
      <c r="AA96" s="34">
        <f t="shared" si="282"/>
        <v>518.87079999999992</v>
      </c>
      <c r="AB96" s="17" t="s">
        <v>33</v>
      </c>
      <c r="AC96" s="34">
        <f>AC95-7.6</f>
        <v>695.4</v>
      </c>
      <c r="AD96" s="34">
        <f t="shared" si="250"/>
        <v>681.49199999999996</v>
      </c>
      <c r="AE96" s="18">
        <f t="shared" si="251"/>
        <v>799.70999999999992</v>
      </c>
      <c r="AF96" s="34">
        <f t="shared" si="283"/>
        <v>783.71579999999994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49999999999999" customHeight="1" x14ac:dyDescent="0.3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176.6</v>
      </c>
      <c r="O97" s="34">
        <f t="shared" si="244"/>
        <v>173.06799999999998</v>
      </c>
      <c r="P97" s="18">
        <f t="shared" si="245"/>
        <v>203.08999999999997</v>
      </c>
      <c r="Q97" s="34">
        <f t="shared" si="280"/>
        <v>199.02819999999997</v>
      </c>
      <c r="R97" s="17" t="s">
        <v>31</v>
      </c>
      <c r="S97" s="34">
        <f>S96-3.8</f>
        <v>291.59999999999997</v>
      </c>
      <c r="T97" s="34">
        <f t="shared" si="246"/>
        <v>285.76799999999997</v>
      </c>
      <c r="U97" s="18">
        <f t="shared" si="247"/>
        <v>335.33999999999992</v>
      </c>
      <c r="V97" s="34">
        <f t="shared" si="281"/>
        <v>328.63319999999993</v>
      </c>
      <c r="W97" s="17" t="s">
        <v>32</v>
      </c>
      <c r="X97" s="34">
        <f>X96-3.8</f>
        <v>456.59999999999997</v>
      </c>
      <c r="Y97" s="34">
        <f t="shared" si="248"/>
        <v>447.46799999999996</v>
      </c>
      <c r="Z97" s="18">
        <f t="shared" si="249"/>
        <v>525.08999999999992</v>
      </c>
      <c r="AA97" s="34">
        <f t="shared" si="282"/>
        <v>514.58819999999992</v>
      </c>
      <c r="AB97" s="17" t="s">
        <v>33</v>
      </c>
      <c r="AC97" s="34">
        <f>AC96-3.8</f>
        <v>691.6</v>
      </c>
      <c r="AD97" s="34">
        <f t="shared" si="250"/>
        <v>677.76800000000003</v>
      </c>
      <c r="AE97" s="18">
        <f t="shared" si="251"/>
        <v>795.33999999999992</v>
      </c>
      <c r="AF97" s="34">
        <f t="shared" si="283"/>
        <v>779.43319999999994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49999999999999" customHeight="1" x14ac:dyDescent="0.3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172.79999999999998</v>
      </c>
      <c r="O98" s="34">
        <f t="shared" si="244"/>
        <v>169.34399999999999</v>
      </c>
      <c r="P98" s="18">
        <f t="shared" si="245"/>
        <v>198.71999999999997</v>
      </c>
      <c r="Q98" s="34">
        <f t="shared" si="280"/>
        <v>194.74559999999997</v>
      </c>
      <c r="R98" s="17" t="s">
        <v>31</v>
      </c>
      <c r="S98" s="34">
        <f t="shared" ref="S98:S99" si="321">S97-3.8</f>
        <v>287.79999999999995</v>
      </c>
      <c r="T98" s="34">
        <f t="shared" si="246"/>
        <v>282.04399999999993</v>
      </c>
      <c r="U98" s="18">
        <f t="shared" si="247"/>
        <v>330.96999999999991</v>
      </c>
      <c r="V98" s="34">
        <f t="shared" si="281"/>
        <v>324.35059999999993</v>
      </c>
      <c r="W98" s="17" t="s">
        <v>32</v>
      </c>
      <c r="X98" s="34">
        <f t="shared" ref="X98:X99" si="322">X97-3.8</f>
        <v>452.79999999999995</v>
      </c>
      <c r="Y98" s="34">
        <f t="shared" si="248"/>
        <v>443.74399999999997</v>
      </c>
      <c r="Z98" s="18">
        <f t="shared" si="249"/>
        <v>520.71999999999991</v>
      </c>
      <c r="AA98" s="34">
        <f t="shared" si="282"/>
        <v>510.30559999999991</v>
      </c>
      <c r="AB98" s="17" t="s">
        <v>33</v>
      </c>
      <c r="AC98" s="34">
        <f t="shared" ref="AC98:AC99" si="323">AC97-3.8</f>
        <v>687.80000000000007</v>
      </c>
      <c r="AD98" s="34">
        <f t="shared" si="250"/>
        <v>674.0440000000001</v>
      </c>
      <c r="AE98" s="18">
        <f t="shared" si="251"/>
        <v>790.97</v>
      </c>
      <c r="AF98" s="34">
        <f t="shared" si="283"/>
        <v>775.15060000000005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49999999999999" customHeight="1" x14ac:dyDescent="0.3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168.99999999999997</v>
      </c>
      <c r="O99" s="34">
        <f t="shared" si="244"/>
        <v>165.61999999999998</v>
      </c>
      <c r="P99" s="18">
        <f t="shared" si="245"/>
        <v>194.34999999999997</v>
      </c>
      <c r="Q99" s="34">
        <f t="shared" si="280"/>
        <v>190.46299999999997</v>
      </c>
      <c r="R99" s="17" t="s">
        <v>31</v>
      </c>
      <c r="S99" s="34">
        <f t="shared" si="321"/>
        <v>283.99999999999994</v>
      </c>
      <c r="T99" s="34">
        <f t="shared" si="246"/>
        <v>278.31999999999994</v>
      </c>
      <c r="U99" s="18">
        <f t="shared" si="247"/>
        <v>326.59999999999991</v>
      </c>
      <c r="V99" s="34">
        <f t="shared" si="281"/>
        <v>320.06799999999993</v>
      </c>
      <c r="W99" s="17" t="s">
        <v>32</v>
      </c>
      <c r="X99" s="34">
        <f t="shared" si="322"/>
        <v>448.99999999999994</v>
      </c>
      <c r="Y99" s="34">
        <f t="shared" si="248"/>
        <v>440.01999999999992</v>
      </c>
      <c r="Z99" s="18">
        <f t="shared" si="249"/>
        <v>516.34999999999991</v>
      </c>
      <c r="AA99" s="34">
        <f t="shared" si="282"/>
        <v>506.02299999999991</v>
      </c>
      <c r="AB99" s="17" t="s">
        <v>33</v>
      </c>
      <c r="AC99" s="34">
        <f t="shared" si="323"/>
        <v>684.00000000000011</v>
      </c>
      <c r="AD99" s="34">
        <f t="shared" si="250"/>
        <v>670.32</v>
      </c>
      <c r="AE99" s="18">
        <f t="shared" si="251"/>
        <v>786.6</v>
      </c>
      <c r="AF99" s="34">
        <f t="shared" si="283"/>
        <v>770.86800000000005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49999999999999" customHeight="1" x14ac:dyDescent="0.3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150</v>
      </c>
      <c r="J100" s="40">
        <f t="shared" si="242"/>
        <v>147</v>
      </c>
      <c r="K100" s="40">
        <f t="shared" si="243"/>
        <v>172.5</v>
      </c>
      <c r="L100" s="40">
        <f t="shared" si="279"/>
        <v>169.04999999999998</v>
      </c>
      <c r="M100" s="38" t="s">
        <v>31</v>
      </c>
      <c r="N100" s="39">
        <v>265</v>
      </c>
      <c r="O100" s="40">
        <f t="shared" si="244"/>
        <v>259.7</v>
      </c>
      <c r="P100" s="40">
        <f t="shared" si="245"/>
        <v>304.75</v>
      </c>
      <c r="Q100" s="40">
        <f t="shared" si="280"/>
        <v>298.65499999999997</v>
      </c>
      <c r="R100" s="38" t="s">
        <v>32</v>
      </c>
      <c r="S100" s="39">
        <v>430</v>
      </c>
      <c r="T100" s="40">
        <f t="shared" si="246"/>
        <v>421.4</v>
      </c>
      <c r="U100" s="39">
        <f t="shared" si="247"/>
        <v>494.49999999999994</v>
      </c>
      <c r="V100" s="40">
        <f t="shared" si="281"/>
        <v>484.60999999999996</v>
      </c>
      <c r="W100" s="38" t="s">
        <v>33</v>
      </c>
      <c r="X100" s="39">
        <v>665</v>
      </c>
      <c r="Y100" s="40">
        <f t="shared" si="248"/>
        <v>651.69999999999993</v>
      </c>
      <c r="Z100" s="40">
        <f t="shared" si="249"/>
        <v>764.74999999999989</v>
      </c>
      <c r="AA100" s="40">
        <f t="shared" si="282"/>
        <v>749.45499999999993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49999999999999" customHeight="1" x14ac:dyDescent="0.3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140.4</v>
      </c>
      <c r="J101" s="39">
        <f t="shared" si="242"/>
        <v>137.59200000000001</v>
      </c>
      <c r="K101" s="40">
        <f t="shared" si="243"/>
        <v>161.46</v>
      </c>
      <c r="L101" s="39">
        <f t="shared" si="279"/>
        <v>158.23080000000002</v>
      </c>
      <c r="M101" s="38" t="s">
        <v>31</v>
      </c>
      <c r="N101" s="39">
        <f>N100-9.6</f>
        <v>255.4</v>
      </c>
      <c r="O101" s="39">
        <f t="shared" si="244"/>
        <v>250.292</v>
      </c>
      <c r="P101" s="40">
        <f t="shared" si="245"/>
        <v>293.70999999999998</v>
      </c>
      <c r="Q101" s="39">
        <f t="shared" si="280"/>
        <v>287.83579999999995</v>
      </c>
      <c r="R101" s="38" t="s">
        <v>32</v>
      </c>
      <c r="S101" s="39">
        <f>S100-9.6</f>
        <v>420.4</v>
      </c>
      <c r="T101" s="39">
        <f t="shared" si="246"/>
        <v>411.99199999999996</v>
      </c>
      <c r="U101" s="39">
        <f t="shared" si="247"/>
        <v>483.45999999999992</v>
      </c>
      <c r="V101" s="39">
        <f t="shared" si="281"/>
        <v>473.79079999999993</v>
      </c>
      <c r="W101" s="38" t="s">
        <v>33</v>
      </c>
      <c r="X101" s="39">
        <f>X100-9.6</f>
        <v>655.4</v>
      </c>
      <c r="Y101" s="39">
        <f t="shared" si="248"/>
        <v>642.29199999999992</v>
      </c>
      <c r="Z101" s="40">
        <f t="shared" si="249"/>
        <v>753.70999999999992</v>
      </c>
      <c r="AA101" s="39">
        <f t="shared" si="282"/>
        <v>738.6357999999999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49999999999999" customHeight="1" x14ac:dyDescent="0.3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135.6</v>
      </c>
      <c r="J102" s="39">
        <f t="shared" si="242"/>
        <v>132.88800000000001</v>
      </c>
      <c r="K102" s="40">
        <f t="shared" si="243"/>
        <v>155.93999999999997</v>
      </c>
      <c r="L102" s="39">
        <f t="shared" si="279"/>
        <v>152.82119999999998</v>
      </c>
      <c r="M102" s="38" t="s">
        <v>31</v>
      </c>
      <c r="N102" s="39">
        <f>N101-4.8</f>
        <v>250.6</v>
      </c>
      <c r="O102" s="39">
        <f t="shared" si="244"/>
        <v>245.58799999999999</v>
      </c>
      <c r="P102" s="40">
        <f t="shared" si="245"/>
        <v>288.19</v>
      </c>
      <c r="Q102" s="39">
        <f t="shared" si="280"/>
        <v>282.42619999999999</v>
      </c>
      <c r="R102" s="38" t="s">
        <v>32</v>
      </c>
      <c r="S102" s="39">
        <f>S101-4.8</f>
        <v>415.59999999999997</v>
      </c>
      <c r="T102" s="39">
        <f t="shared" si="246"/>
        <v>407.28799999999995</v>
      </c>
      <c r="U102" s="39">
        <f t="shared" si="247"/>
        <v>477.93999999999994</v>
      </c>
      <c r="V102" s="39">
        <f t="shared" si="281"/>
        <v>468.38119999999992</v>
      </c>
      <c r="W102" s="38" t="s">
        <v>33</v>
      </c>
      <c r="X102" s="39">
        <f>X101-4.8</f>
        <v>650.6</v>
      </c>
      <c r="Y102" s="39">
        <f t="shared" si="248"/>
        <v>637.58799999999997</v>
      </c>
      <c r="Z102" s="40">
        <f t="shared" si="249"/>
        <v>748.18999999999994</v>
      </c>
      <c r="AA102" s="39">
        <f t="shared" si="282"/>
        <v>733.22619999999995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49999999999999" customHeight="1" x14ac:dyDescent="0.3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130.79999999999998</v>
      </c>
      <c r="J103" s="39">
        <f t="shared" si="242"/>
        <v>128.18399999999997</v>
      </c>
      <c r="K103" s="40">
        <f t="shared" si="243"/>
        <v>150.41999999999996</v>
      </c>
      <c r="L103" s="39">
        <f t="shared" si="279"/>
        <v>147.41159999999996</v>
      </c>
      <c r="M103" s="38" t="s">
        <v>31</v>
      </c>
      <c r="N103" s="39">
        <f t="shared" ref="N103:N104" si="326">N102-4.8</f>
        <v>245.79999999999998</v>
      </c>
      <c r="O103" s="39">
        <f t="shared" si="244"/>
        <v>240.88399999999999</v>
      </c>
      <c r="P103" s="40">
        <f t="shared" si="245"/>
        <v>282.66999999999996</v>
      </c>
      <c r="Q103" s="39">
        <f t="shared" si="280"/>
        <v>277.01659999999998</v>
      </c>
      <c r="R103" s="38" t="s">
        <v>32</v>
      </c>
      <c r="S103" s="39">
        <f t="shared" ref="S103:S104" si="327">S102-4.8</f>
        <v>410.79999999999995</v>
      </c>
      <c r="T103" s="39">
        <f t="shared" si="246"/>
        <v>402.58399999999995</v>
      </c>
      <c r="U103" s="39">
        <f t="shared" si="247"/>
        <v>472.4199999999999</v>
      </c>
      <c r="V103" s="39">
        <f t="shared" si="281"/>
        <v>462.97159999999991</v>
      </c>
      <c r="W103" s="38" t="s">
        <v>33</v>
      </c>
      <c r="X103" s="39">
        <f t="shared" ref="X103:X104" si="328">X102-4.8</f>
        <v>645.80000000000007</v>
      </c>
      <c r="Y103" s="39">
        <f t="shared" si="248"/>
        <v>632.88400000000001</v>
      </c>
      <c r="Z103" s="40">
        <f t="shared" si="249"/>
        <v>742.67000000000007</v>
      </c>
      <c r="AA103" s="39">
        <f t="shared" si="282"/>
        <v>727.81660000000011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49999999999999" customHeight="1" x14ac:dyDescent="0.3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125.99999999999999</v>
      </c>
      <c r="J104" s="39">
        <f t="shared" si="242"/>
        <v>123.47999999999999</v>
      </c>
      <c r="K104" s="40">
        <f t="shared" si="243"/>
        <v>144.89999999999998</v>
      </c>
      <c r="L104" s="39">
        <f t="shared" si="279"/>
        <v>142.00199999999998</v>
      </c>
      <c r="M104" s="38" t="s">
        <v>31</v>
      </c>
      <c r="N104" s="39">
        <f t="shared" si="326"/>
        <v>240.99999999999997</v>
      </c>
      <c r="O104" s="39">
        <f t="shared" si="244"/>
        <v>236.17999999999998</v>
      </c>
      <c r="P104" s="40">
        <f t="shared" si="245"/>
        <v>277.14999999999992</v>
      </c>
      <c r="Q104" s="39">
        <f t="shared" si="280"/>
        <v>271.60699999999991</v>
      </c>
      <c r="R104" s="38" t="s">
        <v>32</v>
      </c>
      <c r="S104" s="39">
        <f t="shared" si="327"/>
        <v>405.99999999999994</v>
      </c>
      <c r="T104" s="39">
        <f t="shared" si="246"/>
        <v>397.87999999999994</v>
      </c>
      <c r="U104" s="39">
        <f t="shared" si="247"/>
        <v>466.89999999999992</v>
      </c>
      <c r="V104" s="39">
        <f t="shared" si="281"/>
        <v>457.5619999999999</v>
      </c>
      <c r="W104" s="38" t="s">
        <v>33</v>
      </c>
      <c r="X104" s="39">
        <f t="shared" si="328"/>
        <v>641.00000000000011</v>
      </c>
      <c r="Y104" s="39">
        <f t="shared" si="248"/>
        <v>628.18000000000006</v>
      </c>
      <c r="Z104" s="40">
        <f t="shared" si="249"/>
        <v>737.15000000000009</v>
      </c>
      <c r="AA104" s="39">
        <f t="shared" si="282"/>
        <v>722.40700000000004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49999999999999" customHeight="1" x14ac:dyDescent="0.35">
      <c r="A105" s="17" t="s">
        <v>29</v>
      </c>
      <c r="B105" s="17" t="s">
        <v>1</v>
      </c>
      <c r="C105" s="17" t="s">
        <v>30</v>
      </c>
      <c r="D105" s="34">
        <v>102</v>
      </c>
      <c r="E105" s="18">
        <f t="shared" si="240"/>
        <v>99.96</v>
      </c>
      <c r="F105" s="18">
        <f t="shared" si="241"/>
        <v>117.3</v>
      </c>
      <c r="G105" s="18">
        <f t="shared" si="278"/>
        <v>114.95399999999999</v>
      </c>
      <c r="H105" s="17" t="s">
        <v>31</v>
      </c>
      <c r="I105" s="34">
        <v>217</v>
      </c>
      <c r="J105" s="18">
        <f t="shared" si="242"/>
        <v>212.66</v>
      </c>
      <c r="K105" s="18">
        <f t="shared" si="243"/>
        <v>249.54999999999998</v>
      </c>
      <c r="L105" s="18">
        <f t="shared" si="279"/>
        <v>244.55899999999997</v>
      </c>
      <c r="M105" s="17" t="s">
        <v>32</v>
      </c>
      <c r="N105" s="34">
        <v>382</v>
      </c>
      <c r="O105" s="18">
        <f t="shared" si="244"/>
        <v>374.36</v>
      </c>
      <c r="P105" s="18">
        <f t="shared" si="245"/>
        <v>439.29999999999995</v>
      </c>
      <c r="Q105" s="18">
        <f t="shared" si="280"/>
        <v>430.51399999999995</v>
      </c>
      <c r="R105" s="17" t="s">
        <v>33</v>
      </c>
      <c r="S105" s="34">
        <v>617</v>
      </c>
      <c r="T105" s="18">
        <f t="shared" si="246"/>
        <v>604.66</v>
      </c>
      <c r="U105" s="18">
        <f t="shared" si="247"/>
        <v>709.55</v>
      </c>
      <c r="V105" s="18">
        <f t="shared" si="281"/>
        <v>695.35899999999992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49999999999999" customHeight="1" x14ac:dyDescent="0.35">
      <c r="A106" s="17" t="s">
        <v>29</v>
      </c>
      <c r="B106" s="17" t="s">
        <v>3</v>
      </c>
      <c r="C106" s="17" t="s">
        <v>30</v>
      </c>
      <c r="D106" s="34">
        <f>D105-20</f>
        <v>82</v>
      </c>
      <c r="E106" s="18">
        <f t="shared" si="240"/>
        <v>80.36</v>
      </c>
      <c r="F106" s="18">
        <f t="shared" si="241"/>
        <v>94.3</v>
      </c>
      <c r="G106" s="34">
        <f t="shared" si="278"/>
        <v>92.414000000000001</v>
      </c>
      <c r="H106" s="17" t="s">
        <v>31</v>
      </c>
      <c r="I106" s="34">
        <f>I105-20</f>
        <v>197</v>
      </c>
      <c r="J106" s="34">
        <f t="shared" si="242"/>
        <v>193.06</v>
      </c>
      <c r="K106" s="18">
        <f t="shared" si="243"/>
        <v>226.54999999999998</v>
      </c>
      <c r="L106" s="34">
        <f t="shared" si="279"/>
        <v>222.01899999999998</v>
      </c>
      <c r="M106" s="17" t="s">
        <v>32</v>
      </c>
      <c r="N106" s="34">
        <f>N105-20</f>
        <v>362</v>
      </c>
      <c r="O106" s="34">
        <f t="shared" si="244"/>
        <v>354.76</v>
      </c>
      <c r="P106" s="18">
        <f t="shared" si="245"/>
        <v>416.29999999999995</v>
      </c>
      <c r="Q106" s="34">
        <f t="shared" si="280"/>
        <v>407.97399999999993</v>
      </c>
      <c r="R106" s="17" t="s">
        <v>33</v>
      </c>
      <c r="S106" s="34">
        <f>S105-20</f>
        <v>597</v>
      </c>
      <c r="T106" s="34">
        <f t="shared" si="246"/>
        <v>585.05999999999995</v>
      </c>
      <c r="U106" s="18">
        <f t="shared" si="247"/>
        <v>686.55</v>
      </c>
      <c r="V106" s="34">
        <f t="shared" si="281"/>
        <v>672.81899999999996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49999999999999" customHeight="1" x14ac:dyDescent="0.35">
      <c r="A107" s="17" t="s">
        <v>29</v>
      </c>
      <c r="B107" s="17" t="s">
        <v>4</v>
      </c>
      <c r="C107" s="17" t="s">
        <v>30</v>
      </c>
      <c r="D107" s="34">
        <f>D106-10</f>
        <v>72</v>
      </c>
      <c r="E107" s="18">
        <f t="shared" si="240"/>
        <v>70.56</v>
      </c>
      <c r="F107" s="18">
        <f t="shared" si="241"/>
        <v>82.8</v>
      </c>
      <c r="G107" s="34">
        <f t="shared" si="278"/>
        <v>81.143999999999991</v>
      </c>
      <c r="H107" s="17" t="s">
        <v>31</v>
      </c>
      <c r="I107" s="34">
        <f>I106-10</f>
        <v>187</v>
      </c>
      <c r="J107" s="34">
        <f t="shared" si="242"/>
        <v>183.26</v>
      </c>
      <c r="K107" s="18">
        <f t="shared" si="243"/>
        <v>215.04999999999998</v>
      </c>
      <c r="L107" s="34">
        <f t="shared" si="279"/>
        <v>210.74899999999997</v>
      </c>
      <c r="M107" s="17" t="s">
        <v>32</v>
      </c>
      <c r="N107" s="34">
        <f>N106-10</f>
        <v>352</v>
      </c>
      <c r="O107" s="34">
        <f t="shared" si="244"/>
        <v>344.96</v>
      </c>
      <c r="P107" s="18">
        <f t="shared" si="245"/>
        <v>404.79999999999995</v>
      </c>
      <c r="Q107" s="34">
        <f t="shared" si="280"/>
        <v>396.70399999999995</v>
      </c>
      <c r="R107" s="17" t="s">
        <v>33</v>
      </c>
      <c r="S107" s="34">
        <f>S106-10</f>
        <v>587</v>
      </c>
      <c r="T107" s="34">
        <f t="shared" si="246"/>
        <v>575.26</v>
      </c>
      <c r="U107" s="18">
        <f t="shared" si="247"/>
        <v>675.05</v>
      </c>
      <c r="V107" s="34">
        <f t="shared" si="281"/>
        <v>661.54899999999998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49999999999999" customHeight="1" x14ac:dyDescent="0.3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62</v>
      </c>
      <c r="E108" s="18">
        <f t="shared" si="240"/>
        <v>60.76</v>
      </c>
      <c r="F108" s="18">
        <f t="shared" si="241"/>
        <v>71.3</v>
      </c>
      <c r="G108" s="34">
        <f t="shared" si="278"/>
        <v>69.873999999999995</v>
      </c>
      <c r="H108" s="17" t="s">
        <v>31</v>
      </c>
      <c r="I108" s="34">
        <f t="shared" ref="I108:I109" si="330">I107-10</f>
        <v>177</v>
      </c>
      <c r="J108" s="34">
        <f t="shared" si="242"/>
        <v>173.46</v>
      </c>
      <c r="K108" s="18">
        <f t="shared" si="243"/>
        <v>203.54999999999998</v>
      </c>
      <c r="L108" s="34">
        <f t="shared" si="279"/>
        <v>199.47899999999998</v>
      </c>
      <c r="M108" s="17" t="s">
        <v>32</v>
      </c>
      <c r="N108" s="34">
        <f t="shared" ref="N108:N109" si="331">N107-10</f>
        <v>342</v>
      </c>
      <c r="O108" s="34">
        <f t="shared" si="244"/>
        <v>335.15999999999997</v>
      </c>
      <c r="P108" s="18">
        <f t="shared" si="245"/>
        <v>393.29999999999995</v>
      </c>
      <c r="Q108" s="34">
        <f t="shared" si="280"/>
        <v>385.43399999999997</v>
      </c>
      <c r="R108" s="17" t="s">
        <v>33</v>
      </c>
      <c r="S108" s="34">
        <f t="shared" ref="S108:S109" si="332">S107-10</f>
        <v>577</v>
      </c>
      <c r="T108" s="34">
        <f t="shared" si="246"/>
        <v>565.46</v>
      </c>
      <c r="U108" s="18">
        <f t="shared" si="247"/>
        <v>663.55</v>
      </c>
      <c r="V108" s="34">
        <f t="shared" si="281"/>
        <v>650.279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49999999999999" customHeight="1" x14ac:dyDescent="0.35">
      <c r="A109" s="17" t="s">
        <v>29</v>
      </c>
      <c r="B109" s="17" t="s">
        <v>6</v>
      </c>
      <c r="C109" s="17" t="s">
        <v>30</v>
      </c>
      <c r="D109" s="34">
        <f t="shared" si="329"/>
        <v>52</v>
      </c>
      <c r="E109" s="18">
        <f t="shared" si="240"/>
        <v>50.96</v>
      </c>
      <c r="F109" s="18">
        <f t="shared" si="241"/>
        <v>59.8</v>
      </c>
      <c r="G109" s="34">
        <f t="shared" si="278"/>
        <v>58.603999999999999</v>
      </c>
      <c r="H109" s="17" t="s">
        <v>31</v>
      </c>
      <c r="I109" s="34">
        <f t="shared" si="330"/>
        <v>167</v>
      </c>
      <c r="J109" s="34">
        <f t="shared" si="242"/>
        <v>163.66</v>
      </c>
      <c r="K109" s="18">
        <f t="shared" si="243"/>
        <v>192.04999999999998</v>
      </c>
      <c r="L109" s="34">
        <f t="shared" si="279"/>
        <v>188.20899999999997</v>
      </c>
      <c r="M109" s="17" t="s">
        <v>32</v>
      </c>
      <c r="N109" s="34">
        <f t="shared" si="331"/>
        <v>332</v>
      </c>
      <c r="O109" s="34">
        <f t="shared" si="244"/>
        <v>325.36</v>
      </c>
      <c r="P109" s="18">
        <f t="shared" si="245"/>
        <v>381.79999999999995</v>
      </c>
      <c r="Q109" s="34">
        <f t="shared" si="280"/>
        <v>374.16399999999993</v>
      </c>
      <c r="R109" s="17" t="s">
        <v>33</v>
      </c>
      <c r="S109" s="34">
        <f t="shared" si="332"/>
        <v>567</v>
      </c>
      <c r="T109" s="34">
        <f t="shared" si="246"/>
        <v>555.66</v>
      </c>
      <c r="U109" s="18">
        <f t="shared" si="247"/>
        <v>652.04999999999995</v>
      </c>
      <c r="V109" s="34">
        <f t="shared" si="281"/>
        <v>639.0089999999999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49999999999999" customHeight="1" x14ac:dyDescent="0.35">
      <c r="A110" s="38" t="s">
        <v>30</v>
      </c>
      <c r="B110" s="38" t="s">
        <v>1</v>
      </c>
      <c r="C110" s="38" t="s">
        <v>31</v>
      </c>
      <c r="D110" s="39"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515</v>
      </c>
      <c r="O110" s="40">
        <f t="shared" si="244"/>
        <v>504.7</v>
      </c>
      <c r="P110" s="40">
        <f t="shared" si="245"/>
        <v>592.25</v>
      </c>
      <c r="Q110" s="40">
        <f t="shared" si="280"/>
        <v>580.40499999999997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49999999999999" customHeight="1" x14ac:dyDescent="0.3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492</v>
      </c>
      <c r="O111" s="39">
        <f t="shared" si="244"/>
        <v>482.15999999999997</v>
      </c>
      <c r="P111" s="40">
        <f t="shared" si="245"/>
        <v>565.79999999999995</v>
      </c>
      <c r="Q111" s="39">
        <f t="shared" si="280"/>
        <v>554.48399999999992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49999999999999" customHeight="1" x14ac:dyDescent="0.3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480.5</v>
      </c>
      <c r="O112" s="39">
        <f t="shared" si="244"/>
        <v>470.89</v>
      </c>
      <c r="P112" s="40">
        <f t="shared" si="245"/>
        <v>552.57499999999993</v>
      </c>
      <c r="Q112" s="39">
        <f t="shared" si="280"/>
        <v>541.5234999999999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49999999999999" customHeight="1" x14ac:dyDescent="0.3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469</v>
      </c>
      <c r="O113" s="39">
        <f t="shared" si="244"/>
        <v>459.62</v>
      </c>
      <c r="P113" s="40">
        <f t="shared" si="245"/>
        <v>539.34999999999991</v>
      </c>
      <c r="Q113" s="39">
        <f t="shared" si="280"/>
        <v>528.56299999999987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49999999999999" customHeight="1" x14ac:dyDescent="0.3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457.5</v>
      </c>
      <c r="O114" s="39">
        <f t="shared" si="244"/>
        <v>448.34999999999997</v>
      </c>
      <c r="P114" s="40">
        <f t="shared" si="245"/>
        <v>526.125</v>
      </c>
      <c r="Q114" s="39">
        <f t="shared" si="280"/>
        <v>515.60249999999996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49999999999999" customHeight="1" x14ac:dyDescent="0.3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400</v>
      </c>
      <c r="J115" s="18">
        <f t="shared" si="242"/>
        <v>392</v>
      </c>
      <c r="K115" s="18">
        <f t="shared" si="243"/>
        <v>459.99999999999994</v>
      </c>
      <c r="L115" s="18">
        <f t="shared" si="279"/>
        <v>450.79999999999995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49999999999999" customHeight="1" x14ac:dyDescent="0.3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367</v>
      </c>
      <c r="J116" s="34">
        <f t="shared" si="242"/>
        <v>359.65999999999997</v>
      </c>
      <c r="K116" s="18">
        <f t="shared" si="243"/>
        <v>422.04999999999995</v>
      </c>
      <c r="L116" s="34">
        <f t="shared" si="279"/>
        <v>413.60899999999992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49999999999999" customHeight="1" x14ac:dyDescent="0.3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350.5</v>
      </c>
      <c r="J117" s="34">
        <f t="shared" si="242"/>
        <v>343.49</v>
      </c>
      <c r="K117" s="18">
        <f t="shared" si="243"/>
        <v>403.07499999999999</v>
      </c>
      <c r="L117" s="34">
        <f t="shared" si="279"/>
        <v>395.01349999999996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49999999999999" customHeight="1" x14ac:dyDescent="0.3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334</v>
      </c>
      <c r="J118" s="34">
        <f t="shared" si="242"/>
        <v>327.32</v>
      </c>
      <c r="K118" s="18">
        <f t="shared" si="243"/>
        <v>384.09999999999997</v>
      </c>
      <c r="L118" s="34">
        <f t="shared" si="279"/>
        <v>376.41799999999995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49999999999999" customHeight="1" x14ac:dyDescent="0.3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317.5</v>
      </c>
      <c r="J119" s="34">
        <f t="shared" si="242"/>
        <v>311.14999999999998</v>
      </c>
      <c r="K119" s="18">
        <f t="shared" si="243"/>
        <v>365.125</v>
      </c>
      <c r="L119" s="34">
        <f t="shared" si="279"/>
        <v>357.82249999999999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49999999999999" customHeight="1" x14ac:dyDescent="0.35">
      <c r="A120" s="38" t="s">
        <v>32</v>
      </c>
      <c r="B120" s="38" t="s">
        <v>1</v>
      </c>
      <c r="C120" s="38" t="s">
        <v>33</v>
      </c>
      <c r="D120" s="39">
        <v>235</v>
      </c>
      <c r="E120" s="40">
        <f t="shared" si="240"/>
        <v>230.29999999999998</v>
      </c>
      <c r="F120" s="40">
        <f t="shared" si="241"/>
        <v>270.25</v>
      </c>
      <c r="G120" s="40">
        <f t="shared" si="278"/>
        <v>264.84499999999997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49999999999999" customHeight="1" x14ac:dyDescent="0.35">
      <c r="A121" s="38" t="s">
        <v>32</v>
      </c>
      <c r="B121" s="38" t="s">
        <v>3</v>
      </c>
      <c r="C121" s="38" t="s">
        <v>33</v>
      </c>
      <c r="D121" s="39">
        <f>D120-46</f>
        <v>189</v>
      </c>
      <c r="E121" s="40">
        <f t="shared" si="240"/>
        <v>185.22</v>
      </c>
      <c r="F121" s="40">
        <f t="shared" si="241"/>
        <v>217.35</v>
      </c>
      <c r="G121" s="39">
        <f t="shared" si="278"/>
        <v>213.00299999999999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49999999999999" customHeight="1" x14ac:dyDescent="0.35">
      <c r="A122" s="38" t="s">
        <v>32</v>
      </c>
      <c r="B122" s="38" t="s">
        <v>4</v>
      </c>
      <c r="C122" s="38" t="s">
        <v>33</v>
      </c>
      <c r="D122" s="39">
        <f>D121-23</f>
        <v>166</v>
      </c>
      <c r="E122" s="40">
        <f t="shared" si="240"/>
        <v>162.68</v>
      </c>
      <c r="F122" s="40">
        <f t="shared" si="241"/>
        <v>190.89999999999998</v>
      </c>
      <c r="G122" s="39">
        <f t="shared" si="278"/>
        <v>187.08199999999997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49999999999999" customHeight="1" x14ac:dyDescent="0.3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143</v>
      </c>
      <c r="E123" s="40">
        <f t="shared" si="240"/>
        <v>140.13999999999999</v>
      </c>
      <c r="F123" s="40">
        <f t="shared" si="241"/>
        <v>164.45</v>
      </c>
      <c r="G123" s="39">
        <f t="shared" si="278"/>
        <v>161.16099999999997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49999999999999" customHeight="1" x14ac:dyDescent="0.35">
      <c r="A124" s="38" t="s">
        <v>32</v>
      </c>
      <c r="B124" s="38" t="s">
        <v>6</v>
      </c>
      <c r="C124" s="38" t="s">
        <v>33</v>
      </c>
      <c r="D124" s="39">
        <f t="shared" si="338"/>
        <v>120</v>
      </c>
      <c r="E124" s="40">
        <f t="shared" si="240"/>
        <v>117.6</v>
      </c>
      <c r="F124" s="40">
        <f t="shared" si="241"/>
        <v>138</v>
      </c>
      <c r="G124" s="39">
        <f t="shared" si="278"/>
        <v>135.24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49999999999999" customHeight="1" x14ac:dyDescent="0.3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49999999999999" customHeight="1" x14ac:dyDescent="0.3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49999999999999" customHeight="1" x14ac:dyDescent="0.3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49999999999999" customHeight="1" x14ac:dyDescent="0.3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49999999999999" customHeight="1" x14ac:dyDescent="0.3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49999999999999" customHeight="1" x14ac:dyDescent="0.3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49999999999999" customHeight="1" x14ac:dyDescent="0.3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49999999999999" customHeight="1" x14ac:dyDescent="0.3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49999999999999" customHeight="1" x14ac:dyDescent="0.3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49999999999999" customHeight="1" x14ac:dyDescent="0.3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49999999999999" customHeight="1" x14ac:dyDescent="0.3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49999999999999" customHeight="1" x14ac:dyDescent="0.3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49999999999999" customHeight="1" x14ac:dyDescent="0.3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49999999999999" customHeight="1" x14ac:dyDescent="0.3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49999999999999" customHeight="1" x14ac:dyDescent="0.3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49999999999999" customHeight="1" x14ac:dyDescent="0.3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49999999999999" customHeight="1" x14ac:dyDescent="0.3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49999999999999" customHeight="1" x14ac:dyDescent="0.3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49999999999999" customHeight="1" x14ac:dyDescent="0.3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49999999999999" customHeight="1" x14ac:dyDescent="0.3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49999999999999" customHeight="1" x14ac:dyDescent="0.3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49999999999999" customHeight="1" x14ac:dyDescent="0.3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49999999999999" customHeight="1" x14ac:dyDescent="0.3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49999999999999" customHeight="1" x14ac:dyDescent="0.3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49999999999999" customHeight="1" x14ac:dyDescent="0.3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49999999999999" customHeight="1" x14ac:dyDescent="0.3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49999999999999" customHeight="1" x14ac:dyDescent="0.3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49999999999999" customHeight="1" x14ac:dyDescent="0.3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49999999999999" customHeight="1" x14ac:dyDescent="0.3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49999999999999" customHeight="1" x14ac:dyDescent="0.3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49999999999999" customHeight="1" x14ac:dyDescent="0.3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49999999999999" customHeight="1" x14ac:dyDescent="0.3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49999999999999" customHeight="1" x14ac:dyDescent="0.3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49999999999999" customHeight="1" x14ac:dyDescent="0.3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49999999999999" customHeight="1" x14ac:dyDescent="0.3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49999999999999" customHeight="1" x14ac:dyDescent="0.3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49999999999999" customHeight="1" x14ac:dyDescent="0.3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49999999999999" customHeight="1" x14ac:dyDescent="0.3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49999999999999" customHeight="1" x14ac:dyDescent="0.3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49999999999999" customHeight="1" x14ac:dyDescent="0.3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49999999999999" customHeight="1" x14ac:dyDescent="0.3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49999999999999" customHeight="1" x14ac:dyDescent="0.3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22"/>
  <sheetViews>
    <sheetView zoomScaleNormal="100" workbookViewId="0">
      <selection activeCell="F82" sqref="F82"/>
    </sheetView>
  </sheetViews>
  <sheetFormatPr defaultColWidth="16.7265625" defaultRowHeight="20.149999999999999" customHeight="1" x14ac:dyDescent="0.35"/>
  <cols>
    <col min="1" max="1" width="18.54296875" style="23" customWidth="1"/>
    <col min="2" max="2" width="16.7265625" style="23"/>
    <col min="3" max="3" width="16.7265625" style="30"/>
    <col min="4" max="4" width="20" style="30" customWidth="1"/>
    <col min="5" max="5" width="16.7265625" style="23"/>
    <col min="6" max="7" width="16.7265625" style="30"/>
    <col min="8" max="8" width="16.7265625" style="23"/>
    <col min="9" max="10" width="16.7265625" style="30"/>
    <col min="11" max="11" width="16.7265625" style="23"/>
    <col min="12" max="13" width="16.7265625" style="30"/>
    <col min="14" max="14" width="16.7265625" style="23"/>
    <col min="15" max="16" width="16.7265625" style="30"/>
    <col min="17" max="17" width="16.7265625" style="23"/>
    <col min="18" max="19" width="16.7265625" style="30"/>
    <col min="20" max="20" width="16.7265625" style="23"/>
    <col min="21" max="22" width="16.7265625" style="30"/>
    <col min="23" max="23" width="16.7265625" style="23"/>
    <col min="24" max="25" width="16.7265625" style="30"/>
    <col min="26" max="26" width="16.7265625" style="23"/>
    <col min="27" max="28" width="16.7265625" style="30"/>
    <col min="29" max="29" width="16.7265625" style="23"/>
    <col min="30" max="31" width="16.7265625" style="30"/>
    <col min="32" max="16384" width="16.7265625" style="23"/>
  </cols>
  <sheetData>
    <row r="1" spans="1:91" ht="20.149999999999999" customHeight="1" x14ac:dyDescent="0.25">
      <c r="A1" s="53" t="s">
        <v>34</v>
      </c>
      <c r="B1" s="54"/>
      <c r="C1" s="54"/>
    </row>
    <row r="2" spans="1:91" ht="20.149999999999999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49999999999999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 t="s">
        <v>35</v>
      </c>
      <c r="R4" s="26" t="s">
        <v>78</v>
      </c>
      <c r="S4" s="26" t="s">
        <v>10</v>
      </c>
      <c r="T4" s="25" t="s">
        <v>35</v>
      </c>
      <c r="U4" s="26" t="s">
        <v>78</v>
      </c>
      <c r="V4" s="26" t="s">
        <v>10</v>
      </c>
      <c r="W4" s="25" t="s">
        <v>35</v>
      </c>
      <c r="X4" s="26" t="s">
        <v>78</v>
      </c>
      <c r="Y4" s="26" t="s">
        <v>10</v>
      </c>
      <c r="Z4" s="25" t="s">
        <v>35</v>
      </c>
      <c r="AA4" s="26" t="s">
        <v>78</v>
      </c>
      <c r="AB4" s="26" t="s">
        <v>10</v>
      </c>
      <c r="AC4" s="25" t="s">
        <v>35</v>
      </c>
      <c r="AD4" s="26" t="s">
        <v>78</v>
      </c>
      <c r="AE4" s="26" t="s">
        <v>10</v>
      </c>
      <c r="AF4" s="25" t="s">
        <v>35</v>
      </c>
      <c r="AG4" s="26" t="s">
        <v>78</v>
      </c>
      <c r="AH4" s="26" t="s">
        <v>10</v>
      </c>
      <c r="AI4" s="25" t="s">
        <v>35</v>
      </c>
      <c r="AJ4" s="26" t="s">
        <v>78</v>
      </c>
      <c r="AK4" s="26" t="s">
        <v>10</v>
      </c>
      <c r="AL4" s="25" t="s">
        <v>35</v>
      </c>
      <c r="AM4" s="26" t="s">
        <v>78</v>
      </c>
      <c r="AN4" s="26" t="s">
        <v>10</v>
      </c>
      <c r="AO4" s="25" t="s">
        <v>35</v>
      </c>
      <c r="AP4" s="26" t="s">
        <v>78</v>
      </c>
      <c r="AQ4" s="26" t="s">
        <v>10</v>
      </c>
      <c r="AR4" s="25" t="s">
        <v>35</v>
      </c>
      <c r="AS4" s="26" t="s">
        <v>78</v>
      </c>
      <c r="AT4" s="26" t="s">
        <v>10</v>
      </c>
      <c r="AU4" s="25" t="s">
        <v>35</v>
      </c>
      <c r="AV4" s="26" t="s">
        <v>78</v>
      </c>
      <c r="AW4" s="26" t="s">
        <v>10</v>
      </c>
      <c r="AX4" s="25" t="s">
        <v>35</v>
      </c>
      <c r="AY4" s="26" t="s">
        <v>78</v>
      </c>
      <c r="AZ4" s="26" t="s">
        <v>10</v>
      </c>
      <c r="BA4" s="25" t="s">
        <v>35</v>
      </c>
      <c r="BB4" s="26" t="s">
        <v>78</v>
      </c>
      <c r="BC4" s="26" t="s">
        <v>10</v>
      </c>
      <c r="BD4" s="25" t="s">
        <v>35</v>
      </c>
      <c r="BE4" s="26" t="s">
        <v>78</v>
      </c>
      <c r="BF4" s="26" t="s">
        <v>10</v>
      </c>
      <c r="BG4" s="25" t="s">
        <v>35</v>
      </c>
      <c r="BH4" s="26" t="s">
        <v>78</v>
      </c>
      <c r="BI4" s="26" t="s">
        <v>10</v>
      </c>
      <c r="BJ4" s="25" t="s">
        <v>35</v>
      </c>
      <c r="BK4" s="26" t="s">
        <v>78</v>
      </c>
      <c r="BL4" s="26" t="s">
        <v>10</v>
      </c>
      <c r="BM4" s="25" t="s">
        <v>35</v>
      </c>
      <c r="BN4" s="26" t="s">
        <v>78</v>
      </c>
      <c r="BO4" s="26" t="s">
        <v>10</v>
      </c>
      <c r="BP4" s="25" t="s">
        <v>35</v>
      </c>
      <c r="BQ4" s="26" t="s">
        <v>78</v>
      </c>
      <c r="BR4" s="26" t="s">
        <v>10</v>
      </c>
      <c r="BS4" s="25" t="s">
        <v>35</v>
      </c>
      <c r="BT4" s="26" t="s">
        <v>78</v>
      </c>
      <c r="BU4" s="26" t="s">
        <v>10</v>
      </c>
      <c r="BV4" s="25" t="s">
        <v>35</v>
      </c>
      <c r="BW4" s="26" t="s">
        <v>78</v>
      </c>
      <c r="BX4" s="26" t="s">
        <v>10</v>
      </c>
      <c r="BY4" s="25" t="s">
        <v>35</v>
      </c>
      <c r="BZ4" s="26" t="s">
        <v>78</v>
      </c>
      <c r="CA4" s="26" t="s">
        <v>10</v>
      </c>
      <c r="CB4" s="25" t="s">
        <v>35</v>
      </c>
      <c r="CC4" s="26" t="s">
        <v>78</v>
      </c>
      <c r="CD4" s="26" t="s">
        <v>10</v>
      </c>
      <c r="CE4" s="25" t="s">
        <v>35</v>
      </c>
      <c r="CF4" s="26" t="s">
        <v>78</v>
      </c>
      <c r="CG4" s="26" t="s">
        <v>10</v>
      </c>
      <c r="CH4" s="25" t="s">
        <v>35</v>
      </c>
      <c r="CI4" s="26" t="s">
        <v>78</v>
      </c>
      <c r="CJ4" s="26" t="s">
        <v>10</v>
      </c>
      <c r="CK4" s="25" t="s">
        <v>35</v>
      </c>
      <c r="CL4" s="26" t="s">
        <v>78</v>
      </c>
      <c r="CM4" s="26" t="s">
        <v>10</v>
      </c>
    </row>
    <row r="5" spans="1:91" s="19" customFormat="1" ht="20.149999999999999" customHeight="1" x14ac:dyDescent="0.3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29" x14ac:dyDescent="0.35">
      <c r="A6" s="28" t="s">
        <v>83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29" x14ac:dyDescent="0.35">
      <c r="A7" s="19" t="s">
        <v>86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49999999999999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29" x14ac:dyDescent="0.35">
      <c r="A9" s="19" t="s">
        <v>84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29" x14ac:dyDescent="0.35">
      <c r="A10" s="28" t="s">
        <v>85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49999999999999" customHeight="1" x14ac:dyDescent="0.25">
      <c r="A11" s="19" t="s">
        <v>48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29" x14ac:dyDescent="0.35">
      <c r="A12" s="28" t="s">
        <v>87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29" x14ac:dyDescent="0.35">
      <c r="A13" s="19" t="s">
        <v>88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49999999999999" customHeight="1" x14ac:dyDescent="0.25">
      <c r="A14" s="28" t="s">
        <v>49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29" x14ac:dyDescent="0.35">
      <c r="A15" s="19" t="s">
        <v>89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29" x14ac:dyDescent="0.35">
      <c r="A16" s="28" t="s">
        <v>90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4.5" x14ac:dyDescent="0.35">
      <c r="A17" s="19" t="s">
        <v>50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29" x14ac:dyDescent="0.35">
      <c r="A18" s="28" t="s">
        <v>91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29" x14ac:dyDescent="0.35">
      <c r="A19" s="19" t="s">
        <v>92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49999999999999" customHeight="1" x14ac:dyDescent="0.25">
      <c r="A20" s="28" t="s">
        <v>51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29" x14ac:dyDescent="0.35">
      <c r="A21" s="19" t="s">
        <v>93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29" x14ac:dyDescent="0.35">
      <c r="A22" s="28" t="s">
        <v>94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4.5" x14ac:dyDescent="0.35">
      <c r="A23" s="19" t="s">
        <v>53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29" x14ac:dyDescent="0.35">
      <c r="A24" s="28" t="s">
        <v>95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29" x14ac:dyDescent="0.35">
      <c r="A25" s="19" t="s">
        <v>96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49999999999999" customHeight="1" x14ac:dyDescent="0.35">
      <c r="A26" s="28" t="s">
        <v>52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29" x14ac:dyDescent="0.35">
      <c r="A27" s="19" t="s">
        <v>97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29" x14ac:dyDescent="0.35">
      <c r="A28" s="28" t="s">
        <v>98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49999999999999" customHeight="1" x14ac:dyDescent="0.35">
      <c r="A29" s="19" t="s">
        <v>54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29" x14ac:dyDescent="0.35">
      <c r="A30" s="28" t="s">
        <v>99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29" x14ac:dyDescent="0.35">
      <c r="A31" s="19" t="s">
        <v>100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4.5" x14ac:dyDescent="0.35">
      <c r="A32" s="28" t="s">
        <v>55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29" x14ac:dyDescent="0.35">
      <c r="A33" s="19" t="s">
        <v>101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29" x14ac:dyDescent="0.35">
      <c r="A34" s="28" t="s">
        <v>102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49999999999999" customHeight="1" x14ac:dyDescent="0.35">
      <c r="A35" s="19" t="s">
        <v>56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29" x14ac:dyDescent="0.35">
      <c r="A36" s="28" t="s">
        <v>103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29" x14ac:dyDescent="0.35">
      <c r="A37" s="19" t="s">
        <v>104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49999999999999" customHeight="1" x14ac:dyDescent="0.35">
      <c r="A38" s="28" t="s">
        <v>57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49999999999999" customHeight="1" x14ac:dyDescent="0.35">
      <c r="A39" s="19" t="s">
        <v>105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49999999999999" customHeight="1" x14ac:dyDescent="0.35">
      <c r="A40" s="28" t="s">
        <v>106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49999999999999" customHeight="1" x14ac:dyDescent="0.35">
      <c r="A41" s="19" t="s">
        <v>58</v>
      </c>
      <c r="B41" s="19">
        <v>1</v>
      </c>
      <c r="C41" s="27">
        <v>3.5</v>
      </c>
      <c r="D41" s="27">
        <v>2.8</v>
      </c>
      <c r="E41" s="19">
        <v>2</v>
      </c>
      <c r="F41" s="27">
        <f t="shared" si="0"/>
        <v>7</v>
      </c>
      <c r="G41" s="27">
        <f t="shared" si="0"/>
        <v>5.6</v>
      </c>
      <c r="H41" s="19">
        <v>3</v>
      </c>
      <c r="I41" s="27">
        <f t="shared" si="1"/>
        <v>10.5</v>
      </c>
      <c r="J41" s="27">
        <f t="shared" si="1"/>
        <v>8.3999999999999986</v>
      </c>
      <c r="K41" s="19">
        <v>4</v>
      </c>
      <c r="L41" s="27">
        <f t="shared" si="2"/>
        <v>14</v>
      </c>
      <c r="M41" s="27">
        <f t="shared" si="2"/>
        <v>11.2</v>
      </c>
      <c r="N41" s="19">
        <v>5</v>
      </c>
      <c r="O41" s="27">
        <f t="shared" si="3"/>
        <v>17.5</v>
      </c>
      <c r="P41" s="27">
        <f t="shared" si="3"/>
        <v>14</v>
      </c>
      <c r="Q41" s="19">
        <v>6</v>
      </c>
      <c r="R41" s="27">
        <f t="shared" si="4"/>
        <v>21</v>
      </c>
      <c r="S41" s="27">
        <f t="shared" si="4"/>
        <v>16.799999999999997</v>
      </c>
      <c r="T41" s="19">
        <v>7</v>
      </c>
      <c r="U41" s="27">
        <f t="shared" si="5"/>
        <v>24.5</v>
      </c>
      <c r="V41" s="27">
        <f t="shared" si="5"/>
        <v>19.599999999999998</v>
      </c>
      <c r="W41" s="19">
        <v>8</v>
      </c>
      <c r="X41" s="27">
        <f t="shared" si="6"/>
        <v>28</v>
      </c>
      <c r="Y41" s="27">
        <f t="shared" si="6"/>
        <v>22.4</v>
      </c>
      <c r="Z41" s="19">
        <v>9</v>
      </c>
      <c r="AA41" s="27">
        <f t="shared" si="7"/>
        <v>31.5</v>
      </c>
      <c r="AB41" s="27">
        <f t="shared" si="7"/>
        <v>25.2</v>
      </c>
      <c r="AC41" s="19">
        <v>10</v>
      </c>
      <c r="AD41" s="27">
        <f t="shared" si="8"/>
        <v>35</v>
      </c>
      <c r="AE41" s="27">
        <f t="shared" si="8"/>
        <v>28</v>
      </c>
      <c r="AF41" s="19">
        <v>11</v>
      </c>
      <c r="AG41" s="27">
        <f t="shared" si="9"/>
        <v>38.5</v>
      </c>
      <c r="AH41" s="27">
        <f t="shared" si="10"/>
        <v>30.799999999999997</v>
      </c>
      <c r="AI41" s="19">
        <v>12</v>
      </c>
      <c r="AJ41" s="27">
        <f t="shared" si="11"/>
        <v>42</v>
      </c>
      <c r="AK41" s="27">
        <f t="shared" si="12"/>
        <v>33.599999999999994</v>
      </c>
      <c r="AL41" s="19">
        <v>13</v>
      </c>
      <c r="AM41" s="27">
        <f t="shared" si="13"/>
        <v>45.5</v>
      </c>
      <c r="AN41" s="27">
        <f t="shared" si="14"/>
        <v>36.4</v>
      </c>
      <c r="AO41" s="19">
        <v>14</v>
      </c>
      <c r="AP41" s="27">
        <f t="shared" si="15"/>
        <v>49</v>
      </c>
      <c r="AQ41" s="27">
        <f t="shared" si="16"/>
        <v>39.199999999999996</v>
      </c>
      <c r="AR41" s="19">
        <v>15</v>
      </c>
      <c r="AS41" s="27">
        <f t="shared" si="17"/>
        <v>52.5</v>
      </c>
      <c r="AT41" s="27">
        <f t="shared" si="18"/>
        <v>42</v>
      </c>
      <c r="AU41" s="19">
        <v>16</v>
      </c>
      <c r="AV41" s="27">
        <f t="shared" si="19"/>
        <v>56</v>
      </c>
      <c r="AW41" s="27">
        <f t="shared" si="20"/>
        <v>44.8</v>
      </c>
      <c r="AX41" s="19">
        <v>17</v>
      </c>
      <c r="AY41" s="27">
        <f t="shared" si="21"/>
        <v>59.5</v>
      </c>
      <c r="AZ41" s="27">
        <f t="shared" si="22"/>
        <v>47.599999999999994</v>
      </c>
      <c r="BA41" s="19">
        <v>18</v>
      </c>
      <c r="BB41" s="27">
        <f t="shared" si="23"/>
        <v>63</v>
      </c>
      <c r="BC41" s="27">
        <f t="shared" si="24"/>
        <v>50.4</v>
      </c>
      <c r="BD41" s="19">
        <v>19</v>
      </c>
      <c r="BE41" s="27">
        <f t="shared" si="25"/>
        <v>66.5</v>
      </c>
      <c r="BF41" s="27">
        <f t="shared" si="26"/>
        <v>53.199999999999996</v>
      </c>
      <c r="BG41" s="19">
        <v>20</v>
      </c>
      <c r="BH41" s="27">
        <f t="shared" si="27"/>
        <v>70</v>
      </c>
      <c r="BI41" s="27">
        <f t="shared" si="28"/>
        <v>56</v>
      </c>
      <c r="BJ41" s="19">
        <v>21</v>
      </c>
      <c r="BK41" s="27">
        <f t="shared" si="29"/>
        <v>73.5</v>
      </c>
      <c r="BL41" s="27">
        <f t="shared" si="30"/>
        <v>58.8</v>
      </c>
      <c r="BM41" s="19">
        <v>22</v>
      </c>
      <c r="BN41" s="27">
        <f t="shared" si="31"/>
        <v>77</v>
      </c>
      <c r="BO41" s="27">
        <f t="shared" si="32"/>
        <v>61.599999999999994</v>
      </c>
      <c r="BP41" s="19">
        <v>23</v>
      </c>
      <c r="BQ41" s="27">
        <f t="shared" si="33"/>
        <v>80.5</v>
      </c>
      <c r="BR41" s="27">
        <f t="shared" si="34"/>
        <v>64.399999999999991</v>
      </c>
      <c r="BS41" s="19">
        <v>24</v>
      </c>
      <c r="BT41" s="27">
        <f t="shared" si="35"/>
        <v>84</v>
      </c>
      <c r="BU41" s="27">
        <f t="shared" si="36"/>
        <v>67.199999999999989</v>
      </c>
      <c r="BV41" s="19">
        <v>25</v>
      </c>
      <c r="BW41" s="27">
        <f t="shared" si="37"/>
        <v>87.5</v>
      </c>
      <c r="BX41" s="27">
        <f t="shared" si="38"/>
        <v>70</v>
      </c>
      <c r="BY41" s="19">
        <v>26</v>
      </c>
      <c r="BZ41" s="27">
        <f t="shared" si="39"/>
        <v>91</v>
      </c>
      <c r="CA41" s="27">
        <f t="shared" si="40"/>
        <v>72.8</v>
      </c>
      <c r="CB41" s="19">
        <v>27</v>
      </c>
      <c r="CC41" s="27">
        <f t="shared" si="41"/>
        <v>75.599999999999994</v>
      </c>
      <c r="CD41" s="27">
        <f t="shared" si="42"/>
        <v>75.599999999999994</v>
      </c>
      <c r="CE41" s="19">
        <v>28</v>
      </c>
      <c r="CF41" s="27">
        <f t="shared" si="43"/>
        <v>78.399999999999991</v>
      </c>
      <c r="CG41" s="27">
        <f t="shared" si="44"/>
        <v>78.399999999999991</v>
      </c>
      <c r="CH41" s="19">
        <v>29</v>
      </c>
      <c r="CI41" s="27">
        <f t="shared" si="45"/>
        <v>101.5</v>
      </c>
      <c r="CJ41" s="27">
        <f t="shared" si="46"/>
        <v>81.199999999999989</v>
      </c>
      <c r="CK41" s="19">
        <v>30</v>
      </c>
      <c r="CL41" s="27">
        <f t="shared" si="47"/>
        <v>84</v>
      </c>
      <c r="CM41" s="27">
        <f t="shared" si="48"/>
        <v>84</v>
      </c>
    </row>
    <row r="42" spans="1:91" s="28" customFormat="1" ht="20.149999999999999" customHeight="1" x14ac:dyDescent="0.35">
      <c r="A42" s="28" t="s">
        <v>107</v>
      </c>
      <c r="B42" s="28">
        <v>1</v>
      </c>
      <c r="C42" s="29">
        <v>5</v>
      </c>
      <c r="D42" s="29">
        <v>4.3</v>
      </c>
      <c r="E42" s="28">
        <v>2</v>
      </c>
      <c r="F42" s="29">
        <f t="shared" si="0"/>
        <v>10</v>
      </c>
      <c r="G42" s="29">
        <f t="shared" si="0"/>
        <v>8.6</v>
      </c>
      <c r="H42" s="28">
        <v>3</v>
      </c>
      <c r="I42" s="29">
        <f t="shared" si="1"/>
        <v>15</v>
      </c>
      <c r="J42" s="29">
        <f t="shared" si="1"/>
        <v>12.899999999999999</v>
      </c>
      <c r="K42" s="28">
        <v>4</v>
      </c>
      <c r="L42" s="29">
        <f t="shared" si="2"/>
        <v>20</v>
      </c>
      <c r="M42" s="29">
        <f t="shared" si="2"/>
        <v>17.2</v>
      </c>
      <c r="N42" s="28">
        <v>5</v>
      </c>
      <c r="O42" s="29">
        <f t="shared" si="3"/>
        <v>25</v>
      </c>
      <c r="P42" s="29">
        <f t="shared" si="3"/>
        <v>21.5</v>
      </c>
      <c r="Q42" s="28">
        <v>6</v>
      </c>
      <c r="R42" s="29">
        <f t="shared" si="4"/>
        <v>30</v>
      </c>
      <c r="S42" s="29">
        <f t="shared" si="4"/>
        <v>25.799999999999997</v>
      </c>
      <c r="T42" s="28">
        <v>7</v>
      </c>
      <c r="U42" s="29">
        <f t="shared" si="5"/>
        <v>35</v>
      </c>
      <c r="V42" s="29">
        <f t="shared" si="5"/>
        <v>30.099999999999998</v>
      </c>
      <c r="W42" s="28">
        <v>8</v>
      </c>
      <c r="X42" s="29">
        <f t="shared" si="6"/>
        <v>40</v>
      </c>
      <c r="Y42" s="29">
        <f t="shared" si="6"/>
        <v>34.4</v>
      </c>
      <c r="Z42" s="28">
        <v>9</v>
      </c>
      <c r="AA42" s="29">
        <f t="shared" si="7"/>
        <v>45</v>
      </c>
      <c r="AB42" s="29">
        <f t="shared" si="7"/>
        <v>38.699999999999996</v>
      </c>
      <c r="AC42" s="28">
        <v>10</v>
      </c>
      <c r="AD42" s="29">
        <f t="shared" si="8"/>
        <v>50</v>
      </c>
      <c r="AE42" s="29">
        <f t="shared" si="8"/>
        <v>43</v>
      </c>
      <c r="AF42" s="28">
        <v>11</v>
      </c>
      <c r="AG42" s="29">
        <f t="shared" si="9"/>
        <v>55</v>
      </c>
      <c r="AH42" s="29">
        <f t="shared" si="10"/>
        <v>47.3</v>
      </c>
      <c r="AI42" s="28">
        <v>12</v>
      </c>
      <c r="AJ42" s="29">
        <f t="shared" si="11"/>
        <v>60</v>
      </c>
      <c r="AK42" s="29">
        <f t="shared" si="12"/>
        <v>51.599999999999994</v>
      </c>
      <c r="AL42" s="28">
        <v>13</v>
      </c>
      <c r="AM42" s="29">
        <f t="shared" si="13"/>
        <v>65</v>
      </c>
      <c r="AN42" s="29">
        <f t="shared" si="14"/>
        <v>55.9</v>
      </c>
      <c r="AO42" s="28">
        <v>14</v>
      </c>
      <c r="AP42" s="29">
        <f t="shared" si="15"/>
        <v>70</v>
      </c>
      <c r="AQ42" s="29">
        <f t="shared" si="16"/>
        <v>60.199999999999996</v>
      </c>
      <c r="AR42" s="28">
        <v>15</v>
      </c>
      <c r="AS42" s="29">
        <f t="shared" si="17"/>
        <v>75</v>
      </c>
      <c r="AT42" s="29">
        <f t="shared" si="18"/>
        <v>64.5</v>
      </c>
      <c r="AU42" s="28">
        <v>16</v>
      </c>
      <c r="AV42" s="29">
        <f t="shared" si="19"/>
        <v>80</v>
      </c>
      <c r="AW42" s="29">
        <f t="shared" si="20"/>
        <v>68.8</v>
      </c>
      <c r="AX42" s="28">
        <v>17</v>
      </c>
      <c r="AY42" s="29">
        <f t="shared" si="21"/>
        <v>85</v>
      </c>
      <c r="AZ42" s="29">
        <f t="shared" si="22"/>
        <v>73.099999999999994</v>
      </c>
      <c r="BA42" s="28">
        <v>18</v>
      </c>
      <c r="BB42" s="29">
        <f t="shared" si="23"/>
        <v>90</v>
      </c>
      <c r="BC42" s="29">
        <f t="shared" si="24"/>
        <v>77.399999999999991</v>
      </c>
      <c r="BD42" s="28">
        <v>19</v>
      </c>
      <c r="BE42" s="29">
        <f t="shared" si="25"/>
        <v>95</v>
      </c>
      <c r="BF42" s="29">
        <f t="shared" si="26"/>
        <v>81.7</v>
      </c>
      <c r="BG42" s="28">
        <v>20</v>
      </c>
      <c r="BH42" s="29">
        <f t="shared" si="27"/>
        <v>100</v>
      </c>
      <c r="BI42" s="29">
        <f t="shared" si="28"/>
        <v>86</v>
      </c>
      <c r="BJ42" s="28">
        <v>21</v>
      </c>
      <c r="BK42" s="29">
        <f t="shared" si="29"/>
        <v>105</v>
      </c>
      <c r="BL42" s="29">
        <f t="shared" si="30"/>
        <v>90.3</v>
      </c>
      <c r="BM42" s="28">
        <v>22</v>
      </c>
      <c r="BN42" s="29">
        <f t="shared" si="31"/>
        <v>110</v>
      </c>
      <c r="BO42" s="29">
        <f t="shared" si="32"/>
        <v>94.6</v>
      </c>
      <c r="BP42" s="28">
        <v>23</v>
      </c>
      <c r="BQ42" s="29">
        <f t="shared" si="33"/>
        <v>115</v>
      </c>
      <c r="BR42" s="29">
        <f t="shared" si="34"/>
        <v>98.899999999999991</v>
      </c>
      <c r="BS42" s="28">
        <v>24</v>
      </c>
      <c r="BT42" s="29">
        <f t="shared" si="35"/>
        <v>120</v>
      </c>
      <c r="BU42" s="29">
        <f t="shared" si="36"/>
        <v>103.19999999999999</v>
      </c>
      <c r="BV42" s="28">
        <v>25</v>
      </c>
      <c r="BW42" s="29">
        <f t="shared" si="37"/>
        <v>125</v>
      </c>
      <c r="BX42" s="29">
        <f t="shared" si="38"/>
        <v>107.5</v>
      </c>
      <c r="BY42" s="28">
        <v>26</v>
      </c>
      <c r="BZ42" s="29">
        <f t="shared" si="39"/>
        <v>130</v>
      </c>
      <c r="CA42" s="29">
        <f t="shared" si="40"/>
        <v>111.8</v>
      </c>
      <c r="CB42" s="28">
        <v>27</v>
      </c>
      <c r="CC42" s="29">
        <f t="shared" si="41"/>
        <v>116.1</v>
      </c>
      <c r="CD42" s="29">
        <f t="shared" si="42"/>
        <v>116.1</v>
      </c>
      <c r="CE42" s="28">
        <v>28</v>
      </c>
      <c r="CF42" s="29">
        <f t="shared" si="43"/>
        <v>120.39999999999999</v>
      </c>
      <c r="CG42" s="29">
        <f t="shared" si="44"/>
        <v>120.39999999999999</v>
      </c>
      <c r="CH42" s="28">
        <v>29</v>
      </c>
      <c r="CI42" s="29">
        <f t="shared" si="45"/>
        <v>145</v>
      </c>
      <c r="CJ42" s="29">
        <f t="shared" si="46"/>
        <v>124.69999999999999</v>
      </c>
      <c r="CK42" s="28">
        <v>30</v>
      </c>
      <c r="CL42" s="29">
        <f t="shared" si="47"/>
        <v>129</v>
      </c>
      <c r="CM42" s="29">
        <f t="shared" si="48"/>
        <v>129</v>
      </c>
    </row>
    <row r="43" spans="1:91" s="19" customFormat="1" ht="29" x14ac:dyDescent="0.35">
      <c r="A43" s="19" t="s">
        <v>108</v>
      </c>
      <c r="B43" s="19">
        <v>1</v>
      </c>
      <c r="C43" s="27">
        <v>5.5</v>
      </c>
      <c r="D43" s="27">
        <v>5.0999999999999996</v>
      </c>
      <c r="E43" s="19">
        <v>2</v>
      </c>
      <c r="F43" s="27">
        <f t="shared" si="0"/>
        <v>11</v>
      </c>
      <c r="G43" s="27">
        <f t="shared" si="0"/>
        <v>10.199999999999999</v>
      </c>
      <c r="H43" s="19">
        <v>3</v>
      </c>
      <c r="I43" s="27">
        <f t="shared" si="1"/>
        <v>16.5</v>
      </c>
      <c r="J43" s="27">
        <f t="shared" si="1"/>
        <v>15.299999999999999</v>
      </c>
      <c r="K43" s="19">
        <v>4</v>
      </c>
      <c r="L43" s="27">
        <f t="shared" si="2"/>
        <v>22</v>
      </c>
      <c r="M43" s="27">
        <f t="shared" si="2"/>
        <v>20.399999999999999</v>
      </c>
      <c r="N43" s="19">
        <v>5</v>
      </c>
      <c r="O43" s="27">
        <f t="shared" si="3"/>
        <v>27.5</v>
      </c>
      <c r="P43" s="27">
        <f t="shared" si="3"/>
        <v>25.5</v>
      </c>
      <c r="Q43" s="19">
        <v>6</v>
      </c>
      <c r="R43" s="27">
        <f t="shared" si="4"/>
        <v>33</v>
      </c>
      <c r="S43" s="27">
        <f t="shared" si="4"/>
        <v>30.599999999999998</v>
      </c>
      <c r="T43" s="19">
        <v>7</v>
      </c>
      <c r="U43" s="27">
        <f t="shared" si="5"/>
        <v>38.5</v>
      </c>
      <c r="V43" s="27">
        <f t="shared" si="5"/>
        <v>35.699999999999996</v>
      </c>
      <c r="W43" s="19">
        <v>8</v>
      </c>
      <c r="X43" s="27">
        <f t="shared" si="6"/>
        <v>44</v>
      </c>
      <c r="Y43" s="27">
        <f t="shared" si="6"/>
        <v>40.799999999999997</v>
      </c>
      <c r="Z43" s="19">
        <v>9</v>
      </c>
      <c r="AA43" s="27">
        <f t="shared" si="7"/>
        <v>49.5</v>
      </c>
      <c r="AB43" s="27">
        <f t="shared" si="7"/>
        <v>45.9</v>
      </c>
      <c r="AC43" s="19">
        <v>10</v>
      </c>
      <c r="AD43" s="27">
        <f t="shared" si="8"/>
        <v>55</v>
      </c>
      <c r="AE43" s="27">
        <f t="shared" si="8"/>
        <v>51</v>
      </c>
      <c r="AF43" s="19">
        <v>11</v>
      </c>
      <c r="AG43" s="27">
        <f t="shared" si="9"/>
        <v>60.5</v>
      </c>
      <c r="AH43" s="27">
        <f t="shared" si="10"/>
        <v>56.099999999999994</v>
      </c>
      <c r="AI43" s="19">
        <v>12</v>
      </c>
      <c r="AJ43" s="27">
        <f t="shared" si="11"/>
        <v>66</v>
      </c>
      <c r="AK43" s="27">
        <f t="shared" si="12"/>
        <v>61.199999999999996</v>
      </c>
      <c r="AL43" s="19">
        <v>13</v>
      </c>
      <c r="AM43" s="27">
        <f t="shared" si="13"/>
        <v>71.5</v>
      </c>
      <c r="AN43" s="27">
        <f t="shared" si="14"/>
        <v>66.3</v>
      </c>
      <c r="AO43" s="19">
        <v>14</v>
      </c>
      <c r="AP43" s="27">
        <f t="shared" si="15"/>
        <v>77</v>
      </c>
      <c r="AQ43" s="27">
        <f t="shared" si="16"/>
        <v>71.399999999999991</v>
      </c>
      <c r="AR43" s="19">
        <v>15</v>
      </c>
      <c r="AS43" s="27">
        <f t="shared" si="17"/>
        <v>82.5</v>
      </c>
      <c r="AT43" s="27">
        <f t="shared" si="18"/>
        <v>76.5</v>
      </c>
      <c r="AU43" s="19">
        <v>16</v>
      </c>
      <c r="AV43" s="27">
        <f t="shared" si="19"/>
        <v>88</v>
      </c>
      <c r="AW43" s="27">
        <f t="shared" si="20"/>
        <v>81.599999999999994</v>
      </c>
      <c r="AX43" s="19">
        <v>17</v>
      </c>
      <c r="AY43" s="27">
        <f t="shared" si="21"/>
        <v>93.5</v>
      </c>
      <c r="AZ43" s="27">
        <f t="shared" si="22"/>
        <v>86.699999999999989</v>
      </c>
      <c r="BA43" s="19">
        <v>18</v>
      </c>
      <c r="BB43" s="27">
        <f t="shared" si="23"/>
        <v>99</v>
      </c>
      <c r="BC43" s="27">
        <f t="shared" si="24"/>
        <v>91.8</v>
      </c>
      <c r="BD43" s="19">
        <v>19</v>
      </c>
      <c r="BE43" s="27">
        <f t="shared" si="25"/>
        <v>104.5</v>
      </c>
      <c r="BF43" s="27">
        <f t="shared" si="26"/>
        <v>96.899999999999991</v>
      </c>
      <c r="BG43" s="19">
        <v>20</v>
      </c>
      <c r="BH43" s="27">
        <f t="shared" si="27"/>
        <v>110</v>
      </c>
      <c r="BI43" s="27">
        <f t="shared" si="28"/>
        <v>102</v>
      </c>
      <c r="BJ43" s="19">
        <v>21</v>
      </c>
      <c r="BK43" s="27">
        <f t="shared" si="29"/>
        <v>115.5</v>
      </c>
      <c r="BL43" s="27">
        <f t="shared" si="30"/>
        <v>107.1</v>
      </c>
      <c r="BM43" s="19">
        <v>22</v>
      </c>
      <c r="BN43" s="27">
        <f t="shared" si="31"/>
        <v>121</v>
      </c>
      <c r="BO43" s="27">
        <f t="shared" si="32"/>
        <v>112.19999999999999</v>
      </c>
      <c r="BP43" s="19">
        <v>23</v>
      </c>
      <c r="BQ43" s="27">
        <f t="shared" si="33"/>
        <v>126.5</v>
      </c>
      <c r="BR43" s="27">
        <f t="shared" si="34"/>
        <v>117.3</v>
      </c>
      <c r="BS43" s="19">
        <v>24</v>
      </c>
      <c r="BT43" s="27">
        <f t="shared" si="35"/>
        <v>132</v>
      </c>
      <c r="BU43" s="27">
        <f t="shared" si="36"/>
        <v>122.39999999999999</v>
      </c>
      <c r="BV43" s="19">
        <v>25</v>
      </c>
      <c r="BW43" s="27">
        <f t="shared" si="37"/>
        <v>137.5</v>
      </c>
      <c r="BX43" s="27">
        <f t="shared" si="38"/>
        <v>127.49999999999999</v>
      </c>
      <c r="BY43" s="19">
        <v>26</v>
      </c>
      <c r="BZ43" s="27">
        <f t="shared" si="39"/>
        <v>143</v>
      </c>
      <c r="CA43" s="27">
        <f t="shared" si="40"/>
        <v>132.6</v>
      </c>
      <c r="CB43" s="19">
        <v>27</v>
      </c>
      <c r="CC43" s="27">
        <f t="shared" si="41"/>
        <v>137.69999999999999</v>
      </c>
      <c r="CD43" s="27">
        <f t="shared" si="42"/>
        <v>137.69999999999999</v>
      </c>
      <c r="CE43" s="19">
        <v>28</v>
      </c>
      <c r="CF43" s="27">
        <f t="shared" si="43"/>
        <v>142.79999999999998</v>
      </c>
      <c r="CG43" s="27">
        <f t="shared" si="44"/>
        <v>142.79999999999998</v>
      </c>
      <c r="CH43" s="19">
        <v>29</v>
      </c>
      <c r="CI43" s="27">
        <f t="shared" si="45"/>
        <v>159.5</v>
      </c>
      <c r="CJ43" s="27">
        <f t="shared" si="46"/>
        <v>147.89999999999998</v>
      </c>
      <c r="CK43" s="19">
        <v>30</v>
      </c>
      <c r="CL43" s="27">
        <f t="shared" si="47"/>
        <v>153</v>
      </c>
      <c r="CM43" s="27">
        <f t="shared" si="48"/>
        <v>153</v>
      </c>
    </row>
    <row r="44" spans="1:91" s="28" customFormat="1" ht="20.149999999999999" customHeight="1" x14ac:dyDescent="0.35">
      <c r="A44" s="28" t="s">
        <v>59</v>
      </c>
      <c r="B44" s="28">
        <v>1</v>
      </c>
      <c r="C44" s="29">
        <v>3.5</v>
      </c>
      <c r="D44" s="29">
        <v>3.4</v>
      </c>
      <c r="E44" s="28">
        <v>2</v>
      </c>
      <c r="F44" s="29">
        <f t="shared" ref="F44:F46" si="121">C44*2</f>
        <v>7</v>
      </c>
      <c r="G44" s="29">
        <f t="shared" ref="G44:G46" si="122">D44*2</f>
        <v>6.8</v>
      </c>
      <c r="H44" s="28">
        <v>3</v>
      </c>
      <c r="I44" s="29">
        <f t="shared" ref="I44:I46" si="123">C44*3</f>
        <v>10.5</v>
      </c>
      <c r="J44" s="29">
        <f t="shared" ref="J44:J46" si="124">D44*3</f>
        <v>10.199999999999999</v>
      </c>
      <c r="K44" s="28">
        <v>4</v>
      </c>
      <c r="L44" s="29">
        <f t="shared" ref="L44:L46" si="125">C44*4</f>
        <v>14</v>
      </c>
      <c r="M44" s="29">
        <f t="shared" ref="M44:M46" si="126">D44*4</f>
        <v>13.6</v>
      </c>
      <c r="N44" s="28">
        <v>5</v>
      </c>
      <c r="O44" s="29">
        <f t="shared" ref="O44:O46" si="127">C44*5</f>
        <v>17.5</v>
      </c>
      <c r="P44" s="29">
        <f t="shared" ref="P44:P46" si="128">D44*5</f>
        <v>17</v>
      </c>
      <c r="Q44" s="28">
        <v>6</v>
      </c>
      <c r="R44" s="29">
        <f t="shared" ref="R44:R46" si="129">C44*6</f>
        <v>21</v>
      </c>
      <c r="S44" s="29">
        <f t="shared" ref="S44:S46" si="130">D44*6</f>
        <v>20.399999999999999</v>
      </c>
      <c r="T44" s="28">
        <v>7</v>
      </c>
      <c r="U44" s="29">
        <f t="shared" ref="U44:U46" si="131">C44*7</f>
        <v>24.5</v>
      </c>
      <c r="V44" s="29">
        <f t="shared" ref="V44:V46" si="132">D44*7</f>
        <v>23.8</v>
      </c>
      <c r="W44" s="28">
        <v>8</v>
      </c>
      <c r="X44" s="29">
        <f t="shared" ref="X44:X46" si="133">C44*8</f>
        <v>28</v>
      </c>
      <c r="Y44" s="29">
        <f t="shared" ref="Y44:Y46" si="134">D44*8</f>
        <v>27.2</v>
      </c>
      <c r="Z44" s="28">
        <v>9</v>
      </c>
      <c r="AA44" s="29">
        <f t="shared" ref="AA44:AA46" si="135">C44*9</f>
        <v>31.5</v>
      </c>
      <c r="AB44" s="29">
        <f t="shared" ref="AB44:AB46" si="136">D44*9</f>
        <v>30.599999999999998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34</v>
      </c>
      <c r="AF44" s="28">
        <v>11</v>
      </c>
      <c r="AG44" s="29">
        <f t="shared" si="9"/>
        <v>38.5</v>
      </c>
      <c r="AH44" s="29">
        <f t="shared" si="10"/>
        <v>37.4</v>
      </c>
      <c r="AI44" s="28">
        <v>12</v>
      </c>
      <c r="AJ44" s="29">
        <f t="shared" si="11"/>
        <v>42</v>
      </c>
      <c r="AK44" s="29">
        <f t="shared" si="12"/>
        <v>40.799999999999997</v>
      </c>
      <c r="AL44" s="28">
        <v>13</v>
      </c>
      <c r="AM44" s="29">
        <f t="shared" si="13"/>
        <v>45.5</v>
      </c>
      <c r="AN44" s="29">
        <f t="shared" si="14"/>
        <v>44.199999999999996</v>
      </c>
      <c r="AO44" s="28">
        <v>14</v>
      </c>
      <c r="AP44" s="29">
        <f t="shared" si="15"/>
        <v>49</v>
      </c>
      <c r="AQ44" s="29">
        <f t="shared" si="16"/>
        <v>47.6</v>
      </c>
      <c r="AR44" s="28">
        <v>15</v>
      </c>
      <c r="AS44" s="29">
        <f t="shared" si="17"/>
        <v>52.5</v>
      </c>
      <c r="AT44" s="29">
        <f t="shared" si="18"/>
        <v>51</v>
      </c>
      <c r="AU44" s="28">
        <v>16</v>
      </c>
      <c r="AV44" s="29">
        <f t="shared" si="19"/>
        <v>56</v>
      </c>
      <c r="AW44" s="29">
        <f t="shared" si="20"/>
        <v>54.4</v>
      </c>
      <c r="AX44" s="28">
        <v>17</v>
      </c>
      <c r="AY44" s="29">
        <f t="shared" si="21"/>
        <v>59.5</v>
      </c>
      <c r="AZ44" s="29">
        <f t="shared" si="22"/>
        <v>57.8</v>
      </c>
      <c r="BA44" s="28">
        <v>18</v>
      </c>
      <c r="BB44" s="29">
        <f t="shared" si="23"/>
        <v>63</v>
      </c>
      <c r="BC44" s="29">
        <f t="shared" si="24"/>
        <v>61.199999999999996</v>
      </c>
      <c r="BD44" s="28">
        <v>19</v>
      </c>
      <c r="BE44" s="29">
        <f t="shared" si="25"/>
        <v>66.5</v>
      </c>
      <c r="BF44" s="29">
        <f t="shared" si="26"/>
        <v>64.599999999999994</v>
      </c>
      <c r="BG44" s="28">
        <v>20</v>
      </c>
      <c r="BH44" s="29">
        <f t="shared" si="27"/>
        <v>70</v>
      </c>
      <c r="BI44" s="29">
        <f t="shared" si="28"/>
        <v>68</v>
      </c>
      <c r="BJ44" s="28">
        <v>21</v>
      </c>
      <c r="BK44" s="29">
        <f t="shared" si="29"/>
        <v>73.5</v>
      </c>
      <c r="BL44" s="29">
        <f t="shared" si="30"/>
        <v>71.399999999999991</v>
      </c>
      <c r="BM44" s="28">
        <v>22</v>
      </c>
      <c r="BN44" s="29">
        <f t="shared" si="31"/>
        <v>77</v>
      </c>
      <c r="BO44" s="29">
        <f t="shared" si="32"/>
        <v>74.8</v>
      </c>
      <c r="BP44" s="28">
        <v>23</v>
      </c>
      <c r="BQ44" s="29">
        <f t="shared" si="33"/>
        <v>80.5</v>
      </c>
      <c r="BR44" s="29">
        <f t="shared" si="34"/>
        <v>78.2</v>
      </c>
      <c r="BS44" s="28">
        <v>24</v>
      </c>
      <c r="BT44" s="29">
        <f t="shared" si="35"/>
        <v>84</v>
      </c>
      <c r="BU44" s="29">
        <f t="shared" si="36"/>
        <v>81.599999999999994</v>
      </c>
      <c r="BV44" s="28">
        <v>25</v>
      </c>
      <c r="BW44" s="29">
        <f t="shared" si="37"/>
        <v>87.5</v>
      </c>
      <c r="BX44" s="29">
        <f t="shared" si="38"/>
        <v>85</v>
      </c>
      <c r="BY44" s="28">
        <v>26</v>
      </c>
      <c r="BZ44" s="29">
        <f t="shared" si="39"/>
        <v>91</v>
      </c>
      <c r="CA44" s="29">
        <f t="shared" si="40"/>
        <v>88.399999999999991</v>
      </c>
      <c r="CB44" s="28">
        <v>27</v>
      </c>
      <c r="CC44" s="29">
        <f t="shared" si="41"/>
        <v>91.8</v>
      </c>
      <c r="CD44" s="29">
        <f t="shared" si="42"/>
        <v>91.8</v>
      </c>
      <c r="CE44" s="28">
        <v>28</v>
      </c>
      <c r="CF44" s="29">
        <f t="shared" si="43"/>
        <v>95.2</v>
      </c>
      <c r="CG44" s="29">
        <f t="shared" si="44"/>
        <v>95.2</v>
      </c>
      <c r="CH44" s="28">
        <v>29</v>
      </c>
      <c r="CI44" s="29">
        <f t="shared" si="45"/>
        <v>101.5</v>
      </c>
      <c r="CJ44" s="29">
        <f t="shared" si="46"/>
        <v>98.6</v>
      </c>
      <c r="CK44" s="28">
        <v>30</v>
      </c>
      <c r="CL44" s="29">
        <f t="shared" si="47"/>
        <v>102</v>
      </c>
      <c r="CM44" s="29">
        <f t="shared" si="48"/>
        <v>102</v>
      </c>
    </row>
    <row r="45" spans="1:91" s="19" customFormat="1" ht="29" x14ac:dyDescent="0.35">
      <c r="A45" s="19" t="s">
        <v>109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29" x14ac:dyDescent="0.35">
      <c r="A46" s="28" t="s">
        <v>110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49999999999999" customHeight="1" x14ac:dyDescent="0.35">
      <c r="A47" s="19" t="s">
        <v>60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29" x14ac:dyDescent="0.35">
      <c r="A48" s="28" t="s">
        <v>111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29" x14ac:dyDescent="0.35">
      <c r="A49" s="19" t="s">
        <v>112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49999999999999" customHeight="1" x14ac:dyDescent="0.35">
      <c r="A50" s="28" t="s">
        <v>61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29" x14ac:dyDescent="0.35">
      <c r="A51" s="19" t="s">
        <v>113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29" x14ac:dyDescent="0.35">
      <c r="A52" s="28" t="s">
        <v>114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49999999999999" customHeight="1" x14ac:dyDescent="0.35">
      <c r="A53" s="19" t="s">
        <v>62</v>
      </c>
      <c r="B53" s="19">
        <v>1</v>
      </c>
      <c r="C53" s="27">
        <v>5</v>
      </c>
      <c r="D53" s="27">
        <v>4.8</v>
      </c>
      <c r="E53" s="19">
        <v>2</v>
      </c>
      <c r="F53" s="27">
        <f t="shared" si="0"/>
        <v>10</v>
      </c>
      <c r="G53" s="27">
        <f t="shared" si="0"/>
        <v>9.6</v>
      </c>
      <c r="H53" s="19">
        <v>3</v>
      </c>
      <c r="I53" s="27">
        <f t="shared" si="1"/>
        <v>15</v>
      </c>
      <c r="J53" s="27">
        <f t="shared" si="1"/>
        <v>14.399999999999999</v>
      </c>
      <c r="K53" s="19">
        <v>4</v>
      </c>
      <c r="L53" s="27">
        <f t="shared" si="2"/>
        <v>20</v>
      </c>
      <c r="M53" s="27">
        <f t="shared" si="2"/>
        <v>19.2</v>
      </c>
      <c r="N53" s="19">
        <v>5</v>
      </c>
      <c r="O53" s="27">
        <f t="shared" si="3"/>
        <v>25</v>
      </c>
      <c r="P53" s="27">
        <f t="shared" si="3"/>
        <v>24</v>
      </c>
      <c r="Q53" s="19">
        <v>6</v>
      </c>
      <c r="R53" s="27">
        <f t="shared" si="4"/>
        <v>30</v>
      </c>
      <c r="S53" s="27">
        <f t="shared" si="4"/>
        <v>28.799999999999997</v>
      </c>
      <c r="T53" s="19">
        <v>7</v>
      </c>
      <c r="U53" s="27">
        <f t="shared" si="5"/>
        <v>35</v>
      </c>
      <c r="V53" s="27">
        <f t="shared" si="5"/>
        <v>33.6</v>
      </c>
      <c r="W53" s="19">
        <v>8</v>
      </c>
      <c r="X53" s="27">
        <f t="shared" si="6"/>
        <v>40</v>
      </c>
      <c r="Y53" s="27">
        <f t="shared" si="6"/>
        <v>38.4</v>
      </c>
      <c r="Z53" s="19">
        <v>9</v>
      </c>
      <c r="AA53" s="27">
        <f t="shared" si="7"/>
        <v>45</v>
      </c>
      <c r="AB53" s="27">
        <f t="shared" si="7"/>
        <v>43.199999999999996</v>
      </c>
      <c r="AC53" s="19">
        <v>10</v>
      </c>
      <c r="AD53" s="27">
        <f t="shared" si="8"/>
        <v>50</v>
      </c>
      <c r="AE53" s="27">
        <f t="shared" si="8"/>
        <v>48</v>
      </c>
      <c r="AF53" s="19">
        <v>11</v>
      </c>
      <c r="AG53" s="27">
        <f t="shared" si="9"/>
        <v>55</v>
      </c>
      <c r="AH53" s="27">
        <f t="shared" si="10"/>
        <v>52.8</v>
      </c>
      <c r="AI53" s="19">
        <v>12</v>
      </c>
      <c r="AJ53" s="27">
        <f t="shared" si="11"/>
        <v>60</v>
      </c>
      <c r="AK53" s="27">
        <f t="shared" si="12"/>
        <v>57.599999999999994</v>
      </c>
      <c r="AL53" s="19">
        <v>13</v>
      </c>
      <c r="AM53" s="27">
        <f t="shared" si="13"/>
        <v>65</v>
      </c>
      <c r="AN53" s="27">
        <f t="shared" si="14"/>
        <v>62.4</v>
      </c>
      <c r="AO53" s="19">
        <v>14</v>
      </c>
      <c r="AP53" s="27">
        <f t="shared" si="15"/>
        <v>70</v>
      </c>
      <c r="AQ53" s="27">
        <f t="shared" si="16"/>
        <v>67.2</v>
      </c>
      <c r="AR53" s="19">
        <v>15</v>
      </c>
      <c r="AS53" s="27">
        <f t="shared" si="17"/>
        <v>75</v>
      </c>
      <c r="AT53" s="27">
        <f t="shared" si="18"/>
        <v>72</v>
      </c>
      <c r="AU53" s="19">
        <v>16</v>
      </c>
      <c r="AV53" s="27">
        <f t="shared" si="19"/>
        <v>80</v>
      </c>
      <c r="AW53" s="27">
        <f t="shared" si="20"/>
        <v>76.8</v>
      </c>
      <c r="AX53" s="19">
        <v>17</v>
      </c>
      <c r="AY53" s="27">
        <f t="shared" si="21"/>
        <v>85</v>
      </c>
      <c r="AZ53" s="27">
        <f t="shared" si="22"/>
        <v>81.599999999999994</v>
      </c>
      <c r="BA53" s="19">
        <v>18</v>
      </c>
      <c r="BB53" s="27">
        <f t="shared" si="23"/>
        <v>90</v>
      </c>
      <c r="BC53" s="27">
        <f t="shared" si="24"/>
        <v>86.399999999999991</v>
      </c>
      <c r="BD53" s="19">
        <v>19</v>
      </c>
      <c r="BE53" s="27">
        <f t="shared" si="25"/>
        <v>95</v>
      </c>
      <c r="BF53" s="27">
        <f t="shared" si="26"/>
        <v>91.2</v>
      </c>
      <c r="BG53" s="19">
        <v>20</v>
      </c>
      <c r="BH53" s="27">
        <f t="shared" si="27"/>
        <v>100</v>
      </c>
      <c r="BI53" s="27">
        <f t="shared" si="28"/>
        <v>96</v>
      </c>
      <c r="BJ53" s="19">
        <v>21</v>
      </c>
      <c r="BK53" s="27">
        <f t="shared" si="29"/>
        <v>105</v>
      </c>
      <c r="BL53" s="27">
        <f t="shared" si="30"/>
        <v>100.8</v>
      </c>
      <c r="BM53" s="19">
        <v>22</v>
      </c>
      <c r="BN53" s="27">
        <f t="shared" si="31"/>
        <v>110</v>
      </c>
      <c r="BO53" s="27">
        <f t="shared" si="32"/>
        <v>105.6</v>
      </c>
      <c r="BP53" s="19">
        <v>23</v>
      </c>
      <c r="BQ53" s="27">
        <f t="shared" si="33"/>
        <v>115</v>
      </c>
      <c r="BR53" s="27">
        <f t="shared" si="34"/>
        <v>110.39999999999999</v>
      </c>
      <c r="BS53" s="19">
        <v>24</v>
      </c>
      <c r="BT53" s="27">
        <f t="shared" si="35"/>
        <v>120</v>
      </c>
      <c r="BU53" s="27">
        <f t="shared" si="36"/>
        <v>115.19999999999999</v>
      </c>
      <c r="BV53" s="19">
        <v>25</v>
      </c>
      <c r="BW53" s="27">
        <f t="shared" si="37"/>
        <v>125</v>
      </c>
      <c r="BX53" s="27">
        <f t="shared" si="38"/>
        <v>120</v>
      </c>
      <c r="BY53" s="19">
        <v>26</v>
      </c>
      <c r="BZ53" s="27">
        <f t="shared" si="39"/>
        <v>130</v>
      </c>
      <c r="CA53" s="27">
        <f t="shared" si="40"/>
        <v>124.8</v>
      </c>
      <c r="CB53" s="19">
        <v>27</v>
      </c>
      <c r="CC53" s="27">
        <f t="shared" si="41"/>
        <v>129.6</v>
      </c>
      <c r="CD53" s="27">
        <f t="shared" si="42"/>
        <v>129.6</v>
      </c>
      <c r="CE53" s="19">
        <v>28</v>
      </c>
      <c r="CF53" s="27">
        <f t="shared" si="43"/>
        <v>134.4</v>
      </c>
      <c r="CG53" s="27">
        <f t="shared" si="44"/>
        <v>134.4</v>
      </c>
      <c r="CH53" s="19">
        <v>29</v>
      </c>
      <c r="CI53" s="27">
        <f t="shared" si="45"/>
        <v>145</v>
      </c>
      <c r="CJ53" s="27">
        <f t="shared" si="46"/>
        <v>139.19999999999999</v>
      </c>
      <c r="CK53" s="19">
        <v>30</v>
      </c>
      <c r="CL53" s="27">
        <f t="shared" si="47"/>
        <v>144</v>
      </c>
      <c r="CM53" s="27">
        <f t="shared" si="48"/>
        <v>144</v>
      </c>
    </row>
    <row r="54" spans="1:91" s="28" customFormat="1" ht="29" x14ac:dyDescent="0.35">
      <c r="A54" s="28" t="s">
        <v>115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29" x14ac:dyDescent="0.35">
      <c r="A55" s="19" t="s">
        <v>116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49999999999999" customHeight="1" x14ac:dyDescent="0.35">
      <c r="A56" s="28" t="s">
        <v>63</v>
      </c>
      <c r="B56" s="28">
        <v>1</v>
      </c>
      <c r="C56" s="29">
        <v>5</v>
      </c>
      <c r="D56" s="29">
        <v>4.8</v>
      </c>
      <c r="E56" s="28">
        <v>2</v>
      </c>
      <c r="F56" s="29">
        <f t="shared" ref="F56:F58" si="175">C56*2</f>
        <v>10</v>
      </c>
      <c r="G56" s="29">
        <f t="shared" ref="G56:G58" si="176">D56*2</f>
        <v>9.6</v>
      </c>
      <c r="H56" s="28">
        <v>3</v>
      </c>
      <c r="I56" s="29">
        <f t="shared" ref="I56:I58" si="177">C56*3</f>
        <v>15</v>
      </c>
      <c r="J56" s="29">
        <f t="shared" ref="J56:J58" si="178">D56*3</f>
        <v>14.399999999999999</v>
      </c>
      <c r="K56" s="28">
        <v>4</v>
      </c>
      <c r="L56" s="29">
        <f t="shared" ref="L56:L58" si="179">C56*4</f>
        <v>20</v>
      </c>
      <c r="M56" s="29">
        <f t="shared" ref="M56:M58" si="180">D56*4</f>
        <v>19.2</v>
      </c>
      <c r="N56" s="28">
        <v>5</v>
      </c>
      <c r="O56" s="29">
        <f t="shared" ref="O56:O58" si="181">C56*5</f>
        <v>25</v>
      </c>
      <c r="P56" s="29">
        <f t="shared" ref="P56:P58" si="182">D56*5</f>
        <v>24</v>
      </c>
      <c r="Q56" s="28">
        <v>6</v>
      </c>
      <c r="R56" s="29">
        <f t="shared" ref="R56:R58" si="183">C56*6</f>
        <v>30</v>
      </c>
      <c r="S56" s="29">
        <f t="shared" ref="S56:S58" si="184">D56*6</f>
        <v>28.799999999999997</v>
      </c>
      <c r="T56" s="28">
        <v>7</v>
      </c>
      <c r="U56" s="29">
        <f t="shared" ref="U56:U58" si="185">C56*7</f>
        <v>35</v>
      </c>
      <c r="V56" s="29">
        <f t="shared" ref="V56:V58" si="186">D56*7</f>
        <v>33.6</v>
      </c>
      <c r="W56" s="28">
        <v>8</v>
      </c>
      <c r="X56" s="29">
        <f t="shared" ref="X56:X58" si="187">C56*8</f>
        <v>40</v>
      </c>
      <c r="Y56" s="29">
        <f t="shared" ref="Y56:Y58" si="188">D56*8</f>
        <v>38.4</v>
      </c>
      <c r="Z56" s="28">
        <v>9</v>
      </c>
      <c r="AA56" s="29">
        <f t="shared" ref="AA56:AA58" si="189">C56*9</f>
        <v>45</v>
      </c>
      <c r="AB56" s="29">
        <f t="shared" ref="AB56:AB58" si="190">D56*9</f>
        <v>43.199999999999996</v>
      </c>
      <c r="AC56" s="28">
        <v>10</v>
      </c>
      <c r="AD56" s="29">
        <f t="shared" ref="AD56:AD58" si="191">C56*10</f>
        <v>50</v>
      </c>
      <c r="AE56" s="29">
        <f t="shared" ref="AE56:AE58" si="192">D56*10</f>
        <v>48</v>
      </c>
      <c r="AF56" s="28">
        <v>11</v>
      </c>
      <c r="AG56" s="29">
        <f t="shared" si="9"/>
        <v>55</v>
      </c>
      <c r="AH56" s="29">
        <f t="shared" si="10"/>
        <v>52.8</v>
      </c>
      <c r="AI56" s="28">
        <v>12</v>
      </c>
      <c r="AJ56" s="29">
        <f t="shared" si="11"/>
        <v>60</v>
      </c>
      <c r="AK56" s="29">
        <f t="shared" si="12"/>
        <v>57.599999999999994</v>
      </c>
      <c r="AL56" s="28">
        <v>13</v>
      </c>
      <c r="AM56" s="29">
        <f t="shared" si="13"/>
        <v>65</v>
      </c>
      <c r="AN56" s="29">
        <f t="shared" si="14"/>
        <v>62.4</v>
      </c>
      <c r="AO56" s="28">
        <v>14</v>
      </c>
      <c r="AP56" s="29">
        <f t="shared" si="15"/>
        <v>70</v>
      </c>
      <c r="AQ56" s="29">
        <f t="shared" si="16"/>
        <v>67.2</v>
      </c>
      <c r="AR56" s="28">
        <v>15</v>
      </c>
      <c r="AS56" s="29">
        <f t="shared" si="17"/>
        <v>75</v>
      </c>
      <c r="AT56" s="29">
        <f t="shared" si="18"/>
        <v>72</v>
      </c>
      <c r="AU56" s="28">
        <v>16</v>
      </c>
      <c r="AV56" s="29">
        <f t="shared" si="19"/>
        <v>80</v>
      </c>
      <c r="AW56" s="29">
        <f t="shared" si="20"/>
        <v>76.8</v>
      </c>
      <c r="AX56" s="28">
        <v>17</v>
      </c>
      <c r="AY56" s="29">
        <f t="shared" si="21"/>
        <v>85</v>
      </c>
      <c r="AZ56" s="29">
        <f t="shared" si="22"/>
        <v>81.599999999999994</v>
      </c>
      <c r="BA56" s="28">
        <v>18</v>
      </c>
      <c r="BB56" s="29">
        <f t="shared" si="23"/>
        <v>90</v>
      </c>
      <c r="BC56" s="29">
        <f t="shared" si="24"/>
        <v>86.399999999999991</v>
      </c>
      <c r="BD56" s="28">
        <v>19</v>
      </c>
      <c r="BE56" s="29">
        <f t="shared" si="25"/>
        <v>95</v>
      </c>
      <c r="BF56" s="29">
        <f t="shared" si="26"/>
        <v>91.2</v>
      </c>
      <c r="BG56" s="28">
        <v>20</v>
      </c>
      <c r="BH56" s="29">
        <f t="shared" si="27"/>
        <v>100</v>
      </c>
      <c r="BI56" s="29">
        <f t="shared" si="28"/>
        <v>96</v>
      </c>
      <c r="BJ56" s="28">
        <v>21</v>
      </c>
      <c r="BK56" s="29">
        <f t="shared" si="29"/>
        <v>105</v>
      </c>
      <c r="BL56" s="29">
        <f t="shared" si="30"/>
        <v>100.8</v>
      </c>
      <c r="BM56" s="28">
        <v>22</v>
      </c>
      <c r="BN56" s="29">
        <f t="shared" si="31"/>
        <v>110</v>
      </c>
      <c r="BO56" s="29">
        <f t="shared" si="32"/>
        <v>105.6</v>
      </c>
      <c r="BP56" s="28">
        <v>23</v>
      </c>
      <c r="BQ56" s="29">
        <f t="shared" si="33"/>
        <v>115</v>
      </c>
      <c r="BR56" s="29">
        <f t="shared" si="34"/>
        <v>110.39999999999999</v>
      </c>
      <c r="BS56" s="28">
        <v>24</v>
      </c>
      <c r="BT56" s="29">
        <f t="shared" si="35"/>
        <v>120</v>
      </c>
      <c r="BU56" s="29">
        <f t="shared" si="36"/>
        <v>115.19999999999999</v>
      </c>
      <c r="BV56" s="28">
        <v>25</v>
      </c>
      <c r="BW56" s="29">
        <f t="shared" si="37"/>
        <v>125</v>
      </c>
      <c r="BX56" s="29">
        <f t="shared" si="38"/>
        <v>120</v>
      </c>
      <c r="BY56" s="28">
        <v>26</v>
      </c>
      <c r="BZ56" s="29">
        <f t="shared" si="39"/>
        <v>130</v>
      </c>
      <c r="CA56" s="29">
        <f t="shared" si="40"/>
        <v>124.8</v>
      </c>
      <c r="CB56" s="28">
        <v>27</v>
      </c>
      <c r="CC56" s="29">
        <f t="shared" si="41"/>
        <v>129.6</v>
      </c>
      <c r="CD56" s="29">
        <f t="shared" si="42"/>
        <v>129.6</v>
      </c>
      <c r="CE56" s="28">
        <v>28</v>
      </c>
      <c r="CF56" s="29">
        <f t="shared" si="43"/>
        <v>134.4</v>
      </c>
      <c r="CG56" s="29">
        <f t="shared" si="44"/>
        <v>134.4</v>
      </c>
      <c r="CH56" s="28">
        <v>29</v>
      </c>
      <c r="CI56" s="29">
        <f t="shared" si="45"/>
        <v>145</v>
      </c>
      <c r="CJ56" s="29">
        <f t="shared" si="46"/>
        <v>139.19999999999999</v>
      </c>
      <c r="CK56" s="28">
        <v>30</v>
      </c>
      <c r="CL56" s="29">
        <f t="shared" si="47"/>
        <v>144</v>
      </c>
      <c r="CM56" s="29">
        <f t="shared" si="48"/>
        <v>144</v>
      </c>
    </row>
    <row r="57" spans="1:91" s="19" customFormat="1" ht="29" x14ac:dyDescent="0.35">
      <c r="A57" s="19" t="s">
        <v>117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29" x14ac:dyDescent="0.35">
      <c r="A58" s="28" t="s">
        <v>118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49999999999999" customHeight="1" x14ac:dyDescent="0.35">
      <c r="A59" s="19" t="s">
        <v>64</v>
      </c>
      <c r="B59" s="19">
        <v>1</v>
      </c>
      <c r="C59" s="27">
        <v>6</v>
      </c>
      <c r="D59" s="27">
        <v>5.8</v>
      </c>
      <c r="E59" s="19">
        <v>2</v>
      </c>
      <c r="F59" s="27">
        <f t="shared" ref="F59:F64" si="193">C59*2</f>
        <v>12</v>
      </c>
      <c r="G59" s="27">
        <f t="shared" ref="G59:G64" si="194">D59*2</f>
        <v>11.6</v>
      </c>
      <c r="H59" s="19">
        <v>3</v>
      </c>
      <c r="I59" s="27">
        <f t="shared" ref="I59:I64" si="195">C59*3</f>
        <v>18</v>
      </c>
      <c r="J59" s="27">
        <f t="shared" ref="J59:J64" si="196">D59*3</f>
        <v>17.399999999999999</v>
      </c>
      <c r="K59" s="19">
        <v>4</v>
      </c>
      <c r="L59" s="27">
        <f t="shared" ref="L59:L64" si="197">C59*4</f>
        <v>24</v>
      </c>
      <c r="M59" s="27">
        <f t="shared" ref="M59:M64" si="198">D59*4</f>
        <v>23.2</v>
      </c>
      <c r="N59" s="19">
        <v>5</v>
      </c>
      <c r="O59" s="27">
        <f t="shared" ref="O59:O64" si="199">C59*5</f>
        <v>30</v>
      </c>
      <c r="P59" s="27">
        <f t="shared" ref="P59:P64" si="200">D59*5</f>
        <v>29</v>
      </c>
      <c r="Q59" s="19">
        <v>6</v>
      </c>
      <c r="R59" s="27">
        <f t="shared" ref="R59:R64" si="201">C59*6</f>
        <v>36</v>
      </c>
      <c r="S59" s="27">
        <f t="shared" ref="S59:S64" si="202">D59*6</f>
        <v>34.799999999999997</v>
      </c>
      <c r="T59" s="19">
        <v>7</v>
      </c>
      <c r="U59" s="27">
        <f t="shared" ref="U59:U64" si="203">C59*7</f>
        <v>42</v>
      </c>
      <c r="V59" s="27">
        <f t="shared" ref="V59:V64" si="204">D59*7</f>
        <v>40.6</v>
      </c>
      <c r="W59" s="19">
        <v>8</v>
      </c>
      <c r="X59" s="27">
        <f t="shared" ref="X59:X64" si="205">C59*8</f>
        <v>48</v>
      </c>
      <c r="Y59" s="27">
        <f t="shared" ref="Y59:Y64" si="206">D59*8</f>
        <v>46.4</v>
      </c>
      <c r="Z59" s="19">
        <v>9</v>
      </c>
      <c r="AA59" s="27">
        <f t="shared" ref="AA59:AA64" si="207">C59*9</f>
        <v>54</v>
      </c>
      <c r="AB59" s="27">
        <f t="shared" ref="AB59:AB64" si="208">D59*9</f>
        <v>52.199999999999996</v>
      </c>
      <c r="AC59" s="19">
        <v>10</v>
      </c>
      <c r="AD59" s="27">
        <f t="shared" ref="AD59:AD64" si="209">C59*10</f>
        <v>60</v>
      </c>
      <c r="AE59" s="27">
        <f t="shared" ref="AE59:AE64" si="210">D59*10</f>
        <v>58</v>
      </c>
      <c r="AF59" s="19">
        <v>11</v>
      </c>
      <c r="AG59" s="27">
        <f t="shared" si="9"/>
        <v>66</v>
      </c>
      <c r="AH59" s="27">
        <f t="shared" si="10"/>
        <v>63.8</v>
      </c>
      <c r="AI59" s="19">
        <v>12</v>
      </c>
      <c r="AJ59" s="27">
        <f t="shared" si="11"/>
        <v>72</v>
      </c>
      <c r="AK59" s="27">
        <f t="shared" si="12"/>
        <v>69.599999999999994</v>
      </c>
      <c r="AL59" s="19">
        <v>13</v>
      </c>
      <c r="AM59" s="27">
        <f t="shared" si="13"/>
        <v>78</v>
      </c>
      <c r="AN59" s="27">
        <f t="shared" si="14"/>
        <v>75.399999999999991</v>
      </c>
      <c r="AO59" s="19">
        <v>14</v>
      </c>
      <c r="AP59" s="27">
        <f t="shared" si="15"/>
        <v>84</v>
      </c>
      <c r="AQ59" s="27">
        <f t="shared" si="16"/>
        <v>81.2</v>
      </c>
      <c r="AR59" s="19">
        <v>15</v>
      </c>
      <c r="AS59" s="27">
        <f t="shared" si="17"/>
        <v>90</v>
      </c>
      <c r="AT59" s="27">
        <f t="shared" si="18"/>
        <v>87</v>
      </c>
      <c r="AU59" s="19">
        <v>16</v>
      </c>
      <c r="AV59" s="27">
        <f t="shared" si="19"/>
        <v>96</v>
      </c>
      <c r="AW59" s="27">
        <f t="shared" si="20"/>
        <v>92.8</v>
      </c>
      <c r="AX59" s="19">
        <v>17</v>
      </c>
      <c r="AY59" s="27">
        <f t="shared" si="21"/>
        <v>102</v>
      </c>
      <c r="AZ59" s="27">
        <f t="shared" si="22"/>
        <v>98.6</v>
      </c>
      <c r="BA59" s="19">
        <v>18</v>
      </c>
      <c r="BB59" s="27">
        <f t="shared" si="23"/>
        <v>108</v>
      </c>
      <c r="BC59" s="27">
        <f t="shared" si="24"/>
        <v>104.39999999999999</v>
      </c>
      <c r="BD59" s="19">
        <v>19</v>
      </c>
      <c r="BE59" s="27">
        <f t="shared" si="25"/>
        <v>114</v>
      </c>
      <c r="BF59" s="27">
        <f t="shared" si="26"/>
        <v>110.2</v>
      </c>
      <c r="BG59" s="19">
        <v>20</v>
      </c>
      <c r="BH59" s="27">
        <f t="shared" si="27"/>
        <v>120</v>
      </c>
      <c r="BI59" s="27">
        <f t="shared" si="28"/>
        <v>116</v>
      </c>
      <c r="BJ59" s="19">
        <v>21</v>
      </c>
      <c r="BK59" s="27">
        <f t="shared" si="29"/>
        <v>126</v>
      </c>
      <c r="BL59" s="27">
        <f t="shared" si="30"/>
        <v>121.8</v>
      </c>
      <c r="BM59" s="19">
        <v>22</v>
      </c>
      <c r="BN59" s="27">
        <f t="shared" si="31"/>
        <v>132</v>
      </c>
      <c r="BO59" s="27">
        <f t="shared" si="32"/>
        <v>127.6</v>
      </c>
      <c r="BP59" s="19">
        <v>23</v>
      </c>
      <c r="BQ59" s="27">
        <f t="shared" si="33"/>
        <v>138</v>
      </c>
      <c r="BR59" s="27">
        <f t="shared" si="34"/>
        <v>133.4</v>
      </c>
      <c r="BS59" s="19">
        <v>24</v>
      </c>
      <c r="BT59" s="27">
        <f t="shared" si="35"/>
        <v>144</v>
      </c>
      <c r="BU59" s="27">
        <f t="shared" si="36"/>
        <v>139.19999999999999</v>
      </c>
      <c r="BV59" s="19">
        <v>25</v>
      </c>
      <c r="BW59" s="27">
        <f t="shared" si="37"/>
        <v>150</v>
      </c>
      <c r="BX59" s="27">
        <f t="shared" si="38"/>
        <v>145</v>
      </c>
      <c r="BY59" s="19">
        <v>26</v>
      </c>
      <c r="BZ59" s="27">
        <f t="shared" si="39"/>
        <v>156</v>
      </c>
      <c r="CA59" s="27">
        <f t="shared" si="40"/>
        <v>150.79999999999998</v>
      </c>
      <c r="CB59" s="19">
        <v>27</v>
      </c>
      <c r="CC59" s="27">
        <f t="shared" si="41"/>
        <v>156.6</v>
      </c>
      <c r="CD59" s="27">
        <f t="shared" si="42"/>
        <v>156.6</v>
      </c>
      <c r="CE59" s="19">
        <v>28</v>
      </c>
      <c r="CF59" s="27">
        <f t="shared" si="43"/>
        <v>162.4</v>
      </c>
      <c r="CG59" s="27">
        <f t="shared" si="44"/>
        <v>162.4</v>
      </c>
      <c r="CH59" s="19">
        <v>29</v>
      </c>
      <c r="CI59" s="27">
        <f t="shared" si="45"/>
        <v>174</v>
      </c>
      <c r="CJ59" s="27">
        <f t="shared" si="46"/>
        <v>168.2</v>
      </c>
      <c r="CK59" s="19">
        <v>30</v>
      </c>
      <c r="CL59" s="27">
        <f t="shared" si="47"/>
        <v>174</v>
      </c>
      <c r="CM59" s="27">
        <f t="shared" si="48"/>
        <v>174</v>
      </c>
    </row>
    <row r="60" spans="1:91" s="28" customFormat="1" ht="29" x14ac:dyDescent="0.35">
      <c r="A60" s="28" t="s">
        <v>119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29" x14ac:dyDescent="0.35">
      <c r="A61" s="19" t="s">
        <v>120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4.5" x14ac:dyDescent="0.35">
      <c r="A62" s="28" t="s">
        <v>65</v>
      </c>
      <c r="B62" s="28">
        <v>1</v>
      </c>
      <c r="C62" s="29">
        <v>6</v>
      </c>
      <c r="D62" s="29">
        <v>5.8</v>
      </c>
      <c r="E62" s="28">
        <v>2</v>
      </c>
      <c r="F62" s="29">
        <f t="shared" si="193"/>
        <v>12</v>
      </c>
      <c r="G62" s="29">
        <f t="shared" si="194"/>
        <v>11.6</v>
      </c>
      <c r="H62" s="28">
        <v>3</v>
      </c>
      <c r="I62" s="29">
        <f t="shared" si="195"/>
        <v>18</v>
      </c>
      <c r="J62" s="29">
        <f t="shared" si="196"/>
        <v>17.399999999999999</v>
      </c>
      <c r="K62" s="28">
        <v>4</v>
      </c>
      <c r="L62" s="29">
        <f t="shared" si="197"/>
        <v>24</v>
      </c>
      <c r="M62" s="29">
        <f t="shared" si="198"/>
        <v>23.2</v>
      </c>
      <c r="N62" s="28">
        <v>5</v>
      </c>
      <c r="O62" s="29">
        <f t="shared" si="199"/>
        <v>30</v>
      </c>
      <c r="P62" s="29">
        <f t="shared" si="200"/>
        <v>29</v>
      </c>
      <c r="Q62" s="28">
        <v>6</v>
      </c>
      <c r="R62" s="29">
        <f t="shared" si="201"/>
        <v>36</v>
      </c>
      <c r="S62" s="29">
        <f t="shared" si="202"/>
        <v>34.799999999999997</v>
      </c>
      <c r="T62" s="28">
        <v>7</v>
      </c>
      <c r="U62" s="29">
        <f t="shared" si="203"/>
        <v>42</v>
      </c>
      <c r="V62" s="29">
        <f t="shared" si="204"/>
        <v>40.6</v>
      </c>
      <c r="W62" s="28">
        <v>8</v>
      </c>
      <c r="X62" s="29">
        <f t="shared" si="205"/>
        <v>48</v>
      </c>
      <c r="Y62" s="29">
        <f t="shared" si="206"/>
        <v>46.4</v>
      </c>
      <c r="Z62" s="28">
        <v>9</v>
      </c>
      <c r="AA62" s="29">
        <f t="shared" si="207"/>
        <v>54</v>
      </c>
      <c r="AB62" s="29">
        <f t="shared" si="208"/>
        <v>52.199999999999996</v>
      </c>
      <c r="AC62" s="28">
        <v>10</v>
      </c>
      <c r="AD62" s="29">
        <f t="shared" si="209"/>
        <v>60</v>
      </c>
      <c r="AE62" s="29">
        <f t="shared" si="210"/>
        <v>58</v>
      </c>
      <c r="AF62" s="28">
        <v>11</v>
      </c>
      <c r="AG62" s="29">
        <f t="shared" si="9"/>
        <v>66</v>
      </c>
      <c r="AH62" s="29">
        <f t="shared" si="10"/>
        <v>63.8</v>
      </c>
      <c r="AI62" s="28">
        <v>12</v>
      </c>
      <c r="AJ62" s="29">
        <f t="shared" si="11"/>
        <v>72</v>
      </c>
      <c r="AK62" s="29">
        <f t="shared" si="12"/>
        <v>69.599999999999994</v>
      </c>
      <c r="AL62" s="28">
        <v>13</v>
      </c>
      <c r="AM62" s="29">
        <f t="shared" si="13"/>
        <v>78</v>
      </c>
      <c r="AN62" s="29">
        <f t="shared" si="14"/>
        <v>75.399999999999991</v>
      </c>
      <c r="AO62" s="28">
        <v>14</v>
      </c>
      <c r="AP62" s="29">
        <f t="shared" si="15"/>
        <v>84</v>
      </c>
      <c r="AQ62" s="29">
        <f t="shared" si="16"/>
        <v>81.2</v>
      </c>
      <c r="AR62" s="28">
        <v>15</v>
      </c>
      <c r="AS62" s="29">
        <f t="shared" si="17"/>
        <v>90</v>
      </c>
      <c r="AT62" s="29">
        <f t="shared" si="18"/>
        <v>87</v>
      </c>
      <c r="AU62" s="28">
        <v>16</v>
      </c>
      <c r="AV62" s="29">
        <f t="shared" si="19"/>
        <v>96</v>
      </c>
      <c r="AW62" s="29">
        <f t="shared" si="20"/>
        <v>92.8</v>
      </c>
      <c r="AX62" s="28">
        <v>17</v>
      </c>
      <c r="AY62" s="29">
        <f t="shared" si="21"/>
        <v>102</v>
      </c>
      <c r="AZ62" s="29">
        <f t="shared" si="22"/>
        <v>98.6</v>
      </c>
      <c r="BA62" s="28">
        <v>18</v>
      </c>
      <c r="BB62" s="29">
        <f t="shared" si="23"/>
        <v>108</v>
      </c>
      <c r="BC62" s="29">
        <f t="shared" si="24"/>
        <v>104.39999999999999</v>
      </c>
      <c r="BD62" s="28">
        <v>19</v>
      </c>
      <c r="BE62" s="29">
        <f t="shared" si="25"/>
        <v>114</v>
      </c>
      <c r="BF62" s="29">
        <f t="shared" si="26"/>
        <v>110.2</v>
      </c>
      <c r="BG62" s="28">
        <v>20</v>
      </c>
      <c r="BH62" s="29">
        <f t="shared" si="27"/>
        <v>120</v>
      </c>
      <c r="BI62" s="29">
        <f t="shared" si="28"/>
        <v>116</v>
      </c>
      <c r="BJ62" s="28">
        <v>21</v>
      </c>
      <c r="BK62" s="29">
        <f t="shared" si="29"/>
        <v>126</v>
      </c>
      <c r="BL62" s="29">
        <f t="shared" si="30"/>
        <v>121.8</v>
      </c>
      <c r="BM62" s="28">
        <v>22</v>
      </c>
      <c r="BN62" s="29">
        <f t="shared" si="31"/>
        <v>132</v>
      </c>
      <c r="BO62" s="29">
        <f t="shared" si="32"/>
        <v>127.6</v>
      </c>
      <c r="BP62" s="28">
        <v>23</v>
      </c>
      <c r="BQ62" s="29">
        <f t="shared" si="33"/>
        <v>138</v>
      </c>
      <c r="BR62" s="29">
        <f t="shared" si="34"/>
        <v>133.4</v>
      </c>
      <c r="BS62" s="28">
        <v>24</v>
      </c>
      <c r="BT62" s="29">
        <f t="shared" si="35"/>
        <v>144</v>
      </c>
      <c r="BU62" s="29">
        <f t="shared" si="36"/>
        <v>139.19999999999999</v>
      </c>
      <c r="BV62" s="28">
        <v>25</v>
      </c>
      <c r="BW62" s="29">
        <f t="shared" si="37"/>
        <v>150</v>
      </c>
      <c r="BX62" s="29">
        <f t="shared" si="38"/>
        <v>145</v>
      </c>
      <c r="BY62" s="28">
        <v>26</v>
      </c>
      <c r="BZ62" s="29">
        <f t="shared" si="39"/>
        <v>156</v>
      </c>
      <c r="CA62" s="29">
        <f t="shared" si="40"/>
        <v>150.79999999999998</v>
      </c>
      <c r="CB62" s="28">
        <v>27</v>
      </c>
      <c r="CC62" s="29">
        <f t="shared" si="41"/>
        <v>156.6</v>
      </c>
      <c r="CD62" s="29">
        <f t="shared" si="42"/>
        <v>156.6</v>
      </c>
      <c r="CE62" s="28">
        <v>28</v>
      </c>
      <c r="CF62" s="29">
        <f t="shared" si="43"/>
        <v>162.4</v>
      </c>
      <c r="CG62" s="29">
        <f t="shared" si="44"/>
        <v>162.4</v>
      </c>
      <c r="CH62" s="28">
        <v>29</v>
      </c>
      <c r="CI62" s="29">
        <f t="shared" si="45"/>
        <v>174</v>
      </c>
      <c r="CJ62" s="29">
        <f t="shared" si="46"/>
        <v>168.2</v>
      </c>
      <c r="CK62" s="28">
        <v>30</v>
      </c>
      <c r="CL62" s="29">
        <f t="shared" si="47"/>
        <v>174</v>
      </c>
      <c r="CM62" s="29">
        <f t="shared" si="48"/>
        <v>174</v>
      </c>
    </row>
    <row r="63" spans="1:91" s="19" customFormat="1" ht="29" x14ac:dyDescent="0.35">
      <c r="A63" s="19" t="s">
        <v>121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29" x14ac:dyDescent="0.35">
      <c r="A64" s="28" t="s">
        <v>122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49999999999999" customHeight="1" x14ac:dyDescent="0.35">
      <c r="A65" s="19" t="s">
        <v>66</v>
      </c>
      <c r="B65" s="19">
        <v>1</v>
      </c>
      <c r="C65" s="27">
        <v>10</v>
      </c>
      <c r="D65" s="27">
        <v>9</v>
      </c>
      <c r="E65" s="19">
        <v>2</v>
      </c>
      <c r="F65" s="27">
        <f t="shared" si="0"/>
        <v>20</v>
      </c>
      <c r="G65" s="27">
        <f t="shared" si="0"/>
        <v>18</v>
      </c>
      <c r="H65" s="19">
        <v>3</v>
      </c>
      <c r="I65" s="27">
        <f t="shared" si="1"/>
        <v>30</v>
      </c>
      <c r="J65" s="27">
        <f t="shared" si="1"/>
        <v>27</v>
      </c>
      <c r="K65" s="19">
        <v>4</v>
      </c>
      <c r="L65" s="27">
        <f t="shared" si="2"/>
        <v>40</v>
      </c>
      <c r="M65" s="27">
        <f t="shared" si="2"/>
        <v>36</v>
      </c>
      <c r="N65" s="19">
        <v>5</v>
      </c>
      <c r="O65" s="27">
        <f t="shared" si="3"/>
        <v>50</v>
      </c>
      <c r="P65" s="27">
        <f t="shared" si="3"/>
        <v>45</v>
      </c>
      <c r="Q65" s="19">
        <v>6</v>
      </c>
      <c r="R65" s="27">
        <f t="shared" si="4"/>
        <v>60</v>
      </c>
      <c r="S65" s="27">
        <f t="shared" si="4"/>
        <v>54</v>
      </c>
      <c r="T65" s="19">
        <v>7</v>
      </c>
      <c r="U65" s="27">
        <f t="shared" si="5"/>
        <v>70</v>
      </c>
      <c r="V65" s="27">
        <f t="shared" si="5"/>
        <v>63</v>
      </c>
      <c r="W65" s="19">
        <v>8</v>
      </c>
      <c r="X65" s="27">
        <f t="shared" si="6"/>
        <v>80</v>
      </c>
      <c r="Y65" s="27">
        <f t="shared" si="6"/>
        <v>72</v>
      </c>
      <c r="Z65" s="19">
        <v>9</v>
      </c>
      <c r="AA65" s="27">
        <f t="shared" si="7"/>
        <v>90</v>
      </c>
      <c r="AB65" s="27">
        <f t="shared" si="7"/>
        <v>81</v>
      </c>
      <c r="AC65" s="19">
        <v>10</v>
      </c>
      <c r="AD65" s="27">
        <f t="shared" si="8"/>
        <v>100</v>
      </c>
      <c r="AE65" s="27">
        <f t="shared" si="8"/>
        <v>90</v>
      </c>
      <c r="AF65" s="19">
        <v>11</v>
      </c>
      <c r="AG65" s="27">
        <f t="shared" si="9"/>
        <v>110</v>
      </c>
      <c r="AH65" s="27">
        <f t="shared" si="10"/>
        <v>99</v>
      </c>
      <c r="AI65" s="19">
        <v>12</v>
      </c>
      <c r="AJ65" s="27">
        <f t="shared" si="11"/>
        <v>120</v>
      </c>
      <c r="AK65" s="27">
        <f t="shared" si="12"/>
        <v>108</v>
      </c>
      <c r="AL65" s="19">
        <v>13</v>
      </c>
      <c r="AM65" s="27">
        <f t="shared" si="13"/>
        <v>130</v>
      </c>
      <c r="AN65" s="27">
        <f t="shared" si="14"/>
        <v>117</v>
      </c>
      <c r="AO65" s="19">
        <v>14</v>
      </c>
      <c r="AP65" s="27">
        <f t="shared" si="15"/>
        <v>140</v>
      </c>
      <c r="AQ65" s="27">
        <f t="shared" si="16"/>
        <v>126</v>
      </c>
      <c r="AR65" s="19">
        <v>15</v>
      </c>
      <c r="AS65" s="27">
        <f t="shared" si="17"/>
        <v>150</v>
      </c>
      <c r="AT65" s="27">
        <f t="shared" si="18"/>
        <v>135</v>
      </c>
      <c r="AU65" s="19">
        <v>16</v>
      </c>
      <c r="AV65" s="27">
        <f t="shared" si="19"/>
        <v>160</v>
      </c>
      <c r="AW65" s="27">
        <f t="shared" si="20"/>
        <v>144</v>
      </c>
      <c r="AX65" s="19">
        <v>17</v>
      </c>
      <c r="AY65" s="27">
        <f t="shared" si="21"/>
        <v>170</v>
      </c>
      <c r="AZ65" s="27">
        <f t="shared" si="22"/>
        <v>153</v>
      </c>
      <c r="BA65" s="19">
        <v>18</v>
      </c>
      <c r="BB65" s="27">
        <f t="shared" si="23"/>
        <v>180</v>
      </c>
      <c r="BC65" s="27">
        <f t="shared" si="24"/>
        <v>162</v>
      </c>
      <c r="BD65" s="19">
        <v>19</v>
      </c>
      <c r="BE65" s="27">
        <f t="shared" si="25"/>
        <v>190</v>
      </c>
      <c r="BF65" s="27">
        <f t="shared" si="26"/>
        <v>171</v>
      </c>
      <c r="BG65" s="19">
        <v>20</v>
      </c>
      <c r="BH65" s="27">
        <f t="shared" si="27"/>
        <v>200</v>
      </c>
      <c r="BI65" s="27">
        <f t="shared" si="28"/>
        <v>180</v>
      </c>
      <c r="BJ65" s="19">
        <v>21</v>
      </c>
      <c r="BK65" s="27">
        <f t="shared" si="29"/>
        <v>210</v>
      </c>
      <c r="BL65" s="27">
        <f t="shared" si="30"/>
        <v>189</v>
      </c>
      <c r="BM65" s="19">
        <v>22</v>
      </c>
      <c r="BN65" s="27">
        <f t="shared" si="31"/>
        <v>220</v>
      </c>
      <c r="BO65" s="27">
        <f t="shared" si="32"/>
        <v>198</v>
      </c>
      <c r="BP65" s="19">
        <v>23</v>
      </c>
      <c r="BQ65" s="27">
        <f t="shared" si="33"/>
        <v>230</v>
      </c>
      <c r="BR65" s="27">
        <f t="shared" si="34"/>
        <v>207</v>
      </c>
      <c r="BS65" s="19">
        <v>24</v>
      </c>
      <c r="BT65" s="27">
        <f t="shared" si="35"/>
        <v>240</v>
      </c>
      <c r="BU65" s="27">
        <f t="shared" si="36"/>
        <v>216</v>
      </c>
      <c r="BV65" s="19">
        <v>25</v>
      </c>
      <c r="BW65" s="27">
        <f t="shared" si="37"/>
        <v>250</v>
      </c>
      <c r="BX65" s="27">
        <f t="shared" si="38"/>
        <v>225</v>
      </c>
      <c r="BY65" s="19">
        <v>26</v>
      </c>
      <c r="BZ65" s="27">
        <f t="shared" si="39"/>
        <v>260</v>
      </c>
      <c r="CA65" s="27">
        <f t="shared" si="40"/>
        <v>234</v>
      </c>
      <c r="CB65" s="19">
        <v>27</v>
      </c>
      <c r="CC65" s="27">
        <f t="shared" si="41"/>
        <v>243</v>
      </c>
      <c r="CD65" s="27">
        <f t="shared" si="42"/>
        <v>243</v>
      </c>
      <c r="CE65" s="19">
        <v>28</v>
      </c>
      <c r="CF65" s="27">
        <f t="shared" si="43"/>
        <v>252</v>
      </c>
      <c r="CG65" s="27">
        <f t="shared" si="44"/>
        <v>252</v>
      </c>
      <c r="CH65" s="19">
        <v>29</v>
      </c>
      <c r="CI65" s="27">
        <f t="shared" si="45"/>
        <v>290</v>
      </c>
      <c r="CJ65" s="27">
        <f t="shared" si="46"/>
        <v>261</v>
      </c>
      <c r="CK65" s="19">
        <v>30</v>
      </c>
      <c r="CL65" s="27">
        <f t="shared" si="47"/>
        <v>270</v>
      </c>
      <c r="CM65" s="27">
        <f t="shared" si="48"/>
        <v>270</v>
      </c>
    </row>
    <row r="66" spans="1:91" s="28" customFormat="1" ht="29" x14ac:dyDescent="0.35">
      <c r="A66" s="28" t="s">
        <v>123</v>
      </c>
      <c r="B66" s="28">
        <v>1</v>
      </c>
      <c r="C66" s="29">
        <v>13.5</v>
      </c>
      <c r="D66" s="29">
        <v>13.25</v>
      </c>
      <c r="E66" s="28">
        <v>2</v>
      </c>
      <c r="F66" s="29">
        <f t="shared" si="0"/>
        <v>27</v>
      </c>
      <c r="G66" s="29">
        <f t="shared" si="0"/>
        <v>26.5</v>
      </c>
      <c r="H66" s="28">
        <v>3</v>
      </c>
      <c r="I66" s="29">
        <f t="shared" si="1"/>
        <v>40.5</v>
      </c>
      <c r="J66" s="29">
        <f t="shared" si="1"/>
        <v>39.75</v>
      </c>
      <c r="K66" s="28">
        <v>4</v>
      </c>
      <c r="L66" s="29">
        <f t="shared" si="2"/>
        <v>54</v>
      </c>
      <c r="M66" s="29">
        <f t="shared" si="2"/>
        <v>53</v>
      </c>
      <c r="N66" s="28">
        <v>5</v>
      </c>
      <c r="O66" s="29">
        <f t="shared" si="3"/>
        <v>67.5</v>
      </c>
      <c r="P66" s="29">
        <f t="shared" si="3"/>
        <v>66.25</v>
      </c>
      <c r="Q66" s="28">
        <v>6</v>
      </c>
      <c r="R66" s="29">
        <f t="shared" si="4"/>
        <v>81</v>
      </c>
      <c r="S66" s="29">
        <f t="shared" si="4"/>
        <v>79.5</v>
      </c>
      <c r="T66" s="28">
        <v>7</v>
      </c>
      <c r="U66" s="29">
        <f t="shared" si="5"/>
        <v>94.5</v>
      </c>
      <c r="V66" s="29">
        <f t="shared" si="5"/>
        <v>92.75</v>
      </c>
      <c r="W66" s="28">
        <v>8</v>
      </c>
      <c r="X66" s="29">
        <f t="shared" si="6"/>
        <v>108</v>
      </c>
      <c r="Y66" s="29">
        <f t="shared" si="6"/>
        <v>106</v>
      </c>
      <c r="Z66" s="28">
        <v>9</v>
      </c>
      <c r="AA66" s="29">
        <f t="shared" si="7"/>
        <v>121.5</v>
      </c>
      <c r="AB66" s="29">
        <f t="shared" si="7"/>
        <v>119.25</v>
      </c>
      <c r="AC66" s="28">
        <v>10</v>
      </c>
      <c r="AD66" s="29">
        <f t="shared" si="8"/>
        <v>135</v>
      </c>
      <c r="AE66" s="29">
        <f t="shared" si="8"/>
        <v>132.5</v>
      </c>
      <c r="AF66" s="28">
        <v>11</v>
      </c>
      <c r="AG66" s="29">
        <f t="shared" si="9"/>
        <v>148.5</v>
      </c>
      <c r="AH66" s="29">
        <f t="shared" si="10"/>
        <v>145.75</v>
      </c>
      <c r="AI66" s="28">
        <v>12</v>
      </c>
      <c r="AJ66" s="29">
        <f t="shared" si="11"/>
        <v>162</v>
      </c>
      <c r="AK66" s="29">
        <f t="shared" si="12"/>
        <v>159</v>
      </c>
      <c r="AL66" s="28">
        <v>13</v>
      </c>
      <c r="AM66" s="29">
        <f t="shared" si="13"/>
        <v>175.5</v>
      </c>
      <c r="AN66" s="29">
        <f t="shared" si="14"/>
        <v>172.25</v>
      </c>
      <c r="AO66" s="28">
        <v>14</v>
      </c>
      <c r="AP66" s="29">
        <f t="shared" si="15"/>
        <v>189</v>
      </c>
      <c r="AQ66" s="29">
        <f t="shared" si="16"/>
        <v>185.5</v>
      </c>
      <c r="AR66" s="28">
        <v>15</v>
      </c>
      <c r="AS66" s="29">
        <f t="shared" si="17"/>
        <v>202.5</v>
      </c>
      <c r="AT66" s="29">
        <f t="shared" si="18"/>
        <v>198.75</v>
      </c>
      <c r="AU66" s="28">
        <v>16</v>
      </c>
      <c r="AV66" s="29">
        <f t="shared" si="19"/>
        <v>216</v>
      </c>
      <c r="AW66" s="29">
        <f t="shared" si="20"/>
        <v>212</v>
      </c>
      <c r="AX66" s="28">
        <v>17</v>
      </c>
      <c r="AY66" s="29">
        <f t="shared" si="21"/>
        <v>229.5</v>
      </c>
      <c r="AZ66" s="29">
        <f t="shared" si="22"/>
        <v>225.25</v>
      </c>
      <c r="BA66" s="28">
        <v>18</v>
      </c>
      <c r="BB66" s="29">
        <f t="shared" si="23"/>
        <v>243</v>
      </c>
      <c r="BC66" s="29">
        <f t="shared" si="24"/>
        <v>238.5</v>
      </c>
      <c r="BD66" s="28">
        <v>19</v>
      </c>
      <c r="BE66" s="29">
        <f t="shared" si="25"/>
        <v>256.5</v>
      </c>
      <c r="BF66" s="29">
        <f t="shared" si="26"/>
        <v>251.75</v>
      </c>
      <c r="BG66" s="28">
        <v>20</v>
      </c>
      <c r="BH66" s="29">
        <f t="shared" si="27"/>
        <v>270</v>
      </c>
      <c r="BI66" s="29">
        <f t="shared" si="28"/>
        <v>265</v>
      </c>
      <c r="BJ66" s="28">
        <v>21</v>
      </c>
      <c r="BK66" s="29">
        <f t="shared" si="29"/>
        <v>283.5</v>
      </c>
      <c r="BL66" s="29">
        <f t="shared" si="30"/>
        <v>278.25</v>
      </c>
      <c r="BM66" s="28">
        <v>22</v>
      </c>
      <c r="BN66" s="29">
        <f t="shared" si="31"/>
        <v>297</v>
      </c>
      <c r="BO66" s="29">
        <f t="shared" si="32"/>
        <v>291.5</v>
      </c>
      <c r="BP66" s="28">
        <v>23</v>
      </c>
      <c r="BQ66" s="29">
        <f t="shared" si="33"/>
        <v>310.5</v>
      </c>
      <c r="BR66" s="29">
        <f t="shared" si="34"/>
        <v>304.75</v>
      </c>
      <c r="BS66" s="28">
        <v>24</v>
      </c>
      <c r="BT66" s="29">
        <f t="shared" si="35"/>
        <v>324</v>
      </c>
      <c r="BU66" s="29">
        <f t="shared" si="36"/>
        <v>318</v>
      </c>
      <c r="BV66" s="28">
        <v>25</v>
      </c>
      <c r="BW66" s="29">
        <f t="shared" si="37"/>
        <v>337.5</v>
      </c>
      <c r="BX66" s="29">
        <f t="shared" si="38"/>
        <v>331.25</v>
      </c>
      <c r="BY66" s="28">
        <v>26</v>
      </c>
      <c r="BZ66" s="29">
        <f t="shared" si="39"/>
        <v>351</v>
      </c>
      <c r="CA66" s="29">
        <f t="shared" si="40"/>
        <v>344.5</v>
      </c>
      <c r="CB66" s="28">
        <v>27</v>
      </c>
      <c r="CC66" s="29">
        <f t="shared" si="41"/>
        <v>357.75</v>
      </c>
      <c r="CD66" s="29">
        <f t="shared" si="42"/>
        <v>357.75</v>
      </c>
      <c r="CE66" s="28">
        <v>28</v>
      </c>
      <c r="CF66" s="29">
        <f t="shared" si="43"/>
        <v>371</v>
      </c>
      <c r="CG66" s="29">
        <f t="shared" si="44"/>
        <v>371</v>
      </c>
      <c r="CH66" s="28">
        <v>29</v>
      </c>
      <c r="CI66" s="29">
        <f t="shared" si="45"/>
        <v>391.5</v>
      </c>
      <c r="CJ66" s="29">
        <f t="shared" si="46"/>
        <v>384.25</v>
      </c>
      <c r="CK66" s="28">
        <v>30</v>
      </c>
      <c r="CL66" s="29">
        <f t="shared" si="47"/>
        <v>397.5</v>
      </c>
      <c r="CM66" s="29">
        <f t="shared" si="48"/>
        <v>397.5</v>
      </c>
    </row>
    <row r="67" spans="1:91" s="19" customFormat="1" ht="29" x14ac:dyDescent="0.35">
      <c r="A67" s="19" t="s">
        <v>124</v>
      </c>
      <c r="B67" s="19">
        <v>1</v>
      </c>
      <c r="C67" s="27">
        <v>15</v>
      </c>
      <c r="D67" s="27">
        <v>14.75</v>
      </c>
      <c r="E67" s="19">
        <v>2</v>
      </c>
      <c r="F67" s="27">
        <f t="shared" si="0"/>
        <v>30</v>
      </c>
      <c r="G67" s="27">
        <f t="shared" si="0"/>
        <v>29.5</v>
      </c>
      <c r="H67" s="19">
        <v>3</v>
      </c>
      <c r="I67" s="27">
        <f t="shared" si="1"/>
        <v>45</v>
      </c>
      <c r="J67" s="27">
        <f t="shared" si="1"/>
        <v>44.25</v>
      </c>
      <c r="K67" s="19">
        <v>4</v>
      </c>
      <c r="L67" s="27">
        <f t="shared" si="2"/>
        <v>60</v>
      </c>
      <c r="M67" s="27">
        <f t="shared" si="2"/>
        <v>59</v>
      </c>
      <c r="N67" s="19">
        <v>5</v>
      </c>
      <c r="O67" s="27">
        <f t="shared" si="3"/>
        <v>75</v>
      </c>
      <c r="P67" s="27">
        <f t="shared" si="3"/>
        <v>73.75</v>
      </c>
      <c r="Q67" s="19">
        <v>6</v>
      </c>
      <c r="R67" s="27">
        <f t="shared" si="4"/>
        <v>90</v>
      </c>
      <c r="S67" s="27">
        <f t="shared" si="4"/>
        <v>88.5</v>
      </c>
      <c r="T67" s="19">
        <v>7</v>
      </c>
      <c r="U67" s="27">
        <f t="shared" si="5"/>
        <v>105</v>
      </c>
      <c r="V67" s="27">
        <f t="shared" si="5"/>
        <v>103.25</v>
      </c>
      <c r="W67" s="19">
        <v>8</v>
      </c>
      <c r="X67" s="27">
        <f t="shared" si="6"/>
        <v>120</v>
      </c>
      <c r="Y67" s="27">
        <f t="shared" si="6"/>
        <v>118</v>
      </c>
      <c r="Z67" s="19">
        <v>9</v>
      </c>
      <c r="AA67" s="27">
        <f t="shared" si="7"/>
        <v>135</v>
      </c>
      <c r="AB67" s="27">
        <f t="shared" si="7"/>
        <v>132.75</v>
      </c>
      <c r="AC67" s="19">
        <v>10</v>
      </c>
      <c r="AD67" s="27">
        <f t="shared" si="8"/>
        <v>150</v>
      </c>
      <c r="AE67" s="27">
        <f t="shared" si="8"/>
        <v>147.5</v>
      </c>
      <c r="AF67" s="19">
        <v>11</v>
      </c>
      <c r="AG67" s="27">
        <f t="shared" si="9"/>
        <v>165</v>
      </c>
      <c r="AH67" s="27">
        <f t="shared" si="10"/>
        <v>162.25</v>
      </c>
      <c r="AI67" s="19">
        <v>12</v>
      </c>
      <c r="AJ67" s="27">
        <f t="shared" si="11"/>
        <v>180</v>
      </c>
      <c r="AK67" s="27">
        <f t="shared" si="12"/>
        <v>177</v>
      </c>
      <c r="AL67" s="19">
        <v>13</v>
      </c>
      <c r="AM67" s="27">
        <f t="shared" si="13"/>
        <v>195</v>
      </c>
      <c r="AN67" s="27">
        <f t="shared" si="14"/>
        <v>191.75</v>
      </c>
      <c r="AO67" s="19">
        <v>14</v>
      </c>
      <c r="AP67" s="27">
        <f t="shared" si="15"/>
        <v>210</v>
      </c>
      <c r="AQ67" s="27">
        <f t="shared" si="16"/>
        <v>206.5</v>
      </c>
      <c r="AR67" s="19">
        <v>15</v>
      </c>
      <c r="AS67" s="27">
        <f t="shared" si="17"/>
        <v>225</v>
      </c>
      <c r="AT67" s="27">
        <f t="shared" si="18"/>
        <v>221.25</v>
      </c>
      <c r="AU67" s="19">
        <v>16</v>
      </c>
      <c r="AV67" s="27">
        <f t="shared" si="19"/>
        <v>240</v>
      </c>
      <c r="AW67" s="27">
        <f t="shared" si="20"/>
        <v>236</v>
      </c>
      <c r="AX67" s="19">
        <v>17</v>
      </c>
      <c r="AY67" s="27">
        <f t="shared" si="21"/>
        <v>255</v>
      </c>
      <c r="AZ67" s="27">
        <f t="shared" si="22"/>
        <v>250.75</v>
      </c>
      <c r="BA67" s="19">
        <v>18</v>
      </c>
      <c r="BB67" s="27">
        <f t="shared" si="23"/>
        <v>270</v>
      </c>
      <c r="BC67" s="27">
        <f t="shared" si="24"/>
        <v>265.5</v>
      </c>
      <c r="BD67" s="19">
        <v>19</v>
      </c>
      <c r="BE67" s="27">
        <f t="shared" si="25"/>
        <v>285</v>
      </c>
      <c r="BF67" s="27">
        <f t="shared" si="26"/>
        <v>280.25</v>
      </c>
      <c r="BG67" s="19">
        <v>20</v>
      </c>
      <c r="BH67" s="27">
        <f t="shared" si="27"/>
        <v>300</v>
      </c>
      <c r="BI67" s="27">
        <f t="shared" si="28"/>
        <v>295</v>
      </c>
      <c r="BJ67" s="19">
        <v>21</v>
      </c>
      <c r="BK67" s="27">
        <f t="shared" si="29"/>
        <v>315</v>
      </c>
      <c r="BL67" s="27">
        <f t="shared" si="30"/>
        <v>309.75</v>
      </c>
      <c r="BM67" s="19">
        <v>22</v>
      </c>
      <c r="BN67" s="27">
        <f t="shared" si="31"/>
        <v>330</v>
      </c>
      <c r="BO67" s="27">
        <f t="shared" si="32"/>
        <v>324.5</v>
      </c>
      <c r="BP67" s="19">
        <v>23</v>
      </c>
      <c r="BQ67" s="27">
        <f t="shared" si="33"/>
        <v>345</v>
      </c>
      <c r="BR67" s="27">
        <f t="shared" si="34"/>
        <v>339.25</v>
      </c>
      <c r="BS67" s="19">
        <v>24</v>
      </c>
      <c r="BT67" s="27">
        <f t="shared" si="35"/>
        <v>360</v>
      </c>
      <c r="BU67" s="27">
        <f t="shared" si="36"/>
        <v>354</v>
      </c>
      <c r="BV67" s="19">
        <v>25</v>
      </c>
      <c r="BW67" s="27">
        <f t="shared" si="37"/>
        <v>375</v>
      </c>
      <c r="BX67" s="27">
        <f t="shared" si="38"/>
        <v>368.75</v>
      </c>
      <c r="BY67" s="19">
        <v>26</v>
      </c>
      <c r="BZ67" s="27">
        <f t="shared" si="39"/>
        <v>390</v>
      </c>
      <c r="CA67" s="27">
        <f t="shared" si="40"/>
        <v>383.5</v>
      </c>
      <c r="CB67" s="19">
        <v>27</v>
      </c>
      <c r="CC67" s="27">
        <f t="shared" si="41"/>
        <v>398.25</v>
      </c>
      <c r="CD67" s="27">
        <f t="shared" si="42"/>
        <v>398.25</v>
      </c>
      <c r="CE67" s="19">
        <v>28</v>
      </c>
      <c r="CF67" s="27">
        <f t="shared" si="43"/>
        <v>413</v>
      </c>
      <c r="CG67" s="27">
        <f t="shared" si="44"/>
        <v>413</v>
      </c>
      <c r="CH67" s="19">
        <v>29</v>
      </c>
      <c r="CI67" s="27">
        <f t="shared" si="45"/>
        <v>435</v>
      </c>
      <c r="CJ67" s="27">
        <f t="shared" si="46"/>
        <v>427.75</v>
      </c>
      <c r="CK67" s="19">
        <v>30</v>
      </c>
      <c r="CL67" s="27">
        <f t="shared" si="47"/>
        <v>442.5</v>
      </c>
      <c r="CM67" s="27">
        <f t="shared" si="48"/>
        <v>442.5</v>
      </c>
    </row>
    <row r="68" spans="1:91" s="28" customFormat="1" ht="20.149999999999999" customHeight="1" x14ac:dyDescent="0.35">
      <c r="A68" s="28" t="s">
        <v>67</v>
      </c>
      <c r="B68" s="28">
        <v>1</v>
      </c>
      <c r="C68" s="29">
        <v>12</v>
      </c>
      <c r="D68" s="29">
        <v>11.8</v>
      </c>
      <c r="E68" s="28">
        <v>2</v>
      </c>
      <c r="F68" s="29">
        <f t="shared" ref="F68:F73" si="211">C68*2</f>
        <v>24</v>
      </c>
      <c r="G68" s="29">
        <f t="shared" ref="G68:G73" si="212">D68*2</f>
        <v>23.6</v>
      </c>
      <c r="H68" s="28">
        <v>3</v>
      </c>
      <c r="I68" s="29">
        <f t="shared" ref="I68:I73" si="213">C68*3</f>
        <v>36</v>
      </c>
      <c r="J68" s="29">
        <f t="shared" ref="J68:J73" si="214">D68*3</f>
        <v>35.400000000000006</v>
      </c>
      <c r="K68" s="28">
        <v>4</v>
      </c>
      <c r="L68" s="29">
        <f t="shared" ref="L68:L73" si="215">C68*4</f>
        <v>48</v>
      </c>
      <c r="M68" s="29">
        <f t="shared" ref="M68:M73" si="216">D68*4</f>
        <v>47.2</v>
      </c>
      <c r="N68" s="28">
        <v>5</v>
      </c>
      <c r="O68" s="29">
        <f t="shared" ref="O68:O73" si="217">C68*5</f>
        <v>60</v>
      </c>
      <c r="P68" s="29">
        <f t="shared" ref="P68:P73" si="218">D68*5</f>
        <v>59</v>
      </c>
      <c r="Q68" s="28">
        <v>6</v>
      </c>
      <c r="R68" s="29">
        <f t="shared" ref="R68:R73" si="219">C68*6</f>
        <v>72</v>
      </c>
      <c r="S68" s="29">
        <f t="shared" ref="S68:S73" si="220">D68*6</f>
        <v>70.800000000000011</v>
      </c>
      <c r="T68" s="28">
        <v>7</v>
      </c>
      <c r="U68" s="29">
        <f t="shared" ref="U68:U73" si="221">C68*7</f>
        <v>84</v>
      </c>
      <c r="V68" s="29">
        <f t="shared" ref="V68:V73" si="222">D68*7</f>
        <v>82.600000000000009</v>
      </c>
      <c r="W68" s="28">
        <v>8</v>
      </c>
      <c r="X68" s="29">
        <f t="shared" ref="X68:X73" si="223">C68*8</f>
        <v>96</v>
      </c>
      <c r="Y68" s="29">
        <f t="shared" ref="Y68:Y73" si="224">D68*8</f>
        <v>94.4</v>
      </c>
      <c r="Z68" s="28">
        <v>9</v>
      </c>
      <c r="AA68" s="29">
        <f t="shared" ref="AA68:AA73" si="225">C68*9</f>
        <v>108</v>
      </c>
      <c r="AB68" s="29">
        <f t="shared" ref="AB68:AB73" si="226">D68*9</f>
        <v>106.2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118</v>
      </c>
      <c r="AF68" s="28">
        <v>11</v>
      </c>
      <c r="AG68" s="29">
        <f t="shared" si="9"/>
        <v>132</v>
      </c>
      <c r="AH68" s="29">
        <f t="shared" si="10"/>
        <v>129.80000000000001</v>
      </c>
      <c r="AI68" s="28">
        <v>12</v>
      </c>
      <c r="AJ68" s="29">
        <f t="shared" si="11"/>
        <v>144</v>
      </c>
      <c r="AK68" s="29">
        <f t="shared" si="12"/>
        <v>141.60000000000002</v>
      </c>
      <c r="AL68" s="28">
        <v>13</v>
      </c>
      <c r="AM68" s="29">
        <f t="shared" si="13"/>
        <v>156</v>
      </c>
      <c r="AN68" s="29">
        <f t="shared" si="14"/>
        <v>153.4</v>
      </c>
      <c r="AO68" s="28">
        <v>14</v>
      </c>
      <c r="AP68" s="29">
        <f t="shared" si="15"/>
        <v>168</v>
      </c>
      <c r="AQ68" s="29">
        <f t="shared" si="16"/>
        <v>165.20000000000002</v>
      </c>
      <c r="AR68" s="28">
        <v>15</v>
      </c>
      <c r="AS68" s="29">
        <f t="shared" si="17"/>
        <v>180</v>
      </c>
      <c r="AT68" s="29">
        <f t="shared" si="18"/>
        <v>177</v>
      </c>
      <c r="AU68" s="28">
        <v>16</v>
      </c>
      <c r="AV68" s="29">
        <f t="shared" si="19"/>
        <v>192</v>
      </c>
      <c r="AW68" s="29">
        <f t="shared" si="20"/>
        <v>188.8</v>
      </c>
      <c r="AX68" s="28">
        <v>17</v>
      </c>
      <c r="AY68" s="29">
        <f t="shared" si="21"/>
        <v>204</v>
      </c>
      <c r="AZ68" s="29">
        <f t="shared" si="22"/>
        <v>200.60000000000002</v>
      </c>
      <c r="BA68" s="28">
        <v>18</v>
      </c>
      <c r="BB68" s="29">
        <f t="shared" si="23"/>
        <v>216</v>
      </c>
      <c r="BC68" s="29">
        <f t="shared" si="24"/>
        <v>212.4</v>
      </c>
      <c r="BD68" s="28">
        <v>19</v>
      </c>
      <c r="BE68" s="29">
        <f t="shared" si="25"/>
        <v>228</v>
      </c>
      <c r="BF68" s="29">
        <f t="shared" si="26"/>
        <v>224.20000000000002</v>
      </c>
      <c r="BG68" s="28">
        <v>20</v>
      </c>
      <c r="BH68" s="29">
        <f t="shared" si="27"/>
        <v>240</v>
      </c>
      <c r="BI68" s="29">
        <f t="shared" si="28"/>
        <v>236</v>
      </c>
      <c r="BJ68" s="28">
        <v>21</v>
      </c>
      <c r="BK68" s="29">
        <f t="shared" si="29"/>
        <v>252</v>
      </c>
      <c r="BL68" s="29">
        <f t="shared" si="30"/>
        <v>247.8</v>
      </c>
      <c r="BM68" s="28">
        <v>22</v>
      </c>
      <c r="BN68" s="29">
        <f t="shared" si="31"/>
        <v>264</v>
      </c>
      <c r="BO68" s="29">
        <f t="shared" si="32"/>
        <v>259.60000000000002</v>
      </c>
      <c r="BP68" s="28">
        <v>23</v>
      </c>
      <c r="BQ68" s="29">
        <f t="shared" si="33"/>
        <v>276</v>
      </c>
      <c r="BR68" s="29">
        <f t="shared" si="34"/>
        <v>271.40000000000003</v>
      </c>
      <c r="BS68" s="28">
        <v>24</v>
      </c>
      <c r="BT68" s="29">
        <f t="shared" si="35"/>
        <v>288</v>
      </c>
      <c r="BU68" s="29">
        <f t="shared" si="36"/>
        <v>283.20000000000005</v>
      </c>
      <c r="BV68" s="28">
        <v>25</v>
      </c>
      <c r="BW68" s="29">
        <f t="shared" si="37"/>
        <v>300</v>
      </c>
      <c r="BX68" s="29">
        <f t="shared" si="38"/>
        <v>295</v>
      </c>
      <c r="BY68" s="28">
        <v>26</v>
      </c>
      <c r="BZ68" s="29">
        <f t="shared" si="39"/>
        <v>312</v>
      </c>
      <c r="CA68" s="29">
        <f t="shared" si="40"/>
        <v>306.8</v>
      </c>
      <c r="CB68" s="28">
        <v>27</v>
      </c>
      <c r="CC68" s="29">
        <f t="shared" si="41"/>
        <v>318.60000000000002</v>
      </c>
      <c r="CD68" s="29">
        <f t="shared" si="42"/>
        <v>318.60000000000002</v>
      </c>
      <c r="CE68" s="28">
        <v>28</v>
      </c>
      <c r="CF68" s="29">
        <f t="shared" si="43"/>
        <v>330.40000000000003</v>
      </c>
      <c r="CG68" s="29">
        <f t="shared" si="44"/>
        <v>330.40000000000003</v>
      </c>
      <c r="CH68" s="28">
        <v>29</v>
      </c>
      <c r="CI68" s="29">
        <f t="shared" si="45"/>
        <v>348</v>
      </c>
      <c r="CJ68" s="29">
        <f t="shared" si="46"/>
        <v>342.20000000000005</v>
      </c>
      <c r="CK68" s="28">
        <v>30</v>
      </c>
      <c r="CL68" s="29">
        <f t="shared" si="47"/>
        <v>354</v>
      </c>
      <c r="CM68" s="29">
        <f t="shared" si="48"/>
        <v>354</v>
      </c>
    </row>
    <row r="69" spans="1:91" s="19" customFormat="1" ht="29" x14ac:dyDescent="0.35">
      <c r="A69" s="19" t="s">
        <v>125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29" x14ac:dyDescent="0.35">
      <c r="A70" s="28" t="s">
        <v>126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49999999999999" customHeight="1" x14ac:dyDescent="0.35">
      <c r="A71" s="19" t="s">
        <v>68</v>
      </c>
      <c r="B71" s="19">
        <v>1</v>
      </c>
      <c r="C71" s="27">
        <v>15</v>
      </c>
      <c r="D71" s="27">
        <v>14.8</v>
      </c>
      <c r="E71" s="19">
        <v>2</v>
      </c>
      <c r="F71" s="27">
        <f t="shared" si="211"/>
        <v>30</v>
      </c>
      <c r="G71" s="27">
        <f t="shared" si="212"/>
        <v>29.6</v>
      </c>
      <c r="H71" s="19">
        <v>3</v>
      </c>
      <c r="I71" s="27">
        <f t="shared" si="213"/>
        <v>45</v>
      </c>
      <c r="J71" s="27">
        <f t="shared" si="214"/>
        <v>44.400000000000006</v>
      </c>
      <c r="K71" s="19">
        <v>4</v>
      </c>
      <c r="L71" s="27">
        <f t="shared" si="215"/>
        <v>60</v>
      </c>
      <c r="M71" s="27">
        <f t="shared" si="216"/>
        <v>59.2</v>
      </c>
      <c r="N71" s="19">
        <v>5</v>
      </c>
      <c r="O71" s="27">
        <f t="shared" si="217"/>
        <v>75</v>
      </c>
      <c r="P71" s="27">
        <f t="shared" si="218"/>
        <v>74</v>
      </c>
      <c r="Q71" s="19">
        <v>6</v>
      </c>
      <c r="R71" s="27">
        <f t="shared" si="219"/>
        <v>90</v>
      </c>
      <c r="S71" s="27">
        <f t="shared" si="220"/>
        <v>88.800000000000011</v>
      </c>
      <c r="T71" s="19">
        <v>7</v>
      </c>
      <c r="U71" s="27">
        <f t="shared" si="221"/>
        <v>105</v>
      </c>
      <c r="V71" s="27">
        <f t="shared" si="222"/>
        <v>103.60000000000001</v>
      </c>
      <c r="W71" s="19">
        <v>8</v>
      </c>
      <c r="X71" s="27">
        <f t="shared" si="223"/>
        <v>120</v>
      </c>
      <c r="Y71" s="27">
        <f t="shared" si="224"/>
        <v>118.4</v>
      </c>
      <c r="Z71" s="19">
        <v>9</v>
      </c>
      <c r="AA71" s="27">
        <f t="shared" si="225"/>
        <v>135</v>
      </c>
      <c r="AB71" s="27">
        <f t="shared" si="226"/>
        <v>133.20000000000002</v>
      </c>
      <c r="AC71" s="19">
        <v>10</v>
      </c>
      <c r="AD71" s="27">
        <f t="shared" si="227"/>
        <v>150</v>
      </c>
      <c r="AE71" s="27">
        <f t="shared" si="228"/>
        <v>148</v>
      </c>
      <c r="AF71" s="19">
        <v>11</v>
      </c>
      <c r="AG71" s="27">
        <f t="shared" si="229"/>
        <v>165</v>
      </c>
      <c r="AH71" s="27">
        <f t="shared" si="230"/>
        <v>162.80000000000001</v>
      </c>
      <c r="AI71" s="19">
        <v>12</v>
      </c>
      <c r="AJ71" s="27">
        <f t="shared" si="231"/>
        <v>180</v>
      </c>
      <c r="AK71" s="27">
        <f t="shared" si="232"/>
        <v>177.60000000000002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192.4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207.20000000000002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222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236.8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251.60000000000002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266.40000000000003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281.2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296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310.8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325.60000000000002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340.40000000000003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355.20000000000005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370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384.8</v>
      </c>
      <c r="CB71" s="19">
        <v>27</v>
      </c>
      <c r="CC71" s="27">
        <f t="shared" ref="CC71:CC74" si="261">D71*27</f>
        <v>399.6</v>
      </c>
      <c r="CD71" s="27">
        <f t="shared" ref="CD71:CD74" si="262">D71*27</f>
        <v>399.6</v>
      </c>
      <c r="CE71" s="19">
        <v>28</v>
      </c>
      <c r="CF71" s="27">
        <f t="shared" ref="CF71:CF74" si="263">D71*28</f>
        <v>414.40000000000003</v>
      </c>
      <c r="CG71" s="27">
        <f t="shared" ref="CG71:CG74" si="264">D71*28</f>
        <v>414.40000000000003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429.20000000000005</v>
      </c>
      <c r="CK71" s="19">
        <v>30</v>
      </c>
      <c r="CL71" s="27">
        <f t="shared" ref="CL71:CL74" si="267">D71*30</f>
        <v>444</v>
      </c>
      <c r="CM71" s="27">
        <f t="shared" ref="CM71:CM74" si="268">D71*30</f>
        <v>444</v>
      </c>
    </row>
    <row r="72" spans="1:91" s="28" customFormat="1" ht="29" x14ac:dyDescent="0.35">
      <c r="A72" s="28" t="s">
        <v>127</v>
      </c>
      <c r="B72" s="28">
        <v>1</v>
      </c>
      <c r="C72" s="29">
        <v>23</v>
      </c>
      <c r="D72" s="29">
        <v>22.5</v>
      </c>
      <c r="E72" s="28">
        <v>2</v>
      </c>
      <c r="F72" s="29">
        <f t="shared" si="211"/>
        <v>46</v>
      </c>
      <c r="G72" s="29">
        <f t="shared" si="212"/>
        <v>45</v>
      </c>
      <c r="H72" s="28">
        <v>3</v>
      </c>
      <c r="I72" s="29">
        <f t="shared" si="213"/>
        <v>69</v>
      </c>
      <c r="J72" s="29">
        <f t="shared" si="214"/>
        <v>67.5</v>
      </c>
      <c r="K72" s="28">
        <v>4</v>
      </c>
      <c r="L72" s="29">
        <f t="shared" si="215"/>
        <v>92</v>
      </c>
      <c r="M72" s="29">
        <f t="shared" si="216"/>
        <v>90</v>
      </c>
      <c r="N72" s="28">
        <v>5</v>
      </c>
      <c r="O72" s="29">
        <f t="shared" si="217"/>
        <v>115</v>
      </c>
      <c r="P72" s="29">
        <f t="shared" si="218"/>
        <v>112.5</v>
      </c>
      <c r="Q72" s="28">
        <v>6</v>
      </c>
      <c r="R72" s="29">
        <f t="shared" si="219"/>
        <v>138</v>
      </c>
      <c r="S72" s="29">
        <f t="shared" si="220"/>
        <v>135</v>
      </c>
      <c r="T72" s="28">
        <v>7</v>
      </c>
      <c r="U72" s="29">
        <f t="shared" si="221"/>
        <v>161</v>
      </c>
      <c r="V72" s="29">
        <f t="shared" si="222"/>
        <v>157.5</v>
      </c>
      <c r="W72" s="28">
        <v>8</v>
      </c>
      <c r="X72" s="29">
        <f t="shared" si="223"/>
        <v>184</v>
      </c>
      <c r="Y72" s="29">
        <f t="shared" si="224"/>
        <v>180</v>
      </c>
      <c r="Z72" s="28">
        <v>9</v>
      </c>
      <c r="AA72" s="29">
        <f t="shared" si="225"/>
        <v>207</v>
      </c>
      <c r="AB72" s="29">
        <f t="shared" si="226"/>
        <v>202.5</v>
      </c>
      <c r="AC72" s="28">
        <v>10</v>
      </c>
      <c r="AD72" s="29">
        <f t="shared" si="227"/>
        <v>230</v>
      </c>
      <c r="AE72" s="29">
        <f t="shared" si="228"/>
        <v>225</v>
      </c>
      <c r="AF72" s="28">
        <v>11</v>
      </c>
      <c r="AG72" s="29">
        <f t="shared" si="229"/>
        <v>253</v>
      </c>
      <c r="AH72" s="29">
        <f t="shared" si="230"/>
        <v>247.5</v>
      </c>
      <c r="AI72" s="28">
        <v>12</v>
      </c>
      <c r="AJ72" s="29">
        <f t="shared" si="231"/>
        <v>276</v>
      </c>
      <c r="AK72" s="29">
        <f t="shared" si="232"/>
        <v>270</v>
      </c>
      <c r="AL72" s="28">
        <v>13</v>
      </c>
      <c r="AM72" s="29">
        <f t="shared" si="233"/>
        <v>299</v>
      </c>
      <c r="AN72" s="29">
        <f t="shared" si="234"/>
        <v>292.5</v>
      </c>
      <c r="AO72" s="28">
        <v>14</v>
      </c>
      <c r="AP72" s="29">
        <f t="shared" si="235"/>
        <v>322</v>
      </c>
      <c r="AQ72" s="29">
        <f t="shared" si="236"/>
        <v>315</v>
      </c>
      <c r="AR72" s="28">
        <v>15</v>
      </c>
      <c r="AS72" s="29">
        <f t="shared" si="237"/>
        <v>345</v>
      </c>
      <c r="AT72" s="29">
        <f t="shared" si="238"/>
        <v>337.5</v>
      </c>
      <c r="AU72" s="28">
        <v>16</v>
      </c>
      <c r="AV72" s="29">
        <f t="shared" si="239"/>
        <v>368</v>
      </c>
      <c r="AW72" s="29">
        <f t="shared" si="240"/>
        <v>360</v>
      </c>
      <c r="AX72" s="28">
        <v>17</v>
      </c>
      <c r="AY72" s="29">
        <f t="shared" si="241"/>
        <v>391</v>
      </c>
      <c r="AZ72" s="29">
        <f t="shared" si="242"/>
        <v>382.5</v>
      </c>
      <c r="BA72" s="28">
        <v>18</v>
      </c>
      <c r="BB72" s="29">
        <f t="shared" si="243"/>
        <v>414</v>
      </c>
      <c r="BC72" s="29">
        <f t="shared" si="244"/>
        <v>405</v>
      </c>
      <c r="BD72" s="28">
        <v>19</v>
      </c>
      <c r="BE72" s="29">
        <f t="shared" si="245"/>
        <v>437</v>
      </c>
      <c r="BF72" s="29">
        <f t="shared" si="246"/>
        <v>427.5</v>
      </c>
      <c r="BG72" s="28">
        <v>20</v>
      </c>
      <c r="BH72" s="29">
        <f t="shared" si="247"/>
        <v>460</v>
      </c>
      <c r="BI72" s="29">
        <f t="shared" si="248"/>
        <v>450</v>
      </c>
      <c r="BJ72" s="28">
        <v>21</v>
      </c>
      <c r="BK72" s="29">
        <f t="shared" si="249"/>
        <v>483</v>
      </c>
      <c r="BL72" s="29">
        <f t="shared" si="250"/>
        <v>472.5</v>
      </c>
      <c r="BM72" s="28">
        <v>22</v>
      </c>
      <c r="BN72" s="29">
        <f t="shared" si="251"/>
        <v>506</v>
      </c>
      <c r="BO72" s="29">
        <f t="shared" si="252"/>
        <v>495</v>
      </c>
      <c r="BP72" s="28">
        <v>23</v>
      </c>
      <c r="BQ72" s="29">
        <f t="shared" si="253"/>
        <v>529</v>
      </c>
      <c r="BR72" s="29">
        <f t="shared" si="254"/>
        <v>517.5</v>
      </c>
      <c r="BS72" s="28">
        <v>24</v>
      </c>
      <c r="BT72" s="29">
        <f t="shared" si="255"/>
        <v>552</v>
      </c>
      <c r="BU72" s="29">
        <f t="shared" si="256"/>
        <v>540</v>
      </c>
      <c r="BV72" s="28">
        <v>25</v>
      </c>
      <c r="BW72" s="29">
        <f t="shared" si="257"/>
        <v>575</v>
      </c>
      <c r="BX72" s="29">
        <f t="shared" si="258"/>
        <v>562.5</v>
      </c>
      <c r="BY72" s="28">
        <v>26</v>
      </c>
      <c r="BZ72" s="29">
        <f t="shared" si="259"/>
        <v>598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667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29" x14ac:dyDescent="0.35">
      <c r="A73" s="19" t="s">
        <v>128</v>
      </c>
      <c r="B73" s="19">
        <v>1</v>
      </c>
      <c r="C73" s="27">
        <v>25.5</v>
      </c>
      <c r="D73" s="27">
        <v>25.25</v>
      </c>
      <c r="E73" s="19">
        <v>2</v>
      </c>
      <c r="F73" s="27">
        <f t="shared" si="211"/>
        <v>51</v>
      </c>
      <c r="G73" s="27">
        <f t="shared" si="212"/>
        <v>50.5</v>
      </c>
      <c r="H73" s="19">
        <v>3</v>
      </c>
      <c r="I73" s="27">
        <f t="shared" si="213"/>
        <v>76.5</v>
      </c>
      <c r="J73" s="27">
        <f t="shared" si="214"/>
        <v>75.75</v>
      </c>
      <c r="K73" s="19">
        <v>4</v>
      </c>
      <c r="L73" s="27">
        <f t="shared" si="215"/>
        <v>102</v>
      </c>
      <c r="M73" s="27">
        <f t="shared" si="216"/>
        <v>101</v>
      </c>
      <c r="N73" s="19">
        <v>5</v>
      </c>
      <c r="O73" s="27">
        <f t="shared" si="217"/>
        <v>127.5</v>
      </c>
      <c r="P73" s="27">
        <f t="shared" si="218"/>
        <v>126.25</v>
      </c>
      <c r="Q73" s="19">
        <v>6</v>
      </c>
      <c r="R73" s="27">
        <f t="shared" si="219"/>
        <v>153</v>
      </c>
      <c r="S73" s="27">
        <f t="shared" si="220"/>
        <v>151.5</v>
      </c>
      <c r="T73" s="19">
        <v>7</v>
      </c>
      <c r="U73" s="27">
        <f t="shared" si="221"/>
        <v>178.5</v>
      </c>
      <c r="V73" s="27">
        <f t="shared" si="222"/>
        <v>176.75</v>
      </c>
      <c r="W73" s="19">
        <v>8</v>
      </c>
      <c r="X73" s="27">
        <f t="shared" si="223"/>
        <v>204</v>
      </c>
      <c r="Y73" s="27">
        <f t="shared" si="224"/>
        <v>202</v>
      </c>
      <c r="Z73" s="19">
        <v>9</v>
      </c>
      <c r="AA73" s="27">
        <f t="shared" si="225"/>
        <v>229.5</v>
      </c>
      <c r="AB73" s="27">
        <f t="shared" si="226"/>
        <v>227.25</v>
      </c>
      <c r="AC73" s="19">
        <v>10</v>
      </c>
      <c r="AD73" s="27">
        <f t="shared" si="227"/>
        <v>255</v>
      </c>
      <c r="AE73" s="27">
        <f t="shared" si="228"/>
        <v>252.5</v>
      </c>
      <c r="AF73" s="19">
        <v>11</v>
      </c>
      <c r="AG73" s="27">
        <f t="shared" si="229"/>
        <v>280.5</v>
      </c>
      <c r="AH73" s="27">
        <f t="shared" si="230"/>
        <v>277.75</v>
      </c>
      <c r="AI73" s="19">
        <v>12</v>
      </c>
      <c r="AJ73" s="27">
        <f t="shared" si="231"/>
        <v>306</v>
      </c>
      <c r="AK73" s="27">
        <f t="shared" si="232"/>
        <v>303</v>
      </c>
      <c r="AL73" s="19">
        <v>13</v>
      </c>
      <c r="AM73" s="27">
        <f t="shared" si="233"/>
        <v>331.5</v>
      </c>
      <c r="AN73" s="27">
        <f t="shared" si="234"/>
        <v>328.25</v>
      </c>
      <c r="AO73" s="19">
        <v>14</v>
      </c>
      <c r="AP73" s="27">
        <f t="shared" si="235"/>
        <v>357</v>
      </c>
      <c r="AQ73" s="27">
        <f t="shared" si="236"/>
        <v>353.5</v>
      </c>
      <c r="AR73" s="19">
        <v>15</v>
      </c>
      <c r="AS73" s="27">
        <f t="shared" si="237"/>
        <v>382.5</v>
      </c>
      <c r="AT73" s="27">
        <f t="shared" si="238"/>
        <v>378.75</v>
      </c>
      <c r="AU73" s="19">
        <v>16</v>
      </c>
      <c r="AV73" s="27">
        <f t="shared" si="239"/>
        <v>408</v>
      </c>
      <c r="AW73" s="27">
        <f t="shared" si="240"/>
        <v>404</v>
      </c>
      <c r="AX73" s="19">
        <v>17</v>
      </c>
      <c r="AY73" s="27">
        <f t="shared" si="241"/>
        <v>433.5</v>
      </c>
      <c r="AZ73" s="27">
        <f t="shared" si="242"/>
        <v>429.25</v>
      </c>
      <c r="BA73" s="19">
        <v>18</v>
      </c>
      <c r="BB73" s="27">
        <f t="shared" si="243"/>
        <v>459</v>
      </c>
      <c r="BC73" s="27">
        <f t="shared" si="244"/>
        <v>454.5</v>
      </c>
      <c r="BD73" s="19">
        <v>19</v>
      </c>
      <c r="BE73" s="27">
        <f t="shared" si="245"/>
        <v>484.5</v>
      </c>
      <c r="BF73" s="27">
        <f t="shared" si="246"/>
        <v>479.75</v>
      </c>
      <c r="BG73" s="19">
        <v>20</v>
      </c>
      <c r="BH73" s="27">
        <f t="shared" si="247"/>
        <v>510</v>
      </c>
      <c r="BI73" s="27">
        <f t="shared" si="248"/>
        <v>505</v>
      </c>
      <c r="BJ73" s="19">
        <v>21</v>
      </c>
      <c r="BK73" s="27">
        <f t="shared" si="249"/>
        <v>535.5</v>
      </c>
      <c r="BL73" s="27">
        <f t="shared" si="250"/>
        <v>530.25</v>
      </c>
      <c r="BM73" s="19">
        <v>22</v>
      </c>
      <c r="BN73" s="27">
        <f t="shared" si="251"/>
        <v>561</v>
      </c>
      <c r="BO73" s="27">
        <f t="shared" si="252"/>
        <v>555.5</v>
      </c>
      <c r="BP73" s="19">
        <v>23</v>
      </c>
      <c r="BQ73" s="27">
        <f t="shared" si="253"/>
        <v>586.5</v>
      </c>
      <c r="BR73" s="27">
        <f t="shared" si="254"/>
        <v>580.75</v>
      </c>
      <c r="BS73" s="19">
        <v>24</v>
      </c>
      <c r="BT73" s="27">
        <f t="shared" si="255"/>
        <v>612</v>
      </c>
      <c r="BU73" s="27">
        <f t="shared" si="256"/>
        <v>606</v>
      </c>
      <c r="BV73" s="19">
        <v>25</v>
      </c>
      <c r="BW73" s="27">
        <f t="shared" si="257"/>
        <v>637.5</v>
      </c>
      <c r="BX73" s="27">
        <f t="shared" si="258"/>
        <v>631.25</v>
      </c>
      <c r="BY73" s="19">
        <v>26</v>
      </c>
      <c r="BZ73" s="27">
        <f t="shared" si="259"/>
        <v>663</v>
      </c>
      <c r="CA73" s="27">
        <f t="shared" si="260"/>
        <v>656.5</v>
      </c>
      <c r="CB73" s="19">
        <v>27</v>
      </c>
      <c r="CC73" s="27">
        <f t="shared" si="261"/>
        <v>681.75</v>
      </c>
      <c r="CD73" s="27">
        <f t="shared" si="262"/>
        <v>681.75</v>
      </c>
      <c r="CE73" s="19">
        <v>28</v>
      </c>
      <c r="CF73" s="27">
        <f t="shared" si="263"/>
        <v>707</v>
      </c>
      <c r="CG73" s="27">
        <f t="shared" si="264"/>
        <v>707</v>
      </c>
      <c r="CH73" s="19">
        <v>29</v>
      </c>
      <c r="CI73" s="27">
        <f t="shared" si="265"/>
        <v>739.5</v>
      </c>
      <c r="CJ73" s="27">
        <f t="shared" si="266"/>
        <v>732.25</v>
      </c>
      <c r="CK73" s="19">
        <v>30</v>
      </c>
      <c r="CL73" s="27">
        <f t="shared" si="267"/>
        <v>757.5</v>
      </c>
      <c r="CM73" s="27">
        <f t="shared" si="268"/>
        <v>757.5</v>
      </c>
    </row>
    <row r="74" spans="1:91" s="28" customFormat="1" ht="20.149999999999999" customHeight="1" x14ac:dyDescent="0.35">
      <c r="A74" s="28" t="s">
        <v>69</v>
      </c>
      <c r="B74" s="28">
        <v>1</v>
      </c>
      <c r="C74" s="29">
        <v>20</v>
      </c>
      <c r="D74" s="29">
        <v>19.25</v>
      </c>
      <c r="E74" s="28">
        <v>2</v>
      </c>
      <c r="F74" s="29">
        <f t="shared" ref="F74:F76" si="269">C74*2</f>
        <v>40</v>
      </c>
      <c r="G74" s="29">
        <f t="shared" ref="G74:G76" si="270">D74*2</f>
        <v>38.5</v>
      </c>
      <c r="H74" s="28">
        <v>3</v>
      </c>
      <c r="I74" s="29">
        <f t="shared" ref="I74:I76" si="271">C74*3</f>
        <v>60</v>
      </c>
      <c r="J74" s="29">
        <f t="shared" ref="J74:J76" si="272">D74*3</f>
        <v>57.75</v>
      </c>
      <c r="K74" s="28">
        <v>4</v>
      </c>
      <c r="L74" s="29">
        <f t="shared" ref="L74:L76" si="273">C74*4</f>
        <v>80</v>
      </c>
      <c r="M74" s="29">
        <f t="shared" ref="M74:M76" si="274">D74*4</f>
        <v>77</v>
      </c>
      <c r="N74" s="28">
        <v>5</v>
      </c>
      <c r="O74" s="29">
        <f t="shared" ref="O74:O76" si="275">C74*5</f>
        <v>100</v>
      </c>
      <c r="P74" s="29">
        <f t="shared" ref="P74:P76" si="276">D74*5</f>
        <v>96.25</v>
      </c>
      <c r="Q74" s="28">
        <v>6</v>
      </c>
      <c r="R74" s="29">
        <f t="shared" ref="R74:R76" si="277">C74*6</f>
        <v>120</v>
      </c>
      <c r="S74" s="29">
        <f t="shared" ref="S74:S76" si="278">D74*6</f>
        <v>115.5</v>
      </c>
      <c r="T74" s="28">
        <v>7</v>
      </c>
      <c r="U74" s="29">
        <f t="shared" ref="U74:U76" si="279">C74*7</f>
        <v>140</v>
      </c>
      <c r="V74" s="29">
        <f t="shared" ref="V74:V76" si="280">D74*7</f>
        <v>134.75</v>
      </c>
      <c r="W74" s="28">
        <v>8</v>
      </c>
      <c r="X74" s="29">
        <f t="shared" ref="X74:X76" si="281">C74*8</f>
        <v>160</v>
      </c>
      <c r="Y74" s="29">
        <f t="shared" ref="Y74:Y76" si="282">D74*8</f>
        <v>154</v>
      </c>
      <c r="Z74" s="28">
        <v>9</v>
      </c>
      <c r="AA74" s="29">
        <f t="shared" ref="AA74:AA76" si="283">C74*9</f>
        <v>180</v>
      </c>
      <c r="AB74" s="29">
        <f t="shared" ref="AB74:AB76" si="284">D74*9</f>
        <v>173.25</v>
      </c>
      <c r="AC74" s="28">
        <v>10</v>
      </c>
      <c r="AD74" s="29">
        <f t="shared" ref="AD74:AD76" si="285">C74*10</f>
        <v>200</v>
      </c>
      <c r="AE74" s="29">
        <f t="shared" ref="AE74:AE76" si="286">D74*10</f>
        <v>192.5</v>
      </c>
      <c r="AF74" s="28">
        <v>11</v>
      </c>
      <c r="AG74" s="29">
        <f t="shared" si="229"/>
        <v>220</v>
      </c>
      <c r="AH74" s="29">
        <f t="shared" si="230"/>
        <v>211.75</v>
      </c>
      <c r="AI74" s="28">
        <v>12</v>
      </c>
      <c r="AJ74" s="29">
        <f t="shared" si="231"/>
        <v>240</v>
      </c>
      <c r="AK74" s="29">
        <f t="shared" si="232"/>
        <v>231</v>
      </c>
      <c r="AL74" s="28">
        <v>13</v>
      </c>
      <c r="AM74" s="29">
        <f t="shared" si="233"/>
        <v>260</v>
      </c>
      <c r="AN74" s="29">
        <f t="shared" si="234"/>
        <v>250.25</v>
      </c>
      <c r="AO74" s="28">
        <v>14</v>
      </c>
      <c r="AP74" s="29">
        <f t="shared" si="235"/>
        <v>280</v>
      </c>
      <c r="AQ74" s="29">
        <f t="shared" si="236"/>
        <v>269.5</v>
      </c>
      <c r="AR74" s="28">
        <v>15</v>
      </c>
      <c r="AS74" s="29">
        <f t="shared" si="237"/>
        <v>300</v>
      </c>
      <c r="AT74" s="29">
        <f t="shared" si="238"/>
        <v>288.75</v>
      </c>
      <c r="AU74" s="28">
        <v>16</v>
      </c>
      <c r="AV74" s="29">
        <f t="shared" si="239"/>
        <v>320</v>
      </c>
      <c r="AW74" s="29">
        <f t="shared" si="240"/>
        <v>308</v>
      </c>
      <c r="AX74" s="28">
        <v>17</v>
      </c>
      <c r="AY74" s="29">
        <f t="shared" si="241"/>
        <v>340</v>
      </c>
      <c r="AZ74" s="29">
        <f t="shared" si="242"/>
        <v>327.25</v>
      </c>
      <c r="BA74" s="28">
        <v>18</v>
      </c>
      <c r="BB74" s="29">
        <f t="shared" si="243"/>
        <v>360</v>
      </c>
      <c r="BC74" s="29">
        <f t="shared" si="244"/>
        <v>346.5</v>
      </c>
      <c r="BD74" s="28">
        <v>19</v>
      </c>
      <c r="BE74" s="29">
        <f t="shared" si="245"/>
        <v>380</v>
      </c>
      <c r="BF74" s="29">
        <f t="shared" si="246"/>
        <v>365.75</v>
      </c>
      <c r="BG74" s="28">
        <v>20</v>
      </c>
      <c r="BH74" s="29">
        <f t="shared" si="247"/>
        <v>400</v>
      </c>
      <c r="BI74" s="29">
        <f t="shared" si="248"/>
        <v>385</v>
      </c>
      <c r="BJ74" s="28">
        <v>21</v>
      </c>
      <c r="BK74" s="29">
        <f t="shared" si="249"/>
        <v>420</v>
      </c>
      <c r="BL74" s="29">
        <f t="shared" si="250"/>
        <v>404.25</v>
      </c>
      <c r="BM74" s="28">
        <v>22</v>
      </c>
      <c r="BN74" s="29">
        <f t="shared" si="251"/>
        <v>440</v>
      </c>
      <c r="BO74" s="29">
        <f t="shared" si="252"/>
        <v>423.5</v>
      </c>
      <c r="BP74" s="28">
        <v>23</v>
      </c>
      <c r="BQ74" s="29">
        <f t="shared" si="253"/>
        <v>460</v>
      </c>
      <c r="BR74" s="29">
        <f t="shared" si="254"/>
        <v>442.75</v>
      </c>
      <c r="BS74" s="28">
        <v>24</v>
      </c>
      <c r="BT74" s="29">
        <f t="shared" si="255"/>
        <v>480</v>
      </c>
      <c r="BU74" s="29">
        <f t="shared" si="256"/>
        <v>462</v>
      </c>
      <c r="BV74" s="28">
        <v>25</v>
      </c>
      <c r="BW74" s="29">
        <f t="shared" si="257"/>
        <v>500</v>
      </c>
      <c r="BX74" s="29">
        <f t="shared" si="258"/>
        <v>481.25</v>
      </c>
      <c r="BY74" s="28">
        <v>26</v>
      </c>
      <c r="BZ74" s="29">
        <f t="shared" si="259"/>
        <v>520</v>
      </c>
      <c r="CA74" s="29">
        <f t="shared" si="260"/>
        <v>500.5</v>
      </c>
      <c r="CB74" s="28">
        <v>27</v>
      </c>
      <c r="CC74" s="29">
        <f t="shared" si="261"/>
        <v>519.75</v>
      </c>
      <c r="CD74" s="29">
        <f t="shared" si="262"/>
        <v>519.75</v>
      </c>
      <c r="CE74" s="28">
        <v>28</v>
      </c>
      <c r="CF74" s="29">
        <f t="shared" si="263"/>
        <v>539</v>
      </c>
      <c r="CG74" s="29">
        <f t="shared" si="264"/>
        <v>539</v>
      </c>
      <c r="CH74" s="28">
        <v>29</v>
      </c>
      <c r="CI74" s="29">
        <f t="shared" si="265"/>
        <v>580</v>
      </c>
      <c r="CJ74" s="29">
        <f t="shared" si="266"/>
        <v>558.25</v>
      </c>
      <c r="CK74" s="28">
        <v>30</v>
      </c>
      <c r="CL74" s="29">
        <f t="shared" si="267"/>
        <v>577.5</v>
      </c>
      <c r="CM74" s="29">
        <f t="shared" si="268"/>
        <v>577.5</v>
      </c>
    </row>
    <row r="75" spans="1:91" s="19" customFormat="1" ht="29" x14ac:dyDescent="0.35">
      <c r="A75" s="19" t="s">
        <v>129</v>
      </c>
      <c r="B75" s="19">
        <v>1</v>
      </c>
      <c r="C75" s="27">
        <v>28</v>
      </c>
      <c r="D75" s="27">
        <v>27</v>
      </c>
      <c r="E75" s="19">
        <v>2</v>
      </c>
      <c r="F75" s="27">
        <f t="shared" si="269"/>
        <v>56</v>
      </c>
      <c r="G75" s="27">
        <f t="shared" si="270"/>
        <v>54</v>
      </c>
      <c r="H75" s="19">
        <v>3</v>
      </c>
      <c r="I75" s="27">
        <f t="shared" si="271"/>
        <v>84</v>
      </c>
      <c r="J75" s="27">
        <f t="shared" si="272"/>
        <v>81</v>
      </c>
      <c r="K75" s="19">
        <v>4</v>
      </c>
      <c r="L75" s="27">
        <f t="shared" si="273"/>
        <v>112</v>
      </c>
      <c r="M75" s="27">
        <f t="shared" si="274"/>
        <v>108</v>
      </c>
      <c r="N75" s="19">
        <v>5</v>
      </c>
      <c r="O75" s="27">
        <f t="shared" si="275"/>
        <v>140</v>
      </c>
      <c r="P75" s="27">
        <f t="shared" si="276"/>
        <v>135</v>
      </c>
      <c r="Q75" s="19">
        <v>6</v>
      </c>
      <c r="R75" s="27">
        <f t="shared" si="277"/>
        <v>168</v>
      </c>
      <c r="S75" s="27">
        <f t="shared" si="278"/>
        <v>162</v>
      </c>
      <c r="T75" s="19">
        <v>7</v>
      </c>
      <c r="U75" s="27">
        <f t="shared" si="279"/>
        <v>196</v>
      </c>
      <c r="V75" s="27">
        <f t="shared" si="280"/>
        <v>189</v>
      </c>
      <c r="W75" s="19">
        <v>8</v>
      </c>
      <c r="X75" s="27">
        <f t="shared" si="281"/>
        <v>224</v>
      </c>
      <c r="Y75" s="27">
        <f t="shared" si="282"/>
        <v>216</v>
      </c>
      <c r="Z75" s="19">
        <v>9</v>
      </c>
      <c r="AA75" s="27">
        <f t="shared" si="283"/>
        <v>252</v>
      </c>
      <c r="AB75" s="27">
        <f t="shared" si="284"/>
        <v>243</v>
      </c>
      <c r="AC75" s="19">
        <v>10</v>
      </c>
      <c r="AD75" s="27">
        <f t="shared" si="285"/>
        <v>280</v>
      </c>
      <c r="AE75" s="27">
        <f t="shared" si="286"/>
        <v>270</v>
      </c>
      <c r="AF75" s="19">
        <v>11</v>
      </c>
      <c r="AG75" s="27">
        <f t="shared" si="229"/>
        <v>308</v>
      </c>
      <c r="AH75" s="27">
        <f t="shared" si="230"/>
        <v>297</v>
      </c>
      <c r="AI75" s="19">
        <v>12</v>
      </c>
      <c r="AJ75" s="27">
        <f t="shared" si="231"/>
        <v>336</v>
      </c>
      <c r="AK75" s="27">
        <f t="shared" si="232"/>
        <v>324</v>
      </c>
      <c r="AL75" s="19">
        <v>13</v>
      </c>
      <c r="AM75" s="27">
        <f>C75*13</f>
        <v>364</v>
      </c>
      <c r="AN75" s="27">
        <f>D75*13</f>
        <v>351</v>
      </c>
      <c r="AO75" s="19">
        <v>14</v>
      </c>
      <c r="AP75" s="27">
        <f>C75*14</f>
        <v>392</v>
      </c>
      <c r="AQ75" s="27">
        <f>D75*14</f>
        <v>378</v>
      </c>
      <c r="AR75" s="19">
        <v>15</v>
      </c>
      <c r="AS75" s="27">
        <f>C75*15</f>
        <v>420</v>
      </c>
      <c r="AT75" s="27">
        <f>D75*15</f>
        <v>405</v>
      </c>
      <c r="AU75" s="19">
        <v>16</v>
      </c>
      <c r="AV75" s="27">
        <f>C75*16</f>
        <v>448</v>
      </c>
      <c r="AW75" s="27">
        <f>D75*16</f>
        <v>432</v>
      </c>
      <c r="AX75" s="19">
        <v>17</v>
      </c>
      <c r="AY75" s="27">
        <f>C75*17</f>
        <v>476</v>
      </c>
      <c r="AZ75" s="27">
        <f>D75*17</f>
        <v>459</v>
      </c>
      <c r="BA75" s="19">
        <v>18</v>
      </c>
      <c r="BB75" s="27">
        <f>C75*18</f>
        <v>504</v>
      </c>
      <c r="BC75" s="27">
        <f>D75*18</f>
        <v>486</v>
      </c>
      <c r="BD75" s="19">
        <v>19</v>
      </c>
      <c r="BE75" s="27">
        <f>C75*19</f>
        <v>532</v>
      </c>
      <c r="BF75" s="27">
        <f>D75*19</f>
        <v>513</v>
      </c>
      <c r="BG75" s="19">
        <v>20</v>
      </c>
      <c r="BH75" s="27">
        <f>C75*20</f>
        <v>560</v>
      </c>
      <c r="BI75" s="27">
        <f>D75*20</f>
        <v>540</v>
      </c>
      <c r="BJ75" s="19">
        <v>21</v>
      </c>
      <c r="BK75" s="27">
        <f>C75*21</f>
        <v>588</v>
      </c>
      <c r="BL75" s="27">
        <f>D75*21</f>
        <v>567</v>
      </c>
      <c r="BM75" s="19">
        <v>22</v>
      </c>
      <c r="BN75" s="27">
        <f>C75*22</f>
        <v>616</v>
      </c>
      <c r="BO75" s="27">
        <f>D75*22</f>
        <v>594</v>
      </c>
      <c r="BP75" s="19">
        <v>23</v>
      </c>
      <c r="BQ75" s="27">
        <f>C75*23</f>
        <v>644</v>
      </c>
      <c r="BR75" s="27">
        <f>D75*23</f>
        <v>621</v>
      </c>
      <c r="BS75" s="19">
        <v>24</v>
      </c>
      <c r="BT75" s="27">
        <f>C75*24</f>
        <v>672</v>
      </c>
      <c r="BU75" s="27">
        <f>D75*24</f>
        <v>648</v>
      </c>
      <c r="BV75" s="19">
        <v>25</v>
      </c>
      <c r="BW75" s="27">
        <f>C75*25</f>
        <v>700</v>
      </c>
      <c r="BX75" s="27">
        <f>D75*25</f>
        <v>675</v>
      </c>
      <c r="BY75" s="19">
        <v>26</v>
      </c>
      <c r="BZ75" s="27">
        <f>C75*26</f>
        <v>728</v>
      </c>
      <c r="CA75" s="27">
        <f>D75*26</f>
        <v>702</v>
      </c>
      <c r="CB75" s="19">
        <v>27</v>
      </c>
      <c r="CC75" s="27">
        <f>D75*27</f>
        <v>729</v>
      </c>
      <c r="CD75" s="27">
        <f>D75*27</f>
        <v>729</v>
      </c>
      <c r="CE75" s="19">
        <v>28</v>
      </c>
      <c r="CF75" s="27">
        <f>D75*28</f>
        <v>756</v>
      </c>
      <c r="CG75" s="27">
        <f>D75*28</f>
        <v>756</v>
      </c>
      <c r="CH75" s="19">
        <v>29</v>
      </c>
      <c r="CI75" s="27">
        <f>C75*29</f>
        <v>812</v>
      </c>
      <c r="CJ75" s="27">
        <f>D75*29</f>
        <v>783</v>
      </c>
      <c r="CK75" s="19">
        <v>30</v>
      </c>
      <c r="CL75" s="27">
        <f>D75*30</f>
        <v>810</v>
      </c>
      <c r="CM75" s="27">
        <f>D75*30</f>
        <v>810</v>
      </c>
    </row>
    <row r="76" spans="1:91" s="28" customFormat="1" ht="29" x14ac:dyDescent="0.35">
      <c r="A76" s="28" t="s">
        <v>130</v>
      </c>
      <c r="B76" s="28">
        <v>1</v>
      </c>
      <c r="C76" s="29">
        <v>30</v>
      </c>
      <c r="D76" s="29">
        <v>29</v>
      </c>
      <c r="E76" s="28">
        <v>2</v>
      </c>
      <c r="F76" s="29">
        <f t="shared" si="269"/>
        <v>60</v>
      </c>
      <c r="G76" s="29">
        <f t="shared" si="270"/>
        <v>58</v>
      </c>
      <c r="H76" s="28">
        <v>3</v>
      </c>
      <c r="I76" s="29">
        <f t="shared" si="271"/>
        <v>90</v>
      </c>
      <c r="J76" s="29">
        <f t="shared" si="272"/>
        <v>87</v>
      </c>
      <c r="K76" s="28">
        <v>4</v>
      </c>
      <c r="L76" s="29">
        <f t="shared" si="273"/>
        <v>120</v>
      </c>
      <c r="M76" s="29">
        <f t="shared" si="274"/>
        <v>116</v>
      </c>
      <c r="N76" s="28">
        <v>5</v>
      </c>
      <c r="O76" s="29">
        <f t="shared" si="275"/>
        <v>150</v>
      </c>
      <c r="P76" s="29">
        <f t="shared" si="276"/>
        <v>145</v>
      </c>
      <c r="Q76" s="28">
        <v>6</v>
      </c>
      <c r="R76" s="29">
        <f t="shared" si="277"/>
        <v>180</v>
      </c>
      <c r="S76" s="29">
        <f t="shared" si="278"/>
        <v>174</v>
      </c>
      <c r="T76" s="28">
        <v>7</v>
      </c>
      <c r="U76" s="29">
        <f t="shared" si="279"/>
        <v>210</v>
      </c>
      <c r="V76" s="29">
        <f t="shared" si="280"/>
        <v>203</v>
      </c>
      <c r="W76" s="28">
        <v>8</v>
      </c>
      <c r="X76" s="29">
        <f t="shared" si="281"/>
        <v>240</v>
      </c>
      <c r="Y76" s="29">
        <f t="shared" si="282"/>
        <v>232</v>
      </c>
      <c r="Z76" s="28">
        <v>9</v>
      </c>
      <c r="AA76" s="29">
        <f t="shared" si="283"/>
        <v>270</v>
      </c>
      <c r="AB76" s="29">
        <f t="shared" si="284"/>
        <v>261</v>
      </c>
      <c r="AC76" s="28">
        <v>10</v>
      </c>
      <c r="AD76" s="29">
        <f t="shared" si="285"/>
        <v>300</v>
      </c>
      <c r="AE76" s="29">
        <f t="shared" si="286"/>
        <v>290</v>
      </c>
      <c r="AF76" s="28">
        <v>11</v>
      </c>
      <c r="AG76" s="29">
        <f t="shared" si="229"/>
        <v>330</v>
      </c>
      <c r="AH76" s="29">
        <f t="shared" si="230"/>
        <v>319</v>
      </c>
      <c r="AI76" s="28">
        <v>12</v>
      </c>
      <c r="AJ76" s="29">
        <f t="shared" si="231"/>
        <v>360</v>
      </c>
      <c r="AK76" s="29">
        <f t="shared" si="232"/>
        <v>348</v>
      </c>
      <c r="AL76" s="28">
        <v>13</v>
      </c>
      <c r="AM76" s="29">
        <f>C76*13</f>
        <v>390</v>
      </c>
      <c r="AN76" s="29">
        <f>D76*13</f>
        <v>377</v>
      </c>
      <c r="AO76" s="28">
        <v>14</v>
      </c>
      <c r="AP76" s="29">
        <f>C76*14</f>
        <v>420</v>
      </c>
      <c r="AQ76" s="29">
        <f>D76*14</f>
        <v>406</v>
      </c>
      <c r="AR76" s="28">
        <v>15</v>
      </c>
      <c r="AS76" s="29">
        <f>C76*15</f>
        <v>450</v>
      </c>
      <c r="AT76" s="29">
        <f>D76*15</f>
        <v>435</v>
      </c>
      <c r="AU76" s="28">
        <v>16</v>
      </c>
      <c r="AV76" s="29">
        <f>C76*16</f>
        <v>480</v>
      </c>
      <c r="AW76" s="29">
        <f>D76*16</f>
        <v>464</v>
      </c>
      <c r="AX76" s="28">
        <v>17</v>
      </c>
      <c r="AY76" s="29">
        <f>C76*17</f>
        <v>510</v>
      </c>
      <c r="AZ76" s="29">
        <f>D76*17</f>
        <v>493</v>
      </c>
      <c r="BA76" s="28">
        <v>18</v>
      </c>
      <c r="BB76" s="29">
        <f>C76*18</f>
        <v>540</v>
      </c>
      <c r="BC76" s="29">
        <f>D76*18</f>
        <v>522</v>
      </c>
      <c r="BD76" s="28">
        <v>19</v>
      </c>
      <c r="BE76" s="29">
        <f>C76*19</f>
        <v>570</v>
      </c>
      <c r="BF76" s="29">
        <f>D76*19</f>
        <v>551</v>
      </c>
      <c r="BG76" s="28">
        <v>20</v>
      </c>
      <c r="BH76" s="29">
        <f>C76*20</f>
        <v>600</v>
      </c>
      <c r="BI76" s="29">
        <f>D76*20</f>
        <v>580</v>
      </c>
      <c r="BJ76" s="28">
        <v>21</v>
      </c>
      <c r="BK76" s="29">
        <f>C76*21</f>
        <v>630</v>
      </c>
      <c r="BL76" s="29">
        <f>D76*21</f>
        <v>609</v>
      </c>
      <c r="BM76" s="28">
        <v>22</v>
      </c>
      <c r="BN76" s="29">
        <f>C76*22</f>
        <v>660</v>
      </c>
      <c r="BO76" s="29">
        <f>D76*22</f>
        <v>638</v>
      </c>
      <c r="BP76" s="28">
        <v>23</v>
      </c>
      <c r="BQ76" s="29">
        <f>C76*23</f>
        <v>690</v>
      </c>
      <c r="BR76" s="29">
        <f>D76*23</f>
        <v>667</v>
      </c>
      <c r="BS76" s="28">
        <v>24</v>
      </c>
      <c r="BT76" s="29">
        <f>C76*24</f>
        <v>720</v>
      </c>
      <c r="BU76" s="29">
        <f>D76*24</f>
        <v>696</v>
      </c>
      <c r="BV76" s="28">
        <v>25</v>
      </c>
      <c r="BW76" s="29">
        <f>C76*25</f>
        <v>750</v>
      </c>
      <c r="BX76" s="29">
        <f>D76*25</f>
        <v>725</v>
      </c>
      <c r="BY76" s="28">
        <v>26</v>
      </c>
      <c r="BZ76" s="29">
        <f>C76*26</f>
        <v>780</v>
      </c>
      <c r="CA76" s="29">
        <f>D76*26</f>
        <v>754</v>
      </c>
      <c r="CB76" s="28">
        <v>27</v>
      </c>
      <c r="CC76" s="29">
        <f>D76*27</f>
        <v>783</v>
      </c>
      <c r="CD76" s="29">
        <f>D76*27</f>
        <v>783</v>
      </c>
      <c r="CE76" s="28">
        <v>28</v>
      </c>
      <c r="CF76" s="29">
        <f>D76*28</f>
        <v>812</v>
      </c>
      <c r="CG76" s="29">
        <f>D76*28</f>
        <v>812</v>
      </c>
      <c r="CH76" s="28">
        <v>29</v>
      </c>
      <c r="CI76" s="29">
        <f>C76*29</f>
        <v>870</v>
      </c>
      <c r="CJ76" s="29">
        <f>D76*29</f>
        <v>841</v>
      </c>
      <c r="CK76" s="28">
        <v>30</v>
      </c>
      <c r="CL76" s="29">
        <f>D76*30</f>
        <v>870</v>
      </c>
      <c r="CM76" s="29">
        <f>D76*30</f>
        <v>870</v>
      </c>
    </row>
    <row r="77" spans="1:91" s="14" customFormat="1" ht="20.149999999999999" customHeight="1" x14ac:dyDescent="0.35">
      <c r="A77" s="19" t="s">
        <v>153</v>
      </c>
      <c r="B77" s="19">
        <v>1</v>
      </c>
      <c r="C77" s="27">
        <v>23</v>
      </c>
      <c r="D77" s="27">
        <v>22.75</v>
      </c>
      <c r="E77" s="19">
        <v>2</v>
      </c>
      <c r="F77" s="27">
        <f t="shared" si="0"/>
        <v>46</v>
      </c>
      <c r="G77" s="27">
        <f t="shared" si="0"/>
        <v>45.5</v>
      </c>
      <c r="H77" s="19">
        <v>3</v>
      </c>
      <c r="I77" s="27">
        <f t="shared" si="1"/>
        <v>69</v>
      </c>
      <c r="J77" s="27">
        <f t="shared" si="1"/>
        <v>68.25</v>
      </c>
      <c r="K77" s="19">
        <v>4</v>
      </c>
      <c r="L77" s="27">
        <f t="shared" si="2"/>
        <v>92</v>
      </c>
      <c r="M77" s="27">
        <f t="shared" si="2"/>
        <v>91</v>
      </c>
      <c r="N77" s="19">
        <v>5</v>
      </c>
      <c r="O77" s="27">
        <f t="shared" si="3"/>
        <v>115</v>
      </c>
      <c r="P77" s="27">
        <f t="shared" si="3"/>
        <v>113.75</v>
      </c>
      <c r="Q77" s="19">
        <v>6</v>
      </c>
      <c r="R77" s="27">
        <f t="shared" si="4"/>
        <v>138</v>
      </c>
      <c r="S77" s="27">
        <f t="shared" si="4"/>
        <v>136.5</v>
      </c>
      <c r="T77" s="19">
        <v>7</v>
      </c>
      <c r="U77" s="27">
        <f t="shared" si="5"/>
        <v>161</v>
      </c>
      <c r="V77" s="27">
        <f t="shared" si="5"/>
        <v>159.25</v>
      </c>
      <c r="W77" s="19">
        <v>8</v>
      </c>
      <c r="X77" s="27">
        <f t="shared" si="6"/>
        <v>184</v>
      </c>
      <c r="Y77" s="27">
        <f t="shared" si="6"/>
        <v>182</v>
      </c>
      <c r="Z77" s="19">
        <v>9</v>
      </c>
      <c r="AA77" s="27">
        <f t="shared" si="7"/>
        <v>207</v>
      </c>
      <c r="AB77" s="27">
        <f t="shared" si="7"/>
        <v>204.75</v>
      </c>
      <c r="AC77" s="19">
        <v>10</v>
      </c>
      <c r="AD77" s="27">
        <f t="shared" si="8"/>
        <v>230</v>
      </c>
      <c r="AE77" s="27">
        <f t="shared" si="8"/>
        <v>227.5</v>
      </c>
      <c r="AF77" s="19">
        <v>11</v>
      </c>
      <c r="AG77" s="27">
        <f t="shared" si="229"/>
        <v>253</v>
      </c>
      <c r="AH77" s="27">
        <f t="shared" si="230"/>
        <v>250.25</v>
      </c>
      <c r="AI77" s="19">
        <v>12</v>
      </c>
      <c r="AJ77" s="27">
        <f t="shared" si="231"/>
        <v>276</v>
      </c>
      <c r="AK77" s="27">
        <f t="shared" si="232"/>
        <v>273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295.75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318.5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341.25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364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386.75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409.5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432.25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455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477.75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500.5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523.25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546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568.75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591.5</v>
      </c>
      <c r="CB77" s="19">
        <v>27</v>
      </c>
      <c r="CC77" s="27">
        <f t="shared" ref="CC77:CC85" si="315">D77*27</f>
        <v>614.25</v>
      </c>
      <c r="CD77" s="27">
        <f t="shared" ref="CD77:CD85" si="316">D77*27</f>
        <v>614.25</v>
      </c>
      <c r="CE77" s="19">
        <v>28</v>
      </c>
      <c r="CF77" s="27">
        <f t="shared" ref="CF77:CF85" si="317">D77*28</f>
        <v>637</v>
      </c>
      <c r="CG77" s="27">
        <f t="shared" ref="CG77:CG85" si="318">D77*28</f>
        <v>637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659.75</v>
      </c>
      <c r="CK77" s="19">
        <v>30</v>
      </c>
      <c r="CL77" s="27">
        <f t="shared" ref="CL77:CL85" si="321">D77*30</f>
        <v>682.5</v>
      </c>
      <c r="CM77" s="27">
        <f t="shared" ref="CM77:CM85" si="322">D77*30</f>
        <v>682.5</v>
      </c>
    </row>
    <row r="78" spans="1:91" s="28" customFormat="1" ht="29" x14ac:dyDescent="0.35">
      <c r="A78" s="28" t="s">
        <v>152</v>
      </c>
      <c r="B78" s="28">
        <v>1</v>
      </c>
      <c r="C78" s="29">
        <v>35</v>
      </c>
      <c r="D78" s="29">
        <v>34.5</v>
      </c>
      <c r="E78" s="28">
        <v>2</v>
      </c>
      <c r="F78" s="29">
        <f t="shared" si="0"/>
        <v>70</v>
      </c>
      <c r="G78" s="29">
        <f t="shared" si="0"/>
        <v>69</v>
      </c>
      <c r="H78" s="28">
        <v>3</v>
      </c>
      <c r="I78" s="29">
        <f t="shared" si="1"/>
        <v>105</v>
      </c>
      <c r="J78" s="29">
        <f t="shared" si="1"/>
        <v>103.5</v>
      </c>
      <c r="K78" s="28">
        <v>4</v>
      </c>
      <c r="L78" s="29">
        <f t="shared" si="2"/>
        <v>140</v>
      </c>
      <c r="M78" s="29">
        <f t="shared" si="2"/>
        <v>138</v>
      </c>
      <c r="N78" s="28">
        <v>5</v>
      </c>
      <c r="O78" s="29">
        <f t="shared" si="3"/>
        <v>175</v>
      </c>
      <c r="P78" s="29">
        <f t="shared" si="3"/>
        <v>172.5</v>
      </c>
      <c r="Q78" s="28">
        <v>6</v>
      </c>
      <c r="R78" s="29">
        <f t="shared" si="4"/>
        <v>210</v>
      </c>
      <c r="S78" s="29">
        <f t="shared" si="4"/>
        <v>207</v>
      </c>
      <c r="T78" s="28">
        <v>7</v>
      </c>
      <c r="U78" s="29">
        <f t="shared" si="5"/>
        <v>245</v>
      </c>
      <c r="V78" s="29">
        <f t="shared" si="5"/>
        <v>241.5</v>
      </c>
      <c r="W78" s="28">
        <v>8</v>
      </c>
      <c r="X78" s="29">
        <f t="shared" si="6"/>
        <v>280</v>
      </c>
      <c r="Y78" s="29">
        <f t="shared" si="6"/>
        <v>276</v>
      </c>
      <c r="Z78" s="28">
        <v>9</v>
      </c>
      <c r="AA78" s="29">
        <f t="shared" si="7"/>
        <v>315</v>
      </c>
      <c r="AB78" s="29">
        <f t="shared" si="7"/>
        <v>310.5</v>
      </c>
      <c r="AC78" s="28">
        <v>10</v>
      </c>
      <c r="AD78" s="29">
        <f t="shared" si="8"/>
        <v>350</v>
      </c>
      <c r="AE78" s="29">
        <f t="shared" si="8"/>
        <v>345</v>
      </c>
      <c r="AF78" s="28">
        <v>11</v>
      </c>
      <c r="AG78" s="29">
        <f t="shared" si="229"/>
        <v>385</v>
      </c>
      <c r="AH78" s="29">
        <f t="shared" si="230"/>
        <v>379.5</v>
      </c>
      <c r="AI78" s="28">
        <v>12</v>
      </c>
      <c r="AJ78" s="29">
        <f t="shared" si="231"/>
        <v>420</v>
      </c>
      <c r="AK78" s="29">
        <f t="shared" si="232"/>
        <v>414</v>
      </c>
      <c r="AL78" s="28">
        <v>13</v>
      </c>
      <c r="AM78" s="29">
        <f t="shared" si="287"/>
        <v>455</v>
      </c>
      <c r="AN78" s="29">
        <f t="shared" si="288"/>
        <v>448.5</v>
      </c>
      <c r="AO78" s="28">
        <v>14</v>
      </c>
      <c r="AP78" s="29">
        <f t="shared" si="289"/>
        <v>490</v>
      </c>
      <c r="AQ78" s="29">
        <f t="shared" si="290"/>
        <v>483</v>
      </c>
      <c r="AR78" s="28">
        <v>15</v>
      </c>
      <c r="AS78" s="29">
        <f t="shared" si="291"/>
        <v>525</v>
      </c>
      <c r="AT78" s="29">
        <f t="shared" si="292"/>
        <v>517.5</v>
      </c>
      <c r="AU78" s="28">
        <v>16</v>
      </c>
      <c r="AV78" s="29">
        <f t="shared" si="293"/>
        <v>560</v>
      </c>
      <c r="AW78" s="29">
        <f t="shared" si="294"/>
        <v>552</v>
      </c>
      <c r="AX78" s="28">
        <v>17</v>
      </c>
      <c r="AY78" s="29">
        <f t="shared" si="295"/>
        <v>595</v>
      </c>
      <c r="AZ78" s="29">
        <f t="shared" si="296"/>
        <v>586.5</v>
      </c>
      <c r="BA78" s="28">
        <v>18</v>
      </c>
      <c r="BB78" s="29">
        <f t="shared" si="297"/>
        <v>630</v>
      </c>
      <c r="BC78" s="29">
        <f t="shared" si="298"/>
        <v>621</v>
      </c>
      <c r="BD78" s="28">
        <v>19</v>
      </c>
      <c r="BE78" s="29">
        <f t="shared" si="299"/>
        <v>665</v>
      </c>
      <c r="BF78" s="29">
        <f t="shared" si="300"/>
        <v>655.5</v>
      </c>
      <c r="BG78" s="28">
        <v>20</v>
      </c>
      <c r="BH78" s="29">
        <f t="shared" si="301"/>
        <v>700</v>
      </c>
      <c r="BI78" s="29">
        <f t="shared" si="302"/>
        <v>690</v>
      </c>
      <c r="BJ78" s="28">
        <v>21</v>
      </c>
      <c r="BK78" s="29">
        <f t="shared" si="303"/>
        <v>735</v>
      </c>
      <c r="BL78" s="29">
        <f t="shared" si="304"/>
        <v>724.5</v>
      </c>
      <c r="BM78" s="28">
        <v>22</v>
      </c>
      <c r="BN78" s="29">
        <f t="shared" si="305"/>
        <v>770</v>
      </c>
      <c r="BO78" s="29">
        <f t="shared" si="306"/>
        <v>759</v>
      </c>
      <c r="BP78" s="28">
        <v>23</v>
      </c>
      <c r="BQ78" s="29">
        <f t="shared" si="307"/>
        <v>805</v>
      </c>
      <c r="BR78" s="29">
        <f t="shared" si="308"/>
        <v>793.5</v>
      </c>
      <c r="BS78" s="28">
        <v>24</v>
      </c>
      <c r="BT78" s="29">
        <f t="shared" si="309"/>
        <v>840</v>
      </c>
      <c r="BU78" s="29">
        <f t="shared" si="310"/>
        <v>828</v>
      </c>
      <c r="BV78" s="28">
        <v>25</v>
      </c>
      <c r="BW78" s="29">
        <f t="shared" si="311"/>
        <v>875</v>
      </c>
      <c r="BX78" s="29">
        <f t="shared" si="312"/>
        <v>862.5</v>
      </c>
      <c r="BY78" s="28">
        <v>26</v>
      </c>
      <c r="BZ78" s="29">
        <f t="shared" si="313"/>
        <v>910</v>
      </c>
      <c r="CA78" s="29">
        <f t="shared" si="314"/>
        <v>897</v>
      </c>
      <c r="CB78" s="28">
        <v>27</v>
      </c>
      <c r="CC78" s="29">
        <f t="shared" si="315"/>
        <v>931.5</v>
      </c>
      <c r="CD78" s="29">
        <f t="shared" si="316"/>
        <v>931.5</v>
      </c>
      <c r="CE78" s="28">
        <v>28</v>
      </c>
      <c r="CF78" s="29">
        <f t="shared" si="317"/>
        <v>966</v>
      </c>
      <c r="CG78" s="29">
        <f t="shared" si="318"/>
        <v>966</v>
      </c>
      <c r="CH78" s="28">
        <v>29</v>
      </c>
      <c r="CI78" s="29">
        <f t="shared" si="319"/>
        <v>1015</v>
      </c>
      <c r="CJ78" s="29">
        <f t="shared" si="320"/>
        <v>1000.5</v>
      </c>
      <c r="CK78" s="28">
        <v>30</v>
      </c>
      <c r="CL78" s="29">
        <f t="shared" si="321"/>
        <v>1035</v>
      </c>
      <c r="CM78" s="29">
        <f t="shared" si="322"/>
        <v>1035</v>
      </c>
    </row>
    <row r="79" spans="1:91" s="19" customFormat="1" ht="29" x14ac:dyDescent="0.35">
      <c r="A79" s="19" t="s">
        <v>151</v>
      </c>
      <c r="B79" s="19">
        <v>1</v>
      </c>
      <c r="C79" s="27">
        <v>39</v>
      </c>
      <c r="D79" s="27">
        <v>38.5</v>
      </c>
      <c r="E79" s="19">
        <v>2</v>
      </c>
      <c r="F79" s="27">
        <f t="shared" si="0"/>
        <v>78</v>
      </c>
      <c r="G79" s="27">
        <f t="shared" si="0"/>
        <v>77</v>
      </c>
      <c r="H79" s="19">
        <v>3</v>
      </c>
      <c r="I79" s="27">
        <f t="shared" si="1"/>
        <v>117</v>
      </c>
      <c r="J79" s="27">
        <f t="shared" si="1"/>
        <v>115.5</v>
      </c>
      <c r="K79" s="19">
        <v>4</v>
      </c>
      <c r="L79" s="27">
        <f t="shared" si="2"/>
        <v>156</v>
      </c>
      <c r="M79" s="27">
        <f t="shared" si="2"/>
        <v>154</v>
      </c>
      <c r="N79" s="19">
        <v>5</v>
      </c>
      <c r="O79" s="27">
        <f t="shared" si="3"/>
        <v>195</v>
      </c>
      <c r="P79" s="27">
        <f t="shared" si="3"/>
        <v>192.5</v>
      </c>
      <c r="Q79" s="19">
        <v>6</v>
      </c>
      <c r="R79" s="27">
        <f t="shared" si="4"/>
        <v>234</v>
      </c>
      <c r="S79" s="27">
        <f t="shared" si="4"/>
        <v>231</v>
      </c>
      <c r="T79" s="19">
        <v>7</v>
      </c>
      <c r="U79" s="27">
        <f t="shared" si="5"/>
        <v>273</v>
      </c>
      <c r="V79" s="27">
        <f t="shared" si="5"/>
        <v>269.5</v>
      </c>
      <c r="W79" s="19">
        <v>8</v>
      </c>
      <c r="X79" s="27">
        <f t="shared" si="6"/>
        <v>312</v>
      </c>
      <c r="Y79" s="27">
        <f t="shared" si="6"/>
        <v>308</v>
      </c>
      <c r="Z79" s="19">
        <v>9</v>
      </c>
      <c r="AA79" s="27">
        <f t="shared" si="7"/>
        <v>351</v>
      </c>
      <c r="AB79" s="27">
        <f t="shared" si="7"/>
        <v>346.5</v>
      </c>
      <c r="AC79" s="19">
        <v>10</v>
      </c>
      <c r="AD79" s="27">
        <f t="shared" si="8"/>
        <v>390</v>
      </c>
      <c r="AE79" s="27">
        <f t="shared" si="8"/>
        <v>385</v>
      </c>
      <c r="AF79" s="19">
        <v>11</v>
      </c>
      <c r="AG79" s="27">
        <f t="shared" si="229"/>
        <v>429</v>
      </c>
      <c r="AH79" s="27">
        <f t="shared" si="230"/>
        <v>423.5</v>
      </c>
      <c r="AI79" s="19">
        <v>12</v>
      </c>
      <c r="AJ79" s="27">
        <f t="shared" si="231"/>
        <v>468</v>
      </c>
      <c r="AK79" s="27">
        <f t="shared" si="232"/>
        <v>462</v>
      </c>
      <c r="AL79" s="19">
        <v>13</v>
      </c>
      <c r="AM79" s="27">
        <f t="shared" si="287"/>
        <v>507</v>
      </c>
      <c r="AN79" s="27">
        <f t="shared" si="288"/>
        <v>500.5</v>
      </c>
      <c r="AO79" s="19">
        <v>14</v>
      </c>
      <c r="AP79" s="27">
        <f t="shared" si="289"/>
        <v>546</v>
      </c>
      <c r="AQ79" s="27">
        <f t="shared" si="290"/>
        <v>539</v>
      </c>
      <c r="AR79" s="19">
        <v>15</v>
      </c>
      <c r="AS79" s="27">
        <f t="shared" si="291"/>
        <v>585</v>
      </c>
      <c r="AT79" s="27">
        <f t="shared" si="292"/>
        <v>577.5</v>
      </c>
      <c r="AU79" s="19">
        <v>16</v>
      </c>
      <c r="AV79" s="27">
        <f t="shared" si="293"/>
        <v>624</v>
      </c>
      <c r="AW79" s="27">
        <f t="shared" si="294"/>
        <v>616</v>
      </c>
      <c r="AX79" s="19">
        <v>17</v>
      </c>
      <c r="AY79" s="27">
        <f t="shared" si="295"/>
        <v>663</v>
      </c>
      <c r="AZ79" s="27">
        <f t="shared" si="296"/>
        <v>654.5</v>
      </c>
      <c r="BA79" s="19">
        <v>18</v>
      </c>
      <c r="BB79" s="27">
        <f t="shared" si="297"/>
        <v>702</v>
      </c>
      <c r="BC79" s="27">
        <f t="shared" si="298"/>
        <v>693</v>
      </c>
      <c r="BD79" s="19">
        <v>19</v>
      </c>
      <c r="BE79" s="27">
        <f t="shared" si="299"/>
        <v>741</v>
      </c>
      <c r="BF79" s="27">
        <f t="shared" si="300"/>
        <v>731.5</v>
      </c>
      <c r="BG79" s="19">
        <v>20</v>
      </c>
      <c r="BH79" s="27">
        <f t="shared" si="301"/>
        <v>780</v>
      </c>
      <c r="BI79" s="27">
        <f t="shared" si="302"/>
        <v>770</v>
      </c>
      <c r="BJ79" s="19">
        <v>21</v>
      </c>
      <c r="BK79" s="27">
        <f t="shared" si="303"/>
        <v>819</v>
      </c>
      <c r="BL79" s="27">
        <f t="shared" si="304"/>
        <v>808.5</v>
      </c>
      <c r="BM79" s="19">
        <v>22</v>
      </c>
      <c r="BN79" s="27">
        <f t="shared" si="305"/>
        <v>858</v>
      </c>
      <c r="BO79" s="27">
        <f t="shared" si="306"/>
        <v>847</v>
      </c>
      <c r="BP79" s="19">
        <v>23</v>
      </c>
      <c r="BQ79" s="27">
        <f t="shared" si="307"/>
        <v>897</v>
      </c>
      <c r="BR79" s="27">
        <f t="shared" si="308"/>
        <v>885.5</v>
      </c>
      <c r="BS79" s="19">
        <v>24</v>
      </c>
      <c r="BT79" s="27">
        <f t="shared" si="309"/>
        <v>936</v>
      </c>
      <c r="BU79" s="27">
        <f t="shared" si="310"/>
        <v>924</v>
      </c>
      <c r="BV79" s="19">
        <v>25</v>
      </c>
      <c r="BW79" s="27">
        <f t="shared" si="311"/>
        <v>975</v>
      </c>
      <c r="BX79" s="27">
        <f t="shared" si="312"/>
        <v>962.5</v>
      </c>
      <c r="BY79" s="19">
        <v>26</v>
      </c>
      <c r="BZ79" s="27">
        <f t="shared" si="313"/>
        <v>1014</v>
      </c>
      <c r="CA79" s="27">
        <f t="shared" si="314"/>
        <v>1001</v>
      </c>
      <c r="CB79" s="19">
        <v>27</v>
      </c>
      <c r="CC79" s="27">
        <f t="shared" si="315"/>
        <v>1039.5</v>
      </c>
      <c r="CD79" s="27">
        <f t="shared" si="316"/>
        <v>1039.5</v>
      </c>
      <c r="CE79" s="19">
        <v>28</v>
      </c>
      <c r="CF79" s="27">
        <f t="shared" si="317"/>
        <v>1078</v>
      </c>
      <c r="CG79" s="27">
        <f t="shared" si="318"/>
        <v>1078</v>
      </c>
      <c r="CH79" s="19">
        <v>29</v>
      </c>
      <c r="CI79" s="27">
        <f t="shared" si="319"/>
        <v>1131</v>
      </c>
      <c r="CJ79" s="27">
        <f t="shared" si="320"/>
        <v>1116.5</v>
      </c>
      <c r="CK79" s="19">
        <v>30</v>
      </c>
      <c r="CL79" s="27">
        <f t="shared" si="321"/>
        <v>1155</v>
      </c>
      <c r="CM79" s="27">
        <f t="shared" si="322"/>
        <v>1155</v>
      </c>
    </row>
    <row r="80" spans="1:91" s="28" customFormat="1" ht="20.149999999999999" customHeight="1" x14ac:dyDescent="0.35">
      <c r="A80" s="28" t="s">
        <v>150</v>
      </c>
      <c r="B80" s="28">
        <v>1</v>
      </c>
      <c r="C80" s="29">
        <v>26</v>
      </c>
      <c r="D80" s="29">
        <v>25.75</v>
      </c>
      <c r="E80" s="28">
        <v>2</v>
      </c>
      <c r="F80" s="29">
        <f t="shared" si="0"/>
        <v>52</v>
      </c>
      <c r="G80" s="29">
        <f t="shared" si="0"/>
        <v>51.5</v>
      </c>
      <c r="H80" s="28">
        <v>3</v>
      </c>
      <c r="I80" s="29">
        <f t="shared" si="1"/>
        <v>78</v>
      </c>
      <c r="J80" s="29">
        <f t="shared" si="1"/>
        <v>77.25</v>
      </c>
      <c r="K80" s="28">
        <v>4</v>
      </c>
      <c r="L80" s="29">
        <f t="shared" si="2"/>
        <v>104</v>
      </c>
      <c r="M80" s="29">
        <f t="shared" si="2"/>
        <v>103</v>
      </c>
      <c r="N80" s="28">
        <v>5</v>
      </c>
      <c r="O80" s="29">
        <f t="shared" si="3"/>
        <v>130</v>
      </c>
      <c r="P80" s="29">
        <f t="shared" si="3"/>
        <v>128.75</v>
      </c>
      <c r="Q80" s="28">
        <v>6</v>
      </c>
      <c r="R80" s="29">
        <f t="shared" si="4"/>
        <v>156</v>
      </c>
      <c r="S80" s="29">
        <f t="shared" si="4"/>
        <v>154.5</v>
      </c>
      <c r="T80" s="28">
        <v>7</v>
      </c>
      <c r="U80" s="29">
        <f t="shared" si="5"/>
        <v>182</v>
      </c>
      <c r="V80" s="29">
        <f t="shared" si="5"/>
        <v>180.25</v>
      </c>
      <c r="W80" s="28">
        <v>8</v>
      </c>
      <c r="X80" s="29">
        <f t="shared" si="6"/>
        <v>208</v>
      </c>
      <c r="Y80" s="29">
        <f t="shared" si="6"/>
        <v>206</v>
      </c>
      <c r="Z80" s="28">
        <v>9</v>
      </c>
      <c r="AA80" s="29">
        <f t="shared" si="7"/>
        <v>234</v>
      </c>
      <c r="AB80" s="29">
        <f t="shared" si="7"/>
        <v>231.75</v>
      </c>
      <c r="AC80" s="28">
        <v>10</v>
      </c>
      <c r="AD80" s="29">
        <f t="shared" si="8"/>
        <v>260</v>
      </c>
      <c r="AE80" s="29">
        <f t="shared" si="8"/>
        <v>257.5</v>
      </c>
      <c r="AF80" s="28">
        <v>11</v>
      </c>
      <c r="AG80" s="29">
        <f t="shared" si="229"/>
        <v>286</v>
      </c>
      <c r="AH80" s="29">
        <f t="shared" si="230"/>
        <v>283.25</v>
      </c>
      <c r="AI80" s="28">
        <v>12</v>
      </c>
      <c r="AJ80" s="29">
        <f t="shared" si="231"/>
        <v>312</v>
      </c>
      <c r="AK80" s="29">
        <f t="shared" si="232"/>
        <v>309</v>
      </c>
      <c r="AL80" s="28">
        <v>13</v>
      </c>
      <c r="AM80" s="29">
        <f t="shared" si="287"/>
        <v>338</v>
      </c>
      <c r="AN80" s="29">
        <f t="shared" si="288"/>
        <v>334.75</v>
      </c>
      <c r="AO80" s="28">
        <v>14</v>
      </c>
      <c r="AP80" s="29">
        <f t="shared" si="289"/>
        <v>364</v>
      </c>
      <c r="AQ80" s="29">
        <f t="shared" si="290"/>
        <v>360.5</v>
      </c>
      <c r="AR80" s="28">
        <v>15</v>
      </c>
      <c r="AS80" s="29">
        <f t="shared" si="291"/>
        <v>390</v>
      </c>
      <c r="AT80" s="29">
        <f t="shared" si="292"/>
        <v>386.25</v>
      </c>
      <c r="AU80" s="28">
        <v>16</v>
      </c>
      <c r="AV80" s="29">
        <f t="shared" si="293"/>
        <v>416</v>
      </c>
      <c r="AW80" s="29">
        <f t="shared" si="294"/>
        <v>412</v>
      </c>
      <c r="AX80" s="28">
        <v>17</v>
      </c>
      <c r="AY80" s="29">
        <f t="shared" si="295"/>
        <v>442</v>
      </c>
      <c r="AZ80" s="29">
        <f t="shared" si="296"/>
        <v>437.75</v>
      </c>
      <c r="BA80" s="28">
        <v>18</v>
      </c>
      <c r="BB80" s="29">
        <f t="shared" si="297"/>
        <v>468</v>
      </c>
      <c r="BC80" s="29">
        <f t="shared" si="298"/>
        <v>463.5</v>
      </c>
      <c r="BD80" s="28">
        <v>19</v>
      </c>
      <c r="BE80" s="29">
        <f t="shared" si="299"/>
        <v>494</v>
      </c>
      <c r="BF80" s="29">
        <f t="shared" si="300"/>
        <v>489.25</v>
      </c>
      <c r="BG80" s="28">
        <v>20</v>
      </c>
      <c r="BH80" s="29">
        <f t="shared" si="301"/>
        <v>520</v>
      </c>
      <c r="BI80" s="29">
        <f t="shared" si="302"/>
        <v>515</v>
      </c>
      <c r="BJ80" s="28">
        <v>21</v>
      </c>
      <c r="BK80" s="29">
        <f t="shared" si="303"/>
        <v>546</v>
      </c>
      <c r="BL80" s="29">
        <f t="shared" si="304"/>
        <v>540.75</v>
      </c>
      <c r="BM80" s="28">
        <v>22</v>
      </c>
      <c r="BN80" s="29">
        <f t="shared" si="305"/>
        <v>572</v>
      </c>
      <c r="BO80" s="29">
        <f t="shared" si="306"/>
        <v>566.5</v>
      </c>
      <c r="BP80" s="28">
        <v>23</v>
      </c>
      <c r="BQ80" s="29">
        <f t="shared" si="307"/>
        <v>598</v>
      </c>
      <c r="BR80" s="29">
        <f t="shared" si="308"/>
        <v>592.25</v>
      </c>
      <c r="BS80" s="28">
        <v>24</v>
      </c>
      <c r="BT80" s="29">
        <f t="shared" si="309"/>
        <v>624</v>
      </c>
      <c r="BU80" s="29">
        <f t="shared" si="310"/>
        <v>618</v>
      </c>
      <c r="BV80" s="28">
        <v>25</v>
      </c>
      <c r="BW80" s="29">
        <f t="shared" si="311"/>
        <v>650</v>
      </c>
      <c r="BX80" s="29">
        <f t="shared" si="312"/>
        <v>643.75</v>
      </c>
      <c r="BY80" s="28">
        <v>26</v>
      </c>
      <c r="BZ80" s="29">
        <f t="shared" si="313"/>
        <v>676</v>
      </c>
      <c r="CA80" s="29">
        <f t="shared" si="314"/>
        <v>669.5</v>
      </c>
      <c r="CB80" s="28">
        <v>27</v>
      </c>
      <c r="CC80" s="29">
        <f t="shared" si="315"/>
        <v>695.25</v>
      </c>
      <c r="CD80" s="29">
        <f t="shared" si="316"/>
        <v>695.25</v>
      </c>
      <c r="CE80" s="28">
        <v>28</v>
      </c>
      <c r="CF80" s="29">
        <f t="shared" si="317"/>
        <v>721</v>
      </c>
      <c r="CG80" s="29">
        <f t="shared" si="318"/>
        <v>721</v>
      </c>
      <c r="CH80" s="28">
        <v>29</v>
      </c>
      <c r="CI80" s="29">
        <f t="shared" si="319"/>
        <v>754</v>
      </c>
      <c r="CJ80" s="29">
        <f t="shared" si="320"/>
        <v>746.75</v>
      </c>
      <c r="CK80" s="28">
        <v>30</v>
      </c>
      <c r="CL80" s="29">
        <f t="shared" si="321"/>
        <v>772.5</v>
      </c>
      <c r="CM80" s="29">
        <f t="shared" si="322"/>
        <v>772.5</v>
      </c>
    </row>
    <row r="81" spans="1:91" s="19" customFormat="1" ht="29" x14ac:dyDescent="0.35">
      <c r="A81" s="19" t="s">
        <v>149</v>
      </c>
      <c r="B81" s="19">
        <v>1</v>
      </c>
      <c r="C81" s="27">
        <v>39</v>
      </c>
      <c r="D81" s="27">
        <v>38.75</v>
      </c>
      <c r="E81" s="19">
        <v>2</v>
      </c>
      <c r="F81" s="27">
        <f t="shared" si="0"/>
        <v>78</v>
      </c>
      <c r="G81" s="27">
        <f t="shared" si="0"/>
        <v>77.5</v>
      </c>
      <c r="H81" s="19">
        <v>3</v>
      </c>
      <c r="I81" s="27">
        <f t="shared" si="1"/>
        <v>117</v>
      </c>
      <c r="J81" s="27">
        <f t="shared" si="1"/>
        <v>116.25</v>
      </c>
      <c r="K81" s="19">
        <v>4</v>
      </c>
      <c r="L81" s="27">
        <f t="shared" si="2"/>
        <v>156</v>
      </c>
      <c r="M81" s="27">
        <f t="shared" si="2"/>
        <v>155</v>
      </c>
      <c r="N81" s="19">
        <v>5</v>
      </c>
      <c r="O81" s="27">
        <f t="shared" si="3"/>
        <v>195</v>
      </c>
      <c r="P81" s="27">
        <f t="shared" si="3"/>
        <v>193.75</v>
      </c>
      <c r="Q81" s="19">
        <v>6</v>
      </c>
      <c r="R81" s="27">
        <f t="shared" si="4"/>
        <v>234</v>
      </c>
      <c r="S81" s="27">
        <f t="shared" si="4"/>
        <v>232.5</v>
      </c>
      <c r="T81" s="19">
        <v>7</v>
      </c>
      <c r="U81" s="27">
        <f t="shared" si="5"/>
        <v>273</v>
      </c>
      <c r="V81" s="27">
        <f t="shared" si="5"/>
        <v>271.25</v>
      </c>
      <c r="W81" s="19">
        <v>8</v>
      </c>
      <c r="X81" s="27">
        <f t="shared" si="6"/>
        <v>312</v>
      </c>
      <c r="Y81" s="27">
        <f t="shared" si="6"/>
        <v>310</v>
      </c>
      <c r="Z81" s="19">
        <v>9</v>
      </c>
      <c r="AA81" s="27">
        <f t="shared" si="7"/>
        <v>351</v>
      </c>
      <c r="AB81" s="27">
        <f t="shared" si="7"/>
        <v>348.75</v>
      </c>
      <c r="AC81" s="19">
        <v>10</v>
      </c>
      <c r="AD81" s="27">
        <f t="shared" si="8"/>
        <v>390</v>
      </c>
      <c r="AE81" s="27">
        <f t="shared" si="8"/>
        <v>387.5</v>
      </c>
      <c r="AF81" s="19">
        <v>11</v>
      </c>
      <c r="AG81" s="27">
        <f t="shared" si="229"/>
        <v>429</v>
      </c>
      <c r="AH81" s="27">
        <f t="shared" si="230"/>
        <v>426.25</v>
      </c>
      <c r="AI81" s="19">
        <v>12</v>
      </c>
      <c r="AJ81" s="27">
        <f t="shared" si="231"/>
        <v>468</v>
      </c>
      <c r="AK81" s="27">
        <f t="shared" si="232"/>
        <v>465</v>
      </c>
      <c r="AL81" s="19">
        <v>13</v>
      </c>
      <c r="AM81" s="27">
        <f t="shared" si="287"/>
        <v>507</v>
      </c>
      <c r="AN81" s="27">
        <f t="shared" si="288"/>
        <v>503.75</v>
      </c>
      <c r="AO81" s="19">
        <v>14</v>
      </c>
      <c r="AP81" s="27">
        <f t="shared" si="289"/>
        <v>546</v>
      </c>
      <c r="AQ81" s="27">
        <f t="shared" si="290"/>
        <v>542.5</v>
      </c>
      <c r="AR81" s="19">
        <v>15</v>
      </c>
      <c r="AS81" s="27">
        <f t="shared" si="291"/>
        <v>585</v>
      </c>
      <c r="AT81" s="27">
        <f t="shared" si="292"/>
        <v>581.25</v>
      </c>
      <c r="AU81" s="19">
        <v>16</v>
      </c>
      <c r="AV81" s="27">
        <f t="shared" si="293"/>
        <v>624</v>
      </c>
      <c r="AW81" s="27">
        <f t="shared" si="294"/>
        <v>620</v>
      </c>
      <c r="AX81" s="19">
        <v>17</v>
      </c>
      <c r="AY81" s="27">
        <f t="shared" si="295"/>
        <v>663</v>
      </c>
      <c r="AZ81" s="27">
        <f t="shared" si="296"/>
        <v>658.75</v>
      </c>
      <c r="BA81" s="19">
        <v>18</v>
      </c>
      <c r="BB81" s="27">
        <f t="shared" si="297"/>
        <v>702</v>
      </c>
      <c r="BC81" s="27">
        <f t="shared" si="298"/>
        <v>697.5</v>
      </c>
      <c r="BD81" s="19">
        <v>19</v>
      </c>
      <c r="BE81" s="27">
        <f t="shared" si="299"/>
        <v>741</v>
      </c>
      <c r="BF81" s="27">
        <f t="shared" si="300"/>
        <v>736.25</v>
      </c>
      <c r="BG81" s="19">
        <v>20</v>
      </c>
      <c r="BH81" s="27">
        <f t="shared" si="301"/>
        <v>780</v>
      </c>
      <c r="BI81" s="27">
        <f t="shared" si="302"/>
        <v>775</v>
      </c>
      <c r="BJ81" s="19">
        <v>21</v>
      </c>
      <c r="BK81" s="27">
        <f t="shared" si="303"/>
        <v>819</v>
      </c>
      <c r="BL81" s="27">
        <f t="shared" si="304"/>
        <v>813.75</v>
      </c>
      <c r="BM81" s="19">
        <v>22</v>
      </c>
      <c r="BN81" s="27">
        <f t="shared" si="305"/>
        <v>858</v>
      </c>
      <c r="BO81" s="27">
        <f t="shared" si="306"/>
        <v>852.5</v>
      </c>
      <c r="BP81" s="19">
        <v>23</v>
      </c>
      <c r="BQ81" s="27">
        <f t="shared" si="307"/>
        <v>897</v>
      </c>
      <c r="BR81" s="27">
        <f t="shared" si="308"/>
        <v>891.25</v>
      </c>
      <c r="BS81" s="19">
        <v>24</v>
      </c>
      <c r="BT81" s="27">
        <f t="shared" si="309"/>
        <v>936</v>
      </c>
      <c r="BU81" s="27">
        <f t="shared" si="310"/>
        <v>930</v>
      </c>
      <c r="BV81" s="19">
        <v>25</v>
      </c>
      <c r="BW81" s="27">
        <f t="shared" si="311"/>
        <v>975</v>
      </c>
      <c r="BX81" s="27">
        <f t="shared" si="312"/>
        <v>968.75</v>
      </c>
      <c r="BY81" s="19">
        <v>26</v>
      </c>
      <c r="BZ81" s="27">
        <f t="shared" si="313"/>
        <v>1014</v>
      </c>
      <c r="CA81" s="27">
        <f t="shared" si="314"/>
        <v>1007.5</v>
      </c>
      <c r="CB81" s="19">
        <v>27</v>
      </c>
      <c r="CC81" s="27">
        <f t="shared" si="315"/>
        <v>1046.25</v>
      </c>
      <c r="CD81" s="27">
        <f t="shared" si="316"/>
        <v>1046.25</v>
      </c>
      <c r="CE81" s="19">
        <v>28</v>
      </c>
      <c r="CF81" s="27">
        <f t="shared" si="317"/>
        <v>1085</v>
      </c>
      <c r="CG81" s="27">
        <f t="shared" si="318"/>
        <v>1085</v>
      </c>
      <c r="CH81" s="19">
        <v>29</v>
      </c>
      <c r="CI81" s="27">
        <f t="shared" si="319"/>
        <v>1131</v>
      </c>
      <c r="CJ81" s="27">
        <f t="shared" si="320"/>
        <v>1123.75</v>
      </c>
      <c r="CK81" s="19">
        <v>30</v>
      </c>
      <c r="CL81" s="27">
        <f t="shared" si="321"/>
        <v>1162.5</v>
      </c>
      <c r="CM81" s="27">
        <f t="shared" si="322"/>
        <v>1162.5</v>
      </c>
    </row>
    <row r="82" spans="1:91" s="28" customFormat="1" ht="29" x14ac:dyDescent="0.35">
      <c r="A82" s="28" t="s">
        <v>148</v>
      </c>
      <c r="B82" s="28">
        <v>1</v>
      </c>
      <c r="C82" s="29">
        <v>44.2</v>
      </c>
      <c r="D82" s="29">
        <v>43.75</v>
      </c>
      <c r="E82" s="28">
        <v>2</v>
      </c>
      <c r="F82" s="29">
        <f t="shared" si="0"/>
        <v>88.4</v>
      </c>
      <c r="G82" s="29">
        <f t="shared" si="0"/>
        <v>87.5</v>
      </c>
      <c r="H82" s="28">
        <v>3</v>
      </c>
      <c r="I82" s="29">
        <f t="shared" si="1"/>
        <v>132.60000000000002</v>
      </c>
      <c r="J82" s="29">
        <f t="shared" si="1"/>
        <v>131.25</v>
      </c>
      <c r="K82" s="28">
        <v>4</v>
      </c>
      <c r="L82" s="29">
        <f t="shared" si="2"/>
        <v>176.8</v>
      </c>
      <c r="M82" s="29">
        <f t="shared" si="2"/>
        <v>175</v>
      </c>
      <c r="N82" s="28">
        <v>5</v>
      </c>
      <c r="O82" s="29">
        <f t="shared" si="3"/>
        <v>221</v>
      </c>
      <c r="P82" s="29">
        <f t="shared" si="3"/>
        <v>218.75</v>
      </c>
      <c r="Q82" s="28">
        <v>6</v>
      </c>
      <c r="R82" s="29">
        <f t="shared" si="4"/>
        <v>265.20000000000005</v>
      </c>
      <c r="S82" s="29">
        <f t="shared" si="4"/>
        <v>262.5</v>
      </c>
      <c r="T82" s="28">
        <v>7</v>
      </c>
      <c r="U82" s="29">
        <f t="shared" si="5"/>
        <v>309.40000000000003</v>
      </c>
      <c r="V82" s="29">
        <f t="shared" si="5"/>
        <v>306.25</v>
      </c>
      <c r="W82" s="28">
        <v>8</v>
      </c>
      <c r="X82" s="29">
        <f t="shared" si="6"/>
        <v>353.6</v>
      </c>
      <c r="Y82" s="29">
        <f t="shared" si="6"/>
        <v>350</v>
      </c>
      <c r="Z82" s="28">
        <v>9</v>
      </c>
      <c r="AA82" s="29">
        <f t="shared" si="7"/>
        <v>397.8</v>
      </c>
      <c r="AB82" s="29">
        <f t="shared" si="7"/>
        <v>393.75</v>
      </c>
      <c r="AC82" s="28">
        <v>10</v>
      </c>
      <c r="AD82" s="29">
        <f t="shared" si="8"/>
        <v>442</v>
      </c>
      <c r="AE82" s="29">
        <f t="shared" si="8"/>
        <v>437.5</v>
      </c>
      <c r="AF82" s="28">
        <v>11</v>
      </c>
      <c r="AG82" s="29">
        <f t="shared" si="229"/>
        <v>486.20000000000005</v>
      </c>
      <c r="AH82" s="29">
        <f t="shared" si="230"/>
        <v>481.25</v>
      </c>
      <c r="AI82" s="28">
        <v>12</v>
      </c>
      <c r="AJ82" s="29">
        <f t="shared" si="231"/>
        <v>530.40000000000009</v>
      </c>
      <c r="AK82" s="29">
        <f t="shared" si="232"/>
        <v>525</v>
      </c>
      <c r="AL82" s="28">
        <v>13</v>
      </c>
      <c r="AM82" s="29">
        <f t="shared" si="287"/>
        <v>574.6</v>
      </c>
      <c r="AN82" s="29">
        <f t="shared" si="288"/>
        <v>568.75</v>
      </c>
      <c r="AO82" s="28">
        <v>14</v>
      </c>
      <c r="AP82" s="29">
        <f t="shared" si="289"/>
        <v>618.80000000000007</v>
      </c>
      <c r="AQ82" s="29">
        <f t="shared" si="290"/>
        <v>612.5</v>
      </c>
      <c r="AR82" s="28">
        <v>15</v>
      </c>
      <c r="AS82" s="29">
        <f t="shared" si="291"/>
        <v>663</v>
      </c>
      <c r="AT82" s="29">
        <f t="shared" si="292"/>
        <v>656.25</v>
      </c>
      <c r="AU82" s="28">
        <v>16</v>
      </c>
      <c r="AV82" s="29">
        <f t="shared" si="293"/>
        <v>707.2</v>
      </c>
      <c r="AW82" s="29">
        <f t="shared" si="294"/>
        <v>700</v>
      </c>
      <c r="AX82" s="28">
        <v>17</v>
      </c>
      <c r="AY82" s="29">
        <f t="shared" si="295"/>
        <v>751.40000000000009</v>
      </c>
      <c r="AZ82" s="29">
        <f t="shared" si="296"/>
        <v>743.75</v>
      </c>
      <c r="BA82" s="28">
        <v>18</v>
      </c>
      <c r="BB82" s="29">
        <f t="shared" si="297"/>
        <v>795.6</v>
      </c>
      <c r="BC82" s="29">
        <f t="shared" si="298"/>
        <v>787.5</v>
      </c>
      <c r="BD82" s="28">
        <v>19</v>
      </c>
      <c r="BE82" s="29">
        <f t="shared" si="299"/>
        <v>839.80000000000007</v>
      </c>
      <c r="BF82" s="29">
        <f t="shared" si="300"/>
        <v>831.25</v>
      </c>
      <c r="BG82" s="28">
        <v>20</v>
      </c>
      <c r="BH82" s="29">
        <f t="shared" si="301"/>
        <v>884</v>
      </c>
      <c r="BI82" s="29">
        <f t="shared" si="302"/>
        <v>875</v>
      </c>
      <c r="BJ82" s="28">
        <v>21</v>
      </c>
      <c r="BK82" s="29">
        <f t="shared" si="303"/>
        <v>928.2</v>
      </c>
      <c r="BL82" s="29">
        <f t="shared" si="304"/>
        <v>918.75</v>
      </c>
      <c r="BM82" s="28">
        <v>22</v>
      </c>
      <c r="BN82" s="29">
        <f t="shared" si="305"/>
        <v>972.40000000000009</v>
      </c>
      <c r="BO82" s="29">
        <f t="shared" si="306"/>
        <v>962.5</v>
      </c>
      <c r="BP82" s="28">
        <v>23</v>
      </c>
      <c r="BQ82" s="29">
        <f t="shared" si="307"/>
        <v>1016.6</v>
      </c>
      <c r="BR82" s="29">
        <f t="shared" si="308"/>
        <v>1006.25</v>
      </c>
      <c r="BS82" s="28">
        <v>24</v>
      </c>
      <c r="BT82" s="29">
        <f t="shared" si="309"/>
        <v>1060.8000000000002</v>
      </c>
      <c r="BU82" s="29">
        <f t="shared" si="310"/>
        <v>1050</v>
      </c>
      <c r="BV82" s="28">
        <v>25</v>
      </c>
      <c r="BW82" s="29">
        <f t="shared" si="311"/>
        <v>1105</v>
      </c>
      <c r="BX82" s="29">
        <f t="shared" si="312"/>
        <v>1093.75</v>
      </c>
      <c r="BY82" s="28">
        <v>26</v>
      </c>
      <c r="BZ82" s="29">
        <f t="shared" si="313"/>
        <v>1149.2</v>
      </c>
      <c r="CA82" s="29">
        <f t="shared" si="314"/>
        <v>1137.5</v>
      </c>
      <c r="CB82" s="28">
        <v>27</v>
      </c>
      <c r="CC82" s="29">
        <f t="shared" si="315"/>
        <v>1181.25</v>
      </c>
      <c r="CD82" s="29">
        <f t="shared" si="316"/>
        <v>1181.25</v>
      </c>
      <c r="CE82" s="28">
        <v>28</v>
      </c>
      <c r="CF82" s="29">
        <f t="shared" si="317"/>
        <v>1225</v>
      </c>
      <c r="CG82" s="29">
        <f t="shared" si="318"/>
        <v>1225</v>
      </c>
      <c r="CH82" s="28">
        <v>29</v>
      </c>
      <c r="CI82" s="29">
        <f t="shared" si="319"/>
        <v>1281.8000000000002</v>
      </c>
      <c r="CJ82" s="29">
        <f t="shared" si="320"/>
        <v>1268.75</v>
      </c>
      <c r="CK82" s="28">
        <v>30</v>
      </c>
      <c r="CL82" s="29">
        <f t="shared" si="321"/>
        <v>1312.5</v>
      </c>
      <c r="CM82" s="29">
        <f t="shared" si="322"/>
        <v>1312.5</v>
      </c>
    </row>
    <row r="83" spans="1:91" s="19" customFormat="1" ht="20.149999999999999" customHeight="1" x14ac:dyDescent="0.35">
      <c r="A83" s="19" t="s">
        <v>147</v>
      </c>
      <c r="B83" s="19">
        <v>1</v>
      </c>
      <c r="C83" s="27">
        <v>30</v>
      </c>
      <c r="D83" s="27">
        <v>29.75</v>
      </c>
      <c r="E83" s="19">
        <v>2</v>
      </c>
      <c r="F83" s="27">
        <f t="shared" si="0"/>
        <v>60</v>
      </c>
      <c r="G83" s="27">
        <f t="shared" si="0"/>
        <v>59.5</v>
      </c>
      <c r="H83" s="19">
        <v>3</v>
      </c>
      <c r="I83" s="27">
        <f t="shared" si="1"/>
        <v>90</v>
      </c>
      <c r="J83" s="27">
        <f t="shared" si="1"/>
        <v>89.25</v>
      </c>
      <c r="K83" s="19">
        <v>4</v>
      </c>
      <c r="L83" s="27">
        <f t="shared" si="2"/>
        <v>120</v>
      </c>
      <c r="M83" s="27">
        <f t="shared" si="2"/>
        <v>119</v>
      </c>
      <c r="N83" s="19">
        <v>5</v>
      </c>
      <c r="O83" s="27">
        <f t="shared" si="3"/>
        <v>150</v>
      </c>
      <c r="P83" s="27">
        <f t="shared" si="3"/>
        <v>148.75</v>
      </c>
      <c r="Q83" s="19">
        <v>6</v>
      </c>
      <c r="R83" s="27">
        <f t="shared" si="4"/>
        <v>180</v>
      </c>
      <c r="S83" s="27">
        <f t="shared" si="4"/>
        <v>178.5</v>
      </c>
      <c r="T83" s="19">
        <v>7</v>
      </c>
      <c r="U83" s="27">
        <f t="shared" si="5"/>
        <v>210</v>
      </c>
      <c r="V83" s="27">
        <f t="shared" si="5"/>
        <v>208.25</v>
      </c>
      <c r="W83" s="19">
        <v>8</v>
      </c>
      <c r="X83" s="27">
        <f t="shared" si="6"/>
        <v>240</v>
      </c>
      <c r="Y83" s="27">
        <f t="shared" si="6"/>
        <v>238</v>
      </c>
      <c r="Z83" s="19">
        <v>9</v>
      </c>
      <c r="AA83" s="27">
        <f t="shared" si="7"/>
        <v>270</v>
      </c>
      <c r="AB83" s="27">
        <f t="shared" si="7"/>
        <v>267.75</v>
      </c>
      <c r="AC83" s="19">
        <v>10</v>
      </c>
      <c r="AD83" s="27">
        <f t="shared" si="8"/>
        <v>300</v>
      </c>
      <c r="AE83" s="27">
        <f t="shared" si="8"/>
        <v>297.5</v>
      </c>
      <c r="AF83" s="19">
        <v>11</v>
      </c>
      <c r="AG83" s="27">
        <f t="shared" si="229"/>
        <v>330</v>
      </c>
      <c r="AH83" s="27">
        <f t="shared" si="230"/>
        <v>327.25</v>
      </c>
      <c r="AI83" s="19">
        <v>12</v>
      </c>
      <c r="AJ83" s="27">
        <f t="shared" si="231"/>
        <v>360</v>
      </c>
      <c r="AK83" s="27">
        <f t="shared" si="232"/>
        <v>357</v>
      </c>
      <c r="AL83" s="19">
        <v>13</v>
      </c>
      <c r="AM83" s="27">
        <f t="shared" si="287"/>
        <v>390</v>
      </c>
      <c r="AN83" s="27">
        <f t="shared" si="288"/>
        <v>386.75</v>
      </c>
      <c r="AO83" s="19">
        <v>14</v>
      </c>
      <c r="AP83" s="27">
        <f t="shared" si="289"/>
        <v>420</v>
      </c>
      <c r="AQ83" s="27">
        <f t="shared" si="290"/>
        <v>416.5</v>
      </c>
      <c r="AR83" s="19">
        <v>15</v>
      </c>
      <c r="AS83" s="27">
        <f t="shared" si="291"/>
        <v>450</v>
      </c>
      <c r="AT83" s="27">
        <f t="shared" si="292"/>
        <v>446.25</v>
      </c>
      <c r="AU83" s="19">
        <v>16</v>
      </c>
      <c r="AV83" s="27">
        <f t="shared" si="293"/>
        <v>480</v>
      </c>
      <c r="AW83" s="27">
        <f t="shared" si="294"/>
        <v>476</v>
      </c>
      <c r="AX83" s="19">
        <v>17</v>
      </c>
      <c r="AY83" s="27">
        <f t="shared" si="295"/>
        <v>510</v>
      </c>
      <c r="AZ83" s="27">
        <f t="shared" si="296"/>
        <v>505.75</v>
      </c>
      <c r="BA83" s="19">
        <v>18</v>
      </c>
      <c r="BB83" s="27">
        <f t="shared" si="297"/>
        <v>540</v>
      </c>
      <c r="BC83" s="27">
        <f t="shared" si="298"/>
        <v>535.5</v>
      </c>
      <c r="BD83" s="19">
        <v>19</v>
      </c>
      <c r="BE83" s="27">
        <f t="shared" si="299"/>
        <v>570</v>
      </c>
      <c r="BF83" s="27">
        <f t="shared" si="300"/>
        <v>565.25</v>
      </c>
      <c r="BG83" s="19">
        <v>20</v>
      </c>
      <c r="BH83" s="27">
        <f t="shared" si="301"/>
        <v>600</v>
      </c>
      <c r="BI83" s="27">
        <f t="shared" si="302"/>
        <v>595</v>
      </c>
      <c r="BJ83" s="19">
        <v>21</v>
      </c>
      <c r="BK83" s="27">
        <f t="shared" si="303"/>
        <v>630</v>
      </c>
      <c r="BL83" s="27">
        <f t="shared" si="304"/>
        <v>624.75</v>
      </c>
      <c r="BM83" s="19">
        <v>22</v>
      </c>
      <c r="BN83" s="27">
        <f t="shared" si="305"/>
        <v>660</v>
      </c>
      <c r="BO83" s="27">
        <f t="shared" si="306"/>
        <v>654.5</v>
      </c>
      <c r="BP83" s="19">
        <v>23</v>
      </c>
      <c r="BQ83" s="27">
        <f t="shared" si="307"/>
        <v>690</v>
      </c>
      <c r="BR83" s="27">
        <f t="shared" si="308"/>
        <v>684.25</v>
      </c>
      <c r="BS83" s="19">
        <v>24</v>
      </c>
      <c r="BT83" s="27">
        <f t="shared" si="309"/>
        <v>720</v>
      </c>
      <c r="BU83" s="27">
        <f t="shared" si="310"/>
        <v>714</v>
      </c>
      <c r="BV83" s="19">
        <v>25</v>
      </c>
      <c r="BW83" s="27">
        <f t="shared" si="311"/>
        <v>750</v>
      </c>
      <c r="BX83" s="27">
        <f t="shared" si="312"/>
        <v>743.75</v>
      </c>
      <c r="BY83" s="19">
        <v>26</v>
      </c>
      <c r="BZ83" s="27">
        <f t="shared" si="313"/>
        <v>780</v>
      </c>
      <c r="CA83" s="27">
        <f t="shared" si="314"/>
        <v>773.5</v>
      </c>
      <c r="CB83" s="19">
        <v>27</v>
      </c>
      <c r="CC83" s="27">
        <f t="shared" si="315"/>
        <v>803.25</v>
      </c>
      <c r="CD83" s="27">
        <f t="shared" si="316"/>
        <v>803.25</v>
      </c>
      <c r="CE83" s="19">
        <v>28</v>
      </c>
      <c r="CF83" s="27">
        <f t="shared" si="317"/>
        <v>833</v>
      </c>
      <c r="CG83" s="27">
        <f t="shared" si="318"/>
        <v>833</v>
      </c>
      <c r="CH83" s="19">
        <v>29</v>
      </c>
      <c r="CI83" s="27">
        <f t="shared" si="319"/>
        <v>870</v>
      </c>
      <c r="CJ83" s="27">
        <f t="shared" si="320"/>
        <v>862.75</v>
      </c>
      <c r="CK83" s="19">
        <v>30</v>
      </c>
      <c r="CL83" s="27">
        <f t="shared" si="321"/>
        <v>892.5</v>
      </c>
      <c r="CM83" s="27">
        <f t="shared" si="322"/>
        <v>892.5</v>
      </c>
    </row>
    <row r="84" spans="1:91" s="28" customFormat="1" ht="29" x14ac:dyDescent="0.35">
      <c r="A84" s="28" t="s">
        <v>146</v>
      </c>
      <c r="B84" s="28">
        <v>1</v>
      </c>
      <c r="C84" s="29">
        <v>45</v>
      </c>
      <c r="D84" s="29">
        <v>44</v>
      </c>
      <c r="E84" s="28">
        <v>2</v>
      </c>
      <c r="F84" s="29">
        <f t="shared" si="0"/>
        <v>90</v>
      </c>
      <c r="G84" s="29">
        <f t="shared" si="0"/>
        <v>88</v>
      </c>
      <c r="H84" s="28">
        <v>3</v>
      </c>
      <c r="I84" s="29">
        <f t="shared" si="1"/>
        <v>135</v>
      </c>
      <c r="J84" s="29">
        <f t="shared" si="1"/>
        <v>132</v>
      </c>
      <c r="K84" s="28">
        <v>4</v>
      </c>
      <c r="L84" s="29">
        <f t="shared" si="2"/>
        <v>180</v>
      </c>
      <c r="M84" s="29">
        <f t="shared" si="2"/>
        <v>176</v>
      </c>
      <c r="N84" s="28">
        <v>5</v>
      </c>
      <c r="O84" s="29">
        <f t="shared" si="3"/>
        <v>225</v>
      </c>
      <c r="P84" s="29">
        <f t="shared" si="3"/>
        <v>220</v>
      </c>
      <c r="Q84" s="28">
        <v>6</v>
      </c>
      <c r="R84" s="29">
        <f t="shared" si="4"/>
        <v>270</v>
      </c>
      <c r="S84" s="29">
        <f t="shared" si="4"/>
        <v>264</v>
      </c>
      <c r="T84" s="28">
        <v>7</v>
      </c>
      <c r="U84" s="29">
        <f t="shared" si="5"/>
        <v>315</v>
      </c>
      <c r="V84" s="29">
        <f t="shared" si="5"/>
        <v>308</v>
      </c>
      <c r="W84" s="28">
        <v>8</v>
      </c>
      <c r="X84" s="29">
        <f t="shared" si="6"/>
        <v>360</v>
      </c>
      <c r="Y84" s="29">
        <f t="shared" si="6"/>
        <v>352</v>
      </c>
      <c r="Z84" s="28">
        <v>9</v>
      </c>
      <c r="AA84" s="29">
        <f t="shared" si="7"/>
        <v>405</v>
      </c>
      <c r="AB84" s="29">
        <f t="shared" si="7"/>
        <v>396</v>
      </c>
      <c r="AC84" s="28">
        <v>10</v>
      </c>
      <c r="AD84" s="29">
        <f t="shared" si="8"/>
        <v>450</v>
      </c>
      <c r="AE84" s="29">
        <f t="shared" si="8"/>
        <v>440</v>
      </c>
      <c r="AF84" s="28">
        <v>11</v>
      </c>
      <c r="AG84" s="29">
        <f t="shared" si="229"/>
        <v>495</v>
      </c>
      <c r="AH84" s="29">
        <f t="shared" si="230"/>
        <v>484</v>
      </c>
      <c r="AI84" s="28">
        <v>12</v>
      </c>
      <c r="AJ84" s="29">
        <f t="shared" si="231"/>
        <v>540</v>
      </c>
      <c r="AK84" s="29">
        <f t="shared" si="232"/>
        <v>528</v>
      </c>
      <c r="AL84" s="28">
        <v>13</v>
      </c>
      <c r="AM84" s="29">
        <f t="shared" si="287"/>
        <v>585</v>
      </c>
      <c r="AN84" s="29">
        <f t="shared" si="288"/>
        <v>572</v>
      </c>
      <c r="AO84" s="28">
        <v>14</v>
      </c>
      <c r="AP84" s="29">
        <f t="shared" si="289"/>
        <v>630</v>
      </c>
      <c r="AQ84" s="29">
        <f t="shared" si="290"/>
        <v>616</v>
      </c>
      <c r="AR84" s="28">
        <v>15</v>
      </c>
      <c r="AS84" s="29">
        <f t="shared" si="291"/>
        <v>675</v>
      </c>
      <c r="AT84" s="29">
        <f t="shared" si="292"/>
        <v>660</v>
      </c>
      <c r="AU84" s="28">
        <v>16</v>
      </c>
      <c r="AV84" s="29">
        <f t="shared" si="293"/>
        <v>720</v>
      </c>
      <c r="AW84" s="29">
        <f t="shared" si="294"/>
        <v>704</v>
      </c>
      <c r="AX84" s="28">
        <v>17</v>
      </c>
      <c r="AY84" s="29">
        <f t="shared" si="295"/>
        <v>765</v>
      </c>
      <c r="AZ84" s="29">
        <f t="shared" si="296"/>
        <v>748</v>
      </c>
      <c r="BA84" s="28">
        <v>18</v>
      </c>
      <c r="BB84" s="29">
        <f t="shared" si="297"/>
        <v>810</v>
      </c>
      <c r="BC84" s="29">
        <f t="shared" si="298"/>
        <v>792</v>
      </c>
      <c r="BD84" s="28">
        <v>19</v>
      </c>
      <c r="BE84" s="29">
        <f t="shared" si="299"/>
        <v>855</v>
      </c>
      <c r="BF84" s="29">
        <f t="shared" si="300"/>
        <v>836</v>
      </c>
      <c r="BG84" s="28">
        <v>20</v>
      </c>
      <c r="BH84" s="29">
        <f t="shared" si="301"/>
        <v>900</v>
      </c>
      <c r="BI84" s="29">
        <f t="shared" si="302"/>
        <v>880</v>
      </c>
      <c r="BJ84" s="28">
        <v>21</v>
      </c>
      <c r="BK84" s="29">
        <f t="shared" si="303"/>
        <v>945</v>
      </c>
      <c r="BL84" s="29">
        <f t="shared" si="304"/>
        <v>924</v>
      </c>
      <c r="BM84" s="28">
        <v>22</v>
      </c>
      <c r="BN84" s="29">
        <f t="shared" si="305"/>
        <v>990</v>
      </c>
      <c r="BO84" s="29">
        <f t="shared" si="306"/>
        <v>968</v>
      </c>
      <c r="BP84" s="28">
        <v>23</v>
      </c>
      <c r="BQ84" s="29">
        <f t="shared" si="307"/>
        <v>1035</v>
      </c>
      <c r="BR84" s="29">
        <f t="shared" si="308"/>
        <v>1012</v>
      </c>
      <c r="BS84" s="28">
        <v>24</v>
      </c>
      <c r="BT84" s="29">
        <f t="shared" si="309"/>
        <v>1080</v>
      </c>
      <c r="BU84" s="29">
        <f t="shared" si="310"/>
        <v>1056</v>
      </c>
      <c r="BV84" s="28">
        <v>25</v>
      </c>
      <c r="BW84" s="29">
        <f t="shared" si="311"/>
        <v>1125</v>
      </c>
      <c r="BX84" s="29">
        <f t="shared" si="312"/>
        <v>1100</v>
      </c>
      <c r="BY84" s="28">
        <v>26</v>
      </c>
      <c r="BZ84" s="29">
        <f t="shared" si="313"/>
        <v>1170</v>
      </c>
      <c r="CA84" s="29">
        <f t="shared" si="314"/>
        <v>1144</v>
      </c>
      <c r="CB84" s="28">
        <v>27</v>
      </c>
      <c r="CC84" s="29">
        <f t="shared" si="315"/>
        <v>1188</v>
      </c>
      <c r="CD84" s="29">
        <f t="shared" si="316"/>
        <v>1188</v>
      </c>
      <c r="CE84" s="28">
        <v>28</v>
      </c>
      <c r="CF84" s="29">
        <f t="shared" si="317"/>
        <v>1232</v>
      </c>
      <c r="CG84" s="29">
        <f t="shared" si="318"/>
        <v>1232</v>
      </c>
      <c r="CH84" s="28">
        <v>29</v>
      </c>
      <c r="CI84" s="29">
        <f t="shared" si="319"/>
        <v>1305</v>
      </c>
      <c r="CJ84" s="29">
        <f t="shared" si="320"/>
        <v>1276</v>
      </c>
      <c r="CK84" s="28">
        <v>30</v>
      </c>
      <c r="CL84" s="29">
        <f t="shared" si="321"/>
        <v>1320</v>
      </c>
      <c r="CM84" s="29">
        <f t="shared" si="322"/>
        <v>1320</v>
      </c>
    </row>
    <row r="85" spans="1:91" s="19" customFormat="1" ht="29" x14ac:dyDescent="0.35">
      <c r="A85" s="19" t="s">
        <v>145</v>
      </c>
      <c r="B85" s="19">
        <v>1</v>
      </c>
      <c r="C85" s="27">
        <v>51</v>
      </c>
      <c r="D85" s="27">
        <v>49</v>
      </c>
      <c r="E85" s="19">
        <v>2</v>
      </c>
      <c r="F85" s="27">
        <f t="shared" si="0"/>
        <v>102</v>
      </c>
      <c r="G85" s="27">
        <f t="shared" si="0"/>
        <v>98</v>
      </c>
      <c r="H85" s="19">
        <v>3</v>
      </c>
      <c r="I85" s="27">
        <f t="shared" si="1"/>
        <v>153</v>
      </c>
      <c r="J85" s="27">
        <f t="shared" si="1"/>
        <v>147</v>
      </c>
      <c r="K85" s="19">
        <v>4</v>
      </c>
      <c r="L85" s="27">
        <f t="shared" ref="L85:M85" si="323">C85*4</f>
        <v>204</v>
      </c>
      <c r="M85" s="27">
        <f t="shared" si="323"/>
        <v>196</v>
      </c>
      <c r="N85" s="19">
        <v>5</v>
      </c>
      <c r="O85" s="27">
        <f t="shared" si="3"/>
        <v>255</v>
      </c>
      <c r="P85" s="27">
        <f t="shared" si="3"/>
        <v>245</v>
      </c>
      <c r="Q85" s="19">
        <v>6</v>
      </c>
      <c r="R85" s="27">
        <f t="shared" si="4"/>
        <v>306</v>
      </c>
      <c r="S85" s="27">
        <f t="shared" si="4"/>
        <v>294</v>
      </c>
      <c r="T85" s="19">
        <v>7</v>
      </c>
      <c r="U85" s="27">
        <f t="shared" si="5"/>
        <v>357</v>
      </c>
      <c r="V85" s="27">
        <f t="shared" si="5"/>
        <v>343</v>
      </c>
      <c r="W85" s="19">
        <v>8</v>
      </c>
      <c r="X85" s="27">
        <f t="shared" si="6"/>
        <v>408</v>
      </c>
      <c r="Y85" s="27">
        <f t="shared" si="6"/>
        <v>392</v>
      </c>
      <c r="Z85" s="19">
        <v>9</v>
      </c>
      <c r="AA85" s="27">
        <f t="shared" si="7"/>
        <v>459</v>
      </c>
      <c r="AB85" s="27">
        <f t="shared" si="7"/>
        <v>441</v>
      </c>
      <c r="AC85" s="19">
        <v>10</v>
      </c>
      <c r="AD85" s="27">
        <f t="shared" si="8"/>
        <v>510</v>
      </c>
      <c r="AE85" s="27">
        <f t="shared" si="8"/>
        <v>490</v>
      </c>
      <c r="AF85" s="19">
        <v>11</v>
      </c>
      <c r="AG85" s="27">
        <f t="shared" si="229"/>
        <v>561</v>
      </c>
      <c r="AH85" s="27">
        <f t="shared" si="230"/>
        <v>539</v>
      </c>
      <c r="AI85" s="19">
        <v>12</v>
      </c>
      <c r="AJ85" s="27">
        <f t="shared" si="231"/>
        <v>612</v>
      </c>
      <c r="AK85" s="27">
        <f t="shared" si="232"/>
        <v>588</v>
      </c>
      <c r="AL85" s="19">
        <v>13</v>
      </c>
      <c r="AM85" s="27">
        <f t="shared" si="287"/>
        <v>663</v>
      </c>
      <c r="AN85" s="27">
        <f t="shared" si="288"/>
        <v>637</v>
      </c>
      <c r="AO85" s="19">
        <v>14</v>
      </c>
      <c r="AP85" s="27">
        <f t="shared" si="289"/>
        <v>714</v>
      </c>
      <c r="AQ85" s="27">
        <f t="shared" si="290"/>
        <v>686</v>
      </c>
      <c r="AR85" s="19">
        <v>15</v>
      </c>
      <c r="AS85" s="27">
        <f t="shared" si="291"/>
        <v>765</v>
      </c>
      <c r="AT85" s="27">
        <f t="shared" si="292"/>
        <v>735</v>
      </c>
      <c r="AU85" s="19">
        <v>16</v>
      </c>
      <c r="AV85" s="27">
        <f t="shared" si="293"/>
        <v>816</v>
      </c>
      <c r="AW85" s="27">
        <f t="shared" si="294"/>
        <v>784</v>
      </c>
      <c r="AX85" s="19">
        <v>17</v>
      </c>
      <c r="AY85" s="27">
        <f t="shared" si="295"/>
        <v>867</v>
      </c>
      <c r="AZ85" s="27">
        <f t="shared" si="296"/>
        <v>833</v>
      </c>
      <c r="BA85" s="19">
        <v>18</v>
      </c>
      <c r="BB85" s="27">
        <f t="shared" si="297"/>
        <v>918</v>
      </c>
      <c r="BC85" s="27">
        <f t="shared" si="298"/>
        <v>882</v>
      </c>
      <c r="BD85" s="19">
        <v>19</v>
      </c>
      <c r="BE85" s="27">
        <f t="shared" si="299"/>
        <v>969</v>
      </c>
      <c r="BF85" s="27">
        <f t="shared" si="300"/>
        <v>931</v>
      </c>
      <c r="BG85" s="19">
        <v>20</v>
      </c>
      <c r="BH85" s="27">
        <f t="shared" si="301"/>
        <v>1020</v>
      </c>
      <c r="BI85" s="27">
        <f t="shared" si="302"/>
        <v>980</v>
      </c>
      <c r="BJ85" s="19">
        <v>21</v>
      </c>
      <c r="BK85" s="27">
        <f t="shared" si="303"/>
        <v>1071</v>
      </c>
      <c r="BL85" s="27">
        <f t="shared" si="304"/>
        <v>1029</v>
      </c>
      <c r="BM85" s="19">
        <v>22</v>
      </c>
      <c r="BN85" s="27">
        <f t="shared" si="305"/>
        <v>1122</v>
      </c>
      <c r="BO85" s="27">
        <f t="shared" si="306"/>
        <v>1078</v>
      </c>
      <c r="BP85" s="19">
        <v>23</v>
      </c>
      <c r="BQ85" s="27">
        <f t="shared" si="307"/>
        <v>1173</v>
      </c>
      <c r="BR85" s="27">
        <f t="shared" si="308"/>
        <v>1127</v>
      </c>
      <c r="BS85" s="19">
        <v>24</v>
      </c>
      <c r="BT85" s="27">
        <f t="shared" si="309"/>
        <v>1224</v>
      </c>
      <c r="BU85" s="27">
        <f t="shared" si="310"/>
        <v>1176</v>
      </c>
      <c r="BV85" s="19">
        <v>25</v>
      </c>
      <c r="BW85" s="27">
        <f t="shared" si="311"/>
        <v>1275</v>
      </c>
      <c r="BX85" s="27">
        <f t="shared" si="312"/>
        <v>1225</v>
      </c>
      <c r="BY85" s="19">
        <v>26</v>
      </c>
      <c r="BZ85" s="27">
        <f t="shared" si="313"/>
        <v>1326</v>
      </c>
      <c r="CA85" s="27">
        <f t="shared" si="314"/>
        <v>1274</v>
      </c>
      <c r="CB85" s="19">
        <v>27</v>
      </c>
      <c r="CC85" s="27">
        <f t="shared" si="315"/>
        <v>1323</v>
      </c>
      <c r="CD85" s="27">
        <f t="shared" si="316"/>
        <v>1323</v>
      </c>
      <c r="CE85" s="19">
        <v>28</v>
      </c>
      <c r="CF85" s="27">
        <f t="shared" si="317"/>
        <v>1372</v>
      </c>
      <c r="CG85" s="27">
        <f t="shared" si="318"/>
        <v>1372</v>
      </c>
      <c r="CH85" s="19">
        <v>29</v>
      </c>
      <c r="CI85" s="27">
        <f t="shared" si="319"/>
        <v>1479</v>
      </c>
      <c r="CJ85" s="27">
        <f t="shared" si="320"/>
        <v>1421</v>
      </c>
      <c r="CK85" s="19">
        <v>30</v>
      </c>
      <c r="CL85" s="27">
        <f t="shared" si="321"/>
        <v>1470</v>
      </c>
      <c r="CM85" s="27">
        <f t="shared" si="322"/>
        <v>1470</v>
      </c>
    </row>
    <row r="86" spans="1:91" s="14" customFormat="1" ht="20.149999999999999" customHeight="1" x14ac:dyDescent="0.3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49999999999999" customHeight="1" x14ac:dyDescent="0.3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49999999999999" customHeight="1" x14ac:dyDescent="0.3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49999999999999" customHeight="1" x14ac:dyDescent="0.3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49999999999999" customHeight="1" x14ac:dyDescent="0.3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49999999999999" customHeight="1" x14ac:dyDescent="0.3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49999999999999" customHeight="1" x14ac:dyDescent="0.3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49999999999999" customHeight="1" x14ac:dyDescent="0.3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49999999999999" customHeight="1" x14ac:dyDescent="0.3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49999999999999" customHeight="1" x14ac:dyDescent="0.3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49999999999999" customHeight="1" x14ac:dyDescent="0.3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49999999999999" customHeight="1" x14ac:dyDescent="0.3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49999999999999" customHeight="1" x14ac:dyDescent="0.3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49999999999999" customHeight="1" x14ac:dyDescent="0.3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49999999999999" customHeight="1" x14ac:dyDescent="0.3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49999999999999" customHeight="1" x14ac:dyDescent="0.3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49999999999999" customHeight="1" x14ac:dyDescent="0.3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49999999999999" customHeight="1" x14ac:dyDescent="0.3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49999999999999" customHeight="1" x14ac:dyDescent="0.3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49999999999999" customHeight="1" x14ac:dyDescent="0.3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49999999999999" customHeight="1" x14ac:dyDescent="0.3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49999999999999" customHeight="1" x14ac:dyDescent="0.3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49999999999999" customHeight="1" x14ac:dyDescent="0.3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49999999999999" customHeight="1" x14ac:dyDescent="0.3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49999999999999" customHeight="1" x14ac:dyDescent="0.3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49999999999999" customHeight="1" x14ac:dyDescent="0.3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49999999999999" customHeight="1" x14ac:dyDescent="0.3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49999999999999" customHeight="1" x14ac:dyDescent="0.3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49999999999999" customHeight="1" x14ac:dyDescent="0.3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49999999999999" customHeight="1" x14ac:dyDescent="0.3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49999999999999" customHeight="1" x14ac:dyDescent="0.3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49999999999999" customHeight="1" x14ac:dyDescent="0.3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49999999999999" customHeight="1" x14ac:dyDescent="0.3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49999999999999" customHeight="1" x14ac:dyDescent="0.3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49999999999999" customHeight="1" x14ac:dyDescent="0.3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49999999999999" customHeight="1" x14ac:dyDescent="0.3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49999999999999" customHeight="1" x14ac:dyDescent="0.3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1"/>
  <sheetViews>
    <sheetView topLeftCell="A4" workbookViewId="0">
      <selection activeCell="D24" sqref="D24"/>
    </sheetView>
  </sheetViews>
  <sheetFormatPr defaultColWidth="16.7265625" defaultRowHeight="20.149999999999999" customHeight="1" x14ac:dyDescent="0.35"/>
  <cols>
    <col min="1" max="1" width="18.54296875" style="23" customWidth="1"/>
    <col min="2" max="2" width="16.7265625" style="23"/>
    <col min="3" max="3" width="16.7265625" style="30"/>
    <col min="4" max="4" width="20" style="30" customWidth="1"/>
    <col min="5" max="5" width="16.7265625" style="23"/>
    <col min="6" max="7" width="16.7265625" style="30"/>
    <col min="8" max="8" width="16.7265625" style="23"/>
    <col min="9" max="10" width="16.7265625" style="30"/>
    <col min="11" max="11" width="16.7265625" style="23"/>
    <col min="12" max="13" width="16.7265625" style="30"/>
    <col min="14" max="14" width="16.7265625" style="23"/>
    <col min="15" max="16" width="16.7265625" style="30"/>
    <col min="17" max="17" width="16.7265625" style="23"/>
    <col min="18" max="19" width="16.7265625" style="30"/>
    <col min="20" max="20" width="16.7265625" style="23"/>
    <col min="21" max="22" width="16.7265625" style="30"/>
    <col min="23" max="23" width="16.7265625" style="23"/>
    <col min="24" max="25" width="16.7265625" style="30"/>
    <col min="26" max="26" width="16.7265625" style="23"/>
    <col min="27" max="28" width="16.7265625" style="30"/>
    <col min="29" max="29" width="16.7265625" style="23"/>
    <col min="30" max="31" width="16.7265625" style="30"/>
    <col min="32" max="16384" width="16.7265625" style="23"/>
  </cols>
  <sheetData>
    <row r="1" spans="1:70" ht="20.149999999999999" customHeight="1" x14ac:dyDescent="0.25">
      <c r="A1" s="53" t="s">
        <v>38</v>
      </c>
      <c r="B1" s="54"/>
      <c r="C1" s="54"/>
    </row>
    <row r="2" spans="1:70" ht="20.149999999999999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49999999999999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 t="s">
        <v>35</v>
      </c>
      <c r="R4" s="26" t="s">
        <v>78</v>
      </c>
      <c r="S4" s="26" t="s">
        <v>10</v>
      </c>
      <c r="T4" s="25" t="s">
        <v>35</v>
      </c>
      <c r="U4" s="26" t="s">
        <v>78</v>
      </c>
      <c r="V4" s="26" t="s">
        <v>10</v>
      </c>
      <c r="W4" s="25" t="s">
        <v>35</v>
      </c>
      <c r="X4" s="26" t="s">
        <v>78</v>
      </c>
      <c r="Y4" s="26" t="s">
        <v>10</v>
      </c>
      <c r="Z4" s="25" t="s">
        <v>35</v>
      </c>
      <c r="AA4" s="26" t="s">
        <v>78</v>
      </c>
      <c r="AB4" s="26" t="s">
        <v>10</v>
      </c>
      <c r="AC4" s="25" t="s">
        <v>35</v>
      </c>
      <c r="AD4" s="26" t="s">
        <v>78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49999999999999" customHeight="1" x14ac:dyDescent="0.25">
      <c r="A5" s="19" t="s">
        <v>40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29" x14ac:dyDescent="0.35">
      <c r="A6" s="28" t="s">
        <v>131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29" x14ac:dyDescent="0.35">
      <c r="A7" s="19" t="s">
        <v>132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49999999999999" customHeight="1" x14ac:dyDescent="0.25">
      <c r="A8" s="28" t="s">
        <v>42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14.5" x14ac:dyDescent="0.35">
      <c r="A9" s="19" t="s">
        <v>133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29" x14ac:dyDescent="0.35">
      <c r="A10" s="28" t="s">
        <v>134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14.5" x14ac:dyDescent="0.35">
      <c r="A11" s="19" t="s">
        <v>43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29" x14ac:dyDescent="0.35">
      <c r="A12" s="28" t="s">
        <v>135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29" x14ac:dyDescent="0.35">
      <c r="A13" s="19" t="s">
        <v>136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49999999999999" customHeight="1" x14ac:dyDescent="0.25">
      <c r="A14" s="28" t="s">
        <v>44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29" x14ac:dyDescent="0.35">
      <c r="A15" s="19" t="s">
        <v>137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29" x14ac:dyDescent="0.35">
      <c r="A16" s="28" t="s">
        <v>138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14.5" x14ac:dyDescent="0.35">
      <c r="A17" s="19" t="s">
        <v>45</v>
      </c>
      <c r="B17" s="19">
        <v>1</v>
      </c>
      <c r="C17" s="27">
        <v>2.5</v>
      </c>
      <c r="D17" s="27">
        <v>2.2999999999999998</v>
      </c>
      <c r="E17" s="19">
        <v>2</v>
      </c>
      <c r="F17" s="27">
        <f t="shared" si="0"/>
        <v>5</v>
      </c>
      <c r="G17" s="27">
        <f t="shared" si="1"/>
        <v>4.5999999999999996</v>
      </c>
      <c r="H17" s="19">
        <v>3</v>
      </c>
      <c r="I17" s="27">
        <f t="shared" si="2"/>
        <v>7.5</v>
      </c>
      <c r="J17" s="27">
        <f t="shared" si="3"/>
        <v>6.8999999999999995</v>
      </c>
      <c r="K17" s="19">
        <v>4</v>
      </c>
      <c r="L17" s="27">
        <f t="shared" si="18"/>
        <v>10</v>
      </c>
      <c r="M17" s="27">
        <f t="shared" si="19"/>
        <v>9.1999999999999993</v>
      </c>
      <c r="N17" s="19">
        <v>5</v>
      </c>
      <c r="O17" s="27">
        <f t="shared" si="6"/>
        <v>12.5</v>
      </c>
      <c r="P17" s="27">
        <f t="shared" si="7"/>
        <v>11.5</v>
      </c>
      <c r="Q17" s="19">
        <v>6</v>
      </c>
      <c r="R17" s="27">
        <f t="shared" si="8"/>
        <v>15</v>
      </c>
      <c r="S17" s="27">
        <f t="shared" si="9"/>
        <v>13.799999999999999</v>
      </c>
      <c r="T17" s="19">
        <v>7</v>
      </c>
      <c r="U17" s="27">
        <f t="shared" si="10"/>
        <v>17.5</v>
      </c>
      <c r="V17" s="27">
        <f t="shared" si="11"/>
        <v>16.099999999999998</v>
      </c>
      <c r="W17" s="19">
        <v>8</v>
      </c>
      <c r="X17" s="27">
        <f t="shared" si="12"/>
        <v>20</v>
      </c>
      <c r="Y17" s="27">
        <f t="shared" si="13"/>
        <v>18.399999999999999</v>
      </c>
      <c r="Z17" s="19">
        <v>9</v>
      </c>
      <c r="AA17" s="27">
        <f t="shared" si="14"/>
        <v>22.5</v>
      </c>
      <c r="AB17" s="27">
        <f t="shared" si="15"/>
        <v>20.7</v>
      </c>
      <c r="AC17" s="19">
        <v>10</v>
      </c>
      <c r="AD17" s="27">
        <f t="shared" si="16"/>
        <v>25</v>
      </c>
      <c r="AE17" s="27">
        <f t="shared" si="17"/>
        <v>23</v>
      </c>
    </row>
    <row r="18" spans="1:31" s="28" customFormat="1" ht="20.149999999999999" customHeight="1" x14ac:dyDescent="0.25">
      <c r="A18" s="28" t="s">
        <v>139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29" x14ac:dyDescent="0.35">
      <c r="A19" s="19" t="s">
        <v>140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49999999999999" customHeight="1" x14ac:dyDescent="0.25">
      <c r="A20" s="28" t="s">
        <v>46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29" x14ac:dyDescent="0.35">
      <c r="A21" s="19" t="s">
        <v>141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29" x14ac:dyDescent="0.35">
      <c r="A22" s="28" t="s">
        <v>142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14.5" x14ac:dyDescent="0.35">
      <c r="A23" s="19" t="s">
        <v>47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29" x14ac:dyDescent="0.35">
      <c r="A24" s="28" t="s">
        <v>143</v>
      </c>
      <c r="B24" s="28">
        <v>1</v>
      </c>
      <c r="C24" s="29">
        <v>6.75</v>
      </c>
      <c r="D24" s="29">
        <v>6.7</v>
      </c>
      <c r="E24" s="28">
        <v>2</v>
      </c>
      <c r="F24" s="29">
        <f t="shared" si="0"/>
        <v>13.5</v>
      </c>
      <c r="G24" s="29">
        <f t="shared" si="1"/>
        <v>13.4</v>
      </c>
      <c r="H24" s="28">
        <v>3</v>
      </c>
      <c r="I24" s="29">
        <f t="shared" si="2"/>
        <v>20.25</v>
      </c>
      <c r="J24" s="29">
        <f t="shared" si="3"/>
        <v>20.100000000000001</v>
      </c>
      <c r="K24" s="28">
        <v>4</v>
      </c>
      <c r="L24" s="29">
        <f t="shared" si="18"/>
        <v>27</v>
      </c>
      <c r="M24" s="29">
        <f t="shared" si="19"/>
        <v>26.8</v>
      </c>
      <c r="N24" s="28">
        <v>5</v>
      </c>
      <c r="O24" s="29">
        <f t="shared" si="6"/>
        <v>33.75</v>
      </c>
      <c r="P24" s="29">
        <f t="shared" si="7"/>
        <v>33.5</v>
      </c>
      <c r="Q24" s="28">
        <v>6</v>
      </c>
      <c r="R24" s="29">
        <f t="shared" si="8"/>
        <v>40.5</v>
      </c>
      <c r="S24" s="29">
        <f t="shared" si="9"/>
        <v>40.200000000000003</v>
      </c>
      <c r="T24" s="28">
        <v>7</v>
      </c>
      <c r="U24" s="29">
        <f t="shared" si="10"/>
        <v>47.25</v>
      </c>
      <c r="V24" s="29">
        <f t="shared" si="11"/>
        <v>46.9</v>
      </c>
      <c r="W24" s="28">
        <v>8</v>
      </c>
      <c r="X24" s="29">
        <f t="shared" si="12"/>
        <v>54</v>
      </c>
      <c r="Y24" s="29">
        <f t="shared" si="13"/>
        <v>53.6</v>
      </c>
      <c r="Z24" s="28">
        <v>9</v>
      </c>
      <c r="AA24" s="29">
        <f t="shared" si="14"/>
        <v>60.75</v>
      </c>
      <c r="AB24" s="29">
        <f t="shared" si="15"/>
        <v>60.300000000000004</v>
      </c>
      <c r="AC24" s="28">
        <v>10</v>
      </c>
      <c r="AD24" s="29">
        <f t="shared" si="16"/>
        <v>67.5</v>
      </c>
      <c r="AE24" s="29">
        <f t="shared" si="17"/>
        <v>67</v>
      </c>
    </row>
    <row r="25" spans="1:31" s="19" customFormat="1" ht="29" x14ac:dyDescent="0.35">
      <c r="A25" s="19" t="s">
        <v>144</v>
      </c>
      <c r="B25" s="19">
        <v>1</v>
      </c>
      <c r="C25" s="27">
        <v>7.65</v>
      </c>
      <c r="D25" s="27">
        <v>7.5</v>
      </c>
      <c r="E25" s="19">
        <v>2</v>
      </c>
      <c r="F25" s="27">
        <f t="shared" si="0"/>
        <v>15.3</v>
      </c>
      <c r="G25" s="27">
        <f t="shared" si="1"/>
        <v>15</v>
      </c>
      <c r="H25" s="19">
        <v>3</v>
      </c>
      <c r="I25" s="27">
        <f t="shared" si="2"/>
        <v>22.950000000000003</v>
      </c>
      <c r="J25" s="27">
        <f t="shared" si="3"/>
        <v>22.5</v>
      </c>
      <c r="K25" s="19">
        <v>4</v>
      </c>
      <c r="L25" s="27">
        <f t="shared" si="18"/>
        <v>30.6</v>
      </c>
      <c r="M25" s="27">
        <f t="shared" si="19"/>
        <v>30</v>
      </c>
      <c r="N25" s="19">
        <v>5</v>
      </c>
      <c r="O25" s="27">
        <f t="shared" si="6"/>
        <v>38.25</v>
      </c>
      <c r="P25" s="27">
        <f t="shared" si="7"/>
        <v>37.5</v>
      </c>
      <c r="Q25" s="19">
        <v>6</v>
      </c>
      <c r="R25" s="27">
        <f t="shared" si="8"/>
        <v>45.900000000000006</v>
      </c>
      <c r="S25" s="27">
        <f t="shared" si="9"/>
        <v>45</v>
      </c>
      <c r="T25" s="19">
        <v>7</v>
      </c>
      <c r="U25" s="27">
        <f t="shared" si="10"/>
        <v>53.550000000000004</v>
      </c>
      <c r="V25" s="27">
        <f t="shared" si="11"/>
        <v>52.5</v>
      </c>
      <c r="W25" s="19">
        <v>8</v>
      </c>
      <c r="X25" s="27">
        <f t="shared" si="12"/>
        <v>61.2</v>
      </c>
      <c r="Y25" s="27">
        <f t="shared" si="13"/>
        <v>60</v>
      </c>
      <c r="Z25" s="19">
        <v>9</v>
      </c>
      <c r="AA25" s="27">
        <f t="shared" si="14"/>
        <v>68.850000000000009</v>
      </c>
      <c r="AB25" s="27">
        <f t="shared" si="15"/>
        <v>67.5</v>
      </c>
      <c r="AC25" s="19">
        <v>10</v>
      </c>
      <c r="AD25" s="27">
        <f t="shared" si="16"/>
        <v>76.5</v>
      </c>
      <c r="AE25" s="27">
        <f t="shared" si="17"/>
        <v>75</v>
      </c>
    </row>
    <row r="26" spans="1:31" s="28" customFormat="1" ht="14.5" x14ac:dyDescent="0.35">
      <c r="A26" s="28" t="s">
        <v>153</v>
      </c>
      <c r="B26" s="28">
        <v>1</v>
      </c>
      <c r="C26" s="29">
        <v>7</v>
      </c>
      <c r="D26" s="29">
        <v>7</v>
      </c>
      <c r="E26" s="28">
        <v>2</v>
      </c>
      <c r="F26" s="29">
        <f t="shared" si="0"/>
        <v>14</v>
      </c>
      <c r="G26" s="29">
        <f t="shared" si="1"/>
        <v>14</v>
      </c>
      <c r="H26" s="28">
        <v>3</v>
      </c>
      <c r="I26" s="29">
        <f t="shared" si="2"/>
        <v>21</v>
      </c>
      <c r="J26" s="29">
        <f t="shared" si="3"/>
        <v>21</v>
      </c>
      <c r="K26" s="28">
        <v>4</v>
      </c>
      <c r="L26" s="29">
        <f t="shared" si="18"/>
        <v>28</v>
      </c>
      <c r="M26" s="29">
        <f t="shared" si="19"/>
        <v>28</v>
      </c>
      <c r="N26" s="28">
        <v>5</v>
      </c>
      <c r="O26" s="29">
        <f t="shared" si="6"/>
        <v>35</v>
      </c>
      <c r="P26" s="29">
        <f t="shared" si="7"/>
        <v>35</v>
      </c>
      <c r="Q26" s="28">
        <v>6</v>
      </c>
      <c r="R26" s="29">
        <f t="shared" si="8"/>
        <v>42</v>
      </c>
      <c r="S26" s="29">
        <f t="shared" si="9"/>
        <v>42</v>
      </c>
      <c r="T26" s="28">
        <v>7</v>
      </c>
      <c r="U26" s="29">
        <f t="shared" si="10"/>
        <v>49</v>
      </c>
      <c r="V26" s="29">
        <f t="shared" si="11"/>
        <v>49</v>
      </c>
      <c r="W26" s="28">
        <v>8</v>
      </c>
      <c r="X26" s="29">
        <f t="shared" si="12"/>
        <v>56</v>
      </c>
      <c r="Y26" s="29">
        <f t="shared" si="13"/>
        <v>56</v>
      </c>
      <c r="Z26" s="28">
        <v>9</v>
      </c>
      <c r="AA26" s="29">
        <f t="shared" si="14"/>
        <v>63</v>
      </c>
      <c r="AB26" s="29">
        <f t="shared" si="15"/>
        <v>63</v>
      </c>
      <c r="AC26" s="28">
        <v>10</v>
      </c>
      <c r="AD26" s="29">
        <f t="shared" si="16"/>
        <v>70</v>
      </c>
      <c r="AE26" s="29">
        <f t="shared" si="17"/>
        <v>70</v>
      </c>
    </row>
    <row r="27" spans="1:31" s="19" customFormat="1" ht="29" x14ac:dyDescent="0.35">
      <c r="A27" s="19" t="s">
        <v>152</v>
      </c>
      <c r="B27" s="19">
        <v>1</v>
      </c>
      <c r="C27" s="27">
        <v>11</v>
      </c>
      <c r="D27" s="27">
        <v>11</v>
      </c>
      <c r="E27" s="19">
        <v>2</v>
      </c>
      <c r="F27" s="27">
        <f t="shared" si="0"/>
        <v>22</v>
      </c>
      <c r="G27" s="27">
        <f t="shared" si="1"/>
        <v>22</v>
      </c>
      <c r="H27" s="19">
        <v>3</v>
      </c>
      <c r="I27" s="27">
        <f t="shared" si="2"/>
        <v>33</v>
      </c>
      <c r="J27" s="27">
        <f t="shared" si="3"/>
        <v>33</v>
      </c>
      <c r="K27" s="19">
        <v>4</v>
      </c>
      <c r="L27" s="27">
        <f t="shared" si="18"/>
        <v>44</v>
      </c>
      <c r="M27" s="27">
        <f t="shared" si="19"/>
        <v>44</v>
      </c>
      <c r="N27" s="19">
        <v>5</v>
      </c>
      <c r="O27" s="27">
        <f t="shared" si="6"/>
        <v>55</v>
      </c>
      <c r="P27" s="27">
        <f t="shared" si="7"/>
        <v>55</v>
      </c>
      <c r="Q27" s="19">
        <v>6</v>
      </c>
      <c r="R27" s="27">
        <f t="shared" si="8"/>
        <v>66</v>
      </c>
      <c r="S27" s="27">
        <f t="shared" si="9"/>
        <v>66</v>
      </c>
      <c r="T27" s="19">
        <v>7</v>
      </c>
      <c r="U27" s="27">
        <f t="shared" si="10"/>
        <v>77</v>
      </c>
      <c r="V27" s="27">
        <f t="shared" si="11"/>
        <v>77</v>
      </c>
      <c r="W27" s="19">
        <v>8</v>
      </c>
      <c r="X27" s="27">
        <f t="shared" si="12"/>
        <v>88</v>
      </c>
      <c r="Y27" s="27">
        <f t="shared" si="13"/>
        <v>88</v>
      </c>
      <c r="Z27" s="19">
        <v>9</v>
      </c>
      <c r="AA27" s="27">
        <f t="shared" si="14"/>
        <v>99</v>
      </c>
      <c r="AB27" s="27">
        <f t="shared" si="15"/>
        <v>99</v>
      </c>
      <c r="AC27" s="19">
        <v>10</v>
      </c>
      <c r="AD27" s="27">
        <f t="shared" si="16"/>
        <v>110</v>
      </c>
      <c r="AE27" s="27">
        <f t="shared" si="17"/>
        <v>110</v>
      </c>
    </row>
    <row r="28" spans="1:31" s="28" customFormat="1" ht="29" x14ac:dyDescent="0.35">
      <c r="A28" s="28" t="s">
        <v>151</v>
      </c>
      <c r="B28" s="28">
        <v>1</v>
      </c>
      <c r="C28" s="29">
        <v>11.5</v>
      </c>
      <c r="D28" s="29">
        <v>11.5</v>
      </c>
      <c r="E28" s="28">
        <v>2</v>
      </c>
      <c r="F28" s="29">
        <f t="shared" si="0"/>
        <v>23</v>
      </c>
      <c r="G28" s="29">
        <f t="shared" si="1"/>
        <v>23</v>
      </c>
      <c r="H28" s="28">
        <v>3</v>
      </c>
      <c r="I28" s="29">
        <f t="shared" si="2"/>
        <v>34.5</v>
      </c>
      <c r="J28" s="29">
        <f t="shared" si="3"/>
        <v>34.5</v>
      </c>
      <c r="K28" s="28">
        <v>4</v>
      </c>
      <c r="L28" s="29">
        <f t="shared" si="18"/>
        <v>46</v>
      </c>
      <c r="M28" s="29">
        <f t="shared" si="19"/>
        <v>46</v>
      </c>
      <c r="N28" s="28">
        <v>5</v>
      </c>
      <c r="O28" s="29">
        <f t="shared" si="6"/>
        <v>57.5</v>
      </c>
      <c r="P28" s="29">
        <f t="shared" si="7"/>
        <v>57.5</v>
      </c>
      <c r="Q28" s="28">
        <v>6</v>
      </c>
      <c r="R28" s="29">
        <f t="shared" si="8"/>
        <v>69</v>
      </c>
      <c r="S28" s="29">
        <f t="shared" si="9"/>
        <v>69</v>
      </c>
      <c r="T28" s="28">
        <v>7</v>
      </c>
      <c r="U28" s="29">
        <f t="shared" si="10"/>
        <v>80.5</v>
      </c>
      <c r="V28" s="29">
        <f t="shared" si="11"/>
        <v>80.5</v>
      </c>
      <c r="W28" s="28">
        <v>8</v>
      </c>
      <c r="X28" s="29">
        <f t="shared" si="12"/>
        <v>92</v>
      </c>
      <c r="Y28" s="29">
        <f t="shared" si="13"/>
        <v>92</v>
      </c>
      <c r="Z28" s="28">
        <v>9</v>
      </c>
      <c r="AA28" s="29">
        <f t="shared" si="14"/>
        <v>103.5</v>
      </c>
      <c r="AB28" s="29">
        <f t="shared" si="15"/>
        <v>103.5</v>
      </c>
      <c r="AC28" s="28">
        <v>10</v>
      </c>
      <c r="AD28" s="29">
        <f t="shared" si="16"/>
        <v>115</v>
      </c>
      <c r="AE28" s="29">
        <f t="shared" si="17"/>
        <v>115</v>
      </c>
    </row>
    <row r="29" spans="1:31" s="19" customFormat="1" ht="14.5" x14ac:dyDescent="0.35">
      <c r="A29" s="19" t="s">
        <v>150</v>
      </c>
      <c r="B29" s="19">
        <v>1</v>
      </c>
      <c r="C29" s="27">
        <v>8</v>
      </c>
      <c r="D29" s="27">
        <v>8</v>
      </c>
      <c r="E29" s="19">
        <v>2</v>
      </c>
      <c r="F29" s="27">
        <f t="shared" si="0"/>
        <v>16</v>
      </c>
      <c r="G29" s="27">
        <f t="shared" si="1"/>
        <v>16</v>
      </c>
      <c r="H29" s="19">
        <v>3</v>
      </c>
      <c r="I29" s="27">
        <f t="shared" si="2"/>
        <v>24</v>
      </c>
      <c r="J29" s="27">
        <f t="shared" si="3"/>
        <v>24</v>
      </c>
      <c r="K29" s="19">
        <v>4</v>
      </c>
      <c r="L29" s="27">
        <f t="shared" si="18"/>
        <v>32</v>
      </c>
      <c r="M29" s="27">
        <f t="shared" si="19"/>
        <v>32</v>
      </c>
      <c r="N29" s="19">
        <v>5</v>
      </c>
      <c r="O29" s="27">
        <f t="shared" si="6"/>
        <v>40</v>
      </c>
      <c r="P29" s="27">
        <f t="shared" si="7"/>
        <v>40</v>
      </c>
      <c r="Q29" s="19">
        <v>6</v>
      </c>
      <c r="R29" s="27">
        <f t="shared" si="8"/>
        <v>48</v>
      </c>
      <c r="S29" s="27">
        <f t="shared" si="9"/>
        <v>48</v>
      </c>
      <c r="T29" s="19">
        <v>7</v>
      </c>
      <c r="U29" s="27">
        <f t="shared" si="10"/>
        <v>56</v>
      </c>
      <c r="V29" s="27">
        <f t="shared" si="11"/>
        <v>56</v>
      </c>
      <c r="W29" s="19">
        <v>8</v>
      </c>
      <c r="X29" s="27">
        <f t="shared" si="12"/>
        <v>64</v>
      </c>
      <c r="Y29" s="27">
        <f t="shared" si="13"/>
        <v>64</v>
      </c>
      <c r="Z29" s="19">
        <v>9</v>
      </c>
      <c r="AA29" s="27">
        <f t="shared" si="14"/>
        <v>72</v>
      </c>
      <c r="AB29" s="27">
        <f t="shared" si="15"/>
        <v>72</v>
      </c>
      <c r="AC29" s="19">
        <v>10</v>
      </c>
      <c r="AD29" s="27">
        <f t="shared" si="16"/>
        <v>80</v>
      </c>
      <c r="AE29" s="27">
        <f t="shared" si="17"/>
        <v>80</v>
      </c>
    </row>
    <row r="30" spans="1:31" s="28" customFormat="1" ht="29" x14ac:dyDescent="0.35">
      <c r="A30" s="28" t="s">
        <v>149</v>
      </c>
      <c r="B30" s="28">
        <v>1</v>
      </c>
      <c r="C30" s="29">
        <v>12</v>
      </c>
      <c r="D30" s="29">
        <v>12</v>
      </c>
      <c r="E30" s="28">
        <v>2</v>
      </c>
      <c r="F30" s="29">
        <f t="shared" si="0"/>
        <v>24</v>
      </c>
      <c r="G30" s="29">
        <f t="shared" si="1"/>
        <v>24</v>
      </c>
      <c r="H30" s="28">
        <v>3</v>
      </c>
      <c r="I30" s="29">
        <f t="shared" si="2"/>
        <v>36</v>
      </c>
      <c r="J30" s="29">
        <f t="shared" si="3"/>
        <v>36</v>
      </c>
      <c r="K30" s="28">
        <v>4</v>
      </c>
      <c r="L30" s="29">
        <f t="shared" si="18"/>
        <v>48</v>
      </c>
      <c r="M30" s="29">
        <f t="shared" si="19"/>
        <v>48</v>
      </c>
      <c r="N30" s="28">
        <v>5</v>
      </c>
      <c r="O30" s="29">
        <f t="shared" si="6"/>
        <v>60</v>
      </c>
      <c r="P30" s="29">
        <f t="shared" si="7"/>
        <v>60</v>
      </c>
      <c r="Q30" s="28">
        <v>6</v>
      </c>
      <c r="R30" s="29">
        <f t="shared" si="8"/>
        <v>72</v>
      </c>
      <c r="S30" s="29">
        <f t="shared" si="9"/>
        <v>72</v>
      </c>
      <c r="T30" s="28">
        <v>7</v>
      </c>
      <c r="U30" s="29">
        <f t="shared" si="10"/>
        <v>84</v>
      </c>
      <c r="V30" s="29">
        <f t="shared" si="11"/>
        <v>84</v>
      </c>
      <c r="W30" s="28">
        <v>8</v>
      </c>
      <c r="X30" s="29">
        <f t="shared" si="12"/>
        <v>96</v>
      </c>
      <c r="Y30" s="29">
        <f t="shared" si="13"/>
        <v>96</v>
      </c>
      <c r="Z30" s="28">
        <v>9</v>
      </c>
      <c r="AA30" s="29">
        <f t="shared" si="14"/>
        <v>108</v>
      </c>
      <c r="AB30" s="29">
        <f t="shared" si="15"/>
        <v>108</v>
      </c>
      <c r="AC30" s="28">
        <v>10</v>
      </c>
      <c r="AD30" s="29">
        <f t="shared" si="16"/>
        <v>120</v>
      </c>
      <c r="AE30" s="29">
        <f t="shared" si="17"/>
        <v>120</v>
      </c>
    </row>
    <row r="31" spans="1:31" s="19" customFormat="1" ht="29" x14ac:dyDescent="0.35">
      <c r="A31" s="19" t="s">
        <v>148</v>
      </c>
      <c r="B31" s="19">
        <v>1</v>
      </c>
      <c r="C31" s="27">
        <v>13</v>
      </c>
      <c r="D31" s="27">
        <v>13</v>
      </c>
      <c r="E31" s="19">
        <v>2</v>
      </c>
      <c r="F31" s="27">
        <f t="shared" si="0"/>
        <v>26</v>
      </c>
      <c r="G31" s="27">
        <f t="shared" si="1"/>
        <v>26</v>
      </c>
      <c r="H31" s="19">
        <v>3</v>
      </c>
      <c r="I31" s="27">
        <f t="shared" si="2"/>
        <v>39</v>
      </c>
      <c r="J31" s="27">
        <f t="shared" si="3"/>
        <v>39</v>
      </c>
      <c r="K31" s="19">
        <v>4</v>
      </c>
      <c r="L31" s="27">
        <f t="shared" si="18"/>
        <v>52</v>
      </c>
      <c r="M31" s="27">
        <f t="shared" si="19"/>
        <v>52</v>
      </c>
      <c r="N31" s="19">
        <v>5</v>
      </c>
      <c r="O31" s="27">
        <f t="shared" si="6"/>
        <v>65</v>
      </c>
      <c r="P31" s="27">
        <f t="shared" si="7"/>
        <v>65</v>
      </c>
      <c r="Q31" s="19">
        <v>6</v>
      </c>
      <c r="R31" s="27">
        <f t="shared" si="8"/>
        <v>78</v>
      </c>
      <c r="S31" s="27">
        <f t="shared" si="9"/>
        <v>78</v>
      </c>
      <c r="T31" s="19">
        <v>7</v>
      </c>
      <c r="U31" s="27">
        <f t="shared" si="10"/>
        <v>91</v>
      </c>
      <c r="V31" s="27">
        <f t="shared" si="11"/>
        <v>91</v>
      </c>
      <c r="W31" s="19">
        <v>8</v>
      </c>
      <c r="X31" s="27">
        <f t="shared" si="12"/>
        <v>104</v>
      </c>
      <c r="Y31" s="27">
        <f t="shared" si="13"/>
        <v>104</v>
      </c>
      <c r="Z31" s="19">
        <v>9</v>
      </c>
      <c r="AA31" s="27">
        <f t="shared" si="14"/>
        <v>117</v>
      </c>
      <c r="AB31" s="27">
        <f t="shared" si="15"/>
        <v>117</v>
      </c>
      <c r="AC31" s="19">
        <v>10</v>
      </c>
      <c r="AD31" s="27">
        <f t="shared" si="16"/>
        <v>130</v>
      </c>
      <c r="AE31" s="27">
        <f t="shared" si="17"/>
        <v>130</v>
      </c>
    </row>
    <row r="32" spans="1:31" s="28" customFormat="1" ht="14.5" x14ac:dyDescent="0.35">
      <c r="A32" s="28" t="s">
        <v>147</v>
      </c>
      <c r="B32" s="28">
        <v>1</v>
      </c>
      <c r="C32" s="29">
        <v>10</v>
      </c>
      <c r="D32" s="29">
        <v>10</v>
      </c>
      <c r="E32" s="28">
        <v>2</v>
      </c>
      <c r="F32" s="29">
        <f t="shared" si="0"/>
        <v>20</v>
      </c>
      <c r="G32" s="29">
        <f t="shared" si="1"/>
        <v>20</v>
      </c>
      <c r="H32" s="28">
        <v>3</v>
      </c>
      <c r="I32" s="29">
        <f t="shared" si="2"/>
        <v>30</v>
      </c>
      <c r="J32" s="29">
        <f t="shared" si="3"/>
        <v>30</v>
      </c>
      <c r="K32" s="28">
        <v>4</v>
      </c>
      <c r="L32" s="29">
        <f t="shared" si="18"/>
        <v>40</v>
      </c>
      <c r="M32" s="29">
        <f t="shared" si="19"/>
        <v>40</v>
      </c>
      <c r="N32" s="28">
        <v>5</v>
      </c>
      <c r="O32" s="29">
        <f t="shared" si="6"/>
        <v>50</v>
      </c>
      <c r="P32" s="29">
        <f t="shared" si="7"/>
        <v>50</v>
      </c>
      <c r="Q32" s="28">
        <v>6</v>
      </c>
      <c r="R32" s="29">
        <f t="shared" si="8"/>
        <v>60</v>
      </c>
      <c r="S32" s="29">
        <f t="shared" si="9"/>
        <v>60</v>
      </c>
      <c r="T32" s="28">
        <v>7</v>
      </c>
      <c r="U32" s="29">
        <f t="shared" si="10"/>
        <v>70</v>
      </c>
      <c r="V32" s="29">
        <f t="shared" si="11"/>
        <v>70</v>
      </c>
      <c r="W32" s="28">
        <v>8</v>
      </c>
      <c r="X32" s="29">
        <f t="shared" si="12"/>
        <v>80</v>
      </c>
      <c r="Y32" s="29">
        <f t="shared" si="13"/>
        <v>80</v>
      </c>
      <c r="Z32" s="28">
        <v>9</v>
      </c>
      <c r="AA32" s="29">
        <f t="shared" si="14"/>
        <v>90</v>
      </c>
      <c r="AB32" s="29">
        <f t="shared" si="15"/>
        <v>90</v>
      </c>
      <c r="AC32" s="28">
        <v>10</v>
      </c>
      <c r="AD32" s="29">
        <f t="shared" si="16"/>
        <v>100</v>
      </c>
      <c r="AE32" s="29">
        <f t="shared" si="17"/>
        <v>100</v>
      </c>
    </row>
    <row r="33" spans="1:31" s="19" customFormat="1" ht="29" x14ac:dyDescent="0.35">
      <c r="A33" s="19" t="s">
        <v>146</v>
      </c>
      <c r="B33" s="19">
        <v>1</v>
      </c>
      <c r="C33" s="27">
        <v>14.5</v>
      </c>
      <c r="D33" s="27">
        <v>14.5</v>
      </c>
      <c r="E33" s="19">
        <v>2</v>
      </c>
      <c r="F33" s="27">
        <f t="shared" si="0"/>
        <v>29</v>
      </c>
      <c r="G33" s="27">
        <f t="shared" si="1"/>
        <v>29</v>
      </c>
      <c r="H33" s="19">
        <v>3</v>
      </c>
      <c r="I33" s="27">
        <f t="shared" si="2"/>
        <v>43.5</v>
      </c>
      <c r="J33" s="27">
        <f t="shared" si="3"/>
        <v>43.5</v>
      </c>
      <c r="K33" s="19">
        <v>4</v>
      </c>
      <c r="L33" s="27">
        <f t="shared" si="18"/>
        <v>58</v>
      </c>
      <c r="M33" s="27">
        <f t="shared" si="19"/>
        <v>58</v>
      </c>
      <c r="N33" s="19">
        <v>5</v>
      </c>
      <c r="O33" s="27">
        <f t="shared" si="6"/>
        <v>72.5</v>
      </c>
      <c r="P33" s="27">
        <f t="shared" si="7"/>
        <v>72.5</v>
      </c>
      <c r="Q33" s="19">
        <v>6</v>
      </c>
      <c r="R33" s="27">
        <f t="shared" si="8"/>
        <v>87</v>
      </c>
      <c r="S33" s="27">
        <f t="shared" si="9"/>
        <v>87</v>
      </c>
      <c r="T33" s="19">
        <v>7</v>
      </c>
      <c r="U33" s="27">
        <f t="shared" si="10"/>
        <v>101.5</v>
      </c>
      <c r="V33" s="27">
        <f t="shared" si="11"/>
        <v>101.5</v>
      </c>
      <c r="W33" s="19">
        <v>8</v>
      </c>
      <c r="X33" s="27">
        <f t="shared" si="12"/>
        <v>116</v>
      </c>
      <c r="Y33" s="27">
        <f t="shared" si="13"/>
        <v>116</v>
      </c>
      <c r="Z33" s="19">
        <v>9</v>
      </c>
      <c r="AA33" s="27">
        <f t="shared" si="14"/>
        <v>130.5</v>
      </c>
      <c r="AB33" s="27">
        <f t="shared" si="15"/>
        <v>130.5</v>
      </c>
      <c r="AC33" s="19">
        <v>10</v>
      </c>
      <c r="AD33" s="27">
        <f t="shared" si="16"/>
        <v>145</v>
      </c>
      <c r="AE33" s="27">
        <f t="shared" si="17"/>
        <v>145</v>
      </c>
    </row>
    <row r="34" spans="1:31" s="14" customFormat="1" ht="29" x14ac:dyDescent="0.35">
      <c r="A34" s="28" t="s">
        <v>145</v>
      </c>
      <c r="B34" s="28">
        <v>1</v>
      </c>
      <c r="C34" s="29">
        <v>16</v>
      </c>
      <c r="D34" s="29">
        <v>16</v>
      </c>
      <c r="E34" s="28">
        <v>2</v>
      </c>
      <c r="F34" s="27">
        <f t="shared" si="0"/>
        <v>32</v>
      </c>
      <c r="G34" s="27">
        <f t="shared" si="1"/>
        <v>32</v>
      </c>
      <c r="H34" s="28">
        <v>3</v>
      </c>
      <c r="I34" s="27">
        <f t="shared" si="2"/>
        <v>48</v>
      </c>
      <c r="J34" s="27">
        <f t="shared" si="3"/>
        <v>48</v>
      </c>
      <c r="K34" s="28">
        <v>4</v>
      </c>
      <c r="L34" s="27">
        <f t="shared" si="18"/>
        <v>64</v>
      </c>
      <c r="M34" s="27">
        <f t="shared" si="19"/>
        <v>64</v>
      </c>
      <c r="N34" s="28">
        <v>5</v>
      </c>
      <c r="O34" s="27">
        <f t="shared" si="6"/>
        <v>80</v>
      </c>
      <c r="P34" s="27">
        <f t="shared" si="7"/>
        <v>80</v>
      </c>
      <c r="Q34" s="28">
        <v>6</v>
      </c>
      <c r="R34" s="27">
        <f t="shared" si="8"/>
        <v>96</v>
      </c>
      <c r="S34" s="27">
        <f t="shared" si="9"/>
        <v>96</v>
      </c>
      <c r="T34" s="28">
        <v>7</v>
      </c>
      <c r="U34" s="27">
        <f t="shared" si="10"/>
        <v>112</v>
      </c>
      <c r="V34" s="27">
        <f t="shared" si="11"/>
        <v>112</v>
      </c>
      <c r="W34" s="28">
        <v>8</v>
      </c>
      <c r="X34" s="27">
        <f t="shared" si="12"/>
        <v>128</v>
      </c>
      <c r="Y34" s="27">
        <f t="shared" si="13"/>
        <v>128</v>
      </c>
      <c r="Z34" s="28">
        <v>9</v>
      </c>
      <c r="AA34" s="27">
        <f t="shared" si="14"/>
        <v>144</v>
      </c>
      <c r="AB34" s="27">
        <f t="shared" si="15"/>
        <v>144</v>
      </c>
      <c r="AC34" s="28">
        <v>10</v>
      </c>
      <c r="AD34" s="27">
        <f t="shared" si="16"/>
        <v>160</v>
      </c>
      <c r="AE34" s="27">
        <f t="shared" si="17"/>
        <v>160</v>
      </c>
    </row>
    <row r="35" spans="1:31" s="14" customFormat="1" ht="20.149999999999999" customHeight="1" x14ac:dyDescent="0.3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49999999999999" customHeight="1" x14ac:dyDescent="0.3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49999999999999" customHeight="1" x14ac:dyDescent="0.3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49999999999999" customHeight="1" x14ac:dyDescent="0.3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49999999999999" customHeight="1" x14ac:dyDescent="0.3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49999999999999" customHeight="1" x14ac:dyDescent="0.3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49999999999999" customHeight="1" x14ac:dyDescent="0.3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49999999999999" customHeight="1" x14ac:dyDescent="0.3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49999999999999" customHeight="1" x14ac:dyDescent="0.3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49999999999999" customHeight="1" x14ac:dyDescent="0.3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49999999999999" customHeight="1" x14ac:dyDescent="0.3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49999999999999" customHeight="1" x14ac:dyDescent="0.3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49999999999999" customHeight="1" x14ac:dyDescent="0.3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49999999999999" customHeight="1" x14ac:dyDescent="0.3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49999999999999" customHeight="1" x14ac:dyDescent="0.3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49999999999999" customHeight="1" x14ac:dyDescent="0.3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49999999999999" customHeight="1" x14ac:dyDescent="0.3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49999999999999" customHeight="1" x14ac:dyDescent="0.3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49999999999999" customHeight="1" x14ac:dyDescent="0.3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49999999999999" customHeight="1" x14ac:dyDescent="0.3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49999999999999" customHeight="1" x14ac:dyDescent="0.3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49999999999999" customHeight="1" x14ac:dyDescent="0.3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49999999999999" customHeight="1" x14ac:dyDescent="0.3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49999999999999" customHeight="1" x14ac:dyDescent="0.3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49999999999999" customHeight="1" x14ac:dyDescent="0.3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49999999999999" customHeight="1" x14ac:dyDescent="0.3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49999999999999" customHeight="1" x14ac:dyDescent="0.3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49999999999999" customHeight="1" x14ac:dyDescent="0.3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49999999999999" customHeight="1" x14ac:dyDescent="0.3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49999999999999" customHeight="1" x14ac:dyDescent="0.3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49999999999999" customHeight="1" x14ac:dyDescent="0.3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49999999999999" customHeight="1" x14ac:dyDescent="0.3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49999999999999" customHeight="1" x14ac:dyDescent="0.3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49999999999999" customHeight="1" x14ac:dyDescent="0.3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49999999999999" customHeight="1" x14ac:dyDescent="0.3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49999999999999" customHeight="1" x14ac:dyDescent="0.3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49999999999999" customHeight="1" x14ac:dyDescent="0.3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66"/>
  <sheetViews>
    <sheetView topLeftCell="A58" zoomScale="70" zoomScaleNormal="70" workbookViewId="0">
      <selection activeCell="F11" sqref="F11"/>
    </sheetView>
  </sheetViews>
  <sheetFormatPr defaultColWidth="18.7265625" defaultRowHeight="20.149999999999999" customHeight="1" x14ac:dyDescent="0.35"/>
  <cols>
    <col min="1" max="3" width="18.7265625" style="2"/>
    <col min="4" max="4" width="18.7265625" style="35"/>
    <col min="5" max="5" width="18.7265625" style="1"/>
    <col min="6" max="6" width="18.7265625" style="2"/>
    <col min="7" max="8" width="18.7265625" style="35"/>
    <col min="10" max="11" width="18.7265625" style="35"/>
    <col min="13" max="14" width="18.7265625" style="35"/>
    <col min="16" max="17" width="18.7265625" style="35"/>
    <col min="19" max="20" width="18.7265625" style="35"/>
    <col min="21" max="21" width="30.1796875" bestFit="1" customWidth="1"/>
    <col min="22" max="23" width="18.7265625" style="35"/>
    <col min="24" max="24" width="30.1796875" bestFit="1" customWidth="1"/>
    <col min="25" max="26" width="18.7265625" style="35"/>
    <col min="27" max="27" width="30.1796875" bestFit="1" customWidth="1"/>
    <col min="28" max="29" width="18.7265625" style="35"/>
    <col min="30" max="30" width="30.1796875" bestFit="1" customWidth="1"/>
    <col min="31" max="32" width="18.7265625" style="35"/>
    <col min="33" max="33" width="30.1796875" bestFit="1" customWidth="1"/>
    <col min="34" max="35" width="18.7265625" style="35"/>
    <col min="36" max="36" width="30.1796875" bestFit="1" customWidth="1"/>
    <col min="37" max="38" width="18.7265625" style="35"/>
    <col min="39" max="39" width="30.1796875" bestFit="1" customWidth="1"/>
    <col min="40" max="41" width="18.7265625" style="35"/>
    <col min="42" max="42" width="30.1796875" bestFit="1" customWidth="1"/>
    <col min="43" max="44" width="18.7265625" style="35"/>
    <col min="45" max="45" width="33" bestFit="1" customWidth="1"/>
    <col min="46" max="47" width="18.7265625" style="35"/>
    <col min="48" max="48" width="33" bestFit="1" customWidth="1"/>
    <col min="49" max="50" width="18.7265625" style="35"/>
    <col min="51" max="51" width="33" bestFit="1" customWidth="1"/>
    <col min="52" max="53" width="18.7265625" style="35"/>
    <col min="54" max="54" width="33" bestFit="1" customWidth="1"/>
    <col min="55" max="56" width="18.7265625" style="35"/>
    <col min="57" max="57" width="33" bestFit="1" customWidth="1"/>
    <col min="58" max="59" width="18.7265625" style="35"/>
    <col min="60" max="60" width="33" bestFit="1" customWidth="1"/>
    <col min="61" max="62" width="18.7265625" style="35"/>
    <col min="63" max="63" width="33" bestFit="1" customWidth="1"/>
    <col min="64" max="65" width="18.7265625" style="35"/>
    <col min="66" max="66" width="33" bestFit="1" customWidth="1"/>
    <col min="67" max="68" width="18.7265625" style="35"/>
    <col min="69" max="69" width="33" bestFit="1" customWidth="1"/>
    <col min="70" max="71" width="18.7265625" style="35"/>
    <col min="72" max="72" width="33" bestFit="1" customWidth="1"/>
    <col min="73" max="74" width="18.7265625" style="35"/>
  </cols>
  <sheetData>
    <row r="1" spans="1:74" ht="20.149999999999999" customHeight="1" thickBot="1" x14ac:dyDescent="0.3"/>
    <row r="2" spans="1:74" s="10" customFormat="1" ht="20.149999999999999" customHeight="1" thickBot="1" x14ac:dyDescent="0.3">
      <c r="A2" s="47" t="s">
        <v>9</v>
      </c>
      <c r="B2" s="9">
        <v>0.3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49999999999999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81</v>
      </c>
      <c r="B4" s="32" t="s">
        <v>80</v>
      </c>
      <c r="C4" s="32" t="s">
        <v>79</v>
      </c>
      <c r="D4" s="31" t="s">
        <v>41</v>
      </c>
      <c r="E4" s="31" t="s">
        <v>11</v>
      </c>
      <c r="F4" s="32" t="s">
        <v>79</v>
      </c>
      <c r="G4" s="31" t="s">
        <v>41</v>
      </c>
      <c r="H4" s="31" t="s">
        <v>11</v>
      </c>
      <c r="I4" s="32" t="s">
        <v>79</v>
      </c>
      <c r="J4" s="31" t="s">
        <v>41</v>
      </c>
      <c r="K4" s="31" t="s">
        <v>11</v>
      </c>
      <c r="L4" s="32" t="s">
        <v>79</v>
      </c>
      <c r="M4" s="31" t="s">
        <v>41</v>
      </c>
      <c r="N4" s="31" t="s">
        <v>11</v>
      </c>
      <c r="O4" s="32" t="s">
        <v>79</v>
      </c>
      <c r="P4" s="31" t="s">
        <v>41</v>
      </c>
      <c r="Q4" s="31" t="s">
        <v>11</v>
      </c>
      <c r="R4" s="32" t="s">
        <v>79</v>
      </c>
      <c r="S4" s="31" t="s">
        <v>41</v>
      </c>
      <c r="T4" s="31" t="s">
        <v>11</v>
      </c>
      <c r="U4" s="3" t="s">
        <v>79</v>
      </c>
      <c r="V4" s="31" t="s">
        <v>41</v>
      </c>
      <c r="W4" s="31" t="s">
        <v>11</v>
      </c>
      <c r="X4" s="3" t="s">
        <v>79</v>
      </c>
      <c r="Y4" s="31" t="s">
        <v>41</v>
      </c>
      <c r="Z4" s="31" t="s">
        <v>11</v>
      </c>
      <c r="AA4" s="3" t="s">
        <v>79</v>
      </c>
      <c r="AB4" s="31" t="s">
        <v>41</v>
      </c>
      <c r="AC4" s="31" t="s">
        <v>11</v>
      </c>
      <c r="AD4" s="3" t="s">
        <v>79</v>
      </c>
      <c r="AE4" s="31" t="s">
        <v>41</v>
      </c>
      <c r="AF4" s="31" t="s">
        <v>11</v>
      </c>
      <c r="AG4" s="3" t="s">
        <v>79</v>
      </c>
      <c r="AH4" s="31" t="s">
        <v>41</v>
      </c>
      <c r="AI4" s="31" t="s">
        <v>11</v>
      </c>
      <c r="AJ4" s="3" t="s">
        <v>79</v>
      </c>
      <c r="AK4" s="31" t="s">
        <v>41</v>
      </c>
      <c r="AL4" s="31" t="s">
        <v>11</v>
      </c>
      <c r="AM4" s="3" t="s">
        <v>79</v>
      </c>
      <c r="AN4" s="31" t="s">
        <v>41</v>
      </c>
      <c r="AO4" s="31" t="s">
        <v>11</v>
      </c>
      <c r="AP4" s="3" t="s">
        <v>79</v>
      </c>
      <c r="AQ4" s="31" t="s">
        <v>41</v>
      </c>
      <c r="AR4" s="31" t="s">
        <v>11</v>
      </c>
      <c r="AS4" s="3" t="s">
        <v>79</v>
      </c>
      <c r="AT4" s="31" t="s">
        <v>41</v>
      </c>
      <c r="AU4" s="31" t="s">
        <v>11</v>
      </c>
      <c r="AV4" s="3" t="s">
        <v>79</v>
      </c>
      <c r="AW4" s="31" t="s">
        <v>41</v>
      </c>
      <c r="AX4" s="31" t="s">
        <v>11</v>
      </c>
      <c r="AY4" s="3" t="s">
        <v>79</v>
      </c>
      <c r="AZ4" s="31" t="s">
        <v>41</v>
      </c>
      <c r="BA4" s="31" t="s">
        <v>11</v>
      </c>
      <c r="BB4" s="3" t="s">
        <v>79</v>
      </c>
      <c r="BC4" s="31" t="s">
        <v>41</v>
      </c>
      <c r="BD4" s="31" t="s">
        <v>11</v>
      </c>
      <c r="BE4" s="3" t="s">
        <v>79</v>
      </c>
      <c r="BF4" s="31" t="s">
        <v>41</v>
      </c>
      <c r="BG4" s="31" t="s">
        <v>11</v>
      </c>
      <c r="BH4" s="3" t="s">
        <v>79</v>
      </c>
      <c r="BI4" s="31" t="s">
        <v>41</v>
      </c>
      <c r="BJ4" s="31" t="s">
        <v>11</v>
      </c>
      <c r="BK4" s="3" t="s">
        <v>79</v>
      </c>
      <c r="BL4" s="31" t="s">
        <v>41</v>
      </c>
      <c r="BM4" s="31" t="s">
        <v>11</v>
      </c>
      <c r="BN4" s="3" t="s">
        <v>79</v>
      </c>
      <c r="BO4" s="31" t="s">
        <v>41</v>
      </c>
      <c r="BP4" s="31" t="s">
        <v>11</v>
      </c>
      <c r="BQ4" s="3" t="s">
        <v>79</v>
      </c>
      <c r="BR4" s="31" t="s">
        <v>41</v>
      </c>
      <c r="BS4" s="31" t="s">
        <v>11</v>
      </c>
      <c r="BT4" s="3" t="s">
        <v>79</v>
      </c>
      <c r="BU4" s="31" t="s">
        <v>41</v>
      </c>
      <c r="BV4" s="31" t="s">
        <v>11</v>
      </c>
    </row>
    <row r="5" spans="1:74" s="19" customFormat="1" ht="20.149999999999999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1.75</v>
      </c>
      <c r="F5" s="17" t="s">
        <v>7</v>
      </c>
      <c r="G5" s="18">
        <v>5</v>
      </c>
      <c r="H5" s="18">
        <f>G5*(1-$B$2)</f>
        <v>3.5</v>
      </c>
      <c r="I5" s="17" t="s">
        <v>8</v>
      </c>
      <c r="J5" s="18">
        <v>7.5</v>
      </c>
      <c r="K5" s="18">
        <f>J5*(1-$B$2)</f>
        <v>5.25</v>
      </c>
      <c r="L5" s="17" t="s">
        <v>13</v>
      </c>
      <c r="M5" s="18">
        <v>10</v>
      </c>
      <c r="N5" s="18">
        <f>M5*(1-$B$2)</f>
        <v>7</v>
      </c>
      <c r="O5" s="17" t="s">
        <v>14</v>
      </c>
      <c r="P5" s="18">
        <v>14.5</v>
      </c>
      <c r="Q5" s="18">
        <f>P5*(1-$B$2)</f>
        <v>10.149999999999999</v>
      </c>
      <c r="R5" s="17" t="s">
        <v>15</v>
      </c>
      <c r="S5" s="18">
        <v>19</v>
      </c>
      <c r="T5" s="18">
        <f>S5*(1-$B$2)</f>
        <v>13.299999999999999</v>
      </c>
      <c r="U5" s="17" t="s">
        <v>16</v>
      </c>
      <c r="V5" s="18">
        <v>23.5</v>
      </c>
      <c r="W5" s="18">
        <f>V5*(1-$B$2)</f>
        <v>16.45</v>
      </c>
      <c r="X5" s="17" t="s">
        <v>17</v>
      </c>
      <c r="Y5" s="18">
        <v>28</v>
      </c>
      <c r="Z5" s="18">
        <f>Y5*(1-$B$2)</f>
        <v>19.599999999999998</v>
      </c>
      <c r="AA5" s="17" t="s">
        <v>18</v>
      </c>
      <c r="AB5" s="18">
        <v>34</v>
      </c>
      <c r="AC5" s="18">
        <f>AB5*(1-$B$2)</f>
        <v>23.799999999999997</v>
      </c>
      <c r="AD5" s="17" t="s">
        <v>19</v>
      </c>
      <c r="AE5" s="18">
        <v>40</v>
      </c>
      <c r="AF5" s="18">
        <f>AE5*(1-$B$2)</f>
        <v>28</v>
      </c>
      <c r="AG5" s="17" t="s">
        <v>20</v>
      </c>
      <c r="AH5" s="18">
        <v>46</v>
      </c>
      <c r="AI5" s="18">
        <f>AH5*(1-$B$2)</f>
        <v>32.199999999999996</v>
      </c>
      <c r="AJ5" s="17" t="s">
        <v>21</v>
      </c>
      <c r="AK5" s="18">
        <v>52</v>
      </c>
      <c r="AL5" s="18">
        <f>AK5*(1-$B$2)</f>
        <v>36.4</v>
      </c>
      <c r="AM5" s="17" t="s">
        <v>22</v>
      </c>
      <c r="AN5" s="18">
        <v>61</v>
      </c>
      <c r="AO5" s="18">
        <f>AN5*(1-$B$2)</f>
        <v>42.699999999999996</v>
      </c>
      <c r="AP5" s="17" t="s">
        <v>23</v>
      </c>
      <c r="AQ5" s="18">
        <v>70</v>
      </c>
      <c r="AR5" s="18">
        <f>AQ5*(1-$B$2)</f>
        <v>49</v>
      </c>
      <c r="AS5" s="17" t="s">
        <v>24</v>
      </c>
      <c r="AT5" s="18">
        <v>79</v>
      </c>
      <c r="AU5" s="18">
        <f>AT5*(1-$B$2)</f>
        <v>55.3</v>
      </c>
      <c r="AV5" s="17" t="s">
        <v>25</v>
      </c>
      <c r="AW5" s="18">
        <v>89</v>
      </c>
      <c r="AX5" s="18">
        <f>AW5*(1-$B$2)</f>
        <v>62.3</v>
      </c>
      <c r="AY5" s="17" t="s">
        <v>26</v>
      </c>
      <c r="AZ5" s="18">
        <v>104</v>
      </c>
      <c r="BA5" s="18">
        <f>AZ5*(1-$B$2)</f>
        <v>72.8</v>
      </c>
      <c r="BB5" s="17" t="s">
        <v>27</v>
      </c>
      <c r="BC5" s="18">
        <v>119</v>
      </c>
      <c r="BD5" s="18">
        <f>BC5*(1-$B$2)</f>
        <v>83.3</v>
      </c>
      <c r="BE5" s="17" t="s">
        <v>28</v>
      </c>
      <c r="BF5" s="18">
        <v>134</v>
      </c>
      <c r="BG5" s="18">
        <f>BF5*(1-$B$2)</f>
        <v>93.8</v>
      </c>
      <c r="BH5" s="17" t="s">
        <v>29</v>
      </c>
      <c r="BI5" s="18">
        <v>154</v>
      </c>
      <c r="BJ5" s="18">
        <f>BI5*(1-$B$2)</f>
        <v>107.8</v>
      </c>
      <c r="BK5" s="17" t="s">
        <v>30</v>
      </c>
      <c r="BL5" s="18">
        <v>204</v>
      </c>
      <c r="BM5" s="18">
        <f>BL5*(1-$B$2)</f>
        <v>142.79999999999998</v>
      </c>
      <c r="BN5" s="17" t="s">
        <v>31</v>
      </c>
      <c r="BO5" s="18">
        <v>259</v>
      </c>
      <c r="BP5" s="18">
        <f>BO5*(1-$B$2)</f>
        <v>181.29999999999998</v>
      </c>
      <c r="BQ5" s="17" t="s">
        <v>32</v>
      </c>
      <c r="BR5" s="18">
        <v>339</v>
      </c>
      <c r="BS5" s="18">
        <f>BR5*(1-$B$2)</f>
        <v>237.29999999999998</v>
      </c>
      <c r="BT5" s="17" t="s">
        <v>33</v>
      </c>
      <c r="BU5" s="18">
        <v>459</v>
      </c>
      <c r="BV5" s="18">
        <f>BU5*(1-$B$2)</f>
        <v>321.29999999999995</v>
      </c>
    </row>
    <row r="6" spans="1:74" s="19" customFormat="1" ht="20.149999999999999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1.4</v>
      </c>
      <c r="F6" s="17" t="s">
        <v>7</v>
      </c>
      <c r="G6" s="34">
        <f>G5-0.5</f>
        <v>4.5</v>
      </c>
      <c r="H6" s="34">
        <f t="shared" ref="H6:H69" si="1">G6*(1-$B$2)</f>
        <v>3.15</v>
      </c>
      <c r="I6" s="17" t="s">
        <v>8</v>
      </c>
      <c r="J6" s="34">
        <f>J5-0.5</f>
        <v>7</v>
      </c>
      <c r="K6" s="34">
        <f t="shared" ref="K6:K69" si="2">J6*(1-$B$2)</f>
        <v>4.8999999999999995</v>
      </c>
      <c r="L6" s="17" t="s">
        <v>13</v>
      </c>
      <c r="M6" s="34">
        <f>M5-0.5</f>
        <v>9.5</v>
      </c>
      <c r="N6" s="34">
        <f t="shared" ref="N6:N69" si="3">M6*(1-$B$2)</f>
        <v>6.6499999999999995</v>
      </c>
      <c r="O6" s="17" t="s">
        <v>14</v>
      </c>
      <c r="P6" s="34">
        <f>P5-0.5</f>
        <v>14</v>
      </c>
      <c r="Q6" s="34">
        <f t="shared" ref="Q6:Q69" si="4">P6*(1-$B$2)</f>
        <v>9.7999999999999989</v>
      </c>
      <c r="R6" s="17" t="s">
        <v>15</v>
      </c>
      <c r="S6" s="34">
        <f>S5-0.5</f>
        <v>18.5</v>
      </c>
      <c r="T6" s="34">
        <f t="shared" ref="T6:T69" si="5">S6*(1-$B$2)</f>
        <v>12.95</v>
      </c>
      <c r="U6" s="17" t="s">
        <v>16</v>
      </c>
      <c r="V6" s="34">
        <f>V5-0.5</f>
        <v>23</v>
      </c>
      <c r="W6" s="18">
        <f t="shared" ref="W6:W69" si="6">V6*(1-$B$2)</f>
        <v>16.099999999999998</v>
      </c>
      <c r="X6" s="17" t="s">
        <v>17</v>
      </c>
      <c r="Y6" s="34">
        <f>Y5-0.5</f>
        <v>27.5</v>
      </c>
      <c r="Z6" s="18">
        <f t="shared" ref="Z6:Z69" si="7">Y6*(1-$B$2)</f>
        <v>19.25</v>
      </c>
      <c r="AA6" s="17" t="s">
        <v>18</v>
      </c>
      <c r="AB6" s="34">
        <f>AB5-0.5</f>
        <v>33.5</v>
      </c>
      <c r="AC6" s="18">
        <f t="shared" ref="AC6:AC69" si="8">AB6*(1-$B$2)</f>
        <v>23.45</v>
      </c>
      <c r="AD6" s="17" t="s">
        <v>19</v>
      </c>
      <c r="AE6" s="34">
        <f>AE5-0.5</f>
        <v>39.5</v>
      </c>
      <c r="AF6" s="18">
        <f t="shared" ref="AF6:AF69" si="9">AE6*(1-$B$2)</f>
        <v>27.65</v>
      </c>
      <c r="AG6" s="17" t="s">
        <v>20</v>
      </c>
      <c r="AH6" s="34">
        <f>AH5-0.5</f>
        <v>45.5</v>
      </c>
      <c r="AI6" s="18">
        <f t="shared" ref="AI6:AI69" si="10">AH6*(1-$B$2)</f>
        <v>31.849999999999998</v>
      </c>
      <c r="AJ6" s="17" t="s">
        <v>21</v>
      </c>
      <c r="AK6" s="34">
        <f>AK5-0.5</f>
        <v>51.5</v>
      </c>
      <c r="AL6" s="18">
        <f t="shared" ref="AL6:AL69" si="11">AK6*(1-$B$2)</f>
        <v>36.049999999999997</v>
      </c>
      <c r="AM6" s="17" t="s">
        <v>22</v>
      </c>
      <c r="AN6" s="34">
        <f>AN5-0.5</f>
        <v>60.5</v>
      </c>
      <c r="AO6" s="18">
        <f t="shared" ref="AO6:AO64" si="12">AN6*(1-$B$2)</f>
        <v>42.349999999999994</v>
      </c>
      <c r="AP6" s="17" t="s">
        <v>23</v>
      </c>
      <c r="AQ6" s="34">
        <f>AQ5-0.5</f>
        <v>69.5</v>
      </c>
      <c r="AR6" s="18">
        <f t="shared" ref="AR6:AR59" si="13">AQ6*(1-$B$2)</f>
        <v>48.65</v>
      </c>
      <c r="AS6" s="17" t="s">
        <v>24</v>
      </c>
      <c r="AT6" s="34">
        <f>AT5-0.5</f>
        <v>78.5</v>
      </c>
      <c r="AU6" s="18">
        <f t="shared" ref="AU6:AU54" si="14">AT6*(1-$B$2)</f>
        <v>54.949999999999996</v>
      </c>
      <c r="AV6" s="17" t="s">
        <v>25</v>
      </c>
      <c r="AW6" s="34">
        <f>AW5-0.5</f>
        <v>88.5</v>
      </c>
      <c r="AX6" s="18">
        <f t="shared" ref="AX6:AX49" si="15">AW6*(1-$B$2)</f>
        <v>61.949999999999996</v>
      </c>
      <c r="AY6" s="17" t="s">
        <v>26</v>
      </c>
      <c r="AZ6" s="34">
        <f>AZ5-0.5</f>
        <v>103.5</v>
      </c>
      <c r="BA6" s="18">
        <f t="shared" ref="BA6:BA44" si="16">AZ6*(1-$B$2)</f>
        <v>72.449999999999989</v>
      </c>
      <c r="BB6" s="17" t="s">
        <v>27</v>
      </c>
      <c r="BC6" s="34">
        <f>BC5-0.5</f>
        <v>118.5</v>
      </c>
      <c r="BD6" s="18">
        <f t="shared" ref="BD6:BD39" si="17">BC6*(1-$B$2)</f>
        <v>82.949999999999989</v>
      </c>
      <c r="BE6" s="17" t="s">
        <v>28</v>
      </c>
      <c r="BF6" s="34">
        <f>BF5-0.5</f>
        <v>133.5</v>
      </c>
      <c r="BG6" s="18">
        <f t="shared" ref="BG6:BG34" si="18">BF6*(1-$B$2)</f>
        <v>93.449999999999989</v>
      </c>
      <c r="BH6" s="17" t="s">
        <v>29</v>
      </c>
      <c r="BI6" s="34">
        <f>BI5-0.5</f>
        <v>153.5</v>
      </c>
      <c r="BJ6" s="18">
        <f t="shared" ref="BJ6:BJ29" si="19">BI6*(1-$B$2)</f>
        <v>107.44999999999999</v>
      </c>
      <c r="BK6" s="17" t="s">
        <v>30</v>
      </c>
      <c r="BL6" s="34">
        <f>BL5-0.5</f>
        <v>203.5</v>
      </c>
      <c r="BM6" s="18">
        <f t="shared" ref="BM6:BM24" si="20">BL6*(1-$B$2)</f>
        <v>142.44999999999999</v>
      </c>
      <c r="BN6" s="17" t="s">
        <v>31</v>
      </c>
      <c r="BO6" s="34">
        <f>BO5-0.5</f>
        <v>258.5</v>
      </c>
      <c r="BP6" s="18">
        <f t="shared" ref="BP6:BP19" si="21">BO6*(1-$B$2)</f>
        <v>180.95</v>
      </c>
      <c r="BQ6" s="17" t="s">
        <v>32</v>
      </c>
      <c r="BR6" s="34">
        <f>BR5-0.5</f>
        <v>338.5</v>
      </c>
      <c r="BS6" s="18">
        <f t="shared" ref="BS6:BS13" si="22">BR6*(1-$B$2)</f>
        <v>236.95</v>
      </c>
      <c r="BT6" s="17" t="s">
        <v>33</v>
      </c>
      <c r="BU6" s="34">
        <f>BU5-0.5</f>
        <v>458.5</v>
      </c>
      <c r="BV6" s="18">
        <f t="shared" ref="BV6:BV9" si="23">BU6*(1-$B$2)</f>
        <v>320.95</v>
      </c>
    </row>
    <row r="7" spans="1:74" s="19" customFormat="1" ht="20.149999999999999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1.2249999999999999</v>
      </c>
      <c r="F7" s="17" t="s">
        <v>7</v>
      </c>
      <c r="G7" s="34">
        <f>G6-0.25</f>
        <v>4.25</v>
      </c>
      <c r="H7" s="34">
        <f t="shared" si="1"/>
        <v>2.9749999999999996</v>
      </c>
      <c r="I7" s="17" t="s">
        <v>8</v>
      </c>
      <c r="J7" s="34">
        <f>J6-0.25</f>
        <v>6.75</v>
      </c>
      <c r="K7" s="34">
        <f t="shared" si="2"/>
        <v>4.7249999999999996</v>
      </c>
      <c r="L7" s="17" t="s">
        <v>13</v>
      </c>
      <c r="M7" s="34">
        <f>M6-0.25</f>
        <v>9.25</v>
      </c>
      <c r="N7" s="34">
        <f t="shared" si="3"/>
        <v>6.4749999999999996</v>
      </c>
      <c r="O7" s="17" t="s">
        <v>14</v>
      </c>
      <c r="P7" s="34">
        <f>P6-0.25</f>
        <v>13.75</v>
      </c>
      <c r="Q7" s="34">
        <f t="shared" si="4"/>
        <v>9.625</v>
      </c>
      <c r="R7" s="17" t="s">
        <v>15</v>
      </c>
      <c r="S7" s="34">
        <f>S6-0.25</f>
        <v>18.25</v>
      </c>
      <c r="T7" s="34">
        <f t="shared" si="5"/>
        <v>12.774999999999999</v>
      </c>
      <c r="U7" s="17" t="s">
        <v>16</v>
      </c>
      <c r="V7" s="34">
        <f>V6-0.25</f>
        <v>22.75</v>
      </c>
      <c r="W7" s="18">
        <f t="shared" si="6"/>
        <v>15.924999999999999</v>
      </c>
      <c r="X7" s="17" t="s">
        <v>17</v>
      </c>
      <c r="Y7" s="34">
        <f>Y6-0.25</f>
        <v>27.25</v>
      </c>
      <c r="Z7" s="18">
        <f t="shared" si="7"/>
        <v>19.074999999999999</v>
      </c>
      <c r="AA7" s="17" t="s">
        <v>18</v>
      </c>
      <c r="AB7" s="34">
        <f>AB6-0.25</f>
        <v>33.25</v>
      </c>
      <c r="AC7" s="18">
        <f t="shared" si="8"/>
        <v>23.274999999999999</v>
      </c>
      <c r="AD7" s="17" t="s">
        <v>19</v>
      </c>
      <c r="AE7" s="34">
        <f>AE6-0.25</f>
        <v>39.25</v>
      </c>
      <c r="AF7" s="18">
        <f t="shared" si="9"/>
        <v>27.474999999999998</v>
      </c>
      <c r="AG7" s="17" t="s">
        <v>20</v>
      </c>
      <c r="AH7" s="34">
        <f>AH6-0.25</f>
        <v>45.25</v>
      </c>
      <c r="AI7" s="18">
        <f t="shared" si="10"/>
        <v>31.674999999999997</v>
      </c>
      <c r="AJ7" s="17" t="s">
        <v>21</v>
      </c>
      <c r="AK7" s="34">
        <f>AK6-0.25</f>
        <v>51.25</v>
      </c>
      <c r="AL7" s="18">
        <f t="shared" si="11"/>
        <v>35.875</v>
      </c>
      <c r="AM7" s="17" t="s">
        <v>22</v>
      </c>
      <c r="AN7" s="34">
        <f>AN6-0.25</f>
        <v>60.25</v>
      </c>
      <c r="AO7" s="18">
        <f t="shared" si="12"/>
        <v>42.174999999999997</v>
      </c>
      <c r="AP7" s="17" t="s">
        <v>23</v>
      </c>
      <c r="AQ7" s="34">
        <f>AQ6-0.25</f>
        <v>69.25</v>
      </c>
      <c r="AR7" s="18">
        <f t="shared" si="13"/>
        <v>48.474999999999994</v>
      </c>
      <c r="AS7" s="17" t="s">
        <v>24</v>
      </c>
      <c r="AT7" s="34">
        <f>AT6-0.25</f>
        <v>78.25</v>
      </c>
      <c r="AU7" s="18">
        <f t="shared" si="14"/>
        <v>54.774999999999999</v>
      </c>
      <c r="AV7" s="17" t="s">
        <v>25</v>
      </c>
      <c r="AW7" s="34">
        <f>AW6-0.25</f>
        <v>88.25</v>
      </c>
      <c r="AX7" s="18">
        <f t="shared" si="15"/>
        <v>61.774999999999999</v>
      </c>
      <c r="AY7" s="17" t="s">
        <v>26</v>
      </c>
      <c r="AZ7" s="34">
        <f>AZ6-0.25</f>
        <v>103.25</v>
      </c>
      <c r="BA7" s="18">
        <f t="shared" si="16"/>
        <v>72.274999999999991</v>
      </c>
      <c r="BB7" s="17" t="s">
        <v>27</v>
      </c>
      <c r="BC7" s="34">
        <f>BC6-0.25</f>
        <v>118.25</v>
      </c>
      <c r="BD7" s="18">
        <f t="shared" si="17"/>
        <v>82.774999999999991</v>
      </c>
      <c r="BE7" s="17" t="s">
        <v>28</v>
      </c>
      <c r="BF7" s="34">
        <f>BF6-0.25</f>
        <v>133.25</v>
      </c>
      <c r="BG7" s="18">
        <f t="shared" si="18"/>
        <v>93.274999999999991</v>
      </c>
      <c r="BH7" s="17" t="s">
        <v>29</v>
      </c>
      <c r="BI7" s="34">
        <f>BI6-0.25</f>
        <v>153.25</v>
      </c>
      <c r="BJ7" s="18">
        <f t="shared" si="19"/>
        <v>107.27499999999999</v>
      </c>
      <c r="BK7" s="17" t="s">
        <v>30</v>
      </c>
      <c r="BL7" s="34">
        <f>BL6-0.25</f>
        <v>203.25</v>
      </c>
      <c r="BM7" s="18">
        <f t="shared" si="20"/>
        <v>142.27499999999998</v>
      </c>
      <c r="BN7" s="17" t="s">
        <v>31</v>
      </c>
      <c r="BO7" s="34">
        <f>BO6-0.25</f>
        <v>258.25</v>
      </c>
      <c r="BP7" s="18">
        <f t="shared" si="21"/>
        <v>180.77499999999998</v>
      </c>
      <c r="BQ7" s="17" t="s">
        <v>32</v>
      </c>
      <c r="BR7" s="34">
        <f>BR6-0.25</f>
        <v>338.25</v>
      </c>
      <c r="BS7" s="18">
        <f t="shared" si="22"/>
        <v>236.77499999999998</v>
      </c>
      <c r="BT7" s="17" t="s">
        <v>33</v>
      </c>
      <c r="BU7" s="34">
        <f>BU6-0.25</f>
        <v>458.25</v>
      </c>
      <c r="BV7" s="18">
        <f t="shared" si="23"/>
        <v>320.77499999999998</v>
      </c>
    </row>
    <row r="8" spans="1:74" s="19" customFormat="1" ht="20.149999999999999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1.0499999999999998</v>
      </c>
      <c r="F8" s="17" t="s">
        <v>7</v>
      </c>
      <c r="G8" s="34">
        <f t="shared" ref="G8:G9" si="25">G7-0.25</f>
        <v>4</v>
      </c>
      <c r="H8" s="34">
        <f t="shared" si="1"/>
        <v>2.8</v>
      </c>
      <c r="I8" s="17" t="s">
        <v>8</v>
      </c>
      <c r="J8" s="34">
        <f t="shared" ref="J8:J9" si="26">J7-0.25</f>
        <v>6.5</v>
      </c>
      <c r="K8" s="34">
        <f t="shared" si="2"/>
        <v>4.55</v>
      </c>
      <c r="L8" s="17" t="s">
        <v>13</v>
      </c>
      <c r="M8" s="34">
        <f t="shared" ref="M8:M9" si="27">M7-0.25</f>
        <v>9</v>
      </c>
      <c r="N8" s="34">
        <f t="shared" si="3"/>
        <v>6.3</v>
      </c>
      <c r="O8" s="17" t="s">
        <v>14</v>
      </c>
      <c r="P8" s="34">
        <f t="shared" ref="P8:P9" si="28">P7-0.25</f>
        <v>13.5</v>
      </c>
      <c r="Q8" s="34">
        <f t="shared" si="4"/>
        <v>9.4499999999999993</v>
      </c>
      <c r="R8" s="17" t="s">
        <v>15</v>
      </c>
      <c r="S8" s="34">
        <f t="shared" ref="S8:S9" si="29">S7-0.25</f>
        <v>18</v>
      </c>
      <c r="T8" s="34">
        <f t="shared" si="5"/>
        <v>12.6</v>
      </c>
      <c r="U8" s="17" t="s">
        <v>16</v>
      </c>
      <c r="V8" s="34">
        <f t="shared" ref="V8:V9" si="30">V7-0.25</f>
        <v>22.5</v>
      </c>
      <c r="W8" s="18">
        <f t="shared" si="6"/>
        <v>15.749999999999998</v>
      </c>
      <c r="X8" s="17" t="s">
        <v>17</v>
      </c>
      <c r="Y8" s="34">
        <f t="shared" ref="Y8:Y9" si="31">Y7-0.25</f>
        <v>27</v>
      </c>
      <c r="Z8" s="18">
        <f t="shared" si="7"/>
        <v>18.899999999999999</v>
      </c>
      <c r="AA8" s="17" t="s">
        <v>18</v>
      </c>
      <c r="AB8" s="34">
        <f t="shared" ref="AB8:AB9" si="32">AB7-0.25</f>
        <v>33</v>
      </c>
      <c r="AC8" s="18">
        <f t="shared" si="8"/>
        <v>23.099999999999998</v>
      </c>
      <c r="AD8" s="17" t="s">
        <v>19</v>
      </c>
      <c r="AE8" s="34">
        <f t="shared" ref="AE8:AE9" si="33">AE7-0.25</f>
        <v>39</v>
      </c>
      <c r="AF8" s="18">
        <f t="shared" si="9"/>
        <v>27.299999999999997</v>
      </c>
      <c r="AG8" s="17" t="s">
        <v>20</v>
      </c>
      <c r="AH8" s="34">
        <f t="shared" ref="AH8:AH9" si="34">AH7-0.25</f>
        <v>45</v>
      </c>
      <c r="AI8" s="18">
        <f t="shared" si="10"/>
        <v>31.499999999999996</v>
      </c>
      <c r="AJ8" s="17" t="s">
        <v>21</v>
      </c>
      <c r="AK8" s="34">
        <f t="shared" ref="AK8:AK9" si="35">AK7-0.25</f>
        <v>51</v>
      </c>
      <c r="AL8" s="18">
        <f t="shared" si="11"/>
        <v>35.699999999999996</v>
      </c>
      <c r="AM8" s="17" t="s">
        <v>22</v>
      </c>
      <c r="AN8" s="34">
        <f t="shared" ref="AN8:AN9" si="36">AN7-0.25</f>
        <v>60</v>
      </c>
      <c r="AO8" s="18">
        <f t="shared" si="12"/>
        <v>42</v>
      </c>
      <c r="AP8" s="17" t="s">
        <v>23</v>
      </c>
      <c r="AQ8" s="34">
        <f t="shared" ref="AQ8:AQ9" si="37">AQ7-0.25</f>
        <v>69</v>
      </c>
      <c r="AR8" s="18">
        <f t="shared" si="13"/>
        <v>48.3</v>
      </c>
      <c r="AS8" s="17" t="s">
        <v>24</v>
      </c>
      <c r="AT8" s="34">
        <f t="shared" ref="AT8:AT9" si="38">AT7-0.25</f>
        <v>78</v>
      </c>
      <c r="AU8" s="18">
        <f t="shared" si="14"/>
        <v>54.599999999999994</v>
      </c>
      <c r="AV8" s="17" t="s">
        <v>25</v>
      </c>
      <c r="AW8" s="34">
        <f t="shared" ref="AW8:AW9" si="39">AW7-0.25</f>
        <v>88</v>
      </c>
      <c r="AX8" s="18">
        <f t="shared" si="15"/>
        <v>61.599999999999994</v>
      </c>
      <c r="AY8" s="17" t="s">
        <v>26</v>
      </c>
      <c r="AZ8" s="34">
        <f t="shared" ref="AZ8:AZ9" si="40">AZ7-0.25</f>
        <v>103</v>
      </c>
      <c r="BA8" s="18">
        <f t="shared" si="16"/>
        <v>72.099999999999994</v>
      </c>
      <c r="BB8" s="17" t="s">
        <v>27</v>
      </c>
      <c r="BC8" s="34">
        <f t="shared" ref="BC8:BC9" si="41">BC7-0.25</f>
        <v>118</v>
      </c>
      <c r="BD8" s="18">
        <f t="shared" si="17"/>
        <v>82.6</v>
      </c>
      <c r="BE8" s="17" t="s">
        <v>28</v>
      </c>
      <c r="BF8" s="34">
        <f t="shared" ref="BF8:BF9" si="42">BF7-0.25</f>
        <v>133</v>
      </c>
      <c r="BG8" s="18">
        <f t="shared" si="18"/>
        <v>93.1</v>
      </c>
      <c r="BH8" s="17" t="s">
        <v>29</v>
      </c>
      <c r="BI8" s="34">
        <f t="shared" ref="BI8:BI9" si="43">BI7-0.25</f>
        <v>153</v>
      </c>
      <c r="BJ8" s="18">
        <f t="shared" si="19"/>
        <v>107.1</v>
      </c>
      <c r="BK8" s="17" t="s">
        <v>30</v>
      </c>
      <c r="BL8" s="34">
        <f t="shared" ref="BL8:BL9" si="44">BL7-0.25</f>
        <v>203</v>
      </c>
      <c r="BM8" s="18">
        <f t="shared" si="20"/>
        <v>142.1</v>
      </c>
      <c r="BN8" s="17" t="s">
        <v>31</v>
      </c>
      <c r="BO8" s="34">
        <f t="shared" ref="BO8:BO9" si="45">BO7-0.25</f>
        <v>258</v>
      </c>
      <c r="BP8" s="18">
        <f t="shared" si="21"/>
        <v>180.6</v>
      </c>
      <c r="BQ8" s="17" t="s">
        <v>32</v>
      </c>
      <c r="BR8" s="34">
        <f t="shared" ref="BR8:BR9" si="46">BR7-0.25</f>
        <v>338</v>
      </c>
      <c r="BS8" s="18">
        <f t="shared" si="22"/>
        <v>236.6</v>
      </c>
      <c r="BT8" s="17" t="s">
        <v>33</v>
      </c>
      <c r="BU8" s="34">
        <f t="shared" ref="BU8:BU9" si="47">BU7-0.25</f>
        <v>458</v>
      </c>
      <c r="BV8" s="18">
        <f t="shared" si="23"/>
        <v>320.59999999999997</v>
      </c>
    </row>
    <row r="9" spans="1:74" s="19" customFormat="1" ht="20.149999999999999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0.875</v>
      </c>
      <c r="F9" s="17" t="s">
        <v>7</v>
      </c>
      <c r="G9" s="34">
        <f t="shared" si="25"/>
        <v>3.75</v>
      </c>
      <c r="H9" s="34">
        <f t="shared" si="1"/>
        <v>2.625</v>
      </c>
      <c r="I9" s="17" t="s">
        <v>8</v>
      </c>
      <c r="J9" s="34">
        <f t="shared" si="26"/>
        <v>6.25</v>
      </c>
      <c r="K9" s="34">
        <f t="shared" si="2"/>
        <v>4.375</v>
      </c>
      <c r="L9" s="17" t="s">
        <v>13</v>
      </c>
      <c r="M9" s="34">
        <f t="shared" si="27"/>
        <v>8.75</v>
      </c>
      <c r="N9" s="34">
        <f t="shared" si="3"/>
        <v>6.125</v>
      </c>
      <c r="O9" s="17" t="s">
        <v>14</v>
      </c>
      <c r="P9" s="34">
        <f t="shared" si="28"/>
        <v>13.25</v>
      </c>
      <c r="Q9" s="34">
        <f t="shared" si="4"/>
        <v>9.2749999999999986</v>
      </c>
      <c r="R9" s="17" t="s">
        <v>15</v>
      </c>
      <c r="S9" s="34">
        <f t="shared" si="29"/>
        <v>17.75</v>
      </c>
      <c r="T9" s="34">
        <f t="shared" si="5"/>
        <v>12.424999999999999</v>
      </c>
      <c r="U9" s="17" t="s">
        <v>16</v>
      </c>
      <c r="V9" s="34">
        <f t="shared" si="30"/>
        <v>22.25</v>
      </c>
      <c r="W9" s="18">
        <f t="shared" si="6"/>
        <v>15.574999999999999</v>
      </c>
      <c r="X9" s="17" t="s">
        <v>17</v>
      </c>
      <c r="Y9" s="34">
        <f t="shared" si="31"/>
        <v>26.75</v>
      </c>
      <c r="Z9" s="18">
        <f t="shared" si="7"/>
        <v>18.724999999999998</v>
      </c>
      <c r="AA9" s="17" t="s">
        <v>18</v>
      </c>
      <c r="AB9" s="34">
        <f t="shared" si="32"/>
        <v>32.75</v>
      </c>
      <c r="AC9" s="18">
        <f t="shared" si="8"/>
        <v>22.924999999999997</v>
      </c>
      <c r="AD9" s="17" t="s">
        <v>19</v>
      </c>
      <c r="AE9" s="34">
        <f t="shared" si="33"/>
        <v>38.75</v>
      </c>
      <c r="AF9" s="18">
        <f t="shared" si="9"/>
        <v>27.125</v>
      </c>
      <c r="AG9" s="17" t="s">
        <v>20</v>
      </c>
      <c r="AH9" s="34">
        <f t="shared" si="34"/>
        <v>44.75</v>
      </c>
      <c r="AI9" s="18">
        <f t="shared" si="10"/>
        <v>31.324999999999999</v>
      </c>
      <c r="AJ9" s="17" t="s">
        <v>21</v>
      </c>
      <c r="AK9" s="34">
        <f t="shared" si="35"/>
        <v>50.75</v>
      </c>
      <c r="AL9" s="18">
        <f t="shared" si="11"/>
        <v>35.524999999999999</v>
      </c>
      <c r="AM9" s="17" t="s">
        <v>22</v>
      </c>
      <c r="AN9" s="34">
        <f t="shared" si="36"/>
        <v>59.75</v>
      </c>
      <c r="AO9" s="18">
        <f t="shared" si="12"/>
        <v>41.824999999999996</v>
      </c>
      <c r="AP9" s="17" t="s">
        <v>23</v>
      </c>
      <c r="AQ9" s="34">
        <f t="shared" si="37"/>
        <v>68.75</v>
      </c>
      <c r="AR9" s="18">
        <f t="shared" si="13"/>
        <v>48.125</v>
      </c>
      <c r="AS9" s="17" t="s">
        <v>24</v>
      </c>
      <c r="AT9" s="34">
        <f t="shared" si="38"/>
        <v>77.75</v>
      </c>
      <c r="AU9" s="18">
        <f t="shared" si="14"/>
        <v>54.424999999999997</v>
      </c>
      <c r="AV9" s="17" t="s">
        <v>25</v>
      </c>
      <c r="AW9" s="34">
        <f t="shared" si="39"/>
        <v>87.75</v>
      </c>
      <c r="AX9" s="18">
        <f t="shared" si="15"/>
        <v>61.424999999999997</v>
      </c>
      <c r="AY9" s="17" t="s">
        <v>26</v>
      </c>
      <c r="AZ9" s="34">
        <f t="shared" si="40"/>
        <v>102.75</v>
      </c>
      <c r="BA9" s="18">
        <f t="shared" si="16"/>
        <v>71.924999999999997</v>
      </c>
      <c r="BB9" s="17" t="s">
        <v>27</v>
      </c>
      <c r="BC9" s="34">
        <f t="shared" si="41"/>
        <v>117.75</v>
      </c>
      <c r="BD9" s="18">
        <f t="shared" si="17"/>
        <v>82.424999999999997</v>
      </c>
      <c r="BE9" s="17" t="s">
        <v>28</v>
      </c>
      <c r="BF9" s="34">
        <f t="shared" si="42"/>
        <v>132.75</v>
      </c>
      <c r="BG9" s="18">
        <f t="shared" si="18"/>
        <v>92.924999999999997</v>
      </c>
      <c r="BH9" s="17" t="s">
        <v>29</v>
      </c>
      <c r="BI9" s="34">
        <f t="shared" si="43"/>
        <v>152.75</v>
      </c>
      <c r="BJ9" s="18">
        <f t="shared" si="19"/>
        <v>106.925</v>
      </c>
      <c r="BK9" s="17" t="s">
        <v>30</v>
      </c>
      <c r="BL9" s="34">
        <f t="shared" si="44"/>
        <v>202.75</v>
      </c>
      <c r="BM9" s="18">
        <f t="shared" si="20"/>
        <v>141.92499999999998</v>
      </c>
      <c r="BN9" s="17" t="s">
        <v>31</v>
      </c>
      <c r="BO9" s="34">
        <f t="shared" si="45"/>
        <v>257.75</v>
      </c>
      <c r="BP9" s="18">
        <f t="shared" si="21"/>
        <v>180.42499999999998</v>
      </c>
      <c r="BQ9" s="17" t="s">
        <v>32</v>
      </c>
      <c r="BR9" s="34">
        <f t="shared" si="46"/>
        <v>337.75</v>
      </c>
      <c r="BS9" s="18">
        <f t="shared" si="22"/>
        <v>236.42499999999998</v>
      </c>
      <c r="BT9" s="17" t="s">
        <v>33</v>
      </c>
      <c r="BU9" s="34">
        <f t="shared" si="47"/>
        <v>457.75</v>
      </c>
      <c r="BV9" s="18">
        <f t="shared" si="23"/>
        <v>320.42499999999995</v>
      </c>
    </row>
    <row r="10" spans="1:74" s="28" customFormat="1" ht="20.149999999999999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1.75</v>
      </c>
      <c r="F10" s="38" t="s">
        <v>8</v>
      </c>
      <c r="G10" s="39">
        <v>5</v>
      </c>
      <c r="H10" s="40">
        <f t="shared" si="1"/>
        <v>3.5</v>
      </c>
      <c r="I10" s="38" t="s">
        <v>13</v>
      </c>
      <c r="J10" s="39">
        <v>7.5</v>
      </c>
      <c r="K10" s="40">
        <f t="shared" si="2"/>
        <v>5.25</v>
      </c>
      <c r="L10" s="38" t="s">
        <v>14</v>
      </c>
      <c r="M10" s="39">
        <v>12</v>
      </c>
      <c r="N10" s="40">
        <f t="shared" si="3"/>
        <v>8.3999999999999986</v>
      </c>
      <c r="O10" s="38" t="s">
        <v>15</v>
      </c>
      <c r="P10" s="39">
        <v>16.5</v>
      </c>
      <c r="Q10" s="40">
        <f t="shared" si="4"/>
        <v>11.549999999999999</v>
      </c>
      <c r="R10" s="38" t="s">
        <v>16</v>
      </c>
      <c r="S10" s="39">
        <v>21</v>
      </c>
      <c r="T10" s="40">
        <f t="shared" si="5"/>
        <v>14.7</v>
      </c>
      <c r="U10" s="38" t="s">
        <v>17</v>
      </c>
      <c r="V10" s="39">
        <v>25.5</v>
      </c>
      <c r="W10" s="40">
        <f t="shared" si="6"/>
        <v>17.849999999999998</v>
      </c>
      <c r="X10" s="38" t="s">
        <v>18</v>
      </c>
      <c r="Y10" s="39">
        <v>31.5</v>
      </c>
      <c r="Z10" s="40">
        <f t="shared" si="7"/>
        <v>22.049999999999997</v>
      </c>
      <c r="AA10" s="38" t="s">
        <v>19</v>
      </c>
      <c r="AB10" s="39">
        <v>37.5</v>
      </c>
      <c r="AC10" s="40">
        <f t="shared" si="8"/>
        <v>26.25</v>
      </c>
      <c r="AD10" s="38" t="s">
        <v>20</v>
      </c>
      <c r="AE10" s="39">
        <v>43.5</v>
      </c>
      <c r="AF10" s="40">
        <f t="shared" si="9"/>
        <v>30.45</v>
      </c>
      <c r="AG10" s="38" t="s">
        <v>21</v>
      </c>
      <c r="AH10" s="39">
        <v>49.5</v>
      </c>
      <c r="AI10" s="40">
        <f t="shared" si="10"/>
        <v>34.65</v>
      </c>
      <c r="AJ10" s="38" t="s">
        <v>22</v>
      </c>
      <c r="AK10" s="39">
        <v>58.5</v>
      </c>
      <c r="AL10" s="40">
        <f t="shared" si="11"/>
        <v>40.949999999999996</v>
      </c>
      <c r="AM10" s="38" t="s">
        <v>23</v>
      </c>
      <c r="AN10" s="39">
        <v>67.5</v>
      </c>
      <c r="AO10" s="40">
        <f t="shared" si="12"/>
        <v>47.25</v>
      </c>
      <c r="AP10" s="38" t="s">
        <v>24</v>
      </c>
      <c r="AQ10" s="39">
        <v>76.5</v>
      </c>
      <c r="AR10" s="40">
        <f t="shared" si="13"/>
        <v>53.55</v>
      </c>
      <c r="AS10" s="38" t="s">
        <v>25</v>
      </c>
      <c r="AT10" s="39">
        <v>86.5</v>
      </c>
      <c r="AU10" s="40">
        <f t="shared" si="14"/>
        <v>60.55</v>
      </c>
      <c r="AV10" s="38" t="s">
        <v>26</v>
      </c>
      <c r="AW10" s="39">
        <v>101.5</v>
      </c>
      <c r="AX10" s="40">
        <f t="shared" si="15"/>
        <v>71.05</v>
      </c>
      <c r="AY10" s="38" t="s">
        <v>27</v>
      </c>
      <c r="AZ10" s="39">
        <v>116.5</v>
      </c>
      <c r="BA10" s="40">
        <f t="shared" si="16"/>
        <v>81.55</v>
      </c>
      <c r="BB10" s="38" t="s">
        <v>28</v>
      </c>
      <c r="BC10" s="39">
        <v>131.5</v>
      </c>
      <c r="BD10" s="40">
        <f t="shared" si="17"/>
        <v>92.05</v>
      </c>
      <c r="BE10" s="38" t="s">
        <v>29</v>
      </c>
      <c r="BF10" s="39">
        <v>151.5</v>
      </c>
      <c r="BG10" s="40">
        <f t="shared" si="18"/>
        <v>106.05</v>
      </c>
      <c r="BH10" s="38" t="s">
        <v>30</v>
      </c>
      <c r="BI10" s="39">
        <v>201.5</v>
      </c>
      <c r="BJ10" s="40">
        <f t="shared" si="19"/>
        <v>141.04999999999998</v>
      </c>
      <c r="BK10" s="38" t="s">
        <v>31</v>
      </c>
      <c r="BL10" s="39">
        <v>256.5</v>
      </c>
      <c r="BM10" s="40">
        <f t="shared" si="20"/>
        <v>179.54999999999998</v>
      </c>
      <c r="BN10" s="38" t="s">
        <v>32</v>
      </c>
      <c r="BO10" s="39">
        <v>336.5</v>
      </c>
      <c r="BP10" s="40">
        <f t="shared" si="21"/>
        <v>235.54999999999998</v>
      </c>
      <c r="BQ10" s="38" t="s">
        <v>33</v>
      </c>
      <c r="BR10" s="39">
        <v>456.5</v>
      </c>
      <c r="BS10" s="40">
        <f t="shared" si="22"/>
        <v>319.54999999999995</v>
      </c>
      <c r="BT10" s="38"/>
      <c r="BU10" s="39"/>
      <c r="BV10" s="39"/>
    </row>
    <row r="11" spans="1:74" s="28" customFormat="1" ht="20.149999999999999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1.4</v>
      </c>
      <c r="F11" s="38" t="s">
        <v>8</v>
      </c>
      <c r="G11" s="34">
        <f>G10-0.5</f>
        <v>4.5</v>
      </c>
      <c r="H11" s="39">
        <f t="shared" si="1"/>
        <v>3.15</v>
      </c>
      <c r="I11" s="38" t="s">
        <v>13</v>
      </c>
      <c r="J11" s="34">
        <f>J10-0.5</f>
        <v>7</v>
      </c>
      <c r="K11" s="39">
        <f t="shared" si="2"/>
        <v>4.8999999999999995</v>
      </c>
      <c r="L11" s="38" t="s">
        <v>14</v>
      </c>
      <c r="M11" s="34">
        <f>M10-0.5</f>
        <v>11.5</v>
      </c>
      <c r="N11" s="39">
        <f t="shared" si="3"/>
        <v>8.0499999999999989</v>
      </c>
      <c r="O11" s="38" t="s">
        <v>15</v>
      </c>
      <c r="P11" s="34">
        <f>P10-0.5</f>
        <v>16</v>
      </c>
      <c r="Q11" s="39">
        <f t="shared" si="4"/>
        <v>11.2</v>
      </c>
      <c r="R11" s="38" t="s">
        <v>16</v>
      </c>
      <c r="S11" s="34">
        <f>S10-0.5</f>
        <v>20.5</v>
      </c>
      <c r="T11" s="39">
        <f t="shared" si="5"/>
        <v>14.35</v>
      </c>
      <c r="U11" s="38" t="s">
        <v>17</v>
      </c>
      <c r="V11" s="34">
        <f>V10-0.5</f>
        <v>25</v>
      </c>
      <c r="W11" s="40">
        <f t="shared" si="6"/>
        <v>17.5</v>
      </c>
      <c r="X11" s="38" t="s">
        <v>18</v>
      </c>
      <c r="Y11" s="34">
        <f>Y10-0.5</f>
        <v>31</v>
      </c>
      <c r="Z11" s="40">
        <f t="shared" si="7"/>
        <v>21.7</v>
      </c>
      <c r="AA11" s="38" t="s">
        <v>19</v>
      </c>
      <c r="AB11" s="34">
        <f>AB10-0.5</f>
        <v>37</v>
      </c>
      <c r="AC11" s="40">
        <f t="shared" si="8"/>
        <v>25.9</v>
      </c>
      <c r="AD11" s="38" t="s">
        <v>20</v>
      </c>
      <c r="AE11" s="34">
        <f>AE10-0.5</f>
        <v>43</v>
      </c>
      <c r="AF11" s="40">
        <f t="shared" si="9"/>
        <v>30.099999999999998</v>
      </c>
      <c r="AG11" s="38" t="s">
        <v>21</v>
      </c>
      <c r="AH11" s="34">
        <f>AH10-0.5</f>
        <v>49</v>
      </c>
      <c r="AI11" s="40">
        <f t="shared" si="10"/>
        <v>34.299999999999997</v>
      </c>
      <c r="AJ11" s="38" t="s">
        <v>22</v>
      </c>
      <c r="AK11" s="34">
        <f>AK10-0.5</f>
        <v>58</v>
      </c>
      <c r="AL11" s="40">
        <f t="shared" si="11"/>
        <v>40.599999999999994</v>
      </c>
      <c r="AM11" s="38" t="s">
        <v>23</v>
      </c>
      <c r="AN11" s="34">
        <f>AN10-0.5</f>
        <v>67</v>
      </c>
      <c r="AO11" s="40">
        <f t="shared" si="12"/>
        <v>46.9</v>
      </c>
      <c r="AP11" s="38" t="s">
        <v>24</v>
      </c>
      <c r="AQ11" s="34">
        <f>AQ10-0.5</f>
        <v>76</v>
      </c>
      <c r="AR11" s="40">
        <f t="shared" si="13"/>
        <v>53.199999999999996</v>
      </c>
      <c r="AS11" s="38" t="s">
        <v>25</v>
      </c>
      <c r="AT11" s="34">
        <f>AT10-0.5</f>
        <v>86</v>
      </c>
      <c r="AU11" s="40">
        <f t="shared" si="14"/>
        <v>60.199999999999996</v>
      </c>
      <c r="AV11" s="38" t="s">
        <v>26</v>
      </c>
      <c r="AW11" s="34">
        <f>AW10-0.5</f>
        <v>101</v>
      </c>
      <c r="AX11" s="40">
        <f t="shared" si="15"/>
        <v>70.699999999999989</v>
      </c>
      <c r="AY11" s="38" t="s">
        <v>27</v>
      </c>
      <c r="AZ11" s="34">
        <f>AZ10-0.5</f>
        <v>116</v>
      </c>
      <c r="BA11" s="40">
        <f t="shared" si="16"/>
        <v>81.199999999999989</v>
      </c>
      <c r="BB11" s="38" t="s">
        <v>28</v>
      </c>
      <c r="BC11" s="34">
        <f>BC10-0.5</f>
        <v>131</v>
      </c>
      <c r="BD11" s="40">
        <f t="shared" si="17"/>
        <v>91.699999999999989</v>
      </c>
      <c r="BE11" s="38" t="s">
        <v>29</v>
      </c>
      <c r="BF11" s="34">
        <f>BF10-0.5</f>
        <v>151</v>
      </c>
      <c r="BG11" s="40">
        <f t="shared" si="18"/>
        <v>105.69999999999999</v>
      </c>
      <c r="BH11" s="38" t="s">
        <v>30</v>
      </c>
      <c r="BI11" s="34">
        <f>BI10-0.5</f>
        <v>201</v>
      </c>
      <c r="BJ11" s="40">
        <f t="shared" si="19"/>
        <v>140.69999999999999</v>
      </c>
      <c r="BK11" s="38" t="s">
        <v>31</v>
      </c>
      <c r="BL11" s="34">
        <f>BL10-0.5</f>
        <v>256</v>
      </c>
      <c r="BM11" s="40">
        <f t="shared" si="20"/>
        <v>179.2</v>
      </c>
      <c r="BN11" s="38" t="s">
        <v>32</v>
      </c>
      <c r="BO11" s="34">
        <f>BO10-0.5</f>
        <v>336</v>
      </c>
      <c r="BP11" s="40">
        <f t="shared" si="21"/>
        <v>235.2</v>
      </c>
      <c r="BQ11" s="38" t="s">
        <v>33</v>
      </c>
      <c r="BR11" s="34">
        <f>BR10-0.5</f>
        <v>456</v>
      </c>
      <c r="BS11" s="40">
        <f t="shared" si="22"/>
        <v>319.2</v>
      </c>
      <c r="BT11" s="38"/>
      <c r="BU11" s="39"/>
      <c r="BV11" s="39"/>
    </row>
    <row r="12" spans="1:74" s="28" customFormat="1" ht="20.149999999999999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1.2249999999999999</v>
      </c>
      <c r="F12" s="38" t="s">
        <v>8</v>
      </c>
      <c r="G12" s="34">
        <f>G11-0.25</f>
        <v>4.25</v>
      </c>
      <c r="H12" s="39">
        <f t="shared" si="1"/>
        <v>2.9749999999999996</v>
      </c>
      <c r="I12" s="38" t="s">
        <v>13</v>
      </c>
      <c r="J12" s="34">
        <f>J11-0.25</f>
        <v>6.75</v>
      </c>
      <c r="K12" s="39">
        <f t="shared" si="2"/>
        <v>4.7249999999999996</v>
      </c>
      <c r="L12" s="38" t="s">
        <v>14</v>
      </c>
      <c r="M12" s="34">
        <f>M11-0.25</f>
        <v>11.25</v>
      </c>
      <c r="N12" s="39">
        <f t="shared" si="3"/>
        <v>7.8749999999999991</v>
      </c>
      <c r="O12" s="38" t="s">
        <v>15</v>
      </c>
      <c r="P12" s="34">
        <f>P11-0.25</f>
        <v>15.75</v>
      </c>
      <c r="Q12" s="39">
        <f t="shared" si="4"/>
        <v>11.024999999999999</v>
      </c>
      <c r="R12" s="38" t="s">
        <v>16</v>
      </c>
      <c r="S12" s="34">
        <f>S11-0.25</f>
        <v>20.25</v>
      </c>
      <c r="T12" s="39">
        <f t="shared" si="5"/>
        <v>14.174999999999999</v>
      </c>
      <c r="U12" s="38" t="s">
        <v>17</v>
      </c>
      <c r="V12" s="34">
        <f>V11-0.25</f>
        <v>24.75</v>
      </c>
      <c r="W12" s="40">
        <f t="shared" si="6"/>
        <v>17.324999999999999</v>
      </c>
      <c r="X12" s="38" t="s">
        <v>18</v>
      </c>
      <c r="Y12" s="34">
        <f>Y11-0.25</f>
        <v>30.75</v>
      </c>
      <c r="Z12" s="40">
        <f t="shared" si="7"/>
        <v>21.524999999999999</v>
      </c>
      <c r="AA12" s="38" t="s">
        <v>19</v>
      </c>
      <c r="AB12" s="34">
        <f>AB11-0.25</f>
        <v>36.75</v>
      </c>
      <c r="AC12" s="40">
        <f t="shared" si="8"/>
        <v>25.724999999999998</v>
      </c>
      <c r="AD12" s="38" t="s">
        <v>20</v>
      </c>
      <c r="AE12" s="34">
        <f>AE11-0.25</f>
        <v>42.75</v>
      </c>
      <c r="AF12" s="40">
        <f t="shared" si="9"/>
        <v>29.924999999999997</v>
      </c>
      <c r="AG12" s="38" t="s">
        <v>21</v>
      </c>
      <c r="AH12" s="34">
        <f>AH11-0.25</f>
        <v>48.75</v>
      </c>
      <c r="AI12" s="40">
        <f t="shared" si="10"/>
        <v>34.125</v>
      </c>
      <c r="AJ12" s="38" t="s">
        <v>22</v>
      </c>
      <c r="AK12" s="34">
        <f>AK11-0.25</f>
        <v>57.75</v>
      </c>
      <c r="AL12" s="40">
        <f t="shared" si="11"/>
        <v>40.424999999999997</v>
      </c>
      <c r="AM12" s="38" t="s">
        <v>23</v>
      </c>
      <c r="AN12" s="34">
        <f>AN11-0.25</f>
        <v>66.75</v>
      </c>
      <c r="AO12" s="40">
        <f t="shared" si="12"/>
        <v>46.724999999999994</v>
      </c>
      <c r="AP12" s="38" t="s">
        <v>24</v>
      </c>
      <c r="AQ12" s="34">
        <f>AQ11-0.25</f>
        <v>75.75</v>
      </c>
      <c r="AR12" s="40">
        <f t="shared" si="13"/>
        <v>53.024999999999999</v>
      </c>
      <c r="AS12" s="38" t="s">
        <v>25</v>
      </c>
      <c r="AT12" s="34">
        <f>AT11-0.25</f>
        <v>85.75</v>
      </c>
      <c r="AU12" s="40">
        <f t="shared" si="14"/>
        <v>60.024999999999999</v>
      </c>
      <c r="AV12" s="38" t="s">
        <v>26</v>
      </c>
      <c r="AW12" s="34">
        <f>AW11-0.25</f>
        <v>100.75</v>
      </c>
      <c r="AX12" s="40">
        <f t="shared" si="15"/>
        <v>70.524999999999991</v>
      </c>
      <c r="AY12" s="38" t="s">
        <v>27</v>
      </c>
      <c r="AZ12" s="34">
        <f>AZ11-0.25</f>
        <v>115.75</v>
      </c>
      <c r="BA12" s="40">
        <f t="shared" si="16"/>
        <v>81.024999999999991</v>
      </c>
      <c r="BB12" s="38" t="s">
        <v>28</v>
      </c>
      <c r="BC12" s="34">
        <f>BC11-0.25</f>
        <v>130.75</v>
      </c>
      <c r="BD12" s="40">
        <f t="shared" si="17"/>
        <v>91.524999999999991</v>
      </c>
      <c r="BE12" s="38" t="s">
        <v>29</v>
      </c>
      <c r="BF12" s="34">
        <f>BF11-0.25</f>
        <v>150.75</v>
      </c>
      <c r="BG12" s="40">
        <f t="shared" si="18"/>
        <v>105.52499999999999</v>
      </c>
      <c r="BH12" s="38" t="s">
        <v>30</v>
      </c>
      <c r="BI12" s="34">
        <f>BI11-0.25</f>
        <v>200.75</v>
      </c>
      <c r="BJ12" s="40">
        <f t="shared" si="19"/>
        <v>140.52499999999998</v>
      </c>
      <c r="BK12" s="38" t="s">
        <v>31</v>
      </c>
      <c r="BL12" s="34">
        <f>BL11-0.25</f>
        <v>255.75</v>
      </c>
      <c r="BM12" s="40">
        <f t="shared" si="20"/>
        <v>179.02499999999998</v>
      </c>
      <c r="BN12" s="38" t="s">
        <v>32</v>
      </c>
      <c r="BO12" s="34">
        <f>BO11-0.25</f>
        <v>335.75</v>
      </c>
      <c r="BP12" s="40">
        <f t="shared" si="21"/>
        <v>235.02499999999998</v>
      </c>
      <c r="BQ12" s="38" t="s">
        <v>33</v>
      </c>
      <c r="BR12" s="34">
        <f>BR11-0.25</f>
        <v>455.75</v>
      </c>
      <c r="BS12" s="40">
        <f t="shared" si="22"/>
        <v>319.02499999999998</v>
      </c>
      <c r="BT12" s="38"/>
      <c r="BU12" s="39"/>
      <c r="BV12" s="39"/>
    </row>
    <row r="13" spans="1:74" s="28" customFormat="1" ht="20.149999999999999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1.0499999999999998</v>
      </c>
      <c r="F13" s="38" t="s">
        <v>8</v>
      </c>
      <c r="G13" s="34">
        <f t="shared" ref="G13:G14" si="49">G12-0.25</f>
        <v>4</v>
      </c>
      <c r="H13" s="39">
        <f t="shared" si="1"/>
        <v>2.8</v>
      </c>
      <c r="I13" s="38" t="s">
        <v>13</v>
      </c>
      <c r="J13" s="34">
        <f t="shared" ref="J13:J14" si="50">J12-0.25</f>
        <v>6.5</v>
      </c>
      <c r="K13" s="39">
        <f t="shared" si="2"/>
        <v>4.55</v>
      </c>
      <c r="L13" s="38" t="s">
        <v>14</v>
      </c>
      <c r="M13" s="34">
        <f t="shared" ref="M13:M14" si="51">M12-0.25</f>
        <v>11</v>
      </c>
      <c r="N13" s="39">
        <f t="shared" si="3"/>
        <v>7.6999999999999993</v>
      </c>
      <c r="O13" s="38" t="s">
        <v>15</v>
      </c>
      <c r="P13" s="34">
        <f t="shared" ref="P13:P14" si="52">P12-0.25</f>
        <v>15.5</v>
      </c>
      <c r="Q13" s="39">
        <f t="shared" si="4"/>
        <v>10.85</v>
      </c>
      <c r="R13" s="38" t="s">
        <v>16</v>
      </c>
      <c r="S13" s="34">
        <f t="shared" ref="S13:S14" si="53">S12-0.25</f>
        <v>20</v>
      </c>
      <c r="T13" s="39">
        <f t="shared" si="5"/>
        <v>14</v>
      </c>
      <c r="U13" s="38" t="s">
        <v>17</v>
      </c>
      <c r="V13" s="34">
        <f t="shared" ref="V13:V14" si="54">V12-0.25</f>
        <v>24.5</v>
      </c>
      <c r="W13" s="40">
        <f t="shared" si="6"/>
        <v>17.149999999999999</v>
      </c>
      <c r="X13" s="38" t="s">
        <v>18</v>
      </c>
      <c r="Y13" s="34">
        <f t="shared" ref="Y13:Y14" si="55">Y12-0.25</f>
        <v>30.5</v>
      </c>
      <c r="Z13" s="40">
        <f t="shared" si="7"/>
        <v>21.349999999999998</v>
      </c>
      <c r="AA13" s="38" t="s">
        <v>19</v>
      </c>
      <c r="AB13" s="34">
        <f t="shared" ref="AB13:AB14" si="56">AB12-0.25</f>
        <v>36.5</v>
      </c>
      <c r="AC13" s="40">
        <f t="shared" si="8"/>
        <v>25.549999999999997</v>
      </c>
      <c r="AD13" s="38" t="s">
        <v>20</v>
      </c>
      <c r="AE13" s="34">
        <f t="shared" ref="AE13:AE14" si="57">AE12-0.25</f>
        <v>42.5</v>
      </c>
      <c r="AF13" s="40">
        <f t="shared" si="9"/>
        <v>29.749999999999996</v>
      </c>
      <c r="AG13" s="38" t="s">
        <v>21</v>
      </c>
      <c r="AH13" s="34">
        <f t="shared" ref="AH13:AH14" si="58">AH12-0.25</f>
        <v>48.5</v>
      </c>
      <c r="AI13" s="40">
        <f t="shared" si="10"/>
        <v>33.949999999999996</v>
      </c>
      <c r="AJ13" s="38" t="s">
        <v>22</v>
      </c>
      <c r="AK13" s="34">
        <f t="shared" ref="AK13:AK14" si="59">AK12-0.25</f>
        <v>57.5</v>
      </c>
      <c r="AL13" s="40">
        <f t="shared" si="11"/>
        <v>40.25</v>
      </c>
      <c r="AM13" s="38" t="s">
        <v>23</v>
      </c>
      <c r="AN13" s="34">
        <f t="shared" ref="AN13:AN14" si="60">AN12-0.25</f>
        <v>66.5</v>
      </c>
      <c r="AO13" s="40">
        <f t="shared" si="12"/>
        <v>46.55</v>
      </c>
      <c r="AP13" s="38" t="s">
        <v>24</v>
      </c>
      <c r="AQ13" s="34">
        <f t="shared" ref="AQ13:AQ14" si="61">AQ12-0.25</f>
        <v>75.5</v>
      </c>
      <c r="AR13" s="40">
        <f t="shared" si="13"/>
        <v>52.849999999999994</v>
      </c>
      <c r="AS13" s="38" t="s">
        <v>25</v>
      </c>
      <c r="AT13" s="34">
        <f t="shared" ref="AT13:AT14" si="62">AT12-0.25</f>
        <v>85.5</v>
      </c>
      <c r="AU13" s="40">
        <f t="shared" si="14"/>
        <v>59.849999999999994</v>
      </c>
      <c r="AV13" s="38" t="s">
        <v>26</v>
      </c>
      <c r="AW13" s="34">
        <f t="shared" ref="AW13:AW14" si="63">AW12-0.25</f>
        <v>100.5</v>
      </c>
      <c r="AX13" s="40">
        <f t="shared" si="15"/>
        <v>70.349999999999994</v>
      </c>
      <c r="AY13" s="38" t="s">
        <v>27</v>
      </c>
      <c r="AZ13" s="34">
        <f t="shared" ref="AZ13:AZ14" si="64">AZ12-0.25</f>
        <v>115.5</v>
      </c>
      <c r="BA13" s="40">
        <f t="shared" si="16"/>
        <v>80.849999999999994</v>
      </c>
      <c r="BB13" s="38" t="s">
        <v>28</v>
      </c>
      <c r="BC13" s="34">
        <f t="shared" ref="BC13:BC14" si="65">BC12-0.25</f>
        <v>130.5</v>
      </c>
      <c r="BD13" s="40">
        <f t="shared" si="17"/>
        <v>91.35</v>
      </c>
      <c r="BE13" s="38" t="s">
        <v>29</v>
      </c>
      <c r="BF13" s="34">
        <f t="shared" ref="BF13:BF14" si="66">BF12-0.25</f>
        <v>150.5</v>
      </c>
      <c r="BG13" s="40">
        <f t="shared" si="18"/>
        <v>105.35</v>
      </c>
      <c r="BH13" s="38" t="s">
        <v>30</v>
      </c>
      <c r="BI13" s="34">
        <f t="shared" ref="BI13:BI14" si="67">BI12-0.25</f>
        <v>200.5</v>
      </c>
      <c r="BJ13" s="40">
        <f t="shared" si="19"/>
        <v>140.35</v>
      </c>
      <c r="BK13" s="38" t="s">
        <v>31</v>
      </c>
      <c r="BL13" s="34">
        <f t="shared" ref="BL13:BL14" si="68">BL12-0.25</f>
        <v>255.5</v>
      </c>
      <c r="BM13" s="40">
        <f t="shared" si="20"/>
        <v>178.85</v>
      </c>
      <c r="BN13" s="38" t="s">
        <v>32</v>
      </c>
      <c r="BO13" s="34">
        <f t="shared" ref="BO13:BO14" si="69">BO12-0.25</f>
        <v>335.5</v>
      </c>
      <c r="BP13" s="40">
        <f t="shared" si="21"/>
        <v>234.85</v>
      </c>
      <c r="BQ13" s="38" t="s">
        <v>33</v>
      </c>
      <c r="BR13" s="34">
        <f t="shared" ref="BR13:BR14" si="70">BR12-0.25</f>
        <v>455.5</v>
      </c>
      <c r="BS13" s="40">
        <f t="shared" si="22"/>
        <v>318.84999999999997</v>
      </c>
      <c r="BT13" s="38"/>
      <c r="BU13" s="39"/>
      <c r="BV13" s="39"/>
    </row>
    <row r="14" spans="1:74" s="28" customFormat="1" ht="20.149999999999999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0.875</v>
      </c>
      <c r="F14" s="38" t="s">
        <v>8</v>
      </c>
      <c r="G14" s="34">
        <f t="shared" si="49"/>
        <v>3.75</v>
      </c>
      <c r="H14" s="39">
        <f t="shared" si="1"/>
        <v>2.625</v>
      </c>
      <c r="I14" s="38" t="s">
        <v>13</v>
      </c>
      <c r="J14" s="34">
        <f t="shared" si="50"/>
        <v>6.25</v>
      </c>
      <c r="K14" s="39">
        <f t="shared" si="2"/>
        <v>4.375</v>
      </c>
      <c r="L14" s="38" t="s">
        <v>14</v>
      </c>
      <c r="M14" s="34">
        <f t="shared" si="51"/>
        <v>10.75</v>
      </c>
      <c r="N14" s="39">
        <f t="shared" si="3"/>
        <v>7.5249999999999995</v>
      </c>
      <c r="O14" s="38" t="s">
        <v>15</v>
      </c>
      <c r="P14" s="34">
        <f t="shared" si="52"/>
        <v>15.25</v>
      </c>
      <c r="Q14" s="39">
        <f t="shared" si="4"/>
        <v>10.674999999999999</v>
      </c>
      <c r="R14" s="38" t="s">
        <v>16</v>
      </c>
      <c r="S14" s="34">
        <f t="shared" si="53"/>
        <v>19.75</v>
      </c>
      <c r="T14" s="39">
        <f t="shared" si="5"/>
        <v>13.824999999999999</v>
      </c>
      <c r="U14" s="38" t="s">
        <v>17</v>
      </c>
      <c r="V14" s="34">
        <f t="shared" si="54"/>
        <v>24.25</v>
      </c>
      <c r="W14" s="40">
        <f t="shared" si="6"/>
        <v>16.974999999999998</v>
      </c>
      <c r="X14" s="38" t="s">
        <v>18</v>
      </c>
      <c r="Y14" s="34">
        <f t="shared" si="55"/>
        <v>30.25</v>
      </c>
      <c r="Z14" s="40">
        <f t="shared" si="7"/>
        <v>21.174999999999997</v>
      </c>
      <c r="AA14" s="38" t="s">
        <v>19</v>
      </c>
      <c r="AB14" s="34">
        <f t="shared" si="56"/>
        <v>36.25</v>
      </c>
      <c r="AC14" s="40">
        <f t="shared" si="8"/>
        <v>25.375</v>
      </c>
      <c r="AD14" s="38" t="s">
        <v>20</v>
      </c>
      <c r="AE14" s="34">
        <f t="shared" si="57"/>
        <v>42.25</v>
      </c>
      <c r="AF14" s="40">
        <f t="shared" si="9"/>
        <v>29.574999999999999</v>
      </c>
      <c r="AG14" s="38" t="s">
        <v>21</v>
      </c>
      <c r="AH14" s="34">
        <f t="shared" si="58"/>
        <v>48.25</v>
      </c>
      <c r="AI14" s="40">
        <f t="shared" si="10"/>
        <v>33.774999999999999</v>
      </c>
      <c r="AJ14" s="38" t="s">
        <v>22</v>
      </c>
      <c r="AK14" s="34">
        <f t="shared" si="59"/>
        <v>57.25</v>
      </c>
      <c r="AL14" s="40">
        <f t="shared" si="11"/>
        <v>40.074999999999996</v>
      </c>
      <c r="AM14" s="38" t="s">
        <v>23</v>
      </c>
      <c r="AN14" s="34">
        <f t="shared" si="60"/>
        <v>66.25</v>
      </c>
      <c r="AO14" s="40">
        <f t="shared" si="12"/>
        <v>46.375</v>
      </c>
      <c r="AP14" s="38" t="s">
        <v>24</v>
      </c>
      <c r="AQ14" s="34">
        <f t="shared" si="61"/>
        <v>75.25</v>
      </c>
      <c r="AR14" s="40">
        <f t="shared" si="13"/>
        <v>52.674999999999997</v>
      </c>
      <c r="AS14" s="38" t="s">
        <v>25</v>
      </c>
      <c r="AT14" s="34">
        <f t="shared" si="62"/>
        <v>85.25</v>
      </c>
      <c r="AU14" s="40">
        <f t="shared" si="14"/>
        <v>59.674999999999997</v>
      </c>
      <c r="AV14" s="38" t="s">
        <v>26</v>
      </c>
      <c r="AW14" s="34">
        <f t="shared" si="63"/>
        <v>100.25</v>
      </c>
      <c r="AX14" s="40">
        <f t="shared" si="15"/>
        <v>70.174999999999997</v>
      </c>
      <c r="AY14" s="38" t="s">
        <v>27</v>
      </c>
      <c r="AZ14" s="34">
        <f t="shared" si="64"/>
        <v>115.25</v>
      </c>
      <c r="BA14" s="40">
        <f t="shared" si="16"/>
        <v>80.674999999999997</v>
      </c>
      <c r="BB14" s="38" t="s">
        <v>28</v>
      </c>
      <c r="BC14" s="34">
        <f t="shared" si="65"/>
        <v>130.25</v>
      </c>
      <c r="BD14" s="40">
        <f t="shared" si="17"/>
        <v>91.174999999999997</v>
      </c>
      <c r="BE14" s="38" t="s">
        <v>29</v>
      </c>
      <c r="BF14" s="34">
        <f t="shared" si="66"/>
        <v>150.25</v>
      </c>
      <c r="BG14" s="40">
        <f t="shared" si="18"/>
        <v>105.175</v>
      </c>
      <c r="BH14" s="38" t="s">
        <v>30</v>
      </c>
      <c r="BI14" s="34">
        <f t="shared" si="67"/>
        <v>200.25</v>
      </c>
      <c r="BJ14" s="40">
        <f t="shared" si="19"/>
        <v>140.17499999999998</v>
      </c>
      <c r="BK14" s="38" t="s">
        <v>31</v>
      </c>
      <c r="BL14" s="34">
        <f t="shared" si="68"/>
        <v>255.25</v>
      </c>
      <c r="BM14" s="40">
        <f t="shared" si="20"/>
        <v>178.67499999999998</v>
      </c>
      <c r="BN14" s="38" t="s">
        <v>32</v>
      </c>
      <c r="BO14" s="34">
        <f t="shared" si="69"/>
        <v>335.25</v>
      </c>
      <c r="BP14" s="40">
        <f t="shared" si="21"/>
        <v>234.67499999999998</v>
      </c>
      <c r="BQ14" s="38" t="s">
        <v>33</v>
      </c>
      <c r="BR14" s="34">
        <f t="shared" si="70"/>
        <v>455.25</v>
      </c>
      <c r="BS14" s="40">
        <f>BR14*(1-$B$2)</f>
        <v>318.67499999999995</v>
      </c>
      <c r="BT14" s="38"/>
      <c r="BU14" s="39"/>
      <c r="BV14" s="39"/>
    </row>
    <row r="15" spans="1:74" s="19" customFormat="1" ht="20.149999999999999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1.75</v>
      </c>
      <c r="F15" s="17" t="s">
        <v>13</v>
      </c>
      <c r="G15" s="34">
        <v>5</v>
      </c>
      <c r="H15" s="18">
        <f t="shared" si="1"/>
        <v>3.5</v>
      </c>
      <c r="I15" s="17" t="s">
        <v>14</v>
      </c>
      <c r="J15" s="34">
        <v>9.5</v>
      </c>
      <c r="K15" s="18">
        <f t="shared" si="2"/>
        <v>6.6499999999999995</v>
      </c>
      <c r="L15" s="17" t="s">
        <v>15</v>
      </c>
      <c r="M15" s="34">
        <v>14</v>
      </c>
      <c r="N15" s="18">
        <f t="shared" si="3"/>
        <v>9.7999999999999989</v>
      </c>
      <c r="O15" s="17" t="s">
        <v>16</v>
      </c>
      <c r="P15" s="34">
        <v>18.5</v>
      </c>
      <c r="Q15" s="18">
        <f t="shared" si="4"/>
        <v>12.95</v>
      </c>
      <c r="R15" s="17" t="s">
        <v>17</v>
      </c>
      <c r="S15" s="34">
        <v>23</v>
      </c>
      <c r="T15" s="18">
        <f t="shared" si="5"/>
        <v>16.099999999999998</v>
      </c>
      <c r="U15" s="17" t="s">
        <v>18</v>
      </c>
      <c r="V15" s="34">
        <v>29</v>
      </c>
      <c r="W15" s="18">
        <f t="shared" si="6"/>
        <v>20.299999999999997</v>
      </c>
      <c r="X15" s="17" t="s">
        <v>19</v>
      </c>
      <c r="Y15" s="34">
        <v>35</v>
      </c>
      <c r="Z15" s="18">
        <f t="shared" si="7"/>
        <v>24.5</v>
      </c>
      <c r="AA15" s="17" t="s">
        <v>20</v>
      </c>
      <c r="AB15" s="34">
        <v>41</v>
      </c>
      <c r="AC15" s="18">
        <f t="shared" si="8"/>
        <v>28.7</v>
      </c>
      <c r="AD15" s="17" t="s">
        <v>21</v>
      </c>
      <c r="AE15" s="34">
        <v>47</v>
      </c>
      <c r="AF15" s="18">
        <f t="shared" si="9"/>
        <v>32.9</v>
      </c>
      <c r="AG15" s="17" t="s">
        <v>22</v>
      </c>
      <c r="AH15" s="34">
        <v>56</v>
      </c>
      <c r="AI15" s="18">
        <f t="shared" si="10"/>
        <v>39.199999999999996</v>
      </c>
      <c r="AJ15" s="17" t="s">
        <v>23</v>
      </c>
      <c r="AK15" s="34">
        <v>65</v>
      </c>
      <c r="AL15" s="18">
        <f t="shared" si="11"/>
        <v>45.5</v>
      </c>
      <c r="AM15" s="17" t="s">
        <v>24</v>
      </c>
      <c r="AN15" s="34">
        <v>74</v>
      </c>
      <c r="AO15" s="18">
        <f t="shared" si="12"/>
        <v>51.8</v>
      </c>
      <c r="AP15" s="17" t="s">
        <v>25</v>
      </c>
      <c r="AQ15" s="34">
        <v>84</v>
      </c>
      <c r="AR15" s="18">
        <f t="shared" si="13"/>
        <v>58.8</v>
      </c>
      <c r="AS15" s="17" t="s">
        <v>26</v>
      </c>
      <c r="AT15" s="34">
        <v>99</v>
      </c>
      <c r="AU15" s="18">
        <f t="shared" si="14"/>
        <v>69.3</v>
      </c>
      <c r="AV15" s="17" t="s">
        <v>27</v>
      </c>
      <c r="AW15" s="34">
        <v>114</v>
      </c>
      <c r="AX15" s="18">
        <f t="shared" si="15"/>
        <v>79.8</v>
      </c>
      <c r="AY15" s="17" t="s">
        <v>28</v>
      </c>
      <c r="AZ15" s="34">
        <v>129</v>
      </c>
      <c r="BA15" s="18">
        <f t="shared" si="16"/>
        <v>90.3</v>
      </c>
      <c r="BB15" s="17" t="s">
        <v>29</v>
      </c>
      <c r="BC15" s="34">
        <v>149</v>
      </c>
      <c r="BD15" s="18">
        <f t="shared" si="17"/>
        <v>104.3</v>
      </c>
      <c r="BE15" s="17" t="s">
        <v>30</v>
      </c>
      <c r="BF15" s="34">
        <v>199</v>
      </c>
      <c r="BG15" s="18">
        <f t="shared" si="18"/>
        <v>139.29999999999998</v>
      </c>
      <c r="BH15" s="17" t="s">
        <v>31</v>
      </c>
      <c r="BI15" s="34">
        <v>254</v>
      </c>
      <c r="BJ15" s="18">
        <f t="shared" si="19"/>
        <v>177.79999999999998</v>
      </c>
      <c r="BK15" s="17" t="s">
        <v>32</v>
      </c>
      <c r="BL15" s="34">
        <v>334</v>
      </c>
      <c r="BM15" s="18">
        <f t="shared" si="20"/>
        <v>233.79999999999998</v>
      </c>
      <c r="BN15" s="17" t="s">
        <v>33</v>
      </c>
      <c r="BO15" s="34">
        <v>454</v>
      </c>
      <c r="BP15" s="18">
        <f t="shared" si="21"/>
        <v>317.79999999999995</v>
      </c>
      <c r="BQ15" s="17"/>
      <c r="BR15" s="34"/>
      <c r="BS15" s="34"/>
      <c r="BT15" s="17"/>
      <c r="BU15" s="34"/>
      <c r="BV15" s="34"/>
    </row>
    <row r="16" spans="1:74" s="19" customFormat="1" ht="20.149999999999999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1.4</v>
      </c>
      <c r="F16" s="17" t="s">
        <v>13</v>
      </c>
      <c r="G16" s="34">
        <f>G15-0.5</f>
        <v>4.5</v>
      </c>
      <c r="H16" s="34">
        <f t="shared" si="1"/>
        <v>3.15</v>
      </c>
      <c r="I16" s="17" t="s">
        <v>14</v>
      </c>
      <c r="J16" s="34">
        <f>J15-0.5</f>
        <v>9</v>
      </c>
      <c r="K16" s="34">
        <f t="shared" si="2"/>
        <v>6.3</v>
      </c>
      <c r="L16" s="17" t="s">
        <v>15</v>
      </c>
      <c r="M16" s="34">
        <f>M15-0.5</f>
        <v>13.5</v>
      </c>
      <c r="N16" s="34">
        <f t="shared" si="3"/>
        <v>9.4499999999999993</v>
      </c>
      <c r="O16" s="17" t="s">
        <v>16</v>
      </c>
      <c r="P16" s="34">
        <f>P15-0.5</f>
        <v>18</v>
      </c>
      <c r="Q16" s="34">
        <f t="shared" si="4"/>
        <v>12.6</v>
      </c>
      <c r="R16" s="17" t="s">
        <v>17</v>
      </c>
      <c r="S16" s="34">
        <f>S15-0.5</f>
        <v>22.5</v>
      </c>
      <c r="T16" s="34">
        <f t="shared" si="5"/>
        <v>15.749999999999998</v>
      </c>
      <c r="U16" s="17" t="s">
        <v>18</v>
      </c>
      <c r="V16" s="34">
        <f>V15-0.5</f>
        <v>28.5</v>
      </c>
      <c r="W16" s="18">
        <f t="shared" si="6"/>
        <v>19.95</v>
      </c>
      <c r="X16" s="17" t="s">
        <v>19</v>
      </c>
      <c r="Y16" s="34">
        <f>Y15-0.5</f>
        <v>34.5</v>
      </c>
      <c r="Z16" s="18">
        <f t="shared" si="7"/>
        <v>24.15</v>
      </c>
      <c r="AA16" s="17" t="s">
        <v>20</v>
      </c>
      <c r="AB16" s="34">
        <f>AB15-0.5</f>
        <v>40.5</v>
      </c>
      <c r="AC16" s="18">
        <f t="shared" si="8"/>
        <v>28.349999999999998</v>
      </c>
      <c r="AD16" s="17" t="s">
        <v>21</v>
      </c>
      <c r="AE16" s="34">
        <f>AE15-0.5</f>
        <v>46.5</v>
      </c>
      <c r="AF16" s="18">
        <f t="shared" si="9"/>
        <v>32.549999999999997</v>
      </c>
      <c r="AG16" s="17" t="s">
        <v>22</v>
      </c>
      <c r="AH16" s="34">
        <f>AH15-0.5</f>
        <v>55.5</v>
      </c>
      <c r="AI16" s="18">
        <f t="shared" si="10"/>
        <v>38.849999999999994</v>
      </c>
      <c r="AJ16" s="17" t="s">
        <v>23</v>
      </c>
      <c r="AK16" s="34">
        <f>AK15-0.5</f>
        <v>64.5</v>
      </c>
      <c r="AL16" s="18">
        <f t="shared" si="11"/>
        <v>45.15</v>
      </c>
      <c r="AM16" s="17" t="s">
        <v>24</v>
      </c>
      <c r="AN16" s="34">
        <f>AN15-0.5</f>
        <v>73.5</v>
      </c>
      <c r="AO16" s="18">
        <f t="shared" si="12"/>
        <v>51.449999999999996</v>
      </c>
      <c r="AP16" s="17" t="s">
        <v>25</v>
      </c>
      <c r="AQ16" s="34">
        <f>AQ15-0.5</f>
        <v>83.5</v>
      </c>
      <c r="AR16" s="18">
        <f t="shared" si="13"/>
        <v>58.449999999999996</v>
      </c>
      <c r="AS16" s="17" t="s">
        <v>26</v>
      </c>
      <c r="AT16" s="34">
        <f>AT15-0.5</f>
        <v>98.5</v>
      </c>
      <c r="AU16" s="18">
        <f t="shared" si="14"/>
        <v>68.949999999999989</v>
      </c>
      <c r="AV16" s="17" t="s">
        <v>27</v>
      </c>
      <c r="AW16" s="34">
        <f>AW15-0.5</f>
        <v>113.5</v>
      </c>
      <c r="AX16" s="18">
        <f t="shared" si="15"/>
        <v>79.449999999999989</v>
      </c>
      <c r="AY16" s="17" t="s">
        <v>28</v>
      </c>
      <c r="AZ16" s="34">
        <f>AZ15-0.5</f>
        <v>128.5</v>
      </c>
      <c r="BA16" s="18">
        <f t="shared" si="16"/>
        <v>89.949999999999989</v>
      </c>
      <c r="BB16" s="17" t="s">
        <v>29</v>
      </c>
      <c r="BC16" s="34">
        <f>BC15-0.5</f>
        <v>148.5</v>
      </c>
      <c r="BD16" s="18">
        <f t="shared" si="17"/>
        <v>103.94999999999999</v>
      </c>
      <c r="BE16" s="17" t="s">
        <v>30</v>
      </c>
      <c r="BF16" s="34">
        <f>BF15-0.5</f>
        <v>198.5</v>
      </c>
      <c r="BG16" s="18">
        <f t="shared" si="18"/>
        <v>138.94999999999999</v>
      </c>
      <c r="BH16" s="17" t="s">
        <v>31</v>
      </c>
      <c r="BI16" s="34">
        <f>BI15-0.5</f>
        <v>253.5</v>
      </c>
      <c r="BJ16" s="18">
        <f t="shared" si="19"/>
        <v>177.45</v>
      </c>
      <c r="BK16" s="17" t="s">
        <v>32</v>
      </c>
      <c r="BL16" s="34">
        <f>BL15-0.5</f>
        <v>333.5</v>
      </c>
      <c r="BM16" s="18">
        <f t="shared" si="20"/>
        <v>233.45</v>
      </c>
      <c r="BN16" s="17" t="s">
        <v>33</v>
      </c>
      <c r="BO16" s="34">
        <f>BO15-0.5</f>
        <v>453.5</v>
      </c>
      <c r="BP16" s="18">
        <f t="shared" si="21"/>
        <v>317.45</v>
      </c>
      <c r="BQ16" s="17"/>
      <c r="BR16" s="34"/>
      <c r="BS16" s="34"/>
      <c r="BT16" s="17"/>
      <c r="BU16" s="34"/>
      <c r="BV16" s="34"/>
    </row>
    <row r="17" spans="1:74" s="19" customFormat="1" ht="20.149999999999999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1.2249999999999999</v>
      </c>
      <c r="F17" s="17" t="s">
        <v>13</v>
      </c>
      <c r="G17" s="34">
        <f>G16-0.25</f>
        <v>4.25</v>
      </c>
      <c r="H17" s="34">
        <f t="shared" si="1"/>
        <v>2.9749999999999996</v>
      </c>
      <c r="I17" s="17" t="s">
        <v>14</v>
      </c>
      <c r="J17" s="34">
        <f>J16-0.25</f>
        <v>8.75</v>
      </c>
      <c r="K17" s="34">
        <f t="shared" si="2"/>
        <v>6.125</v>
      </c>
      <c r="L17" s="17" t="s">
        <v>15</v>
      </c>
      <c r="M17" s="34">
        <f>M16-0.25</f>
        <v>13.25</v>
      </c>
      <c r="N17" s="34">
        <f t="shared" si="3"/>
        <v>9.2749999999999986</v>
      </c>
      <c r="O17" s="17" t="s">
        <v>16</v>
      </c>
      <c r="P17" s="34">
        <f>P16-0.25</f>
        <v>17.75</v>
      </c>
      <c r="Q17" s="34">
        <f t="shared" si="4"/>
        <v>12.424999999999999</v>
      </c>
      <c r="R17" s="17" t="s">
        <v>17</v>
      </c>
      <c r="S17" s="34">
        <f>S16-0.25</f>
        <v>22.25</v>
      </c>
      <c r="T17" s="34">
        <f t="shared" si="5"/>
        <v>15.574999999999999</v>
      </c>
      <c r="U17" s="17" t="s">
        <v>18</v>
      </c>
      <c r="V17" s="34">
        <f>V16-0.25</f>
        <v>28.25</v>
      </c>
      <c r="W17" s="18">
        <f t="shared" si="6"/>
        <v>19.774999999999999</v>
      </c>
      <c r="X17" s="17" t="s">
        <v>19</v>
      </c>
      <c r="Y17" s="34">
        <f>Y16-0.25</f>
        <v>34.25</v>
      </c>
      <c r="Z17" s="18">
        <f t="shared" si="7"/>
        <v>23.974999999999998</v>
      </c>
      <c r="AA17" s="17" t="s">
        <v>20</v>
      </c>
      <c r="AB17" s="34">
        <f>AB16-0.25</f>
        <v>40.25</v>
      </c>
      <c r="AC17" s="18">
        <f t="shared" si="8"/>
        <v>28.174999999999997</v>
      </c>
      <c r="AD17" s="17" t="s">
        <v>21</v>
      </c>
      <c r="AE17" s="34">
        <f>AE16-0.25</f>
        <v>46.25</v>
      </c>
      <c r="AF17" s="18">
        <f t="shared" si="9"/>
        <v>32.375</v>
      </c>
      <c r="AG17" s="17" t="s">
        <v>22</v>
      </c>
      <c r="AH17" s="34">
        <f>AH16-0.25</f>
        <v>55.25</v>
      </c>
      <c r="AI17" s="18">
        <f t="shared" si="10"/>
        <v>38.674999999999997</v>
      </c>
      <c r="AJ17" s="17" t="s">
        <v>23</v>
      </c>
      <c r="AK17" s="34">
        <f>AK16-0.25</f>
        <v>64.25</v>
      </c>
      <c r="AL17" s="18">
        <f t="shared" si="11"/>
        <v>44.974999999999994</v>
      </c>
      <c r="AM17" s="17" t="s">
        <v>24</v>
      </c>
      <c r="AN17" s="34">
        <f>AN16-0.25</f>
        <v>73.25</v>
      </c>
      <c r="AO17" s="18">
        <f t="shared" si="12"/>
        <v>51.274999999999999</v>
      </c>
      <c r="AP17" s="17" t="s">
        <v>25</v>
      </c>
      <c r="AQ17" s="34">
        <f>AQ16-0.25</f>
        <v>83.25</v>
      </c>
      <c r="AR17" s="18">
        <f t="shared" si="13"/>
        <v>58.274999999999999</v>
      </c>
      <c r="AS17" s="17" t="s">
        <v>26</v>
      </c>
      <c r="AT17" s="34">
        <f>AT16-0.25</f>
        <v>98.25</v>
      </c>
      <c r="AU17" s="18">
        <f t="shared" si="14"/>
        <v>68.774999999999991</v>
      </c>
      <c r="AV17" s="17" t="s">
        <v>27</v>
      </c>
      <c r="AW17" s="34">
        <f>AW16-0.25</f>
        <v>113.25</v>
      </c>
      <c r="AX17" s="18">
        <f t="shared" si="15"/>
        <v>79.274999999999991</v>
      </c>
      <c r="AY17" s="17" t="s">
        <v>28</v>
      </c>
      <c r="AZ17" s="34">
        <f>AZ16-0.25</f>
        <v>128.25</v>
      </c>
      <c r="BA17" s="18">
        <f t="shared" si="16"/>
        <v>89.774999999999991</v>
      </c>
      <c r="BB17" s="17" t="s">
        <v>29</v>
      </c>
      <c r="BC17" s="34">
        <f>BC16-0.25</f>
        <v>148.25</v>
      </c>
      <c r="BD17" s="18">
        <f t="shared" si="17"/>
        <v>103.77499999999999</v>
      </c>
      <c r="BE17" s="17" t="s">
        <v>30</v>
      </c>
      <c r="BF17" s="34">
        <f>BF16-0.25</f>
        <v>198.25</v>
      </c>
      <c r="BG17" s="18">
        <f t="shared" si="18"/>
        <v>138.77499999999998</v>
      </c>
      <c r="BH17" s="17" t="s">
        <v>31</v>
      </c>
      <c r="BI17" s="34">
        <f>BI16-0.25</f>
        <v>253.25</v>
      </c>
      <c r="BJ17" s="18">
        <f t="shared" si="19"/>
        <v>177.27499999999998</v>
      </c>
      <c r="BK17" s="17" t="s">
        <v>32</v>
      </c>
      <c r="BL17" s="34">
        <f>BL16-0.25</f>
        <v>333.25</v>
      </c>
      <c r="BM17" s="18">
        <f t="shared" si="20"/>
        <v>233.27499999999998</v>
      </c>
      <c r="BN17" s="17" t="s">
        <v>33</v>
      </c>
      <c r="BO17" s="34">
        <f>BO16-0.25</f>
        <v>453.25</v>
      </c>
      <c r="BP17" s="18">
        <f t="shared" si="21"/>
        <v>317.27499999999998</v>
      </c>
      <c r="BQ17" s="17"/>
      <c r="BR17" s="34"/>
      <c r="BS17" s="34"/>
      <c r="BT17" s="17"/>
      <c r="BU17" s="34"/>
      <c r="BV17" s="34"/>
    </row>
    <row r="18" spans="1:74" s="19" customFormat="1" ht="20.149999999999999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1.0499999999999998</v>
      </c>
      <c r="F18" s="17" t="s">
        <v>13</v>
      </c>
      <c r="G18" s="34">
        <f t="shared" ref="G18:G19" si="72">G17-0.25</f>
        <v>4</v>
      </c>
      <c r="H18" s="34">
        <f t="shared" si="1"/>
        <v>2.8</v>
      </c>
      <c r="I18" s="17" t="s">
        <v>14</v>
      </c>
      <c r="J18" s="34">
        <f t="shared" ref="J18:J19" si="73">J17-0.25</f>
        <v>8.5</v>
      </c>
      <c r="K18" s="34">
        <f t="shared" si="2"/>
        <v>5.9499999999999993</v>
      </c>
      <c r="L18" s="17" t="s">
        <v>15</v>
      </c>
      <c r="M18" s="34">
        <f t="shared" ref="M18:M19" si="74">M17-0.25</f>
        <v>13</v>
      </c>
      <c r="N18" s="34">
        <f t="shared" si="3"/>
        <v>9.1</v>
      </c>
      <c r="O18" s="17" t="s">
        <v>16</v>
      </c>
      <c r="P18" s="34">
        <f t="shared" ref="P18:P19" si="75">P17-0.25</f>
        <v>17.5</v>
      </c>
      <c r="Q18" s="34">
        <f t="shared" si="4"/>
        <v>12.25</v>
      </c>
      <c r="R18" s="17" t="s">
        <v>17</v>
      </c>
      <c r="S18" s="34">
        <f t="shared" ref="S18:S19" si="76">S17-0.25</f>
        <v>22</v>
      </c>
      <c r="T18" s="34">
        <f t="shared" si="5"/>
        <v>15.399999999999999</v>
      </c>
      <c r="U18" s="17" t="s">
        <v>18</v>
      </c>
      <c r="V18" s="34">
        <f t="shared" ref="V18:V19" si="77">V17-0.25</f>
        <v>28</v>
      </c>
      <c r="W18" s="18">
        <f t="shared" si="6"/>
        <v>19.599999999999998</v>
      </c>
      <c r="X18" s="17" t="s">
        <v>19</v>
      </c>
      <c r="Y18" s="34">
        <f t="shared" ref="Y18:Y19" si="78">Y17-0.25</f>
        <v>34</v>
      </c>
      <c r="Z18" s="18">
        <f t="shared" si="7"/>
        <v>23.799999999999997</v>
      </c>
      <c r="AA18" s="17" t="s">
        <v>20</v>
      </c>
      <c r="AB18" s="34">
        <f t="shared" ref="AB18:AB19" si="79">AB17-0.25</f>
        <v>40</v>
      </c>
      <c r="AC18" s="18">
        <f t="shared" si="8"/>
        <v>28</v>
      </c>
      <c r="AD18" s="17" t="s">
        <v>21</v>
      </c>
      <c r="AE18" s="34">
        <f t="shared" ref="AE18:AE19" si="80">AE17-0.25</f>
        <v>46</v>
      </c>
      <c r="AF18" s="18">
        <f t="shared" si="9"/>
        <v>32.199999999999996</v>
      </c>
      <c r="AG18" s="17" t="s">
        <v>22</v>
      </c>
      <c r="AH18" s="34">
        <f t="shared" ref="AH18:AH19" si="81">AH17-0.25</f>
        <v>55</v>
      </c>
      <c r="AI18" s="18">
        <f t="shared" si="10"/>
        <v>38.5</v>
      </c>
      <c r="AJ18" s="17" t="s">
        <v>23</v>
      </c>
      <c r="AK18" s="34">
        <f t="shared" ref="AK18:AK19" si="82">AK17-0.25</f>
        <v>64</v>
      </c>
      <c r="AL18" s="18">
        <f t="shared" si="11"/>
        <v>44.8</v>
      </c>
      <c r="AM18" s="17" t="s">
        <v>24</v>
      </c>
      <c r="AN18" s="34">
        <f t="shared" ref="AN18:AN19" si="83">AN17-0.25</f>
        <v>73</v>
      </c>
      <c r="AO18" s="18">
        <f t="shared" si="12"/>
        <v>51.099999999999994</v>
      </c>
      <c r="AP18" s="17" t="s">
        <v>25</v>
      </c>
      <c r="AQ18" s="34">
        <f t="shared" ref="AQ18:AQ19" si="84">AQ17-0.25</f>
        <v>83</v>
      </c>
      <c r="AR18" s="18">
        <f t="shared" si="13"/>
        <v>58.099999999999994</v>
      </c>
      <c r="AS18" s="17" t="s">
        <v>26</v>
      </c>
      <c r="AT18" s="34">
        <f t="shared" ref="AT18:AT19" si="85">AT17-0.25</f>
        <v>98</v>
      </c>
      <c r="AU18" s="18">
        <f t="shared" si="14"/>
        <v>68.599999999999994</v>
      </c>
      <c r="AV18" s="17" t="s">
        <v>27</v>
      </c>
      <c r="AW18" s="34">
        <f t="shared" ref="AW18:AW19" si="86">AW17-0.25</f>
        <v>113</v>
      </c>
      <c r="AX18" s="18">
        <f t="shared" si="15"/>
        <v>79.099999999999994</v>
      </c>
      <c r="AY18" s="17" t="s">
        <v>28</v>
      </c>
      <c r="AZ18" s="34">
        <f t="shared" ref="AZ18:AZ19" si="87">AZ17-0.25</f>
        <v>128</v>
      </c>
      <c r="BA18" s="18">
        <f t="shared" si="16"/>
        <v>89.6</v>
      </c>
      <c r="BB18" s="17" t="s">
        <v>29</v>
      </c>
      <c r="BC18" s="34">
        <f t="shared" ref="BC18:BC19" si="88">BC17-0.25</f>
        <v>148</v>
      </c>
      <c r="BD18" s="18">
        <f t="shared" si="17"/>
        <v>103.6</v>
      </c>
      <c r="BE18" s="17" t="s">
        <v>30</v>
      </c>
      <c r="BF18" s="34">
        <f t="shared" ref="BF18:BF19" si="89">BF17-0.25</f>
        <v>198</v>
      </c>
      <c r="BG18" s="18">
        <f t="shared" si="18"/>
        <v>138.6</v>
      </c>
      <c r="BH18" s="17" t="s">
        <v>31</v>
      </c>
      <c r="BI18" s="34">
        <f t="shared" ref="BI18:BI19" si="90">BI17-0.25</f>
        <v>253</v>
      </c>
      <c r="BJ18" s="18">
        <f t="shared" si="19"/>
        <v>177.1</v>
      </c>
      <c r="BK18" s="17" t="s">
        <v>32</v>
      </c>
      <c r="BL18" s="34">
        <f t="shared" ref="BL18:BL19" si="91">BL17-0.25</f>
        <v>333</v>
      </c>
      <c r="BM18" s="18">
        <f t="shared" si="20"/>
        <v>233.1</v>
      </c>
      <c r="BN18" s="17" t="s">
        <v>33</v>
      </c>
      <c r="BO18" s="34">
        <f t="shared" ref="BO18:BO19" si="92">BO17-0.25</f>
        <v>453</v>
      </c>
      <c r="BP18" s="18">
        <f t="shared" si="21"/>
        <v>317.09999999999997</v>
      </c>
      <c r="BQ18" s="17"/>
      <c r="BR18" s="34"/>
      <c r="BS18" s="34"/>
      <c r="BT18" s="17"/>
      <c r="BU18" s="34"/>
      <c r="BV18" s="34"/>
    </row>
    <row r="19" spans="1:74" s="19" customFormat="1" ht="20.149999999999999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0.875</v>
      </c>
      <c r="F19" s="17" t="s">
        <v>13</v>
      </c>
      <c r="G19" s="34">
        <f t="shared" si="72"/>
        <v>3.75</v>
      </c>
      <c r="H19" s="34">
        <f t="shared" si="1"/>
        <v>2.625</v>
      </c>
      <c r="I19" s="17" t="s">
        <v>14</v>
      </c>
      <c r="J19" s="34">
        <f t="shared" si="73"/>
        <v>8.25</v>
      </c>
      <c r="K19" s="34">
        <f t="shared" si="2"/>
        <v>5.7749999999999995</v>
      </c>
      <c r="L19" s="17" t="s">
        <v>15</v>
      </c>
      <c r="M19" s="34">
        <f t="shared" si="74"/>
        <v>12.75</v>
      </c>
      <c r="N19" s="34">
        <f t="shared" si="3"/>
        <v>8.9249999999999989</v>
      </c>
      <c r="O19" s="17" t="s">
        <v>16</v>
      </c>
      <c r="P19" s="34">
        <f t="shared" si="75"/>
        <v>17.25</v>
      </c>
      <c r="Q19" s="34">
        <f t="shared" si="4"/>
        <v>12.074999999999999</v>
      </c>
      <c r="R19" s="17" t="s">
        <v>17</v>
      </c>
      <c r="S19" s="34">
        <f t="shared" si="76"/>
        <v>21.75</v>
      </c>
      <c r="T19" s="34">
        <f t="shared" si="5"/>
        <v>15.225</v>
      </c>
      <c r="U19" s="17" t="s">
        <v>18</v>
      </c>
      <c r="V19" s="34">
        <f t="shared" si="77"/>
        <v>27.75</v>
      </c>
      <c r="W19" s="18">
        <f t="shared" si="6"/>
        <v>19.424999999999997</v>
      </c>
      <c r="X19" s="17" t="s">
        <v>19</v>
      </c>
      <c r="Y19" s="34">
        <f t="shared" si="78"/>
        <v>33.75</v>
      </c>
      <c r="Z19" s="18">
        <f t="shared" si="7"/>
        <v>23.625</v>
      </c>
      <c r="AA19" s="17" t="s">
        <v>20</v>
      </c>
      <c r="AB19" s="34">
        <f t="shared" si="79"/>
        <v>39.75</v>
      </c>
      <c r="AC19" s="18">
        <f t="shared" si="8"/>
        <v>27.824999999999999</v>
      </c>
      <c r="AD19" s="17" t="s">
        <v>21</v>
      </c>
      <c r="AE19" s="34">
        <f t="shared" si="80"/>
        <v>45.75</v>
      </c>
      <c r="AF19" s="18">
        <f t="shared" si="9"/>
        <v>32.024999999999999</v>
      </c>
      <c r="AG19" s="17" t="s">
        <v>22</v>
      </c>
      <c r="AH19" s="34">
        <f t="shared" si="81"/>
        <v>54.75</v>
      </c>
      <c r="AI19" s="18">
        <f t="shared" si="10"/>
        <v>38.324999999999996</v>
      </c>
      <c r="AJ19" s="17" t="s">
        <v>23</v>
      </c>
      <c r="AK19" s="34">
        <f t="shared" si="82"/>
        <v>63.75</v>
      </c>
      <c r="AL19" s="18">
        <f t="shared" si="11"/>
        <v>44.625</v>
      </c>
      <c r="AM19" s="17" t="s">
        <v>24</v>
      </c>
      <c r="AN19" s="34">
        <f t="shared" si="83"/>
        <v>72.75</v>
      </c>
      <c r="AO19" s="18">
        <f t="shared" si="12"/>
        <v>50.924999999999997</v>
      </c>
      <c r="AP19" s="17" t="s">
        <v>25</v>
      </c>
      <c r="AQ19" s="34">
        <f t="shared" si="84"/>
        <v>82.75</v>
      </c>
      <c r="AR19" s="18">
        <f t="shared" si="13"/>
        <v>57.924999999999997</v>
      </c>
      <c r="AS19" s="17" t="s">
        <v>26</v>
      </c>
      <c r="AT19" s="34">
        <f t="shared" si="85"/>
        <v>97.75</v>
      </c>
      <c r="AU19" s="18">
        <f t="shared" si="14"/>
        <v>68.424999999999997</v>
      </c>
      <c r="AV19" s="17" t="s">
        <v>27</v>
      </c>
      <c r="AW19" s="34">
        <f t="shared" si="86"/>
        <v>112.75</v>
      </c>
      <c r="AX19" s="18">
        <f t="shared" si="15"/>
        <v>78.924999999999997</v>
      </c>
      <c r="AY19" s="17" t="s">
        <v>28</v>
      </c>
      <c r="AZ19" s="34">
        <f t="shared" si="87"/>
        <v>127.75</v>
      </c>
      <c r="BA19" s="18">
        <f t="shared" si="16"/>
        <v>89.424999999999997</v>
      </c>
      <c r="BB19" s="17" t="s">
        <v>29</v>
      </c>
      <c r="BC19" s="34">
        <f t="shared" si="88"/>
        <v>147.75</v>
      </c>
      <c r="BD19" s="18">
        <f t="shared" si="17"/>
        <v>103.425</v>
      </c>
      <c r="BE19" s="17" t="s">
        <v>30</v>
      </c>
      <c r="BF19" s="34">
        <f t="shared" si="89"/>
        <v>197.75</v>
      </c>
      <c r="BG19" s="18">
        <f t="shared" si="18"/>
        <v>138.42499999999998</v>
      </c>
      <c r="BH19" s="17" t="s">
        <v>31</v>
      </c>
      <c r="BI19" s="34">
        <f t="shared" si="90"/>
        <v>252.75</v>
      </c>
      <c r="BJ19" s="18">
        <f t="shared" si="19"/>
        <v>176.92499999999998</v>
      </c>
      <c r="BK19" s="17" t="s">
        <v>32</v>
      </c>
      <c r="BL19" s="34">
        <f t="shared" si="91"/>
        <v>332.75</v>
      </c>
      <c r="BM19" s="18">
        <f t="shared" si="20"/>
        <v>232.92499999999998</v>
      </c>
      <c r="BN19" s="17" t="s">
        <v>33</v>
      </c>
      <c r="BO19" s="34">
        <f t="shared" si="92"/>
        <v>452.75</v>
      </c>
      <c r="BP19" s="18">
        <f t="shared" si="21"/>
        <v>316.92499999999995</v>
      </c>
      <c r="BQ19" s="17"/>
      <c r="BR19" s="34"/>
      <c r="BS19" s="34"/>
      <c r="BT19" s="17"/>
      <c r="BU19" s="34"/>
      <c r="BV19" s="34"/>
    </row>
    <row r="20" spans="1:74" s="28" customFormat="1" ht="20.149999999999999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1.75</v>
      </c>
      <c r="F20" s="38" t="s">
        <v>14</v>
      </c>
      <c r="G20" s="39">
        <v>6</v>
      </c>
      <c r="H20" s="40">
        <f t="shared" si="1"/>
        <v>4.1999999999999993</v>
      </c>
      <c r="I20" s="38" t="s">
        <v>15</v>
      </c>
      <c r="J20" s="39">
        <v>10.5</v>
      </c>
      <c r="K20" s="40">
        <f t="shared" si="2"/>
        <v>7.35</v>
      </c>
      <c r="L20" s="38" t="s">
        <v>16</v>
      </c>
      <c r="M20" s="39">
        <v>15</v>
      </c>
      <c r="N20" s="40">
        <f t="shared" si="3"/>
        <v>10.5</v>
      </c>
      <c r="O20" s="38" t="s">
        <v>17</v>
      </c>
      <c r="P20" s="39">
        <v>19.5</v>
      </c>
      <c r="Q20" s="40">
        <f t="shared" si="4"/>
        <v>13.649999999999999</v>
      </c>
      <c r="R20" s="38" t="s">
        <v>18</v>
      </c>
      <c r="S20" s="39">
        <v>25.5</v>
      </c>
      <c r="T20" s="40">
        <f t="shared" si="5"/>
        <v>17.849999999999998</v>
      </c>
      <c r="U20" s="38" t="s">
        <v>19</v>
      </c>
      <c r="V20" s="39">
        <v>31.5</v>
      </c>
      <c r="W20" s="40">
        <f t="shared" si="6"/>
        <v>22.049999999999997</v>
      </c>
      <c r="X20" s="38" t="s">
        <v>20</v>
      </c>
      <c r="Y20" s="39">
        <v>37.5</v>
      </c>
      <c r="Z20" s="40">
        <f t="shared" si="7"/>
        <v>26.25</v>
      </c>
      <c r="AA20" s="38" t="s">
        <v>21</v>
      </c>
      <c r="AB20" s="39">
        <v>43.5</v>
      </c>
      <c r="AC20" s="40">
        <f t="shared" si="8"/>
        <v>30.45</v>
      </c>
      <c r="AD20" s="38" t="s">
        <v>22</v>
      </c>
      <c r="AE20" s="39">
        <v>52.5</v>
      </c>
      <c r="AF20" s="40">
        <f t="shared" si="9"/>
        <v>36.75</v>
      </c>
      <c r="AG20" s="38" t="s">
        <v>23</v>
      </c>
      <c r="AH20" s="39">
        <v>61.5</v>
      </c>
      <c r="AI20" s="40">
        <f t="shared" si="10"/>
        <v>43.05</v>
      </c>
      <c r="AJ20" s="38" t="s">
        <v>24</v>
      </c>
      <c r="AK20" s="39">
        <v>70.5</v>
      </c>
      <c r="AL20" s="40">
        <f t="shared" si="11"/>
        <v>49.349999999999994</v>
      </c>
      <c r="AM20" s="38" t="s">
        <v>25</v>
      </c>
      <c r="AN20" s="39">
        <v>80.5</v>
      </c>
      <c r="AO20" s="40">
        <f t="shared" si="12"/>
        <v>56.349999999999994</v>
      </c>
      <c r="AP20" s="38" t="s">
        <v>26</v>
      </c>
      <c r="AQ20" s="39">
        <v>95.5</v>
      </c>
      <c r="AR20" s="40">
        <f t="shared" si="13"/>
        <v>66.849999999999994</v>
      </c>
      <c r="AS20" s="38" t="s">
        <v>27</v>
      </c>
      <c r="AT20" s="39">
        <v>110.5</v>
      </c>
      <c r="AU20" s="40">
        <f t="shared" si="14"/>
        <v>77.349999999999994</v>
      </c>
      <c r="AV20" s="38" t="s">
        <v>28</v>
      </c>
      <c r="AW20" s="39">
        <v>125.5</v>
      </c>
      <c r="AX20" s="40">
        <f t="shared" si="15"/>
        <v>87.85</v>
      </c>
      <c r="AY20" s="38" t="s">
        <v>29</v>
      </c>
      <c r="AZ20" s="39">
        <v>145.5</v>
      </c>
      <c r="BA20" s="40">
        <f t="shared" si="16"/>
        <v>101.85</v>
      </c>
      <c r="BB20" s="38" t="s">
        <v>30</v>
      </c>
      <c r="BC20" s="39">
        <v>195.5</v>
      </c>
      <c r="BD20" s="40">
        <f t="shared" si="17"/>
        <v>136.85</v>
      </c>
      <c r="BE20" s="38" t="s">
        <v>31</v>
      </c>
      <c r="BF20" s="39">
        <v>250.5</v>
      </c>
      <c r="BG20" s="40">
        <f t="shared" si="18"/>
        <v>175.35</v>
      </c>
      <c r="BH20" s="38" t="s">
        <v>32</v>
      </c>
      <c r="BI20" s="39">
        <v>330.5</v>
      </c>
      <c r="BJ20" s="40">
        <f t="shared" si="19"/>
        <v>231.35</v>
      </c>
      <c r="BK20" s="38" t="s">
        <v>33</v>
      </c>
      <c r="BL20" s="39">
        <v>450.5</v>
      </c>
      <c r="BM20" s="40">
        <f t="shared" si="20"/>
        <v>315.34999999999997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49999999999999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1.4</v>
      </c>
      <c r="F21" s="38" t="s">
        <v>14</v>
      </c>
      <c r="G21" s="34">
        <f>G20-0.5</f>
        <v>5.5</v>
      </c>
      <c r="H21" s="39">
        <f t="shared" si="1"/>
        <v>3.8499999999999996</v>
      </c>
      <c r="I21" s="38" t="s">
        <v>15</v>
      </c>
      <c r="J21" s="34">
        <f>J20-0.5</f>
        <v>10</v>
      </c>
      <c r="K21" s="39">
        <f t="shared" si="2"/>
        <v>7</v>
      </c>
      <c r="L21" s="38" t="s">
        <v>16</v>
      </c>
      <c r="M21" s="34">
        <f>M20-0.5</f>
        <v>14.5</v>
      </c>
      <c r="N21" s="39">
        <f t="shared" si="3"/>
        <v>10.149999999999999</v>
      </c>
      <c r="O21" s="38" t="s">
        <v>17</v>
      </c>
      <c r="P21" s="34">
        <f>P20-0.5</f>
        <v>19</v>
      </c>
      <c r="Q21" s="39">
        <f t="shared" si="4"/>
        <v>13.299999999999999</v>
      </c>
      <c r="R21" s="38" t="s">
        <v>18</v>
      </c>
      <c r="S21" s="34">
        <f>S20-0.5</f>
        <v>25</v>
      </c>
      <c r="T21" s="39">
        <f t="shared" si="5"/>
        <v>17.5</v>
      </c>
      <c r="U21" s="38" t="s">
        <v>19</v>
      </c>
      <c r="V21" s="34">
        <f>V20-0.5</f>
        <v>31</v>
      </c>
      <c r="W21" s="40">
        <f t="shared" si="6"/>
        <v>21.7</v>
      </c>
      <c r="X21" s="38" t="s">
        <v>20</v>
      </c>
      <c r="Y21" s="34">
        <f>Y20-0.5</f>
        <v>37</v>
      </c>
      <c r="Z21" s="40">
        <f t="shared" si="7"/>
        <v>25.9</v>
      </c>
      <c r="AA21" s="38" t="s">
        <v>21</v>
      </c>
      <c r="AB21" s="34">
        <f>AB20-0.5</f>
        <v>43</v>
      </c>
      <c r="AC21" s="40">
        <f t="shared" si="8"/>
        <v>30.099999999999998</v>
      </c>
      <c r="AD21" s="38" t="s">
        <v>22</v>
      </c>
      <c r="AE21" s="34">
        <f>AE20-0.5</f>
        <v>52</v>
      </c>
      <c r="AF21" s="40">
        <f t="shared" si="9"/>
        <v>36.4</v>
      </c>
      <c r="AG21" s="38" t="s">
        <v>23</v>
      </c>
      <c r="AH21" s="34">
        <f>AH20-0.5</f>
        <v>61</v>
      </c>
      <c r="AI21" s="40">
        <f t="shared" si="10"/>
        <v>42.699999999999996</v>
      </c>
      <c r="AJ21" s="38" t="s">
        <v>24</v>
      </c>
      <c r="AK21" s="34">
        <f>AK20-0.5</f>
        <v>70</v>
      </c>
      <c r="AL21" s="40">
        <f t="shared" si="11"/>
        <v>49</v>
      </c>
      <c r="AM21" s="38" t="s">
        <v>25</v>
      </c>
      <c r="AN21" s="34">
        <f>AN20-0.5</f>
        <v>80</v>
      </c>
      <c r="AO21" s="40">
        <f t="shared" si="12"/>
        <v>56</v>
      </c>
      <c r="AP21" s="38" t="s">
        <v>26</v>
      </c>
      <c r="AQ21" s="34">
        <f>AQ20-0.5</f>
        <v>95</v>
      </c>
      <c r="AR21" s="40">
        <f t="shared" si="13"/>
        <v>66.5</v>
      </c>
      <c r="AS21" s="38" t="s">
        <v>27</v>
      </c>
      <c r="AT21" s="34">
        <f>AT20-0.5</f>
        <v>110</v>
      </c>
      <c r="AU21" s="40">
        <f t="shared" si="14"/>
        <v>77</v>
      </c>
      <c r="AV21" s="38" t="s">
        <v>28</v>
      </c>
      <c r="AW21" s="34">
        <f>AW20-0.5</f>
        <v>125</v>
      </c>
      <c r="AX21" s="40">
        <f t="shared" si="15"/>
        <v>87.5</v>
      </c>
      <c r="AY21" s="38" t="s">
        <v>29</v>
      </c>
      <c r="AZ21" s="34">
        <f>AZ20-0.5</f>
        <v>145</v>
      </c>
      <c r="BA21" s="40">
        <f t="shared" si="16"/>
        <v>101.5</v>
      </c>
      <c r="BB21" s="38" t="s">
        <v>30</v>
      </c>
      <c r="BC21" s="34">
        <f>BC20-0.5</f>
        <v>195</v>
      </c>
      <c r="BD21" s="40">
        <f t="shared" si="17"/>
        <v>136.5</v>
      </c>
      <c r="BE21" s="38" t="s">
        <v>31</v>
      </c>
      <c r="BF21" s="34">
        <f>BF20-0.5</f>
        <v>250</v>
      </c>
      <c r="BG21" s="40">
        <f t="shared" si="18"/>
        <v>175</v>
      </c>
      <c r="BH21" s="38" t="s">
        <v>32</v>
      </c>
      <c r="BI21" s="34">
        <f>BI20-0.5</f>
        <v>330</v>
      </c>
      <c r="BJ21" s="40">
        <f t="shared" si="19"/>
        <v>230.99999999999997</v>
      </c>
      <c r="BK21" s="38" t="s">
        <v>33</v>
      </c>
      <c r="BL21" s="34">
        <f>BL20-0.5</f>
        <v>450</v>
      </c>
      <c r="BM21" s="40">
        <f t="shared" si="20"/>
        <v>315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49999999999999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1.2249999999999999</v>
      </c>
      <c r="F22" s="38" t="s">
        <v>14</v>
      </c>
      <c r="G22" s="34">
        <f>G21-0.25</f>
        <v>5.25</v>
      </c>
      <c r="H22" s="39">
        <f t="shared" si="1"/>
        <v>3.6749999999999998</v>
      </c>
      <c r="I22" s="38" t="s">
        <v>15</v>
      </c>
      <c r="J22" s="34">
        <f>J21-0.25</f>
        <v>9.75</v>
      </c>
      <c r="K22" s="39">
        <f t="shared" si="2"/>
        <v>6.8249999999999993</v>
      </c>
      <c r="L22" s="38" t="s">
        <v>16</v>
      </c>
      <c r="M22" s="34">
        <f>M21-0.25</f>
        <v>14.25</v>
      </c>
      <c r="N22" s="39">
        <f t="shared" si="3"/>
        <v>9.9749999999999996</v>
      </c>
      <c r="O22" s="38" t="s">
        <v>17</v>
      </c>
      <c r="P22" s="34">
        <f>P21-0.25</f>
        <v>18.75</v>
      </c>
      <c r="Q22" s="39">
        <f t="shared" si="4"/>
        <v>13.125</v>
      </c>
      <c r="R22" s="38" t="s">
        <v>18</v>
      </c>
      <c r="S22" s="34">
        <f>S21-0.25</f>
        <v>24.75</v>
      </c>
      <c r="T22" s="39">
        <f t="shared" si="5"/>
        <v>17.324999999999999</v>
      </c>
      <c r="U22" s="38" t="s">
        <v>19</v>
      </c>
      <c r="V22" s="34">
        <f>V21-0.25</f>
        <v>30.75</v>
      </c>
      <c r="W22" s="40">
        <f t="shared" si="6"/>
        <v>21.524999999999999</v>
      </c>
      <c r="X22" s="38" t="s">
        <v>20</v>
      </c>
      <c r="Y22" s="34">
        <f>Y21-0.25</f>
        <v>36.75</v>
      </c>
      <c r="Z22" s="40">
        <f t="shared" si="7"/>
        <v>25.724999999999998</v>
      </c>
      <c r="AA22" s="38" t="s">
        <v>21</v>
      </c>
      <c r="AB22" s="34">
        <f>AB21-0.25</f>
        <v>42.75</v>
      </c>
      <c r="AC22" s="40">
        <f t="shared" si="8"/>
        <v>29.924999999999997</v>
      </c>
      <c r="AD22" s="38" t="s">
        <v>22</v>
      </c>
      <c r="AE22" s="34">
        <f>AE21-0.25</f>
        <v>51.75</v>
      </c>
      <c r="AF22" s="40">
        <f t="shared" si="9"/>
        <v>36.224999999999994</v>
      </c>
      <c r="AG22" s="38" t="s">
        <v>23</v>
      </c>
      <c r="AH22" s="34">
        <f>AH21-0.25</f>
        <v>60.75</v>
      </c>
      <c r="AI22" s="40">
        <f t="shared" si="10"/>
        <v>42.524999999999999</v>
      </c>
      <c r="AJ22" s="38" t="s">
        <v>24</v>
      </c>
      <c r="AK22" s="34">
        <f>AK21-0.25</f>
        <v>69.75</v>
      </c>
      <c r="AL22" s="40">
        <f t="shared" si="11"/>
        <v>48.824999999999996</v>
      </c>
      <c r="AM22" s="38" t="s">
        <v>25</v>
      </c>
      <c r="AN22" s="34">
        <f>AN21-0.25</f>
        <v>79.75</v>
      </c>
      <c r="AO22" s="40">
        <f t="shared" si="12"/>
        <v>55.824999999999996</v>
      </c>
      <c r="AP22" s="38" t="s">
        <v>26</v>
      </c>
      <c r="AQ22" s="34">
        <f>AQ21-0.25</f>
        <v>94.75</v>
      </c>
      <c r="AR22" s="40">
        <f t="shared" si="13"/>
        <v>66.325000000000003</v>
      </c>
      <c r="AS22" s="38" t="s">
        <v>27</v>
      </c>
      <c r="AT22" s="34">
        <f>AT21-0.25</f>
        <v>109.75</v>
      </c>
      <c r="AU22" s="40">
        <f t="shared" si="14"/>
        <v>76.824999999999989</v>
      </c>
      <c r="AV22" s="38" t="s">
        <v>28</v>
      </c>
      <c r="AW22" s="34">
        <f>AW21-0.25</f>
        <v>124.75</v>
      </c>
      <c r="AX22" s="40">
        <f t="shared" si="15"/>
        <v>87.324999999999989</v>
      </c>
      <c r="AY22" s="38" t="s">
        <v>29</v>
      </c>
      <c r="AZ22" s="34">
        <f>AZ21-0.25</f>
        <v>144.75</v>
      </c>
      <c r="BA22" s="40">
        <f t="shared" si="16"/>
        <v>101.32499999999999</v>
      </c>
      <c r="BB22" s="38" t="s">
        <v>30</v>
      </c>
      <c r="BC22" s="34">
        <f>BC21-0.25</f>
        <v>194.75</v>
      </c>
      <c r="BD22" s="40">
        <f t="shared" si="17"/>
        <v>136.32499999999999</v>
      </c>
      <c r="BE22" s="38" t="s">
        <v>31</v>
      </c>
      <c r="BF22" s="34">
        <f>BF21-0.25</f>
        <v>249.75</v>
      </c>
      <c r="BG22" s="40">
        <f t="shared" si="18"/>
        <v>174.82499999999999</v>
      </c>
      <c r="BH22" s="38" t="s">
        <v>32</v>
      </c>
      <c r="BI22" s="34">
        <f>BI21-0.25</f>
        <v>329.75</v>
      </c>
      <c r="BJ22" s="40">
        <f t="shared" si="19"/>
        <v>230.82499999999999</v>
      </c>
      <c r="BK22" s="38" t="s">
        <v>33</v>
      </c>
      <c r="BL22" s="34">
        <f>BL21-0.25</f>
        <v>449.75</v>
      </c>
      <c r="BM22" s="40">
        <f t="shared" si="20"/>
        <v>314.82499999999999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49999999999999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1.0499999999999998</v>
      </c>
      <c r="F23" s="38" t="s">
        <v>14</v>
      </c>
      <c r="G23" s="34">
        <f t="shared" ref="G23:G24" si="94">G22-0.25</f>
        <v>5</v>
      </c>
      <c r="H23" s="39">
        <f t="shared" si="1"/>
        <v>3.5</v>
      </c>
      <c r="I23" s="38" t="s">
        <v>15</v>
      </c>
      <c r="J23" s="34">
        <f t="shared" ref="J23:J24" si="95">J22-0.25</f>
        <v>9.5</v>
      </c>
      <c r="K23" s="39">
        <f t="shared" si="2"/>
        <v>6.6499999999999995</v>
      </c>
      <c r="L23" s="38" t="s">
        <v>16</v>
      </c>
      <c r="M23" s="34">
        <f t="shared" ref="M23:M24" si="96">M22-0.25</f>
        <v>14</v>
      </c>
      <c r="N23" s="39">
        <f t="shared" si="3"/>
        <v>9.7999999999999989</v>
      </c>
      <c r="O23" s="38" t="s">
        <v>17</v>
      </c>
      <c r="P23" s="34">
        <f t="shared" ref="P23:P24" si="97">P22-0.25</f>
        <v>18.5</v>
      </c>
      <c r="Q23" s="39">
        <f t="shared" si="4"/>
        <v>12.95</v>
      </c>
      <c r="R23" s="38" t="s">
        <v>18</v>
      </c>
      <c r="S23" s="34">
        <f t="shared" ref="S23:S24" si="98">S22-0.25</f>
        <v>24.5</v>
      </c>
      <c r="T23" s="39">
        <f t="shared" si="5"/>
        <v>17.149999999999999</v>
      </c>
      <c r="U23" s="38" t="s">
        <v>19</v>
      </c>
      <c r="V23" s="34">
        <f t="shared" ref="V23:V24" si="99">V22-0.25</f>
        <v>30.5</v>
      </c>
      <c r="W23" s="40">
        <f t="shared" si="6"/>
        <v>21.349999999999998</v>
      </c>
      <c r="X23" s="38" t="s">
        <v>20</v>
      </c>
      <c r="Y23" s="34">
        <f t="shared" ref="Y23:Y24" si="100">Y22-0.25</f>
        <v>36.5</v>
      </c>
      <c r="Z23" s="40">
        <f t="shared" si="7"/>
        <v>25.549999999999997</v>
      </c>
      <c r="AA23" s="38" t="s">
        <v>21</v>
      </c>
      <c r="AB23" s="34">
        <f t="shared" ref="AB23:AB24" si="101">AB22-0.25</f>
        <v>42.5</v>
      </c>
      <c r="AC23" s="40">
        <f t="shared" si="8"/>
        <v>29.749999999999996</v>
      </c>
      <c r="AD23" s="38" t="s">
        <v>22</v>
      </c>
      <c r="AE23" s="34">
        <f t="shared" ref="AE23:AE24" si="102">AE22-0.25</f>
        <v>51.5</v>
      </c>
      <c r="AF23" s="40">
        <f t="shared" si="9"/>
        <v>36.049999999999997</v>
      </c>
      <c r="AG23" s="38" t="s">
        <v>23</v>
      </c>
      <c r="AH23" s="34">
        <f t="shared" ref="AH23:AH24" si="103">AH22-0.25</f>
        <v>60.5</v>
      </c>
      <c r="AI23" s="40">
        <f t="shared" si="10"/>
        <v>42.349999999999994</v>
      </c>
      <c r="AJ23" s="38" t="s">
        <v>24</v>
      </c>
      <c r="AK23" s="34">
        <f t="shared" ref="AK23:AK24" si="104">AK22-0.25</f>
        <v>69.5</v>
      </c>
      <c r="AL23" s="40">
        <f t="shared" si="11"/>
        <v>48.65</v>
      </c>
      <c r="AM23" s="38" t="s">
        <v>25</v>
      </c>
      <c r="AN23" s="34">
        <f t="shared" ref="AN23:AN24" si="105">AN22-0.25</f>
        <v>79.5</v>
      </c>
      <c r="AO23" s="40">
        <f t="shared" si="12"/>
        <v>55.65</v>
      </c>
      <c r="AP23" s="38" t="s">
        <v>26</v>
      </c>
      <c r="AQ23" s="34">
        <f t="shared" ref="AQ23:AQ24" si="106">AQ22-0.25</f>
        <v>94.5</v>
      </c>
      <c r="AR23" s="40">
        <f t="shared" si="13"/>
        <v>66.149999999999991</v>
      </c>
      <c r="AS23" s="38" t="s">
        <v>27</v>
      </c>
      <c r="AT23" s="34">
        <f t="shared" ref="AT23:AT24" si="107">AT22-0.25</f>
        <v>109.5</v>
      </c>
      <c r="AU23" s="40">
        <f t="shared" si="14"/>
        <v>76.649999999999991</v>
      </c>
      <c r="AV23" s="38" t="s">
        <v>28</v>
      </c>
      <c r="AW23" s="34">
        <f t="shared" ref="AW23:AW24" si="108">AW22-0.25</f>
        <v>124.5</v>
      </c>
      <c r="AX23" s="40">
        <f t="shared" si="15"/>
        <v>87.149999999999991</v>
      </c>
      <c r="AY23" s="38" t="s">
        <v>29</v>
      </c>
      <c r="AZ23" s="34">
        <f t="shared" ref="AZ23:AZ24" si="109">AZ22-0.25</f>
        <v>144.5</v>
      </c>
      <c r="BA23" s="40">
        <f t="shared" si="16"/>
        <v>101.14999999999999</v>
      </c>
      <c r="BB23" s="38" t="s">
        <v>30</v>
      </c>
      <c r="BC23" s="34">
        <f t="shared" ref="BC23:BC24" si="110">BC22-0.25</f>
        <v>194.5</v>
      </c>
      <c r="BD23" s="40">
        <f t="shared" si="17"/>
        <v>136.14999999999998</v>
      </c>
      <c r="BE23" s="38" t="s">
        <v>31</v>
      </c>
      <c r="BF23" s="34">
        <f t="shared" ref="BF23:BF24" si="111">BF22-0.25</f>
        <v>249.5</v>
      </c>
      <c r="BG23" s="40">
        <f t="shared" si="18"/>
        <v>174.64999999999998</v>
      </c>
      <c r="BH23" s="38" t="s">
        <v>32</v>
      </c>
      <c r="BI23" s="34">
        <f t="shared" ref="BI23:BI24" si="112">BI22-0.25</f>
        <v>329.5</v>
      </c>
      <c r="BJ23" s="40">
        <f t="shared" si="19"/>
        <v>230.64999999999998</v>
      </c>
      <c r="BK23" s="38" t="s">
        <v>33</v>
      </c>
      <c r="BL23" s="34">
        <f t="shared" ref="BL23:BL24" si="113">BL22-0.25</f>
        <v>449.5</v>
      </c>
      <c r="BM23" s="40">
        <f t="shared" si="20"/>
        <v>314.64999999999998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49999999999999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0.875</v>
      </c>
      <c r="F24" s="38" t="s">
        <v>14</v>
      </c>
      <c r="G24" s="34">
        <f t="shared" si="94"/>
        <v>4.75</v>
      </c>
      <c r="H24" s="39">
        <f t="shared" si="1"/>
        <v>3.3249999999999997</v>
      </c>
      <c r="I24" s="38" t="s">
        <v>15</v>
      </c>
      <c r="J24" s="34">
        <f t="shared" si="95"/>
        <v>9.25</v>
      </c>
      <c r="K24" s="39">
        <f t="shared" si="2"/>
        <v>6.4749999999999996</v>
      </c>
      <c r="L24" s="38" t="s">
        <v>16</v>
      </c>
      <c r="M24" s="34">
        <f t="shared" si="96"/>
        <v>13.75</v>
      </c>
      <c r="N24" s="39">
        <f t="shared" si="3"/>
        <v>9.625</v>
      </c>
      <c r="O24" s="38" t="s">
        <v>17</v>
      </c>
      <c r="P24" s="34">
        <f t="shared" si="97"/>
        <v>18.25</v>
      </c>
      <c r="Q24" s="39">
        <f t="shared" si="4"/>
        <v>12.774999999999999</v>
      </c>
      <c r="R24" s="38" t="s">
        <v>18</v>
      </c>
      <c r="S24" s="34">
        <f t="shared" si="98"/>
        <v>24.25</v>
      </c>
      <c r="T24" s="39">
        <f t="shared" si="5"/>
        <v>16.974999999999998</v>
      </c>
      <c r="U24" s="38" t="s">
        <v>19</v>
      </c>
      <c r="V24" s="34">
        <f t="shared" si="99"/>
        <v>30.25</v>
      </c>
      <c r="W24" s="40">
        <f t="shared" si="6"/>
        <v>21.174999999999997</v>
      </c>
      <c r="X24" s="38" t="s">
        <v>20</v>
      </c>
      <c r="Y24" s="34">
        <f t="shared" si="100"/>
        <v>36.25</v>
      </c>
      <c r="Z24" s="40">
        <f t="shared" si="7"/>
        <v>25.375</v>
      </c>
      <c r="AA24" s="38" t="s">
        <v>21</v>
      </c>
      <c r="AB24" s="34">
        <f t="shared" si="101"/>
        <v>42.25</v>
      </c>
      <c r="AC24" s="40">
        <f t="shared" si="8"/>
        <v>29.574999999999999</v>
      </c>
      <c r="AD24" s="38" t="s">
        <v>22</v>
      </c>
      <c r="AE24" s="34">
        <f t="shared" si="102"/>
        <v>51.25</v>
      </c>
      <c r="AF24" s="40">
        <f t="shared" si="9"/>
        <v>35.875</v>
      </c>
      <c r="AG24" s="38" t="s">
        <v>23</v>
      </c>
      <c r="AH24" s="34">
        <f t="shared" si="103"/>
        <v>60.25</v>
      </c>
      <c r="AI24" s="40">
        <f t="shared" si="10"/>
        <v>42.174999999999997</v>
      </c>
      <c r="AJ24" s="38" t="s">
        <v>24</v>
      </c>
      <c r="AK24" s="34">
        <f t="shared" si="104"/>
        <v>69.25</v>
      </c>
      <c r="AL24" s="40">
        <f t="shared" si="11"/>
        <v>48.474999999999994</v>
      </c>
      <c r="AM24" s="38" t="s">
        <v>25</v>
      </c>
      <c r="AN24" s="34">
        <f t="shared" si="105"/>
        <v>79.25</v>
      </c>
      <c r="AO24" s="40">
        <f t="shared" si="12"/>
        <v>55.474999999999994</v>
      </c>
      <c r="AP24" s="38" t="s">
        <v>26</v>
      </c>
      <c r="AQ24" s="34">
        <f t="shared" si="106"/>
        <v>94.25</v>
      </c>
      <c r="AR24" s="40">
        <f t="shared" si="13"/>
        <v>65.974999999999994</v>
      </c>
      <c r="AS24" s="38" t="s">
        <v>27</v>
      </c>
      <c r="AT24" s="34">
        <f t="shared" si="107"/>
        <v>109.25</v>
      </c>
      <c r="AU24" s="40">
        <f t="shared" si="14"/>
        <v>76.474999999999994</v>
      </c>
      <c r="AV24" s="38" t="s">
        <v>28</v>
      </c>
      <c r="AW24" s="34">
        <f t="shared" si="108"/>
        <v>124.25</v>
      </c>
      <c r="AX24" s="40">
        <f t="shared" si="15"/>
        <v>86.974999999999994</v>
      </c>
      <c r="AY24" s="38" t="s">
        <v>29</v>
      </c>
      <c r="AZ24" s="34">
        <f t="shared" si="109"/>
        <v>144.25</v>
      </c>
      <c r="BA24" s="40">
        <f t="shared" si="16"/>
        <v>100.97499999999999</v>
      </c>
      <c r="BB24" s="38" t="s">
        <v>30</v>
      </c>
      <c r="BC24" s="34">
        <f t="shared" si="110"/>
        <v>194.25</v>
      </c>
      <c r="BD24" s="40">
        <f t="shared" si="17"/>
        <v>135.97499999999999</v>
      </c>
      <c r="BE24" s="38" t="s">
        <v>31</v>
      </c>
      <c r="BF24" s="34">
        <f t="shared" si="111"/>
        <v>249.25</v>
      </c>
      <c r="BG24" s="40">
        <f t="shared" si="18"/>
        <v>174.47499999999999</v>
      </c>
      <c r="BH24" s="38" t="s">
        <v>32</v>
      </c>
      <c r="BI24" s="34">
        <f t="shared" si="112"/>
        <v>329.25</v>
      </c>
      <c r="BJ24" s="40">
        <f t="shared" si="19"/>
        <v>230.47499999999999</v>
      </c>
      <c r="BK24" s="38" t="s">
        <v>33</v>
      </c>
      <c r="BL24" s="34">
        <f t="shared" si="113"/>
        <v>449.25</v>
      </c>
      <c r="BM24" s="40">
        <f t="shared" si="20"/>
        <v>314.47499999999997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49999999999999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3.15</v>
      </c>
      <c r="F25" s="17" t="s">
        <v>15</v>
      </c>
      <c r="G25" s="34">
        <v>7.2</v>
      </c>
      <c r="H25" s="18">
        <f t="shared" si="1"/>
        <v>5.04</v>
      </c>
      <c r="I25" s="17" t="s">
        <v>16</v>
      </c>
      <c r="J25" s="34">
        <v>11.7</v>
      </c>
      <c r="K25" s="18">
        <f t="shared" si="2"/>
        <v>8.19</v>
      </c>
      <c r="L25" s="17" t="s">
        <v>17</v>
      </c>
      <c r="M25" s="34">
        <v>16.2</v>
      </c>
      <c r="N25" s="18">
        <f t="shared" si="3"/>
        <v>11.339999999999998</v>
      </c>
      <c r="O25" s="17" t="s">
        <v>18</v>
      </c>
      <c r="P25" s="34">
        <v>22.2</v>
      </c>
      <c r="Q25" s="18">
        <f t="shared" si="4"/>
        <v>15.54</v>
      </c>
      <c r="R25" s="17" t="s">
        <v>19</v>
      </c>
      <c r="S25" s="34">
        <v>28.2</v>
      </c>
      <c r="T25" s="18">
        <f t="shared" si="5"/>
        <v>19.739999999999998</v>
      </c>
      <c r="U25" s="17" t="s">
        <v>20</v>
      </c>
      <c r="V25" s="34">
        <v>34.200000000000003</v>
      </c>
      <c r="W25" s="18">
        <f t="shared" si="6"/>
        <v>23.94</v>
      </c>
      <c r="X25" s="17" t="s">
        <v>21</v>
      </c>
      <c r="Y25" s="34">
        <v>40.200000000000003</v>
      </c>
      <c r="Z25" s="18">
        <f t="shared" si="7"/>
        <v>28.14</v>
      </c>
      <c r="AA25" s="17" t="s">
        <v>22</v>
      </c>
      <c r="AB25" s="34">
        <v>49.2</v>
      </c>
      <c r="AC25" s="18">
        <f t="shared" si="8"/>
        <v>34.44</v>
      </c>
      <c r="AD25" s="17" t="s">
        <v>23</v>
      </c>
      <c r="AE25" s="34">
        <v>58.2</v>
      </c>
      <c r="AF25" s="18">
        <f t="shared" si="9"/>
        <v>40.74</v>
      </c>
      <c r="AG25" s="17" t="s">
        <v>24</v>
      </c>
      <c r="AH25" s="34">
        <v>67.2</v>
      </c>
      <c r="AI25" s="18">
        <f t="shared" si="10"/>
        <v>47.04</v>
      </c>
      <c r="AJ25" s="17" t="s">
        <v>25</v>
      </c>
      <c r="AK25" s="34">
        <v>77.2</v>
      </c>
      <c r="AL25" s="18">
        <f t="shared" si="11"/>
        <v>54.04</v>
      </c>
      <c r="AM25" s="17" t="s">
        <v>26</v>
      </c>
      <c r="AN25" s="34">
        <v>92.2</v>
      </c>
      <c r="AO25" s="18">
        <f t="shared" si="12"/>
        <v>64.539999999999992</v>
      </c>
      <c r="AP25" s="17" t="s">
        <v>27</v>
      </c>
      <c r="AQ25" s="34">
        <v>107.2</v>
      </c>
      <c r="AR25" s="18">
        <f t="shared" si="13"/>
        <v>75.039999999999992</v>
      </c>
      <c r="AS25" s="17" t="s">
        <v>28</v>
      </c>
      <c r="AT25" s="34">
        <v>122.2</v>
      </c>
      <c r="AU25" s="18">
        <f t="shared" si="14"/>
        <v>85.539999999999992</v>
      </c>
      <c r="AV25" s="17" t="s">
        <v>29</v>
      </c>
      <c r="AW25" s="34">
        <v>142.19999999999999</v>
      </c>
      <c r="AX25" s="18">
        <f t="shared" si="15"/>
        <v>99.539999999999992</v>
      </c>
      <c r="AY25" s="17" t="s">
        <v>30</v>
      </c>
      <c r="AZ25" s="34">
        <v>192.2</v>
      </c>
      <c r="BA25" s="18">
        <f t="shared" si="16"/>
        <v>134.54</v>
      </c>
      <c r="BB25" s="17" t="s">
        <v>31</v>
      </c>
      <c r="BC25" s="34">
        <v>247.2</v>
      </c>
      <c r="BD25" s="18">
        <f t="shared" si="17"/>
        <v>173.04</v>
      </c>
      <c r="BE25" s="17" t="s">
        <v>32</v>
      </c>
      <c r="BF25" s="34">
        <v>327.2</v>
      </c>
      <c r="BG25" s="18">
        <f t="shared" si="18"/>
        <v>229.03999999999996</v>
      </c>
      <c r="BH25" s="17" t="s">
        <v>33</v>
      </c>
      <c r="BI25" s="34">
        <v>447.2</v>
      </c>
      <c r="BJ25" s="18">
        <f t="shared" si="19"/>
        <v>313.03999999999996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49999999999999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2.52</v>
      </c>
      <c r="F26" s="17" t="s">
        <v>15</v>
      </c>
      <c r="G26" s="34">
        <f>G25-0.9</f>
        <v>6.3</v>
      </c>
      <c r="H26" s="34">
        <f t="shared" si="1"/>
        <v>4.4099999999999993</v>
      </c>
      <c r="I26" s="17" t="s">
        <v>16</v>
      </c>
      <c r="J26" s="34">
        <f>J25-0.9</f>
        <v>10.799999999999999</v>
      </c>
      <c r="K26" s="34">
        <f t="shared" si="2"/>
        <v>7.5599999999999987</v>
      </c>
      <c r="L26" s="17" t="s">
        <v>17</v>
      </c>
      <c r="M26" s="34">
        <f>M25-0.9</f>
        <v>15.299999999999999</v>
      </c>
      <c r="N26" s="34">
        <f t="shared" si="3"/>
        <v>10.709999999999999</v>
      </c>
      <c r="O26" s="17" t="s">
        <v>18</v>
      </c>
      <c r="P26" s="34">
        <f>P25-0.9</f>
        <v>21.3</v>
      </c>
      <c r="Q26" s="34">
        <f t="shared" si="4"/>
        <v>14.91</v>
      </c>
      <c r="R26" s="17" t="s">
        <v>19</v>
      </c>
      <c r="S26" s="34">
        <f>S25-0.9</f>
        <v>27.3</v>
      </c>
      <c r="T26" s="34">
        <f t="shared" si="5"/>
        <v>19.11</v>
      </c>
      <c r="U26" s="17" t="s">
        <v>20</v>
      </c>
      <c r="V26" s="34">
        <f>V25-0.9</f>
        <v>33.300000000000004</v>
      </c>
      <c r="W26" s="18">
        <f t="shared" si="6"/>
        <v>23.310000000000002</v>
      </c>
      <c r="X26" s="17" t="s">
        <v>21</v>
      </c>
      <c r="Y26" s="34">
        <f>Y25-0.9</f>
        <v>39.300000000000004</v>
      </c>
      <c r="Z26" s="18">
        <f t="shared" si="7"/>
        <v>27.51</v>
      </c>
      <c r="AA26" s="17" t="s">
        <v>22</v>
      </c>
      <c r="AB26" s="34">
        <f>AB25-0.9</f>
        <v>48.300000000000004</v>
      </c>
      <c r="AC26" s="18">
        <f t="shared" si="8"/>
        <v>33.81</v>
      </c>
      <c r="AD26" s="17" t="s">
        <v>23</v>
      </c>
      <c r="AE26" s="34">
        <f>AE25-0.9</f>
        <v>57.300000000000004</v>
      </c>
      <c r="AF26" s="18">
        <f t="shared" si="9"/>
        <v>40.11</v>
      </c>
      <c r="AG26" s="17" t="s">
        <v>24</v>
      </c>
      <c r="AH26" s="34">
        <f>AH25-0.9</f>
        <v>66.3</v>
      </c>
      <c r="AI26" s="18">
        <f t="shared" si="10"/>
        <v>46.41</v>
      </c>
      <c r="AJ26" s="17" t="s">
        <v>25</v>
      </c>
      <c r="AK26" s="34">
        <f>AK25-0.9</f>
        <v>76.3</v>
      </c>
      <c r="AL26" s="18">
        <f t="shared" si="11"/>
        <v>53.41</v>
      </c>
      <c r="AM26" s="17" t="s">
        <v>26</v>
      </c>
      <c r="AN26" s="34">
        <f>AN25-0.9</f>
        <v>91.3</v>
      </c>
      <c r="AO26" s="18">
        <f t="shared" si="12"/>
        <v>63.91</v>
      </c>
      <c r="AP26" s="17" t="s">
        <v>27</v>
      </c>
      <c r="AQ26" s="34">
        <f>AQ25-0.9</f>
        <v>106.3</v>
      </c>
      <c r="AR26" s="18">
        <f t="shared" si="13"/>
        <v>74.41</v>
      </c>
      <c r="AS26" s="17" t="s">
        <v>28</v>
      </c>
      <c r="AT26" s="34">
        <f>AT25-0.9</f>
        <v>121.3</v>
      </c>
      <c r="AU26" s="18">
        <f t="shared" si="14"/>
        <v>84.91</v>
      </c>
      <c r="AV26" s="17" t="s">
        <v>29</v>
      </c>
      <c r="AW26" s="34">
        <f>AW25-0.9</f>
        <v>141.29999999999998</v>
      </c>
      <c r="AX26" s="18">
        <f t="shared" si="15"/>
        <v>98.909999999999982</v>
      </c>
      <c r="AY26" s="17" t="s">
        <v>30</v>
      </c>
      <c r="AZ26" s="34">
        <f>AZ25-0.9</f>
        <v>191.29999999999998</v>
      </c>
      <c r="BA26" s="18">
        <f t="shared" si="16"/>
        <v>133.90999999999997</v>
      </c>
      <c r="BB26" s="17" t="s">
        <v>31</v>
      </c>
      <c r="BC26" s="34">
        <f>BC25-0.9</f>
        <v>246.29999999999998</v>
      </c>
      <c r="BD26" s="18">
        <f t="shared" si="17"/>
        <v>172.40999999999997</v>
      </c>
      <c r="BE26" s="17" t="s">
        <v>32</v>
      </c>
      <c r="BF26" s="34">
        <f>BF25-0.9</f>
        <v>326.3</v>
      </c>
      <c r="BG26" s="18">
        <f t="shared" si="18"/>
        <v>228.41</v>
      </c>
      <c r="BH26" s="17" t="s">
        <v>33</v>
      </c>
      <c r="BI26" s="34">
        <f>BI25-0.9</f>
        <v>446.3</v>
      </c>
      <c r="BJ26" s="18">
        <f t="shared" si="19"/>
        <v>312.40999999999997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49999999999999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2.2049999999999996</v>
      </c>
      <c r="F27" s="17" t="s">
        <v>15</v>
      </c>
      <c r="G27" s="34">
        <f>G26-0.45</f>
        <v>5.85</v>
      </c>
      <c r="H27" s="34">
        <f t="shared" si="1"/>
        <v>4.0949999999999998</v>
      </c>
      <c r="I27" s="17" t="s">
        <v>16</v>
      </c>
      <c r="J27" s="34">
        <f>J26-0.45</f>
        <v>10.35</v>
      </c>
      <c r="K27" s="34">
        <f t="shared" si="2"/>
        <v>7.2449999999999992</v>
      </c>
      <c r="L27" s="17" t="s">
        <v>17</v>
      </c>
      <c r="M27" s="34">
        <f>M26-0.45</f>
        <v>14.85</v>
      </c>
      <c r="N27" s="34">
        <f t="shared" si="3"/>
        <v>10.395</v>
      </c>
      <c r="O27" s="17" t="s">
        <v>18</v>
      </c>
      <c r="P27" s="34">
        <f>P26-0.45</f>
        <v>20.85</v>
      </c>
      <c r="Q27" s="34">
        <f t="shared" si="4"/>
        <v>14.595000000000001</v>
      </c>
      <c r="R27" s="17" t="s">
        <v>19</v>
      </c>
      <c r="S27" s="34">
        <f>S26-0.45</f>
        <v>26.85</v>
      </c>
      <c r="T27" s="34">
        <f t="shared" si="5"/>
        <v>18.794999999999998</v>
      </c>
      <c r="U27" s="17" t="s">
        <v>20</v>
      </c>
      <c r="V27" s="34">
        <f>V26-0.45</f>
        <v>32.85</v>
      </c>
      <c r="W27" s="18">
        <f t="shared" si="6"/>
        <v>22.995000000000001</v>
      </c>
      <c r="X27" s="17" t="s">
        <v>21</v>
      </c>
      <c r="Y27" s="34">
        <f>Y26-0.45</f>
        <v>38.85</v>
      </c>
      <c r="Z27" s="18">
        <f t="shared" si="7"/>
        <v>27.195</v>
      </c>
      <c r="AA27" s="17" t="s">
        <v>22</v>
      </c>
      <c r="AB27" s="34">
        <f>AB26-0.45</f>
        <v>47.85</v>
      </c>
      <c r="AC27" s="18">
        <f t="shared" si="8"/>
        <v>33.494999999999997</v>
      </c>
      <c r="AD27" s="17" t="s">
        <v>23</v>
      </c>
      <c r="AE27" s="34">
        <f>AE26-0.45</f>
        <v>56.85</v>
      </c>
      <c r="AF27" s="18">
        <f t="shared" si="9"/>
        <v>39.795000000000002</v>
      </c>
      <c r="AG27" s="17" t="s">
        <v>24</v>
      </c>
      <c r="AH27" s="34">
        <f>AH26-0.45</f>
        <v>65.849999999999994</v>
      </c>
      <c r="AI27" s="18">
        <f t="shared" si="10"/>
        <v>46.094999999999992</v>
      </c>
      <c r="AJ27" s="17" t="s">
        <v>25</v>
      </c>
      <c r="AK27" s="34">
        <f>AK26-0.45</f>
        <v>75.849999999999994</v>
      </c>
      <c r="AL27" s="18">
        <f t="shared" si="11"/>
        <v>53.094999999999992</v>
      </c>
      <c r="AM27" s="17" t="s">
        <v>26</v>
      </c>
      <c r="AN27" s="34">
        <f>AN26-0.45</f>
        <v>90.85</v>
      </c>
      <c r="AO27" s="18">
        <f t="shared" si="12"/>
        <v>63.594999999999992</v>
      </c>
      <c r="AP27" s="17" t="s">
        <v>27</v>
      </c>
      <c r="AQ27" s="34">
        <f>AQ26-0.45</f>
        <v>105.85</v>
      </c>
      <c r="AR27" s="18">
        <f t="shared" si="13"/>
        <v>74.094999999999985</v>
      </c>
      <c r="AS27" s="17" t="s">
        <v>28</v>
      </c>
      <c r="AT27" s="34">
        <f>AT26-0.45</f>
        <v>120.85</v>
      </c>
      <c r="AU27" s="18">
        <f t="shared" si="14"/>
        <v>84.594999999999985</v>
      </c>
      <c r="AV27" s="17" t="s">
        <v>29</v>
      </c>
      <c r="AW27" s="34">
        <f>AW26-0.45</f>
        <v>140.85</v>
      </c>
      <c r="AX27" s="18">
        <f t="shared" si="15"/>
        <v>98.594999999999985</v>
      </c>
      <c r="AY27" s="17" t="s">
        <v>30</v>
      </c>
      <c r="AZ27" s="34">
        <f>AZ26-0.45</f>
        <v>190.85</v>
      </c>
      <c r="BA27" s="18">
        <f t="shared" si="16"/>
        <v>133.595</v>
      </c>
      <c r="BB27" s="17" t="s">
        <v>31</v>
      </c>
      <c r="BC27" s="34">
        <f>BC26-0.45</f>
        <v>245.85</v>
      </c>
      <c r="BD27" s="18">
        <f t="shared" si="17"/>
        <v>172.095</v>
      </c>
      <c r="BE27" s="17" t="s">
        <v>32</v>
      </c>
      <c r="BF27" s="34">
        <f>BF26-0.45</f>
        <v>325.85000000000002</v>
      </c>
      <c r="BG27" s="18">
        <f t="shared" si="18"/>
        <v>228.095</v>
      </c>
      <c r="BH27" s="17" t="s">
        <v>33</v>
      </c>
      <c r="BI27" s="34">
        <f>BI26-0.45</f>
        <v>445.85</v>
      </c>
      <c r="BJ27" s="18">
        <f t="shared" si="19"/>
        <v>312.09499999999997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49999999999999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1.8899999999999997</v>
      </c>
      <c r="F28" s="17" t="s">
        <v>15</v>
      </c>
      <c r="G28" s="34">
        <f t="shared" ref="G28:G29" si="115">G27-0.45</f>
        <v>5.3999999999999995</v>
      </c>
      <c r="H28" s="34">
        <f t="shared" si="1"/>
        <v>3.7799999999999994</v>
      </c>
      <c r="I28" s="17" t="s">
        <v>16</v>
      </c>
      <c r="J28" s="34">
        <f t="shared" ref="J28:J29" si="116">J27-0.45</f>
        <v>9.9</v>
      </c>
      <c r="K28" s="34">
        <f t="shared" si="2"/>
        <v>6.93</v>
      </c>
      <c r="L28" s="17" t="s">
        <v>17</v>
      </c>
      <c r="M28" s="34">
        <f t="shared" ref="M28:M29" si="117">M27-0.45</f>
        <v>14.4</v>
      </c>
      <c r="N28" s="34">
        <f t="shared" si="3"/>
        <v>10.08</v>
      </c>
      <c r="O28" s="17" t="s">
        <v>18</v>
      </c>
      <c r="P28" s="34">
        <f t="shared" ref="P28:P29" si="118">P27-0.45</f>
        <v>20.400000000000002</v>
      </c>
      <c r="Q28" s="34">
        <f t="shared" si="4"/>
        <v>14.280000000000001</v>
      </c>
      <c r="R28" s="17" t="s">
        <v>19</v>
      </c>
      <c r="S28" s="34">
        <f t="shared" ref="S28:S29" si="119">S27-0.45</f>
        <v>26.400000000000002</v>
      </c>
      <c r="T28" s="34">
        <f t="shared" si="5"/>
        <v>18.48</v>
      </c>
      <c r="U28" s="17" t="s">
        <v>20</v>
      </c>
      <c r="V28" s="34">
        <f t="shared" ref="V28:V29" si="120">V27-0.45</f>
        <v>32.4</v>
      </c>
      <c r="W28" s="18">
        <f t="shared" si="6"/>
        <v>22.679999999999996</v>
      </c>
      <c r="X28" s="17" t="s">
        <v>21</v>
      </c>
      <c r="Y28" s="34">
        <f t="shared" ref="Y28:Y29" si="121">Y27-0.45</f>
        <v>38.4</v>
      </c>
      <c r="Z28" s="18">
        <f t="shared" si="7"/>
        <v>26.88</v>
      </c>
      <c r="AA28" s="17" t="s">
        <v>22</v>
      </c>
      <c r="AB28" s="34">
        <f t="shared" ref="AB28:AB29" si="122">AB27-0.45</f>
        <v>47.4</v>
      </c>
      <c r="AC28" s="18">
        <f t="shared" si="8"/>
        <v>33.18</v>
      </c>
      <c r="AD28" s="17" t="s">
        <v>23</v>
      </c>
      <c r="AE28" s="34">
        <f t="shared" ref="AE28:AE29" si="123">AE27-0.45</f>
        <v>56.4</v>
      </c>
      <c r="AF28" s="18">
        <f t="shared" si="9"/>
        <v>39.479999999999997</v>
      </c>
      <c r="AG28" s="17" t="s">
        <v>24</v>
      </c>
      <c r="AH28" s="34">
        <f t="shared" ref="AH28:AH29" si="124">AH27-0.45</f>
        <v>65.399999999999991</v>
      </c>
      <c r="AI28" s="18">
        <f t="shared" si="10"/>
        <v>45.779999999999994</v>
      </c>
      <c r="AJ28" s="17" t="s">
        <v>25</v>
      </c>
      <c r="AK28" s="34">
        <f t="shared" ref="AK28:AK29" si="125">AK27-0.45</f>
        <v>75.399999999999991</v>
      </c>
      <c r="AL28" s="18">
        <f t="shared" si="11"/>
        <v>52.779999999999994</v>
      </c>
      <c r="AM28" s="17" t="s">
        <v>26</v>
      </c>
      <c r="AN28" s="34">
        <f t="shared" ref="AN28:AN29" si="126">AN27-0.45</f>
        <v>90.399999999999991</v>
      </c>
      <c r="AO28" s="18">
        <f t="shared" si="12"/>
        <v>63.279999999999987</v>
      </c>
      <c r="AP28" s="17" t="s">
        <v>27</v>
      </c>
      <c r="AQ28" s="34">
        <f t="shared" ref="AQ28:AQ29" si="127">AQ27-0.45</f>
        <v>105.39999999999999</v>
      </c>
      <c r="AR28" s="18">
        <f t="shared" si="13"/>
        <v>73.779999999999987</v>
      </c>
      <c r="AS28" s="17" t="s">
        <v>28</v>
      </c>
      <c r="AT28" s="34">
        <f t="shared" ref="AT28:AT29" si="128">AT27-0.45</f>
        <v>120.39999999999999</v>
      </c>
      <c r="AU28" s="18">
        <f t="shared" si="14"/>
        <v>84.279999999999987</v>
      </c>
      <c r="AV28" s="17" t="s">
        <v>29</v>
      </c>
      <c r="AW28" s="34">
        <f t="shared" ref="AW28:AW29" si="129">AW27-0.45</f>
        <v>140.4</v>
      </c>
      <c r="AX28" s="18">
        <f t="shared" si="15"/>
        <v>98.28</v>
      </c>
      <c r="AY28" s="17" t="s">
        <v>30</v>
      </c>
      <c r="AZ28" s="34">
        <f t="shared" ref="AZ28:AZ29" si="130">AZ27-0.45</f>
        <v>190.4</v>
      </c>
      <c r="BA28" s="18">
        <f t="shared" si="16"/>
        <v>133.28</v>
      </c>
      <c r="BB28" s="17" t="s">
        <v>31</v>
      </c>
      <c r="BC28" s="34">
        <f t="shared" ref="BC28:BC29" si="131">BC27-0.45</f>
        <v>245.4</v>
      </c>
      <c r="BD28" s="18">
        <f t="shared" si="17"/>
        <v>171.78</v>
      </c>
      <c r="BE28" s="17" t="s">
        <v>32</v>
      </c>
      <c r="BF28" s="34">
        <f t="shared" ref="BF28:BF29" si="132">BF27-0.45</f>
        <v>325.40000000000003</v>
      </c>
      <c r="BG28" s="18">
        <f t="shared" si="18"/>
        <v>227.78</v>
      </c>
      <c r="BH28" s="17" t="s">
        <v>33</v>
      </c>
      <c r="BI28" s="34">
        <f t="shared" ref="BI28:BI29" si="133">BI27-0.45</f>
        <v>445.40000000000003</v>
      </c>
      <c r="BJ28" s="18">
        <f t="shared" si="19"/>
        <v>311.78000000000003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49999999999999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1.5749999999999995</v>
      </c>
      <c r="F29" s="17" t="s">
        <v>15</v>
      </c>
      <c r="G29" s="34">
        <f t="shared" si="115"/>
        <v>4.9499999999999993</v>
      </c>
      <c r="H29" s="34">
        <f t="shared" si="1"/>
        <v>3.4649999999999994</v>
      </c>
      <c r="I29" s="17" t="s">
        <v>16</v>
      </c>
      <c r="J29" s="34">
        <f t="shared" si="116"/>
        <v>9.4500000000000011</v>
      </c>
      <c r="K29" s="34">
        <f t="shared" si="2"/>
        <v>6.6150000000000002</v>
      </c>
      <c r="L29" s="17" t="s">
        <v>17</v>
      </c>
      <c r="M29" s="34">
        <f t="shared" si="117"/>
        <v>13.950000000000001</v>
      </c>
      <c r="N29" s="34">
        <f t="shared" si="3"/>
        <v>9.7650000000000006</v>
      </c>
      <c r="O29" s="17" t="s">
        <v>18</v>
      </c>
      <c r="P29" s="34">
        <f t="shared" si="118"/>
        <v>19.950000000000003</v>
      </c>
      <c r="Q29" s="34">
        <f t="shared" si="4"/>
        <v>13.965000000000002</v>
      </c>
      <c r="R29" s="17" t="s">
        <v>19</v>
      </c>
      <c r="S29" s="34">
        <f t="shared" si="119"/>
        <v>25.950000000000003</v>
      </c>
      <c r="T29" s="34">
        <f t="shared" si="5"/>
        <v>18.164999999999999</v>
      </c>
      <c r="U29" s="17" t="s">
        <v>20</v>
      </c>
      <c r="V29" s="34">
        <f t="shared" si="120"/>
        <v>31.95</v>
      </c>
      <c r="W29" s="18">
        <f t="shared" si="6"/>
        <v>22.364999999999998</v>
      </c>
      <c r="X29" s="17" t="s">
        <v>21</v>
      </c>
      <c r="Y29" s="34">
        <f t="shared" si="121"/>
        <v>37.949999999999996</v>
      </c>
      <c r="Z29" s="18">
        <f t="shared" si="7"/>
        <v>26.564999999999994</v>
      </c>
      <c r="AA29" s="17" t="s">
        <v>22</v>
      </c>
      <c r="AB29" s="34">
        <f t="shared" si="122"/>
        <v>46.949999999999996</v>
      </c>
      <c r="AC29" s="18">
        <f t="shared" si="8"/>
        <v>32.864999999999995</v>
      </c>
      <c r="AD29" s="17" t="s">
        <v>23</v>
      </c>
      <c r="AE29" s="34">
        <f t="shared" si="123"/>
        <v>55.949999999999996</v>
      </c>
      <c r="AF29" s="18">
        <f t="shared" si="9"/>
        <v>39.164999999999992</v>
      </c>
      <c r="AG29" s="17" t="s">
        <v>24</v>
      </c>
      <c r="AH29" s="34">
        <f t="shared" si="124"/>
        <v>64.949999999999989</v>
      </c>
      <c r="AI29" s="18">
        <f t="shared" si="10"/>
        <v>45.464999999999989</v>
      </c>
      <c r="AJ29" s="17" t="s">
        <v>25</v>
      </c>
      <c r="AK29" s="34">
        <f t="shared" si="125"/>
        <v>74.949999999999989</v>
      </c>
      <c r="AL29" s="18">
        <f t="shared" si="11"/>
        <v>52.464999999999989</v>
      </c>
      <c r="AM29" s="17" t="s">
        <v>26</v>
      </c>
      <c r="AN29" s="34">
        <f t="shared" si="126"/>
        <v>89.949999999999989</v>
      </c>
      <c r="AO29" s="18">
        <f t="shared" si="12"/>
        <v>62.964999999999989</v>
      </c>
      <c r="AP29" s="17" t="s">
        <v>27</v>
      </c>
      <c r="AQ29" s="34">
        <f t="shared" si="127"/>
        <v>104.94999999999999</v>
      </c>
      <c r="AR29" s="18">
        <f t="shared" si="13"/>
        <v>73.464999999999989</v>
      </c>
      <c r="AS29" s="17" t="s">
        <v>28</v>
      </c>
      <c r="AT29" s="34">
        <f t="shared" si="128"/>
        <v>119.94999999999999</v>
      </c>
      <c r="AU29" s="18">
        <f t="shared" si="14"/>
        <v>83.964999999999989</v>
      </c>
      <c r="AV29" s="17" t="s">
        <v>29</v>
      </c>
      <c r="AW29" s="34">
        <f t="shared" si="129"/>
        <v>139.95000000000002</v>
      </c>
      <c r="AX29" s="18">
        <f t="shared" si="15"/>
        <v>97.965000000000003</v>
      </c>
      <c r="AY29" s="17" t="s">
        <v>30</v>
      </c>
      <c r="AZ29" s="34">
        <f t="shared" si="130"/>
        <v>189.95000000000002</v>
      </c>
      <c r="BA29" s="18">
        <f t="shared" si="16"/>
        <v>132.965</v>
      </c>
      <c r="BB29" s="17" t="s">
        <v>31</v>
      </c>
      <c r="BC29" s="34">
        <f t="shared" si="131"/>
        <v>244.95000000000002</v>
      </c>
      <c r="BD29" s="18">
        <f t="shared" si="17"/>
        <v>171.465</v>
      </c>
      <c r="BE29" s="17" t="s">
        <v>32</v>
      </c>
      <c r="BF29" s="34">
        <f t="shared" si="132"/>
        <v>324.95000000000005</v>
      </c>
      <c r="BG29" s="18">
        <f t="shared" si="18"/>
        <v>227.465</v>
      </c>
      <c r="BH29" s="17" t="s">
        <v>33</v>
      </c>
      <c r="BI29" s="34">
        <f t="shared" si="133"/>
        <v>444.95000000000005</v>
      </c>
      <c r="BJ29" s="18">
        <f t="shared" si="19"/>
        <v>311.46500000000003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49999999999999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3.15</v>
      </c>
      <c r="F30" s="38" t="s">
        <v>16</v>
      </c>
      <c r="G30" s="39">
        <v>7.2</v>
      </c>
      <c r="H30" s="40">
        <f t="shared" si="1"/>
        <v>5.04</v>
      </c>
      <c r="I30" s="38" t="s">
        <v>17</v>
      </c>
      <c r="J30" s="39">
        <v>11.7</v>
      </c>
      <c r="K30" s="40">
        <f t="shared" si="2"/>
        <v>8.19</v>
      </c>
      <c r="L30" s="38" t="s">
        <v>18</v>
      </c>
      <c r="M30" s="39">
        <v>17.7</v>
      </c>
      <c r="N30" s="40">
        <f t="shared" si="3"/>
        <v>12.389999999999999</v>
      </c>
      <c r="O30" s="38" t="s">
        <v>19</v>
      </c>
      <c r="P30" s="39">
        <v>23.7</v>
      </c>
      <c r="Q30" s="40">
        <f t="shared" si="4"/>
        <v>16.59</v>
      </c>
      <c r="R30" s="38" t="s">
        <v>20</v>
      </c>
      <c r="S30" s="39">
        <v>29.7</v>
      </c>
      <c r="T30" s="40">
        <f t="shared" si="5"/>
        <v>20.79</v>
      </c>
      <c r="U30" s="38" t="s">
        <v>21</v>
      </c>
      <c r="V30" s="39">
        <v>35.700000000000003</v>
      </c>
      <c r="W30" s="40">
        <f t="shared" si="6"/>
        <v>24.990000000000002</v>
      </c>
      <c r="X30" s="38" t="s">
        <v>22</v>
      </c>
      <c r="Y30" s="39">
        <v>44.7</v>
      </c>
      <c r="Z30" s="40">
        <f t="shared" si="7"/>
        <v>31.29</v>
      </c>
      <c r="AA30" s="38" t="s">
        <v>23</v>
      </c>
      <c r="AB30" s="39">
        <v>53.7</v>
      </c>
      <c r="AC30" s="40">
        <f t="shared" si="8"/>
        <v>37.589999999999996</v>
      </c>
      <c r="AD30" s="38" t="s">
        <v>24</v>
      </c>
      <c r="AE30" s="39">
        <v>62.7</v>
      </c>
      <c r="AF30" s="40">
        <f t="shared" si="9"/>
        <v>43.89</v>
      </c>
      <c r="AG30" s="38" t="s">
        <v>25</v>
      </c>
      <c r="AH30" s="39">
        <v>72.7</v>
      </c>
      <c r="AI30" s="40">
        <f t="shared" si="10"/>
        <v>50.89</v>
      </c>
      <c r="AJ30" s="38" t="s">
        <v>26</v>
      </c>
      <c r="AK30" s="39">
        <v>87.7</v>
      </c>
      <c r="AL30" s="40">
        <f t="shared" si="11"/>
        <v>61.39</v>
      </c>
      <c r="AM30" s="38" t="s">
        <v>27</v>
      </c>
      <c r="AN30" s="39">
        <v>102.7</v>
      </c>
      <c r="AO30" s="40">
        <f t="shared" si="12"/>
        <v>71.89</v>
      </c>
      <c r="AP30" s="38" t="s">
        <v>28</v>
      </c>
      <c r="AQ30" s="39">
        <v>117.7</v>
      </c>
      <c r="AR30" s="40">
        <f t="shared" si="13"/>
        <v>82.39</v>
      </c>
      <c r="AS30" s="38" t="s">
        <v>29</v>
      </c>
      <c r="AT30" s="39">
        <v>137.69999999999999</v>
      </c>
      <c r="AU30" s="40">
        <f t="shared" si="14"/>
        <v>96.389999999999986</v>
      </c>
      <c r="AV30" s="38" t="s">
        <v>30</v>
      </c>
      <c r="AW30" s="39">
        <v>187.7</v>
      </c>
      <c r="AX30" s="40">
        <f t="shared" si="15"/>
        <v>131.38999999999999</v>
      </c>
      <c r="AY30" s="38" t="s">
        <v>31</v>
      </c>
      <c r="AZ30" s="39">
        <v>242.7</v>
      </c>
      <c r="BA30" s="40">
        <f t="shared" si="16"/>
        <v>169.89</v>
      </c>
      <c r="BB30" s="38" t="s">
        <v>32</v>
      </c>
      <c r="BC30" s="39">
        <v>322.7</v>
      </c>
      <c r="BD30" s="40">
        <f t="shared" si="17"/>
        <v>225.89</v>
      </c>
      <c r="BE30" s="38" t="s">
        <v>33</v>
      </c>
      <c r="BF30" s="39">
        <v>442.7</v>
      </c>
      <c r="BG30" s="40">
        <f t="shared" si="18"/>
        <v>309.89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49999999999999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2.52</v>
      </c>
      <c r="F31" s="38" t="s">
        <v>16</v>
      </c>
      <c r="G31" s="34">
        <f>G30-0.9</f>
        <v>6.3</v>
      </c>
      <c r="H31" s="39">
        <f t="shared" si="1"/>
        <v>4.4099999999999993</v>
      </c>
      <c r="I31" s="38" t="s">
        <v>17</v>
      </c>
      <c r="J31" s="34">
        <f>J30-0.9</f>
        <v>10.799999999999999</v>
      </c>
      <c r="K31" s="39">
        <f t="shared" si="2"/>
        <v>7.5599999999999987</v>
      </c>
      <c r="L31" s="38" t="s">
        <v>18</v>
      </c>
      <c r="M31" s="34">
        <f>M30-0.9</f>
        <v>16.8</v>
      </c>
      <c r="N31" s="39">
        <f t="shared" si="3"/>
        <v>11.76</v>
      </c>
      <c r="O31" s="38" t="s">
        <v>19</v>
      </c>
      <c r="P31" s="34">
        <f>P30-0.9</f>
        <v>22.8</v>
      </c>
      <c r="Q31" s="39">
        <f t="shared" si="4"/>
        <v>15.959999999999999</v>
      </c>
      <c r="R31" s="38" t="s">
        <v>20</v>
      </c>
      <c r="S31" s="34">
        <f>S30-0.9</f>
        <v>28.8</v>
      </c>
      <c r="T31" s="39">
        <f t="shared" si="5"/>
        <v>20.16</v>
      </c>
      <c r="U31" s="38" t="s">
        <v>21</v>
      </c>
      <c r="V31" s="34">
        <f>V30-0.9</f>
        <v>34.800000000000004</v>
      </c>
      <c r="W31" s="40">
        <f t="shared" si="6"/>
        <v>24.360000000000003</v>
      </c>
      <c r="X31" s="38" t="s">
        <v>22</v>
      </c>
      <c r="Y31" s="34">
        <f>Y30-0.9</f>
        <v>43.800000000000004</v>
      </c>
      <c r="Z31" s="40">
        <f t="shared" si="7"/>
        <v>30.66</v>
      </c>
      <c r="AA31" s="38" t="s">
        <v>23</v>
      </c>
      <c r="AB31" s="34">
        <f>AB30-0.9</f>
        <v>52.800000000000004</v>
      </c>
      <c r="AC31" s="40">
        <f t="shared" si="8"/>
        <v>36.96</v>
      </c>
      <c r="AD31" s="38" t="s">
        <v>24</v>
      </c>
      <c r="AE31" s="34">
        <f>AE30-0.9</f>
        <v>61.800000000000004</v>
      </c>
      <c r="AF31" s="40">
        <f t="shared" si="9"/>
        <v>43.26</v>
      </c>
      <c r="AG31" s="38" t="s">
        <v>25</v>
      </c>
      <c r="AH31" s="34">
        <f>AH30-0.9</f>
        <v>71.8</v>
      </c>
      <c r="AI31" s="40">
        <f t="shared" si="10"/>
        <v>50.26</v>
      </c>
      <c r="AJ31" s="38" t="s">
        <v>26</v>
      </c>
      <c r="AK31" s="34">
        <f>AK30-0.9</f>
        <v>86.8</v>
      </c>
      <c r="AL31" s="40">
        <f t="shared" si="11"/>
        <v>60.759999999999991</v>
      </c>
      <c r="AM31" s="38" t="s">
        <v>27</v>
      </c>
      <c r="AN31" s="34">
        <f>AN30-0.9</f>
        <v>101.8</v>
      </c>
      <c r="AO31" s="40">
        <f t="shared" si="12"/>
        <v>71.259999999999991</v>
      </c>
      <c r="AP31" s="38" t="s">
        <v>28</v>
      </c>
      <c r="AQ31" s="34">
        <f>AQ30-0.9</f>
        <v>116.8</v>
      </c>
      <c r="AR31" s="40">
        <f t="shared" si="13"/>
        <v>81.759999999999991</v>
      </c>
      <c r="AS31" s="38" t="s">
        <v>29</v>
      </c>
      <c r="AT31" s="34">
        <f>AT30-0.9</f>
        <v>136.79999999999998</v>
      </c>
      <c r="AU31" s="40">
        <f t="shared" si="14"/>
        <v>95.759999999999977</v>
      </c>
      <c r="AV31" s="38" t="s">
        <v>30</v>
      </c>
      <c r="AW31" s="34">
        <f>AW30-0.9</f>
        <v>186.79999999999998</v>
      </c>
      <c r="AX31" s="40">
        <f t="shared" si="15"/>
        <v>130.76</v>
      </c>
      <c r="AY31" s="38" t="s">
        <v>31</v>
      </c>
      <c r="AZ31" s="34">
        <f>AZ30-0.9</f>
        <v>241.79999999999998</v>
      </c>
      <c r="BA31" s="40">
        <f t="shared" si="16"/>
        <v>169.26</v>
      </c>
      <c r="BB31" s="38" t="s">
        <v>32</v>
      </c>
      <c r="BC31" s="34">
        <f>BC30-0.9</f>
        <v>321.8</v>
      </c>
      <c r="BD31" s="40">
        <f t="shared" si="17"/>
        <v>225.26</v>
      </c>
      <c r="BE31" s="38" t="s">
        <v>33</v>
      </c>
      <c r="BF31" s="34">
        <f>BF30-0.9</f>
        <v>441.8</v>
      </c>
      <c r="BG31" s="40">
        <f t="shared" si="18"/>
        <v>309.26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49999999999999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2.2049999999999996</v>
      </c>
      <c r="F32" s="38" t="s">
        <v>16</v>
      </c>
      <c r="G32" s="34">
        <f>G31-0.45</f>
        <v>5.85</v>
      </c>
      <c r="H32" s="39">
        <f t="shared" si="1"/>
        <v>4.0949999999999998</v>
      </c>
      <c r="I32" s="38" t="s">
        <v>17</v>
      </c>
      <c r="J32" s="34">
        <f>J31-0.45</f>
        <v>10.35</v>
      </c>
      <c r="K32" s="39">
        <f t="shared" si="2"/>
        <v>7.2449999999999992</v>
      </c>
      <c r="L32" s="38" t="s">
        <v>18</v>
      </c>
      <c r="M32" s="34">
        <f>M31-0.45</f>
        <v>16.350000000000001</v>
      </c>
      <c r="N32" s="39">
        <f t="shared" si="3"/>
        <v>11.445</v>
      </c>
      <c r="O32" s="38" t="s">
        <v>19</v>
      </c>
      <c r="P32" s="34">
        <f>P31-0.45</f>
        <v>22.35</v>
      </c>
      <c r="Q32" s="39">
        <f t="shared" si="4"/>
        <v>15.645</v>
      </c>
      <c r="R32" s="38" t="s">
        <v>20</v>
      </c>
      <c r="S32" s="34">
        <f>S31-0.45</f>
        <v>28.35</v>
      </c>
      <c r="T32" s="39">
        <f t="shared" si="5"/>
        <v>19.844999999999999</v>
      </c>
      <c r="U32" s="38" t="s">
        <v>21</v>
      </c>
      <c r="V32" s="34">
        <f>V31-0.45</f>
        <v>34.35</v>
      </c>
      <c r="W32" s="40">
        <f t="shared" si="6"/>
        <v>24.044999999999998</v>
      </c>
      <c r="X32" s="38" t="s">
        <v>22</v>
      </c>
      <c r="Y32" s="34">
        <f>Y31-0.45</f>
        <v>43.35</v>
      </c>
      <c r="Z32" s="40">
        <f t="shared" si="7"/>
        <v>30.344999999999999</v>
      </c>
      <c r="AA32" s="38" t="s">
        <v>23</v>
      </c>
      <c r="AB32" s="34">
        <f>AB31-0.45</f>
        <v>52.35</v>
      </c>
      <c r="AC32" s="40">
        <f t="shared" si="8"/>
        <v>36.644999999999996</v>
      </c>
      <c r="AD32" s="38" t="s">
        <v>24</v>
      </c>
      <c r="AE32" s="34">
        <f>AE31-0.45</f>
        <v>61.35</v>
      </c>
      <c r="AF32" s="40">
        <f t="shared" si="9"/>
        <v>42.945</v>
      </c>
      <c r="AG32" s="38" t="s">
        <v>25</v>
      </c>
      <c r="AH32" s="34">
        <f>AH31-0.45</f>
        <v>71.349999999999994</v>
      </c>
      <c r="AI32" s="40">
        <f t="shared" si="10"/>
        <v>49.944999999999993</v>
      </c>
      <c r="AJ32" s="38" t="s">
        <v>26</v>
      </c>
      <c r="AK32" s="34">
        <f>AK31-0.45</f>
        <v>86.35</v>
      </c>
      <c r="AL32" s="40">
        <f t="shared" si="11"/>
        <v>60.444999999999993</v>
      </c>
      <c r="AM32" s="38" t="s">
        <v>27</v>
      </c>
      <c r="AN32" s="34">
        <f>AN31-0.45</f>
        <v>101.35</v>
      </c>
      <c r="AO32" s="40">
        <f t="shared" si="12"/>
        <v>70.944999999999993</v>
      </c>
      <c r="AP32" s="38" t="s">
        <v>28</v>
      </c>
      <c r="AQ32" s="34">
        <f>AQ31-0.45</f>
        <v>116.35</v>
      </c>
      <c r="AR32" s="40">
        <f t="shared" si="13"/>
        <v>81.444999999999993</v>
      </c>
      <c r="AS32" s="38" t="s">
        <v>29</v>
      </c>
      <c r="AT32" s="34">
        <f>AT31-0.45</f>
        <v>136.35</v>
      </c>
      <c r="AU32" s="40">
        <f t="shared" si="14"/>
        <v>95.444999999999993</v>
      </c>
      <c r="AV32" s="38" t="s">
        <v>30</v>
      </c>
      <c r="AW32" s="34">
        <f>AW31-0.45</f>
        <v>186.35</v>
      </c>
      <c r="AX32" s="40">
        <f t="shared" si="15"/>
        <v>130.44499999999999</v>
      </c>
      <c r="AY32" s="38" t="s">
        <v>31</v>
      </c>
      <c r="AZ32" s="34">
        <f>AZ31-0.45</f>
        <v>241.35</v>
      </c>
      <c r="BA32" s="40">
        <f t="shared" si="16"/>
        <v>168.94499999999999</v>
      </c>
      <c r="BB32" s="38" t="s">
        <v>32</v>
      </c>
      <c r="BC32" s="34">
        <f>BC31-0.45</f>
        <v>321.35000000000002</v>
      </c>
      <c r="BD32" s="40">
        <f t="shared" si="17"/>
        <v>224.94499999999999</v>
      </c>
      <c r="BE32" s="38" t="s">
        <v>33</v>
      </c>
      <c r="BF32" s="34">
        <f>BF31-0.45</f>
        <v>441.35</v>
      </c>
      <c r="BG32" s="40">
        <f t="shared" si="18"/>
        <v>308.94499999999999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49999999999999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1.8899999999999997</v>
      </c>
      <c r="F33" s="38" t="s">
        <v>16</v>
      </c>
      <c r="G33" s="34">
        <f t="shared" ref="G33:G34" si="135">G32-0.45</f>
        <v>5.3999999999999995</v>
      </c>
      <c r="H33" s="39">
        <f t="shared" si="1"/>
        <v>3.7799999999999994</v>
      </c>
      <c r="I33" s="38" t="s">
        <v>17</v>
      </c>
      <c r="J33" s="34">
        <f t="shared" ref="J33:J34" si="136">J32-0.45</f>
        <v>9.9</v>
      </c>
      <c r="K33" s="39">
        <f t="shared" si="2"/>
        <v>6.93</v>
      </c>
      <c r="L33" s="38" t="s">
        <v>18</v>
      </c>
      <c r="M33" s="34">
        <f t="shared" ref="M33:M34" si="137">M32-0.45</f>
        <v>15.900000000000002</v>
      </c>
      <c r="N33" s="39">
        <f t="shared" si="3"/>
        <v>11.13</v>
      </c>
      <c r="O33" s="38" t="s">
        <v>19</v>
      </c>
      <c r="P33" s="34">
        <f t="shared" ref="P33:P34" si="138">P32-0.45</f>
        <v>21.900000000000002</v>
      </c>
      <c r="Q33" s="39">
        <f t="shared" si="4"/>
        <v>15.33</v>
      </c>
      <c r="R33" s="38" t="s">
        <v>20</v>
      </c>
      <c r="S33" s="34">
        <f t="shared" ref="S33:S34" si="139">S32-0.45</f>
        <v>27.900000000000002</v>
      </c>
      <c r="T33" s="39">
        <f t="shared" si="5"/>
        <v>19.53</v>
      </c>
      <c r="U33" s="38" t="s">
        <v>21</v>
      </c>
      <c r="V33" s="34">
        <f t="shared" ref="V33:V34" si="140">V32-0.45</f>
        <v>33.9</v>
      </c>
      <c r="W33" s="40">
        <f t="shared" si="6"/>
        <v>23.729999999999997</v>
      </c>
      <c r="X33" s="38" t="s">
        <v>22</v>
      </c>
      <c r="Y33" s="34">
        <f t="shared" ref="Y33:Y34" si="141">Y32-0.45</f>
        <v>42.9</v>
      </c>
      <c r="Z33" s="40">
        <f t="shared" si="7"/>
        <v>30.029999999999998</v>
      </c>
      <c r="AA33" s="38" t="s">
        <v>23</v>
      </c>
      <c r="AB33" s="34">
        <f t="shared" ref="AB33:AB34" si="142">AB32-0.45</f>
        <v>51.9</v>
      </c>
      <c r="AC33" s="40">
        <f t="shared" si="8"/>
        <v>36.33</v>
      </c>
      <c r="AD33" s="38" t="s">
        <v>24</v>
      </c>
      <c r="AE33" s="34">
        <f t="shared" ref="AE33:AE34" si="143">AE32-0.45</f>
        <v>60.9</v>
      </c>
      <c r="AF33" s="40">
        <f t="shared" si="9"/>
        <v>42.629999999999995</v>
      </c>
      <c r="AG33" s="38" t="s">
        <v>25</v>
      </c>
      <c r="AH33" s="34">
        <f t="shared" ref="AH33:AH34" si="144">AH32-0.45</f>
        <v>70.899999999999991</v>
      </c>
      <c r="AI33" s="40">
        <f t="shared" si="10"/>
        <v>49.629999999999988</v>
      </c>
      <c r="AJ33" s="38" t="s">
        <v>26</v>
      </c>
      <c r="AK33" s="34">
        <f t="shared" ref="AK33:AK34" si="145">AK32-0.45</f>
        <v>85.899999999999991</v>
      </c>
      <c r="AL33" s="40">
        <f t="shared" si="11"/>
        <v>60.129999999999988</v>
      </c>
      <c r="AM33" s="38" t="s">
        <v>27</v>
      </c>
      <c r="AN33" s="34">
        <f t="shared" ref="AN33:AN34" si="146">AN32-0.45</f>
        <v>100.89999999999999</v>
      </c>
      <c r="AO33" s="40">
        <f t="shared" si="12"/>
        <v>70.63</v>
      </c>
      <c r="AP33" s="38" t="s">
        <v>28</v>
      </c>
      <c r="AQ33" s="34">
        <f t="shared" ref="AQ33:AQ34" si="147">AQ32-0.45</f>
        <v>115.89999999999999</v>
      </c>
      <c r="AR33" s="40">
        <f t="shared" si="13"/>
        <v>81.13</v>
      </c>
      <c r="AS33" s="38" t="s">
        <v>29</v>
      </c>
      <c r="AT33" s="34">
        <f t="shared" ref="AT33:AT34" si="148">AT32-0.45</f>
        <v>135.9</v>
      </c>
      <c r="AU33" s="40">
        <f t="shared" si="14"/>
        <v>95.13</v>
      </c>
      <c r="AV33" s="38" t="s">
        <v>30</v>
      </c>
      <c r="AW33" s="34">
        <f t="shared" ref="AW33:AW34" si="149">AW32-0.45</f>
        <v>185.9</v>
      </c>
      <c r="AX33" s="40">
        <f t="shared" si="15"/>
        <v>130.13</v>
      </c>
      <c r="AY33" s="38" t="s">
        <v>31</v>
      </c>
      <c r="AZ33" s="34">
        <f t="shared" ref="AZ33:AZ34" si="150">AZ32-0.45</f>
        <v>240.9</v>
      </c>
      <c r="BA33" s="40">
        <f t="shared" si="16"/>
        <v>168.63</v>
      </c>
      <c r="BB33" s="38" t="s">
        <v>32</v>
      </c>
      <c r="BC33" s="34">
        <f t="shared" ref="BC33:BC34" si="151">BC32-0.45</f>
        <v>320.90000000000003</v>
      </c>
      <c r="BD33" s="40">
        <f t="shared" si="17"/>
        <v>224.63</v>
      </c>
      <c r="BE33" s="38" t="s">
        <v>33</v>
      </c>
      <c r="BF33" s="34">
        <f t="shared" ref="BF33:BF34" si="152">BF32-0.45</f>
        <v>440.90000000000003</v>
      </c>
      <c r="BG33" s="40">
        <f t="shared" si="18"/>
        <v>308.63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49999999999999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1.5749999999999995</v>
      </c>
      <c r="F34" s="38" t="s">
        <v>16</v>
      </c>
      <c r="G34" s="34">
        <f t="shared" si="135"/>
        <v>4.9499999999999993</v>
      </c>
      <c r="H34" s="39">
        <f t="shared" si="1"/>
        <v>3.4649999999999994</v>
      </c>
      <c r="I34" s="38" t="s">
        <v>17</v>
      </c>
      <c r="J34" s="34">
        <f t="shared" si="136"/>
        <v>9.4500000000000011</v>
      </c>
      <c r="K34" s="39">
        <f t="shared" si="2"/>
        <v>6.6150000000000002</v>
      </c>
      <c r="L34" s="38" t="s">
        <v>18</v>
      </c>
      <c r="M34" s="34">
        <f t="shared" si="137"/>
        <v>15.450000000000003</v>
      </c>
      <c r="N34" s="39">
        <f t="shared" si="3"/>
        <v>10.815000000000001</v>
      </c>
      <c r="O34" s="38" t="s">
        <v>19</v>
      </c>
      <c r="P34" s="34">
        <f t="shared" si="138"/>
        <v>21.450000000000003</v>
      </c>
      <c r="Q34" s="39">
        <f t="shared" si="4"/>
        <v>15.015000000000001</v>
      </c>
      <c r="R34" s="38" t="s">
        <v>20</v>
      </c>
      <c r="S34" s="34">
        <f t="shared" si="139"/>
        <v>27.450000000000003</v>
      </c>
      <c r="T34" s="39">
        <f t="shared" si="5"/>
        <v>19.215</v>
      </c>
      <c r="U34" s="38" t="s">
        <v>21</v>
      </c>
      <c r="V34" s="34">
        <f t="shared" si="140"/>
        <v>33.449999999999996</v>
      </c>
      <c r="W34" s="40">
        <f t="shared" si="6"/>
        <v>23.414999999999996</v>
      </c>
      <c r="X34" s="38" t="s">
        <v>22</v>
      </c>
      <c r="Y34" s="34">
        <f t="shared" si="141"/>
        <v>42.449999999999996</v>
      </c>
      <c r="Z34" s="40">
        <f t="shared" si="7"/>
        <v>29.714999999999996</v>
      </c>
      <c r="AA34" s="38" t="s">
        <v>23</v>
      </c>
      <c r="AB34" s="34">
        <f t="shared" si="142"/>
        <v>51.449999999999996</v>
      </c>
      <c r="AC34" s="40">
        <f t="shared" si="8"/>
        <v>36.014999999999993</v>
      </c>
      <c r="AD34" s="38" t="s">
        <v>24</v>
      </c>
      <c r="AE34" s="34">
        <f t="shared" si="143"/>
        <v>60.449999999999996</v>
      </c>
      <c r="AF34" s="40">
        <f t="shared" si="9"/>
        <v>42.314999999999998</v>
      </c>
      <c r="AG34" s="38" t="s">
        <v>25</v>
      </c>
      <c r="AH34" s="34">
        <f t="shared" si="144"/>
        <v>70.449999999999989</v>
      </c>
      <c r="AI34" s="40">
        <f t="shared" si="10"/>
        <v>49.314999999999991</v>
      </c>
      <c r="AJ34" s="38" t="s">
        <v>26</v>
      </c>
      <c r="AK34" s="34">
        <f t="shared" si="145"/>
        <v>85.449999999999989</v>
      </c>
      <c r="AL34" s="40">
        <f t="shared" si="11"/>
        <v>59.814999999999991</v>
      </c>
      <c r="AM34" s="38" t="s">
        <v>27</v>
      </c>
      <c r="AN34" s="34">
        <f t="shared" si="146"/>
        <v>100.44999999999999</v>
      </c>
      <c r="AO34" s="40">
        <f t="shared" si="12"/>
        <v>70.314999999999984</v>
      </c>
      <c r="AP34" s="38" t="s">
        <v>28</v>
      </c>
      <c r="AQ34" s="34">
        <f t="shared" si="147"/>
        <v>115.44999999999999</v>
      </c>
      <c r="AR34" s="40">
        <f t="shared" si="13"/>
        <v>80.814999999999984</v>
      </c>
      <c r="AS34" s="38" t="s">
        <v>29</v>
      </c>
      <c r="AT34" s="34">
        <f t="shared" si="148"/>
        <v>135.45000000000002</v>
      </c>
      <c r="AU34" s="40">
        <f t="shared" si="14"/>
        <v>94.815000000000012</v>
      </c>
      <c r="AV34" s="38" t="s">
        <v>30</v>
      </c>
      <c r="AW34" s="34">
        <f t="shared" si="149"/>
        <v>185.45000000000002</v>
      </c>
      <c r="AX34" s="40">
        <f t="shared" si="15"/>
        <v>129.815</v>
      </c>
      <c r="AY34" s="38" t="s">
        <v>31</v>
      </c>
      <c r="AZ34" s="34">
        <f t="shared" si="150"/>
        <v>240.45000000000002</v>
      </c>
      <c r="BA34" s="40">
        <f t="shared" si="16"/>
        <v>168.315</v>
      </c>
      <c r="BB34" s="38" t="s">
        <v>32</v>
      </c>
      <c r="BC34" s="34">
        <f t="shared" si="151"/>
        <v>320.45000000000005</v>
      </c>
      <c r="BD34" s="40">
        <f t="shared" si="17"/>
        <v>224.31500000000003</v>
      </c>
      <c r="BE34" s="38" t="s">
        <v>33</v>
      </c>
      <c r="BF34" s="34">
        <f t="shared" si="152"/>
        <v>440.45000000000005</v>
      </c>
      <c r="BG34" s="40">
        <f t="shared" si="18"/>
        <v>308.315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49999999999999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3.15</v>
      </c>
      <c r="F35" s="17" t="s">
        <v>17</v>
      </c>
      <c r="G35" s="34">
        <v>7.2</v>
      </c>
      <c r="H35" s="18">
        <f t="shared" si="1"/>
        <v>5.04</v>
      </c>
      <c r="I35" s="17" t="s">
        <v>18</v>
      </c>
      <c r="J35" s="34">
        <v>13.2</v>
      </c>
      <c r="K35" s="18">
        <f t="shared" si="2"/>
        <v>9.2399999999999984</v>
      </c>
      <c r="L35" s="17" t="s">
        <v>19</v>
      </c>
      <c r="M35" s="34">
        <v>19.2</v>
      </c>
      <c r="N35" s="18">
        <f t="shared" si="3"/>
        <v>13.44</v>
      </c>
      <c r="O35" s="17" t="s">
        <v>20</v>
      </c>
      <c r="P35" s="34">
        <v>25.2</v>
      </c>
      <c r="Q35" s="18">
        <f t="shared" si="4"/>
        <v>17.639999999999997</v>
      </c>
      <c r="R35" s="17" t="s">
        <v>21</v>
      </c>
      <c r="S35" s="34">
        <v>31.2</v>
      </c>
      <c r="T35" s="18">
        <f t="shared" si="5"/>
        <v>21.84</v>
      </c>
      <c r="U35" s="17" t="s">
        <v>22</v>
      </c>
      <c r="V35" s="34">
        <v>40.200000000000003</v>
      </c>
      <c r="W35" s="18">
        <f t="shared" si="6"/>
        <v>28.14</v>
      </c>
      <c r="X35" s="17" t="s">
        <v>23</v>
      </c>
      <c r="Y35" s="34">
        <v>49.2</v>
      </c>
      <c r="Z35" s="18">
        <f t="shared" si="7"/>
        <v>34.44</v>
      </c>
      <c r="AA35" s="17" t="s">
        <v>24</v>
      </c>
      <c r="AB35" s="34">
        <v>58.2</v>
      </c>
      <c r="AC35" s="18">
        <f t="shared" si="8"/>
        <v>40.74</v>
      </c>
      <c r="AD35" s="17" t="s">
        <v>25</v>
      </c>
      <c r="AE35" s="34">
        <v>68.2</v>
      </c>
      <c r="AF35" s="18">
        <f t="shared" si="9"/>
        <v>47.74</v>
      </c>
      <c r="AG35" s="17" t="s">
        <v>26</v>
      </c>
      <c r="AH35" s="34">
        <v>83.2</v>
      </c>
      <c r="AI35" s="18">
        <f t="shared" si="10"/>
        <v>58.239999999999995</v>
      </c>
      <c r="AJ35" s="17" t="s">
        <v>27</v>
      </c>
      <c r="AK35" s="34">
        <v>98.2</v>
      </c>
      <c r="AL35" s="18">
        <f t="shared" si="11"/>
        <v>68.739999999999995</v>
      </c>
      <c r="AM35" s="17" t="s">
        <v>28</v>
      </c>
      <c r="AN35" s="34">
        <v>113.2</v>
      </c>
      <c r="AO35" s="18">
        <f t="shared" si="12"/>
        <v>79.239999999999995</v>
      </c>
      <c r="AP35" s="17" t="s">
        <v>29</v>
      </c>
      <c r="AQ35" s="34">
        <v>133.19999999999999</v>
      </c>
      <c r="AR35" s="18">
        <f t="shared" si="13"/>
        <v>93.239999999999981</v>
      </c>
      <c r="AS35" s="17" t="s">
        <v>30</v>
      </c>
      <c r="AT35" s="34">
        <v>183.2</v>
      </c>
      <c r="AU35" s="18">
        <f t="shared" si="14"/>
        <v>128.23999999999998</v>
      </c>
      <c r="AV35" s="17" t="s">
        <v>31</v>
      </c>
      <c r="AW35" s="34">
        <v>238.2</v>
      </c>
      <c r="AX35" s="18">
        <f t="shared" si="15"/>
        <v>166.73999999999998</v>
      </c>
      <c r="AY35" s="17" t="s">
        <v>32</v>
      </c>
      <c r="AZ35" s="34">
        <v>318.2</v>
      </c>
      <c r="BA35" s="18">
        <f t="shared" si="16"/>
        <v>222.73999999999998</v>
      </c>
      <c r="BB35" s="17" t="s">
        <v>33</v>
      </c>
      <c r="BC35" s="34">
        <v>438.2</v>
      </c>
      <c r="BD35" s="18">
        <f t="shared" si="17"/>
        <v>306.73999999999995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49999999999999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2.52</v>
      </c>
      <c r="F36" s="17" t="s">
        <v>17</v>
      </c>
      <c r="G36" s="34">
        <f>G35-0.9</f>
        <v>6.3</v>
      </c>
      <c r="H36" s="34">
        <f t="shared" si="1"/>
        <v>4.4099999999999993</v>
      </c>
      <c r="I36" s="17" t="s">
        <v>18</v>
      </c>
      <c r="J36" s="34">
        <f>J35-0.9</f>
        <v>12.299999999999999</v>
      </c>
      <c r="K36" s="34">
        <f t="shared" si="2"/>
        <v>8.61</v>
      </c>
      <c r="L36" s="17" t="s">
        <v>19</v>
      </c>
      <c r="M36" s="34">
        <f>M35-0.9</f>
        <v>18.3</v>
      </c>
      <c r="N36" s="34">
        <f t="shared" si="3"/>
        <v>12.81</v>
      </c>
      <c r="O36" s="17" t="s">
        <v>20</v>
      </c>
      <c r="P36" s="34">
        <f>P35-0.9</f>
        <v>24.3</v>
      </c>
      <c r="Q36" s="34">
        <f t="shared" si="4"/>
        <v>17.009999999999998</v>
      </c>
      <c r="R36" s="17" t="s">
        <v>21</v>
      </c>
      <c r="S36" s="34">
        <f>S35-0.9</f>
        <v>30.3</v>
      </c>
      <c r="T36" s="34">
        <f t="shared" si="5"/>
        <v>21.21</v>
      </c>
      <c r="U36" s="17" t="s">
        <v>22</v>
      </c>
      <c r="V36" s="34">
        <f>V35-0.9</f>
        <v>39.300000000000004</v>
      </c>
      <c r="W36" s="18">
        <f t="shared" si="6"/>
        <v>27.51</v>
      </c>
      <c r="X36" s="17" t="s">
        <v>23</v>
      </c>
      <c r="Y36" s="34">
        <f>Y35-0.9</f>
        <v>48.300000000000004</v>
      </c>
      <c r="Z36" s="18">
        <f t="shared" si="7"/>
        <v>33.81</v>
      </c>
      <c r="AA36" s="17" t="s">
        <v>24</v>
      </c>
      <c r="AB36" s="34">
        <f>AB35-0.9</f>
        <v>57.300000000000004</v>
      </c>
      <c r="AC36" s="18">
        <f t="shared" si="8"/>
        <v>40.11</v>
      </c>
      <c r="AD36" s="17" t="s">
        <v>25</v>
      </c>
      <c r="AE36" s="34">
        <f>AE35-0.9</f>
        <v>67.3</v>
      </c>
      <c r="AF36" s="18">
        <f t="shared" si="9"/>
        <v>47.109999999999992</v>
      </c>
      <c r="AG36" s="17" t="s">
        <v>26</v>
      </c>
      <c r="AH36" s="34">
        <f>AH35-0.9</f>
        <v>82.3</v>
      </c>
      <c r="AI36" s="18">
        <f t="shared" si="10"/>
        <v>57.609999999999992</v>
      </c>
      <c r="AJ36" s="17" t="s">
        <v>27</v>
      </c>
      <c r="AK36" s="34">
        <f>AK35-0.9</f>
        <v>97.3</v>
      </c>
      <c r="AL36" s="18">
        <f t="shared" si="11"/>
        <v>68.11</v>
      </c>
      <c r="AM36" s="17" t="s">
        <v>28</v>
      </c>
      <c r="AN36" s="34">
        <f>AN35-0.9</f>
        <v>112.3</v>
      </c>
      <c r="AO36" s="18">
        <f t="shared" si="12"/>
        <v>78.61</v>
      </c>
      <c r="AP36" s="17" t="s">
        <v>29</v>
      </c>
      <c r="AQ36" s="34">
        <f>AQ35-0.9</f>
        <v>132.29999999999998</v>
      </c>
      <c r="AR36" s="18">
        <f t="shared" si="13"/>
        <v>92.609999999999985</v>
      </c>
      <c r="AS36" s="17" t="s">
        <v>30</v>
      </c>
      <c r="AT36" s="34">
        <f>AT35-0.9</f>
        <v>182.29999999999998</v>
      </c>
      <c r="AU36" s="18">
        <f t="shared" si="14"/>
        <v>127.60999999999999</v>
      </c>
      <c r="AV36" s="17" t="s">
        <v>31</v>
      </c>
      <c r="AW36" s="34">
        <f>AW35-0.9</f>
        <v>237.29999999999998</v>
      </c>
      <c r="AX36" s="18">
        <f t="shared" si="15"/>
        <v>166.10999999999999</v>
      </c>
      <c r="AY36" s="17" t="s">
        <v>32</v>
      </c>
      <c r="AZ36" s="34">
        <f>AZ35-0.9</f>
        <v>317.3</v>
      </c>
      <c r="BA36" s="18">
        <f t="shared" si="16"/>
        <v>222.10999999999999</v>
      </c>
      <c r="BB36" s="17" t="s">
        <v>33</v>
      </c>
      <c r="BC36" s="34">
        <f>BC35-0.9</f>
        <v>437.3</v>
      </c>
      <c r="BD36" s="18">
        <f t="shared" si="17"/>
        <v>306.11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49999999999999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2.2049999999999996</v>
      </c>
      <c r="F37" s="17" t="s">
        <v>17</v>
      </c>
      <c r="G37" s="34">
        <f>G36-0.45</f>
        <v>5.85</v>
      </c>
      <c r="H37" s="34">
        <f t="shared" si="1"/>
        <v>4.0949999999999998</v>
      </c>
      <c r="I37" s="17" t="s">
        <v>18</v>
      </c>
      <c r="J37" s="34">
        <f>J36-0.45</f>
        <v>11.85</v>
      </c>
      <c r="K37" s="34">
        <f t="shared" si="2"/>
        <v>8.2949999999999999</v>
      </c>
      <c r="L37" s="17" t="s">
        <v>19</v>
      </c>
      <c r="M37" s="34">
        <f>M36-0.45</f>
        <v>17.850000000000001</v>
      </c>
      <c r="N37" s="34">
        <f t="shared" si="3"/>
        <v>12.495000000000001</v>
      </c>
      <c r="O37" s="17" t="s">
        <v>20</v>
      </c>
      <c r="P37" s="34">
        <f>P36-0.45</f>
        <v>23.85</v>
      </c>
      <c r="Q37" s="34">
        <f t="shared" si="4"/>
        <v>16.695</v>
      </c>
      <c r="R37" s="17" t="s">
        <v>21</v>
      </c>
      <c r="S37" s="34">
        <f>S36-0.45</f>
        <v>29.85</v>
      </c>
      <c r="T37" s="34">
        <f t="shared" si="5"/>
        <v>20.895</v>
      </c>
      <c r="U37" s="17" t="s">
        <v>22</v>
      </c>
      <c r="V37" s="34">
        <f>V36-0.45</f>
        <v>38.85</v>
      </c>
      <c r="W37" s="18">
        <f t="shared" si="6"/>
        <v>27.195</v>
      </c>
      <c r="X37" s="17" t="s">
        <v>23</v>
      </c>
      <c r="Y37" s="34">
        <f>Y36-0.45</f>
        <v>47.85</v>
      </c>
      <c r="Z37" s="18">
        <f t="shared" si="7"/>
        <v>33.494999999999997</v>
      </c>
      <c r="AA37" s="17" t="s">
        <v>24</v>
      </c>
      <c r="AB37" s="34">
        <f>AB36-0.45</f>
        <v>56.85</v>
      </c>
      <c r="AC37" s="18">
        <f t="shared" si="8"/>
        <v>39.795000000000002</v>
      </c>
      <c r="AD37" s="17" t="s">
        <v>25</v>
      </c>
      <c r="AE37" s="34">
        <f>AE36-0.45</f>
        <v>66.849999999999994</v>
      </c>
      <c r="AF37" s="18">
        <f t="shared" si="9"/>
        <v>46.794999999999995</v>
      </c>
      <c r="AG37" s="17" t="s">
        <v>26</v>
      </c>
      <c r="AH37" s="34">
        <f>AH36-0.45</f>
        <v>81.849999999999994</v>
      </c>
      <c r="AI37" s="18">
        <f t="shared" si="10"/>
        <v>57.294999999999995</v>
      </c>
      <c r="AJ37" s="17" t="s">
        <v>27</v>
      </c>
      <c r="AK37" s="34">
        <f>AK36-0.45</f>
        <v>96.85</v>
      </c>
      <c r="AL37" s="18">
        <f t="shared" si="11"/>
        <v>67.794999999999987</v>
      </c>
      <c r="AM37" s="17" t="s">
        <v>28</v>
      </c>
      <c r="AN37" s="34">
        <f>AN36-0.45</f>
        <v>111.85</v>
      </c>
      <c r="AO37" s="18">
        <f t="shared" si="12"/>
        <v>78.294999999999987</v>
      </c>
      <c r="AP37" s="17" t="s">
        <v>29</v>
      </c>
      <c r="AQ37" s="34">
        <f>AQ36-0.45</f>
        <v>131.85</v>
      </c>
      <c r="AR37" s="18">
        <f t="shared" si="13"/>
        <v>92.294999999999987</v>
      </c>
      <c r="AS37" s="17" t="s">
        <v>30</v>
      </c>
      <c r="AT37" s="34">
        <f>AT36-0.45</f>
        <v>181.85</v>
      </c>
      <c r="AU37" s="18">
        <f t="shared" si="14"/>
        <v>127.29499999999999</v>
      </c>
      <c r="AV37" s="17" t="s">
        <v>31</v>
      </c>
      <c r="AW37" s="34">
        <f>AW36-0.45</f>
        <v>236.85</v>
      </c>
      <c r="AX37" s="18">
        <f t="shared" si="15"/>
        <v>165.79499999999999</v>
      </c>
      <c r="AY37" s="17" t="s">
        <v>32</v>
      </c>
      <c r="AZ37" s="34">
        <f>AZ36-0.45</f>
        <v>316.85000000000002</v>
      </c>
      <c r="BA37" s="18">
        <f t="shared" si="16"/>
        <v>221.79500000000002</v>
      </c>
      <c r="BB37" s="17" t="s">
        <v>33</v>
      </c>
      <c r="BC37" s="34">
        <f>BC36-0.45</f>
        <v>436.85</v>
      </c>
      <c r="BD37" s="18">
        <f t="shared" si="17"/>
        <v>305.79500000000002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49999999999999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1.8899999999999997</v>
      </c>
      <c r="F38" s="17" t="s">
        <v>17</v>
      </c>
      <c r="G38" s="34">
        <f t="shared" ref="G38:G39" si="154">G37-0.45</f>
        <v>5.3999999999999995</v>
      </c>
      <c r="H38" s="34">
        <f t="shared" si="1"/>
        <v>3.7799999999999994</v>
      </c>
      <c r="I38" s="17" t="s">
        <v>18</v>
      </c>
      <c r="J38" s="34">
        <f t="shared" ref="J38:J39" si="155">J37-0.45</f>
        <v>11.4</v>
      </c>
      <c r="K38" s="34">
        <f t="shared" si="2"/>
        <v>7.9799999999999995</v>
      </c>
      <c r="L38" s="17" t="s">
        <v>19</v>
      </c>
      <c r="M38" s="34">
        <f t="shared" ref="M38:M39" si="156">M37-0.45</f>
        <v>17.400000000000002</v>
      </c>
      <c r="N38" s="34">
        <f t="shared" si="3"/>
        <v>12.180000000000001</v>
      </c>
      <c r="O38" s="17" t="s">
        <v>20</v>
      </c>
      <c r="P38" s="34">
        <f t="shared" ref="P38:P39" si="157">P37-0.45</f>
        <v>23.400000000000002</v>
      </c>
      <c r="Q38" s="34">
        <f t="shared" si="4"/>
        <v>16.38</v>
      </c>
      <c r="R38" s="17" t="s">
        <v>21</v>
      </c>
      <c r="S38" s="34">
        <f t="shared" ref="S38:S39" si="158">S37-0.45</f>
        <v>29.400000000000002</v>
      </c>
      <c r="T38" s="34">
        <f t="shared" si="5"/>
        <v>20.580000000000002</v>
      </c>
      <c r="U38" s="17" t="s">
        <v>22</v>
      </c>
      <c r="V38" s="34">
        <f t="shared" ref="V38:V39" si="159">V37-0.45</f>
        <v>38.4</v>
      </c>
      <c r="W38" s="18">
        <f t="shared" si="6"/>
        <v>26.88</v>
      </c>
      <c r="X38" s="17" t="s">
        <v>23</v>
      </c>
      <c r="Y38" s="34">
        <f t="shared" ref="Y38:Y39" si="160">Y37-0.45</f>
        <v>47.4</v>
      </c>
      <c r="Z38" s="18">
        <f t="shared" si="7"/>
        <v>33.18</v>
      </c>
      <c r="AA38" s="17" t="s">
        <v>24</v>
      </c>
      <c r="AB38" s="34">
        <f t="shared" ref="AB38:AB39" si="161">AB37-0.45</f>
        <v>56.4</v>
      </c>
      <c r="AC38" s="18">
        <f t="shared" si="8"/>
        <v>39.479999999999997</v>
      </c>
      <c r="AD38" s="17" t="s">
        <v>25</v>
      </c>
      <c r="AE38" s="34">
        <f t="shared" ref="AE38:AE39" si="162">AE37-0.45</f>
        <v>66.399999999999991</v>
      </c>
      <c r="AF38" s="18">
        <f t="shared" si="9"/>
        <v>46.47999999999999</v>
      </c>
      <c r="AG38" s="17" t="s">
        <v>26</v>
      </c>
      <c r="AH38" s="34">
        <f t="shared" ref="AH38:AH39" si="163">AH37-0.45</f>
        <v>81.399999999999991</v>
      </c>
      <c r="AI38" s="18">
        <f t="shared" si="10"/>
        <v>56.97999999999999</v>
      </c>
      <c r="AJ38" s="17" t="s">
        <v>27</v>
      </c>
      <c r="AK38" s="34">
        <f t="shared" ref="AK38:AK39" si="164">AK37-0.45</f>
        <v>96.399999999999991</v>
      </c>
      <c r="AL38" s="18">
        <f t="shared" si="11"/>
        <v>67.47999999999999</v>
      </c>
      <c r="AM38" s="17" t="s">
        <v>28</v>
      </c>
      <c r="AN38" s="34">
        <f t="shared" ref="AN38:AN39" si="165">AN37-0.45</f>
        <v>111.39999999999999</v>
      </c>
      <c r="AO38" s="18">
        <f t="shared" si="12"/>
        <v>77.97999999999999</v>
      </c>
      <c r="AP38" s="17" t="s">
        <v>29</v>
      </c>
      <c r="AQ38" s="34">
        <f t="shared" ref="AQ38:AQ39" si="166">AQ37-0.45</f>
        <v>131.4</v>
      </c>
      <c r="AR38" s="18">
        <f t="shared" si="13"/>
        <v>91.98</v>
      </c>
      <c r="AS38" s="17" t="s">
        <v>30</v>
      </c>
      <c r="AT38" s="34">
        <f t="shared" ref="AT38:AT39" si="167">AT37-0.45</f>
        <v>181.4</v>
      </c>
      <c r="AU38" s="18">
        <f t="shared" si="14"/>
        <v>126.97999999999999</v>
      </c>
      <c r="AV38" s="17" t="s">
        <v>31</v>
      </c>
      <c r="AW38" s="34">
        <f t="shared" ref="AW38:AW39" si="168">AW37-0.45</f>
        <v>236.4</v>
      </c>
      <c r="AX38" s="18">
        <f t="shared" si="15"/>
        <v>165.48</v>
      </c>
      <c r="AY38" s="17" t="s">
        <v>32</v>
      </c>
      <c r="AZ38" s="34">
        <f t="shared" ref="AZ38:AZ39" si="169">AZ37-0.45</f>
        <v>316.40000000000003</v>
      </c>
      <c r="BA38" s="18">
        <f t="shared" si="16"/>
        <v>221.48000000000002</v>
      </c>
      <c r="BB38" s="17" t="s">
        <v>33</v>
      </c>
      <c r="BC38" s="34">
        <f t="shared" ref="BC38:BC39" si="170">BC37-0.45</f>
        <v>436.40000000000003</v>
      </c>
      <c r="BD38" s="18">
        <f t="shared" si="17"/>
        <v>305.48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49999999999999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1.5749999999999995</v>
      </c>
      <c r="F39" s="17" t="s">
        <v>17</v>
      </c>
      <c r="G39" s="34">
        <f t="shared" si="154"/>
        <v>4.9499999999999993</v>
      </c>
      <c r="H39" s="34">
        <f t="shared" si="1"/>
        <v>3.4649999999999994</v>
      </c>
      <c r="I39" s="17" t="s">
        <v>18</v>
      </c>
      <c r="J39" s="34">
        <f t="shared" si="155"/>
        <v>10.950000000000001</v>
      </c>
      <c r="K39" s="34">
        <f t="shared" si="2"/>
        <v>7.665</v>
      </c>
      <c r="L39" s="17" t="s">
        <v>19</v>
      </c>
      <c r="M39" s="34">
        <f t="shared" si="156"/>
        <v>16.950000000000003</v>
      </c>
      <c r="N39" s="34">
        <f t="shared" si="3"/>
        <v>11.865000000000002</v>
      </c>
      <c r="O39" s="17" t="s">
        <v>20</v>
      </c>
      <c r="P39" s="34">
        <f t="shared" si="157"/>
        <v>22.950000000000003</v>
      </c>
      <c r="Q39" s="34">
        <f t="shared" si="4"/>
        <v>16.065000000000001</v>
      </c>
      <c r="R39" s="17" t="s">
        <v>21</v>
      </c>
      <c r="S39" s="34">
        <f t="shared" si="158"/>
        <v>28.950000000000003</v>
      </c>
      <c r="T39" s="34">
        <f t="shared" si="5"/>
        <v>20.265000000000001</v>
      </c>
      <c r="U39" s="17" t="s">
        <v>22</v>
      </c>
      <c r="V39" s="34">
        <f t="shared" si="159"/>
        <v>37.949999999999996</v>
      </c>
      <c r="W39" s="18">
        <f t="shared" si="6"/>
        <v>26.564999999999994</v>
      </c>
      <c r="X39" s="17" t="s">
        <v>23</v>
      </c>
      <c r="Y39" s="34">
        <f t="shared" si="160"/>
        <v>46.949999999999996</v>
      </c>
      <c r="Z39" s="18">
        <f t="shared" si="7"/>
        <v>32.864999999999995</v>
      </c>
      <c r="AA39" s="17" t="s">
        <v>24</v>
      </c>
      <c r="AB39" s="34">
        <f t="shared" si="161"/>
        <v>55.949999999999996</v>
      </c>
      <c r="AC39" s="18">
        <f t="shared" si="8"/>
        <v>39.164999999999992</v>
      </c>
      <c r="AD39" s="17" t="s">
        <v>25</v>
      </c>
      <c r="AE39" s="34">
        <f t="shared" si="162"/>
        <v>65.949999999999989</v>
      </c>
      <c r="AF39" s="18">
        <f t="shared" si="9"/>
        <v>46.164999999999992</v>
      </c>
      <c r="AG39" s="17" t="s">
        <v>26</v>
      </c>
      <c r="AH39" s="34">
        <f t="shared" si="163"/>
        <v>80.949999999999989</v>
      </c>
      <c r="AI39" s="18">
        <f t="shared" si="10"/>
        <v>56.664999999999985</v>
      </c>
      <c r="AJ39" s="17" t="s">
        <v>27</v>
      </c>
      <c r="AK39" s="34">
        <f t="shared" si="164"/>
        <v>95.949999999999989</v>
      </c>
      <c r="AL39" s="18">
        <f t="shared" si="11"/>
        <v>67.164999999999992</v>
      </c>
      <c r="AM39" s="17" t="s">
        <v>28</v>
      </c>
      <c r="AN39" s="34">
        <f t="shared" si="165"/>
        <v>110.94999999999999</v>
      </c>
      <c r="AO39" s="18">
        <f t="shared" si="12"/>
        <v>77.664999999999992</v>
      </c>
      <c r="AP39" s="17" t="s">
        <v>29</v>
      </c>
      <c r="AQ39" s="34">
        <f t="shared" si="166"/>
        <v>130.95000000000002</v>
      </c>
      <c r="AR39" s="18">
        <f t="shared" si="13"/>
        <v>91.665000000000006</v>
      </c>
      <c r="AS39" s="17" t="s">
        <v>30</v>
      </c>
      <c r="AT39" s="34">
        <f t="shared" si="167"/>
        <v>180.95000000000002</v>
      </c>
      <c r="AU39" s="18">
        <f t="shared" si="14"/>
        <v>126.66500000000001</v>
      </c>
      <c r="AV39" s="17" t="s">
        <v>31</v>
      </c>
      <c r="AW39" s="34">
        <f t="shared" si="168"/>
        <v>235.95000000000002</v>
      </c>
      <c r="AX39" s="18">
        <f t="shared" si="15"/>
        <v>165.16499999999999</v>
      </c>
      <c r="AY39" s="17" t="s">
        <v>32</v>
      </c>
      <c r="AZ39" s="34">
        <f t="shared" si="169"/>
        <v>315.95000000000005</v>
      </c>
      <c r="BA39" s="18">
        <f t="shared" si="16"/>
        <v>221.16500000000002</v>
      </c>
      <c r="BB39" s="17" t="s">
        <v>33</v>
      </c>
      <c r="BC39" s="34">
        <f t="shared" si="170"/>
        <v>435.95000000000005</v>
      </c>
      <c r="BD39" s="18">
        <f t="shared" si="17"/>
        <v>305.16500000000002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49999999999999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3.15</v>
      </c>
      <c r="F40" s="38" t="s">
        <v>18</v>
      </c>
      <c r="G40" s="39">
        <v>10.5</v>
      </c>
      <c r="H40" s="40">
        <f t="shared" si="1"/>
        <v>7.35</v>
      </c>
      <c r="I40" s="38" t="s">
        <v>19</v>
      </c>
      <c r="J40" s="39">
        <v>16.5</v>
      </c>
      <c r="K40" s="40">
        <f t="shared" si="2"/>
        <v>11.549999999999999</v>
      </c>
      <c r="L40" s="38" t="s">
        <v>20</v>
      </c>
      <c r="M40" s="39">
        <v>22.5</v>
      </c>
      <c r="N40" s="40">
        <f t="shared" si="3"/>
        <v>15.749999999999998</v>
      </c>
      <c r="O40" s="38" t="s">
        <v>21</v>
      </c>
      <c r="P40" s="39">
        <v>28.5</v>
      </c>
      <c r="Q40" s="40">
        <f t="shared" si="4"/>
        <v>19.95</v>
      </c>
      <c r="R40" s="38" t="s">
        <v>22</v>
      </c>
      <c r="S40" s="39">
        <v>37.5</v>
      </c>
      <c r="T40" s="40">
        <f t="shared" si="5"/>
        <v>26.25</v>
      </c>
      <c r="U40" s="38" t="s">
        <v>23</v>
      </c>
      <c r="V40" s="39">
        <v>46.5</v>
      </c>
      <c r="W40" s="40">
        <f t="shared" si="6"/>
        <v>32.549999999999997</v>
      </c>
      <c r="X40" s="38" t="s">
        <v>24</v>
      </c>
      <c r="Y40" s="39">
        <v>55.5</v>
      </c>
      <c r="Z40" s="40">
        <f t="shared" si="7"/>
        <v>38.849999999999994</v>
      </c>
      <c r="AA40" s="38" t="s">
        <v>25</v>
      </c>
      <c r="AB40" s="39">
        <v>65.5</v>
      </c>
      <c r="AC40" s="40">
        <f t="shared" si="8"/>
        <v>45.849999999999994</v>
      </c>
      <c r="AD40" s="38" t="s">
        <v>26</v>
      </c>
      <c r="AE40" s="39">
        <v>80.5</v>
      </c>
      <c r="AF40" s="40">
        <f t="shared" si="9"/>
        <v>56.349999999999994</v>
      </c>
      <c r="AG40" s="38" t="s">
        <v>27</v>
      </c>
      <c r="AH40" s="39">
        <v>95.5</v>
      </c>
      <c r="AI40" s="40">
        <f t="shared" si="10"/>
        <v>66.849999999999994</v>
      </c>
      <c r="AJ40" s="38" t="s">
        <v>28</v>
      </c>
      <c r="AK40" s="39">
        <v>110.5</v>
      </c>
      <c r="AL40" s="40">
        <f t="shared" si="11"/>
        <v>77.349999999999994</v>
      </c>
      <c r="AM40" s="38" t="s">
        <v>29</v>
      </c>
      <c r="AN40" s="39">
        <v>130.5</v>
      </c>
      <c r="AO40" s="40">
        <f t="shared" si="12"/>
        <v>91.35</v>
      </c>
      <c r="AP40" s="38" t="s">
        <v>30</v>
      </c>
      <c r="AQ40" s="39">
        <v>180.5</v>
      </c>
      <c r="AR40" s="40">
        <f t="shared" si="13"/>
        <v>126.35</v>
      </c>
      <c r="AS40" s="38" t="s">
        <v>31</v>
      </c>
      <c r="AT40" s="39">
        <v>235.5</v>
      </c>
      <c r="AU40" s="40">
        <f t="shared" si="14"/>
        <v>164.85</v>
      </c>
      <c r="AV40" s="38" t="s">
        <v>32</v>
      </c>
      <c r="AW40" s="39">
        <v>315.5</v>
      </c>
      <c r="AX40" s="40">
        <f t="shared" si="15"/>
        <v>220.85</v>
      </c>
      <c r="AY40" s="38" t="s">
        <v>33</v>
      </c>
      <c r="AZ40" s="39">
        <v>433.5</v>
      </c>
      <c r="BA40" s="40">
        <f t="shared" si="16"/>
        <v>303.45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49999999999999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2.52</v>
      </c>
      <c r="F41" s="38" t="s">
        <v>18</v>
      </c>
      <c r="G41" s="34">
        <f>G40-0.9</f>
        <v>9.6</v>
      </c>
      <c r="H41" s="39">
        <f t="shared" si="1"/>
        <v>6.72</v>
      </c>
      <c r="I41" s="38" t="s">
        <v>19</v>
      </c>
      <c r="J41" s="34">
        <f>J40-0.9</f>
        <v>15.6</v>
      </c>
      <c r="K41" s="39">
        <f t="shared" si="2"/>
        <v>10.92</v>
      </c>
      <c r="L41" s="38" t="s">
        <v>20</v>
      </c>
      <c r="M41" s="34">
        <f>M40-0.9</f>
        <v>21.6</v>
      </c>
      <c r="N41" s="39">
        <f t="shared" si="3"/>
        <v>15.12</v>
      </c>
      <c r="O41" s="38" t="s">
        <v>21</v>
      </c>
      <c r="P41" s="34">
        <f>P40-0.9</f>
        <v>27.6</v>
      </c>
      <c r="Q41" s="39">
        <f t="shared" si="4"/>
        <v>19.32</v>
      </c>
      <c r="R41" s="38" t="s">
        <v>22</v>
      </c>
      <c r="S41" s="34">
        <f>S40-0.9</f>
        <v>36.6</v>
      </c>
      <c r="T41" s="39">
        <f t="shared" si="5"/>
        <v>25.62</v>
      </c>
      <c r="U41" s="38" t="s">
        <v>23</v>
      </c>
      <c r="V41" s="34">
        <f>V40-0.9</f>
        <v>45.6</v>
      </c>
      <c r="W41" s="40">
        <f t="shared" si="6"/>
        <v>31.919999999999998</v>
      </c>
      <c r="X41" s="38" t="s">
        <v>24</v>
      </c>
      <c r="Y41" s="34">
        <f>Y40-0.9</f>
        <v>54.6</v>
      </c>
      <c r="Z41" s="40">
        <f t="shared" si="7"/>
        <v>38.22</v>
      </c>
      <c r="AA41" s="38" t="s">
        <v>25</v>
      </c>
      <c r="AB41" s="34">
        <f>AB40-0.9</f>
        <v>64.599999999999994</v>
      </c>
      <c r="AC41" s="40">
        <f t="shared" si="8"/>
        <v>45.219999999999992</v>
      </c>
      <c r="AD41" s="38" t="s">
        <v>26</v>
      </c>
      <c r="AE41" s="34">
        <f>AE40-0.9</f>
        <v>79.599999999999994</v>
      </c>
      <c r="AF41" s="40">
        <f t="shared" si="9"/>
        <v>55.719999999999992</v>
      </c>
      <c r="AG41" s="38" t="s">
        <v>27</v>
      </c>
      <c r="AH41" s="34">
        <f>AH40-0.9</f>
        <v>94.6</v>
      </c>
      <c r="AI41" s="40">
        <f t="shared" si="10"/>
        <v>66.22</v>
      </c>
      <c r="AJ41" s="38" t="s">
        <v>28</v>
      </c>
      <c r="AK41" s="34">
        <f>AK40-0.9</f>
        <v>109.6</v>
      </c>
      <c r="AL41" s="40">
        <f t="shared" si="11"/>
        <v>76.719999999999985</v>
      </c>
      <c r="AM41" s="38" t="s">
        <v>29</v>
      </c>
      <c r="AN41" s="34">
        <f>AN40-0.9</f>
        <v>129.6</v>
      </c>
      <c r="AO41" s="40">
        <f t="shared" si="12"/>
        <v>90.719999999999985</v>
      </c>
      <c r="AP41" s="38" t="s">
        <v>30</v>
      </c>
      <c r="AQ41" s="34">
        <f>AQ40-0.9</f>
        <v>179.6</v>
      </c>
      <c r="AR41" s="40">
        <f t="shared" si="13"/>
        <v>125.71999999999998</v>
      </c>
      <c r="AS41" s="38" t="s">
        <v>31</v>
      </c>
      <c r="AT41" s="34">
        <f>AT40-0.9</f>
        <v>234.6</v>
      </c>
      <c r="AU41" s="40">
        <f t="shared" si="14"/>
        <v>164.22</v>
      </c>
      <c r="AV41" s="38" t="s">
        <v>32</v>
      </c>
      <c r="AW41" s="34">
        <f>AW40-0.9</f>
        <v>314.60000000000002</v>
      </c>
      <c r="AX41" s="40">
        <f t="shared" si="15"/>
        <v>220.22</v>
      </c>
      <c r="AY41" s="38" t="s">
        <v>33</v>
      </c>
      <c r="AZ41" s="34">
        <f>AZ40-0.9</f>
        <v>432.6</v>
      </c>
      <c r="BA41" s="40">
        <f t="shared" si="16"/>
        <v>302.82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49999999999999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2.2049999999999996</v>
      </c>
      <c r="F42" s="38" t="s">
        <v>18</v>
      </c>
      <c r="G42" s="34">
        <f>G41-0.45</f>
        <v>9.15</v>
      </c>
      <c r="H42" s="39">
        <f t="shared" si="1"/>
        <v>6.4050000000000002</v>
      </c>
      <c r="I42" s="38" t="s">
        <v>19</v>
      </c>
      <c r="J42" s="34">
        <f>J41-0.45</f>
        <v>15.15</v>
      </c>
      <c r="K42" s="39">
        <f t="shared" si="2"/>
        <v>10.605</v>
      </c>
      <c r="L42" s="38" t="s">
        <v>20</v>
      </c>
      <c r="M42" s="34">
        <f>M41-0.45</f>
        <v>21.150000000000002</v>
      </c>
      <c r="N42" s="39">
        <f t="shared" si="3"/>
        <v>14.805</v>
      </c>
      <c r="O42" s="38" t="s">
        <v>21</v>
      </c>
      <c r="P42" s="34">
        <f>P41-0.45</f>
        <v>27.150000000000002</v>
      </c>
      <c r="Q42" s="39">
        <f t="shared" si="4"/>
        <v>19.004999999999999</v>
      </c>
      <c r="R42" s="38" t="s">
        <v>22</v>
      </c>
      <c r="S42" s="34">
        <f>S41-0.45</f>
        <v>36.15</v>
      </c>
      <c r="T42" s="39">
        <f t="shared" si="5"/>
        <v>25.304999999999996</v>
      </c>
      <c r="U42" s="38" t="s">
        <v>23</v>
      </c>
      <c r="V42" s="34">
        <f>V41-0.45</f>
        <v>45.15</v>
      </c>
      <c r="W42" s="40">
        <f t="shared" si="6"/>
        <v>31.604999999999997</v>
      </c>
      <c r="X42" s="38" t="s">
        <v>24</v>
      </c>
      <c r="Y42" s="34">
        <f>Y41-0.45</f>
        <v>54.15</v>
      </c>
      <c r="Z42" s="40">
        <f t="shared" si="7"/>
        <v>37.904999999999994</v>
      </c>
      <c r="AA42" s="38" t="s">
        <v>25</v>
      </c>
      <c r="AB42" s="34">
        <f>AB41-0.45</f>
        <v>64.149999999999991</v>
      </c>
      <c r="AC42" s="40">
        <f t="shared" si="8"/>
        <v>44.904999999999994</v>
      </c>
      <c r="AD42" s="38" t="s">
        <v>26</v>
      </c>
      <c r="AE42" s="34">
        <f>AE41-0.45</f>
        <v>79.149999999999991</v>
      </c>
      <c r="AF42" s="40">
        <f t="shared" si="9"/>
        <v>55.404999999999994</v>
      </c>
      <c r="AG42" s="38" t="s">
        <v>27</v>
      </c>
      <c r="AH42" s="34">
        <f>AH41-0.45</f>
        <v>94.149999999999991</v>
      </c>
      <c r="AI42" s="40">
        <f t="shared" si="10"/>
        <v>65.904999999999987</v>
      </c>
      <c r="AJ42" s="38" t="s">
        <v>28</v>
      </c>
      <c r="AK42" s="34">
        <f>AK41-0.45</f>
        <v>109.14999999999999</v>
      </c>
      <c r="AL42" s="40">
        <f t="shared" si="11"/>
        <v>76.404999999999987</v>
      </c>
      <c r="AM42" s="38" t="s">
        <v>29</v>
      </c>
      <c r="AN42" s="34">
        <f>AN41-0.45</f>
        <v>129.15</v>
      </c>
      <c r="AO42" s="40">
        <f t="shared" si="12"/>
        <v>90.405000000000001</v>
      </c>
      <c r="AP42" s="38" t="s">
        <v>30</v>
      </c>
      <c r="AQ42" s="34">
        <f>AQ41-0.45</f>
        <v>179.15</v>
      </c>
      <c r="AR42" s="40">
        <f t="shared" si="13"/>
        <v>125.405</v>
      </c>
      <c r="AS42" s="38" t="s">
        <v>31</v>
      </c>
      <c r="AT42" s="34">
        <f>AT41-0.45</f>
        <v>234.15</v>
      </c>
      <c r="AU42" s="40">
        <f t="shared" si="14"/>
        <v>163.905</v>
      </c>
      <c r="AV42" s="38" t="s">
        <v>32</v>
      </c>
      <c r="AW42" s="34">
        <f>AW41-0.45</f>
        <v>314.15000000000003</v>
      </c>
      <c r="AX42" s="40">
        <f t="shared" si="15"/>
        <v>219.905</v>
      </c>
      <c r="AY42" s="38" t="s">
        <v>33</v>
      </c>
      <c r="AZ42" s="34">
        <f>AZ41-0.45</f>
        <v>432.15000000000003</v>
      </c>
      <c r="BA42" s="40">
        <f t="shared" si="16"/>
        <v>302.505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49999999999999" customHeight="1" x14ac:dyDescent="0.3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1.8899999999999997</v>
      </c>
      <c r="F43" s="38" t="s">
        <v>18</v>
      </c>
      <c r="G43" s="34">
        <f t="shared" ref="G43:G44" si="172">G42-0.45</f>
        <v>8.7000000000000011</v>
      </c>
      <c r="H43" s="39">
        <f t="shared" si="1"/>
        <v>6.0900000000000007</v>
      </c>
      <c r="I43" s="38" t="s">
        <v>19</v>
      </c>
      <c r="J43" s="34">
        <f t="shared" ref="J43:J44" si="173">J42-0.45</f>
        <v>14.700000000000001</v>
      </c>
      <c r="K43" s="39">
        <f t="shared" si="2"/>
        <v>10.290000000000001</v>
      </c>
      <c r="L43" s="38" t="s">
        <v>20</v>
      </c>
      <c r="M43" s="34">
        <f t="shared" ref="M43:M44" si="174">M42-0.45</f>
        <v>20.700000000000003</v>
      </c>
      <c r="N43" s="39">
        <f t="shared" si="3"/>
        <v>14.49</v>
      </c>
      <c r="O43" s="38" t="s">
        <v>21</v>
      </c>
      <c r="P43" s="34">
        <f t="shared" ref="P43:P44" si="175">P42-0.45</f>
        <v>26.700000000000003</v>
      </c>
      <c r="Q43" s="39">
        <f t="shared" si="4"/>
        <v>18.690000000000001</v>
      </c>
      <c r="R43" s="38" t="s">
        <v>22</v>
      </c>
      <c r="S43" s="34">
        <f t="shared" ref="S43:S44" si="176">S42-0.45</f>
        <v>35.699999999999996</v>
      </c>
      <c r="T43" s="39">
        <f t="shared" si="5"/>
        <v>24.989999999999995</v>
      </c>
      <c r="U43" s="38" t="s">
        <v>23</v>
      </c>
      <c r="V43" s="34">
        <f t="shared" ref="V43:V44" si="177">V42-0.45</f>
        <v>44.699999999999996</v>
      </c>
      <c r="W43" s="40">
        <f t="shared" si="6"/>
        <v>31.289999999999996</v>
      </c>
      <c r="X43" s="38" t="s">
        <v>24</v>
      </c>
      <c r="Y43" s="34">
        <f t="shared" ref="Y43:Y44" si="178">Y42-0.45</f>
        <v>53.699999999999996</v>
      </c>
      <c r="Z43" s="40">
        <f t="shared" si="7"/>
        <v>37.589999999999996</v>
      </c>
      <c r="AA43" s="38" t="s">
        <v>25</v>
      </c>
      <c r="AB43" s="34">
        <f t="shared" ref="AB43:AB44" si="179">AB42-0.45</f>
        <v>63.699999999999989</v>
      </c>
      <c r="AC43" s="40">
        <f t="shared" si="8"/>
        <v>44.589999999999989</v>
      </c>
      <c r="AD43" s="38" t="s">
        <v>26</v>
      </c>
      <c r="AE43" s="34">
        <f t="shared" ref="AE43:AE44" si="180">AE42-0.45</f>
        <v>78.699999999999989</v>
      </c>
      <c r="AF43" s="40">
        <f t="shared" si="9"/>
        <v>55.089999999999989</v>
      </c>
      <c r="AG43" s="38" t="s">
        <v>27</v>
      </c>
      <c r="AH43" s="34">
        <f t="shared" ref="AH43:AH44" si="181">AH42-0.45</f>
        <v>93.699999999999989</v>
      </c>
      <c r="AI43" s="40">
        <f t="shared" si="10"/>
        <v>65.589999999999989</v>
      </c>
      <c r="AJ43" s="38" t="s">
        <v>28</v>
      </c>
      <c r="AK43" s="34">
        <f t="shared" ref="AK43:AK44" si="182">AK42-0.45</f>
        <v>108.69999999999999</v>
      </c>
      <c r="AL43" s="40">
        <f t="shared" si="11"/>
        <v>76.089999999999989</v>
      </c>
      <c r="AM43" s="38" t="s">
        <v>29</v>
      </c>
      <c r="AN43" s="34">
        <f t="shared" ref="AN43:AN44" si="183">AN42-0.45</f>
        <v>128.70000000000002</v>
      </c>
      <c r="AO43" s="40">
        <f t="shared" si="12"/>
        <v>90.09</v>
      </c>
      <c r="AP43" s="38" t="s">
        <v>30</v>
      </c>
      <c r="AQ43" s="34">
        <f t="shared" ref="AQ43:AQ44" si="184">AQ42-0.45</f>
        <v>178.70000000000002</v>
      </c>
      <c r="AR43" s="40">
        <f t="shared" si="13"/>
        <v>125.09</v>
      </c>
      <c r="AS43" s="38" t="s">
        <v>31</v>
      </c>
      <c r="AT43" s="34">
        <f t="shared" ref="AT43:AT44" si="185">AT42-0.45</f>
        <v>233.70000000000002</v>
      </c>
      <c r="AU43" s="40">
        <f t="shared" si="14"/>
        <v>163.59</v>
      </c>
      <c r="AV43" s="38" t="s">
        <v>32</v>
      </c>
      <c r="AW43" s="34">
        <f t="shared" ref="AW43:AW44" si="186">AW42-0.45</f>
        <v>313.70000000000005</v>
      </c>
      <c r="AX43" s="40">
        <f t="shared" si="15"/>
        <v>219.59000000000003</v>
      </c>
      <c r="AY43" s="38" t="s">
        <v>33</v>
      </c>
      <c r="AZ43" s="34">
        <f t="shared" ref="AZ43:AZ44" si="187">AZ42-0.45</f>
        <v>431.70000000000005</v>
      </c>
      <c r="BA43" s="40">
        <f t="shared" si="16"/>
        <v>302.19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49999999999999" customHeight="1" x14ac:dyDescent="0.3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1.5749999999999995</v>
      </c>
      <c r="F44" s="38" t="s">
        <v>18</v>
      </c>
      <c r="G44" s="34">
        <f t="shared" si="172"/>
        <v>8.2500000000000018</v>
      </c>
      <c r="H44" s="39">
        <f t="shared" si="1"/>
        <v>5.7750000000000012</v>
      </c>
      <c r="I44" s="38" t="s">
        <v>19</v>
      </c>
      <c r="J44" s="34">
        <f t="shared" si="173"/>
        <v>14.250000000000002</v>
      </c>
      <c r="K44" s="39">
        <f t="shared" si="2"/>
        <v>9.9750000000000014</v>
      </c>
      <c r="L44" s="38" t="s">
        <v>20</v>
      </c>
      <c r="M44" s="34">
        <f t="shared" si="174"/>
        <v>20.250000000000004</v>
      </c>
      <c r="N44" s="39">
        <f t="shared" si="3"/>
        <v>14.175000000000001</v>
      </c>
      <c r="O44" s="38" t="s">
        <v>21</v>
      </c>
      <c r="P44" s="34">
        <f t="shared" si="175"/>
        <v>26.250000000000004</v>
      </c>
      <c r="Q44" s="39">
        <f t="shared" si="4"/>
        <v>18.375</v>
      </c>
      <c r="R44" s="38" t="s">
        <v>22</v>
      </c>
      <c r="S44" s="34">
        <f t="shared" si="176"/>
        <v>35.249999999999993</v>
      </c>
      <c r="T44" s="39">
        <f t="shared" si="5"/>
        <v>24.674999999999994</v>
      </c>
      <c r="U44" s="38" t="s">
        <v>23</v>
      </c>
      <c r="V44" s="34">
        <f t="shared" si="177"/>
        <v>44.249999999999993</v>
      </c>
      <c r="W44" s="40">
        <f t="shared" si="6"/>
        <v>30.974999999999994</v>
      </c>
      <c r="X44" s="38" t="s">
        <v>24</v>
      </c>
      <c r="Y44" s="34">
        <f t="shared" si="178"/>
        <v>53.249999999999993</v>
      </c>
      <c r="Z44" s="40">
        <f t="shared" si="7"/>
        <v>37.274999999999991</v>
      </c>
      <c r="AA44" s="38" t="s">
        <v>25</v>
      </c>
      <c r="AB44" s="34">
        <f t="shared" si="179"/>
        <v>63.249999999999986</v>
      </c>
      <c r="AC44" s="40">
        <f t="shared" si="8"/>
        <v>44.274999999999984</v>
      </c>
      <c r="AD44" s="38" t="s">
        <v>26</v>
      </c>
      <c r="AE44" s="34">
        <f t="shared" si="180"/>
        <v>78.249999999999986</v>
      </c>
      <c r="AF44" s="40">
        <f t="shared" si="9"/>
        <v>54.774999999999984</v>
      </c>
      <c r="AG44" s="38" t="s">
        <v>27</v>
      </c>
      <c r="AH44" s="34">
        <f t="shared" si="181"/>
        <v>93.249999999999986</v>
      </c>
      <c r="AI44" s="40">
        <f t="shared" si="10"/>
        <v>65.274999999999991</v>
      </c>
      <c r="AJ44" s="38" t="s">
        <v>28</v>
      </c>
      <c r="AK44" s="34">
        <f t="shared" si="182"/>
        <v>108.24999999999999</v>
      </c>
      <c r="AL44" s="40">
        <f t="shared" si="11"/>
        <v>75.774999999999991</v>
      </c>
      <c r="AM44" s="38" t="s">
        <v>29</v>
      </c>
      <c r="AN44" s="34">
        <f t="shared" si="183"/>
        <v>128.25000000000003</v>
      </c>
      <c r="AO44" s="40">
        <f t="shared" si="12"/>
        <v>89.77500000000002</v>
      </c>
      <c r="AP44" s="38" t="s">
        <v>30</v>
      </c>
      <c r="AQ44" s="34">
        <f t="shared" si="184"/>
        <v>178.25000000000003</v>
      </c>
      <c r="AR44" s="40">
        <f t="shared" si="13"/>
        <v>124.77500000000001</v>
      </c>
      <c r="AS44" s="38" t="s">
        <v>31</v>
      </c>
      <c r="AT44" s="34">
        <f t="shared" si="185"/>
        <v>233.25000000000003</v>
      </c>
      <c r="AU44" s="40">
        <f t="shared" si="14"/>
        <v>163.27500000000001</v>
      </c>
      <c r="AV44" s="38" t="s">
        <v>32</v>
      </c>
      <c r="AW44" s="34">
        <f t="shared" si="186"/>
        <v>313.25000000000006</v>
      </c>
      <c r="AX44" s="40">
        <f t="shared" si="15"/>
        <v>219.27500000000003</v>
      </c>
      <c r="AY44" s="38" t="s">
        <v>33</v>
      </c>
      <c r="AZ44" s="34">
        <f t="shared" si="187"/>
        <v>431.25000000000006</v>
      </c>
      <c r="BA44" s="40">
        <f t="shared" si="16"/>
        <v>301.875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49999999999999" customHeight="1" x14ac:dyDescent="0.3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4.1999999999999993</v>
      </c>
      <c r="F45" s="17" t="s">
        <v>19</v>
      </c>
      <c r="G45" s="34">
        <v>12</v>
      </c>
      <c r="H45" s="18">
        <f t="shared" si="1"/>
        <v>8.3999999999999986</v>
      </c>
      <c r="I45" s="17" t="s">
        <v>20</v>
      </c>
      <c r="J45" s="34">
        <v>18</v>
      </c>
      <c r="K45" s="18">
        <f t="shared" si="2"/>
        <v>12.6</v>
      </c>
      <c r="L45" s="17" t="s">
        <v>21</v>
      </c>
      <c r="M45" s="34">
        <v>24</v>
      </c>
      <c r="N45" s="18">
        <f t="shared" si="3"/>
        <v>16.799999999999997</v>
      </c>
      <c r="O45" s="17" t="s">
        <v>22</v>
      </c>
      <c r="P45" s="34">
        <v>33</v>
      </c>
      <c r="Q45" s="18">
        <f t="shared" si="4"/>
        <v>23.099999999999998</v>
      </c>
      <c r="R45" s="17" t="s">
        <v>23</v>
      </c>
      <c r="S45" s="34">
        <v>42</v>
      </c>
      <c r="T45" s="18">
        <f t="shared" si="5"/>
        <v>29.4</v>
      </c>
      <c r="U45" s="17" t="s">
        <v>24</v>
      </c>
      <c r="V45" s="34">
        <v>51</v>
      </c>
      <c r="W45" s="18">
        <f t="shared" si="6"/>
        <v>35.699999999999996</v>
      </c>
      <c r="X45" s="17" t="s">
        <v>25</v>
      </c>
      <c r="Y45" s="34">
        <v>61</v>
      </c>
      <c r="Z45" s="18">
        <f t="shared" si="7"/>
        <v>42.699999999999996</v>
      </c>
      <c r="AA45" s="17" t="s">
        <v>26</v>
      </c>
      <c r="AB45" s="34">
        <v>76</v>
      </c>
      <c r="AC45" s="18">
        <f t="shared" si="8"/>
        <v>53.199999999999996</v>
      </c>
      <c r="AD45" s="17" t="s">
        <v>27</v>
      </c>
      <c r="AE45" s="34">
        <v>91</v>
      </c>
      <c r="AF45" s="18">
        <f t="shared" si="9"/>
        <v>63.699999999999996</v>
      </c>
      <c r="AG45" s="17" t="s">
        <v>28</v>
      </c>
      <c r="AH45" s="34">
        <v>106</v>
      </c>
      <c r="AI45" s="18">
        <f t="shared" si="10"/>
        <v>74.199999999999989</v>
      </c>
      <c r="AJ45" s="17" t="s">
        <v>29</v>
      </c>
      <c r="AK45" s="34">
        <v>126</v>
      </c>
      <c r="AL45" s="18">
        <f t="shared" si="11"/>
        <v>88.199999999999989</v>
      </c>
      <c r="AM45" s="17" t="s">
        <v>30</v>
      </c>
      <c r="AN45" s="34">
        <v>176</v>
      </c>
      <c r="AO45" s="18">
        <f t="shared" si="12"/>
        <v>123.19999999999999</v>
      </c>
      <c r="AP45" s="17" t="s">
        <v>31</v>
      </c>
      <c r="AQ45" s="34">
        <v>231</v>
      </c>
      <c r="AR45" s="18">
        <f t="shared" si="13"/>
        <v>161.69999999999999</v>
      </c>
      <c r="AS45" s="17" t="s">
        <v>32</v>
      </c>
      <c r="AT45" s="34">
        <v>311</v>
      </c>
      <c r="AU45" s="18">
        <f t="shared" si="14"/>
        <v>217.7</v>
      </c>
      <c r="AV45" s="17" t="s">
        <v>33</v>
      </c>
      <c r="AW45" s="34">
        <v>431</v>
      </c>
      <c r="AX45" s="18">
        <f t="shared" si="15"/>
        <v>301.7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49999999999999" customHeight="1" x14ac:dyDescent="0.3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3.36</v>
      </c>
      <c r="F46" s="17" t="s">
        <v>19</v>
      </c>
      <c r="G46" s="34">
        <f>G45-1.2</f>
        <v>10.8</v>
      </c>
      <c r="H46" s="34">
        <f t="shared" si="1"/>
        <v>7.56</v>
      </c>
      <c r="I46" s="17" t="s">
        <v>20</v>
      </c>
      <c r="J46" s="34">
        <f>J45-1.2</f>
        <v>16.8</v>
      </c>
      <c r="K46" s="34">
        <f t="shared" si="2"/>
        <v>11.76</v>
      </c>
      <c r="L46" s="17" t="s">
        <v>21</v>
      </c>
      <c r="M46" s="34">
        <f>M45-1.2</f>
        <v>22.8</v>
      </c>
      <c r="N46" s="34">
        <f t="shared" si="3"/>
        <v>15.959999999999999</v>
      </c>
      <c r="O46" s="17" t="s">
        <v>22</v>
      </c>
      <c r="P46" s="34">
        <f>P45-1.2</f>
        <v>31.8</v>
      </c>
      <c r="Q46" s="34">
        <f t="shared" si="4"/>
        <v>22.259999999999998</v>
      </c>
      <c r="R46" s="17" t="s">
        <v>23</v>
      </c>
      <c r="S46" s="34">
        <f>S45-1.2</f>
        <v>40.799999999999997</v>
      </c>
      <c r="T46" s="34">
        <f t="shared" si="5"/>
        <v>28.559999999999995</v>
      </c>
      <c r="U46" s="17" t="s">
        <v>24</v>
      </c>
      <c r="V46" s="34">
        <f>V45-1.2</f>
        <v>49.8</v>
      </c>
      <c r="W46" s="18">
        <f t="shared" si="6"/>
        <v>34.859999999999992</v>
      </c>
      <c r="X46" s="17" t="s">
        <v>25</v>
      </c>
      <c r="Y46" s="34">
        <f>Y45-1.2</f>
        <v>59.8</v>
      </c>
      <c r="Z46" s="18">
        <f t="shared" si="7"/>
        <v>41.859999999999992</v>
      </c>
      <c r="AA46" s="17" t="s">
        <v>26</v>
      </c>
      <c r="AB46" s="34">
        <f>AB45-1.2</f>
        <v>74.8</v>
      </c>
      <c r="AC46" s="18">
        <f t="shared" si="8"/>
        <v>52.359999999999992</v>
      </c>
      <c r="AD46" s="17" t="s">
        <v>27</v>
      </c>
      <c r="AE46" s="34">
        <f>AE45-1.2</f>
        <v>89.8</v>
      </c>
      <c r="AF46" s="18">
        <f t="shared" si="9"/>
        <v>62.859999999999992</v>
      </c>
      <c r="AG46" s="17" t="s">
        <v>28</v>
      </c>
      <c r="AH46" s="34">
        <f>AH45-1.2</f>
        <v>104.8</v>
      </c>
      <c r="AI46" s="18">
        <f t="shared" si="10"/>
        <v>73.36</v>
      </c>
      <c r="AJ46" s="17" t="s">
        <v>29</v>
      </c>
      <c r="AK46" s="34">
        <f>AK45-1.2</f>
        <v>124.8</v>
      </c>
      <c r="AL46" s="18">
        <f t="shared" si="11"/>
        <v>87.36</v>
      </c>
      <c r="AM46" s="17" t="s">
        <v>30</v>
      </c>
      <c r="AN46" s="34">
        <f>AN45-1.2</f>
        <v>174.8</v>
      </c>
      <c r="AO46" s="18">
        <f t="shared" si="12"/>
        <v>122.36</v>
      </c>
      <c r="AP46" s="17" t="s">
        <v>31</v>
      </c>
      <c r="AQ46" s="34">
        <f>AQ45-1.2</f>
        <v>229.8</v>
      </c>
      <c r="AR46" s="18">
        <f t="shared" si="13"/>
        <v>160.85999999999999</v>
      </c>
      <c r="AS46" s="17" t="s">
        <v>32</v>
      </c>
      <c r="AT46" s="34">
        <f>AT45-1.2</f>
        <v>309.8</v>
      </c>
      <c r="AU46" s="18">
        <f t="shared" si="14"/>
        <v>216.85999999999999</v>
      </c>
      <c r="AV46" s="17" t="s">
        <v>33</v>
      </c>
      <c r="AW46" s="34">
        <f>AW45-1.2</f>
        <v>429.8</v>
      </c>
      <c r="AX46" s="18">
        <f t="shared" si="15"/>
        <v>300.86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49999999999999" customHeight="1" x14ac:dyDescent="0.3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2.94</v>
      </c>
      <c r="F47" s="17" t="s">
        <v>19</v>
      </c>
      <c r="G47" s="34">
        <f>G46-0.6</f>
        <v>10.200000000000001</v>
      </c>
      <c r="H47" s="34">
        <f t="shared" si="1"/>
        <v>7.1400000000000006</v>
      </c>
      <c r="I47" s="17" t="s">
        <v>20</v>
      </c>
      <c r="J47" s="34">
        <f>J46-0.6</f>
        <v>16.2</v>
      </c>
      <c r="K47" s="34">
        <f t="shared" si="2"/>
        <v>11.339999999999998</v>
      </c>
      <c r="L47" s="17" t="s">
        <v>21</v>
      </c>
      <c r="M47" s="34">
        <f>M46-0.6</f>
        <v>22.2</v>
      </c>
      <c r="N47" s="34">
        <f t="shared" si="3"/>
        <v>15.54</v>
      </c>
      <c r="O47" s="17" t="s">
        <v>22</v>
      </c>
      <c r="P47" s="34">
        <f>P46-0.6</f>
        <v>31.2</v>
      </c>
      <c r="Q47" s="34">
        <f t="shared" si="4"/>
        <v>21.84</v>
      </c>
      <c r="R47" s="17" t="s">
        <v>23</v>
      </c>
      <c r="S47" s="34">
        <f>S46-0.6</f>
        <v>40.199999999999996</v>
      </c>
      <c r="T47" s="34">
        <f t="shared" si="5"/>
        <v>28.139999999999993</v>
      </c>
      <c r="U47" s="17" t="s">
        <v>24</v>
      </c>
      <c r="V47" s="34">
        <f>V46-0.6</f>
        <v>49.199999999999996</v>
      </c>
      <c r="W47" s="18">
        <f t="shared" si="6"/>
        <v>34.44</v>
      </c>
      <c r="X47" s="17" t="s">
        <v>25</v>
      </c>
      <c r="Y47" s="34">
        <f>Y46-0.6</f>
        <v>59.199999999999996</v>
      </c>
      <c r="Z47" s="18">
        <f t="shared" si="7"/>
        <v>41.44</v>
      </c>
      <c r="AA47" s="17" t="s">
        <v>26</v>
      </c>
      <c r="AB47" s="34">
        <f>AB46-0.6</f>
        <v>74.2</v>
      </c>
      <c r="AC47" s="18">
        <f t="shared" si="8"/>
        <v>51.94</v>
      </c>
      <c r="AD47" s="17" t="s">
        <v>27</v>
      </c>
      <c r="AE47" s="34">
        <f>AE46-0.6</f>
        <v>89.2</v>
      </c>
      <c r="AF47" s="18">
        <f t="shared" si="9"/>
        <v>62.44</v>
      </c>
      <c r="AG47" s="17" t="s">
        <v>28</v>
      </c>
      <c r="AH47" s="34">
        <f>AH46-0.6</f>
        <v>104.2</v>
      </c>
      <c r="AI47" s="18">
        <f t="shared" si="10"/>
        <v>72.94</v>
      </c>
      <c r="AJ47" s="17" t="s">
        <v>29</v>
      </c>
      <c r="AK47" s="34">
        <f>AK46-0.6</f>
        <v>124.2</v>
      </c>
      <c r="AL47" s="18">
        <f t="shared" si="11"/>
        <v>86.94</v>
      </c>
      <c r="AM47" s="17" t="s">
        <v>30</v>
      </c>
      <c r="AN47" s="34">
        <f>AN46-0.6</f>
        <v>174.20000000000002</v>
      </c>
      <c r="AO47" s="18">
        <f t="shared" si="12"/>
        <v>121.94</v>
      </c>
      <c r="AP47" s="17" t="s">
        <v>31</v>
      </c>
      <c r="AQ47" s="34">
        <f>AQ46-0.6</f>
        <v>229.20000000000002</v>
      </c>
      <c r="AR47" s="18">
        <f t="shared" si="13"/>
        <v>160.44</v>
      </c>
      <c r="AS47" s="17" t="s">
        <v>32</v>
      </c>
      <c r="AT47" s="34">
        <f>AT46-0.6</f>
        <v>309.2</v>
      </c>
      <c r="AU47" s="18">
        <f t="shared" si="14"/>
        <v>216.43999999999997</v>
      </c>
      <c r="AV47" s="17" t="s">
        <v>33</v>
      </c>
      <c r="AW47" s="34">
        <f>AW46-0.6</f>
        <v>429.2</v>
      </c>
      <c r="AX47" s="18">
        <f t="shared" si="15"/>
        <v>300.44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49999999999999" customHeight="1" x14ac:dyDescent="0.3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2.52</v>
      </c>
      <c r="F48" s="17" t="s">
        <v>19</v>
      </c>
      <c r="G48" s="34">
        <f t="shared" ref="G48:G49" si="189">G47-0.6</f>
        <v>9.6000000000000014</v>
      </c>
      <c r="H48" s="34">
        <f t="shared" si="1"/>
        <v>6.7200000000000006</v>
      </c>
      <c r="I48" s="17" t="s">
        <v>20</v>
      </c>
      <c r="J48" s="34">
        <f t="shared" ref="J48:J49" si="190">J47-0.6</f>
        <v>15.6</v>
      </c>
      <c r="K48" s="34">
        <f t="shared" si="2"/>
        <v>10.92</v>
      </c>
      <c r="L48" s="17" t="s">
        <v>21</v>
      </c>
      <c r="M48" s="34">
        <f t="shared" ref="M48:M49" si="191">M47-0.6</f>
        <v>21.599999999999998</v>
      </c>
      <c r="N48" s="34">
        <f t="shared" si="3"/>
        <v>15.119999999999997</v>
      </c>
      <c r="O48" s="17" t="s">
        <v>22</v>
      </c>
      <c r="P48" s="34">
        <f t="shared" ref="P48:P49" si="192">P47-0.6</f>
        <v>30.599999999999998</v>
      </c>
      <c r="Q48" s="34">
        <f t="shared" si="4"/>
        <v>21.419999999999998</v>
      </c>
      <c r="R48" s="17" t="s">
        <v>23</v>
      </c>
      <c r="S48" s="34">
        <f t="shared" ref="S48:S49" si="193">S47-0.6</f>
        <v>39.599999999999994</v>
      </c>
      <c r="T48" s="34">
        <f t="shared" si="5"/>
        <v>27.719999999999995</v>
      </c>
      <c r="U48" s="17" t="s">
        <v>24</v>
      </c>
      <c r="V48" s="34">
        <f t="shared" ref="V48:V49" si="194">V47-0.6</f>
        <v>48.599999999999994</v>
      </c>
      <c r="W48" s="18">
        <f t="shared" si="6"/>
        <v>34.019999999999996</v>
      </c>
      <c r="X48" s="17" t="s">
        <v>25</v>
      </c>
      <c r="Y48" s="34">
        <f t="shared" ref="Y48:Y49" si="195">Y47-0.6</f>
        <v>58.599999999999994</v>
      </c>
      <c r="Z48" s="18">
        <f t="shared" si="7"/>
        <v>41.019999999999996</v>
      </c>
      <c r="AA48" s="17" t="s">
        <v>26</v>
      </c>
      <c r="AB48" s="34">
        <f t="shared" ref="AB48:AB49" si="196">AB47-0.6</f>
        <v>73.600000000000009</v>
      </c>
      <c r="AC48" s="18">
        <f t="shared" si="8"/>
        <v>51.52</v>
      </c>
      <c r="AD48" s="17" t="s">
        <v>27</v>
      </c>
      <c r="AE48" s="34">
        <f t="shared" ref="AE48:AE49" si="197">AE47-0.6</f>
        <v>88.600000000000009</v>
      </c>
      <c r="AF48" s="18">
        <f t="shared" si="9"/>
        <v>62.02</v>
      </c>
      <c r="AG48" s="17" t="s">
        <v>28</v>
      </c>
      <c r="AH48" s="34">
        <f t="shared" ref="AH48:AH49" si="198">AH47-0.6</f>
        <v>103.60000000000001</v>
      </c>
      <c r="AI48" s="18">
        <f t="shared" si="10"/>
        <v>72.52</v>
      </c>
      <c r="AJ48" s="17" t="s">
        <v>29</v>
      </c>
      <c r="AK48" s="34">
        <f t="shared" ref="AK48:AK49" si="199">AK47-0.6</f>
        <v>123.60000000000001</v>
      </c>
      <c r="AL48" s="18">
        <f t="shared" si="11"/>
        <v>86.52</v>
      </c>
      <c r="AM48" s="17" t="s">
        <v>30</v>
      </c>
      <c r="AN48" s="34">
        <f t="shared" ref="AN48:AN49" si="200">AN47-0.6</f>
        <v>173.60000000000002</v>
      </c>
      <c r="AO48" s="18">
        <f t="shared" si="12"/>
        <v>121.52000000000001</v>
      </c>
      <c r="AP48" s="17" t="s">
        <v>31</v>
      </c>
      <c r="AQ48" s="34">
        <f t="shared" ref="AQ48:AQ49" si="201">AQ47-0.6</f>
        <v>228.60000000000002</v>
      </c>
      <c r="AR48" s="18">
        <f t="shared" si="13"/>
        <v>160.02000000000001</v>
      </c>
      <c r="AS48" s="17" t="s">
        <v>32</v>
      </c>
      <c r="AT48" s="34">
        <f t="shared" ref="AT48:AT49" si="202">AT47-0.6</f>
        <v>308.59999999999997</v>
      </c>
      <c r="AU48" s="18">
        <f t="shared" si="14"/>
        <v>216.01999999999995</v>
      </c>
      <c r="AV48" s="17" t="s">
        <v>33</v>
      </c>
      <c r="AW48" s="34">
        <f t="shared" ref="AW48:AW49" si="203">AW47-0.6</f>
        <v>428.59999999999997</v>
      </c>
      <c r="AX48" s="18">
        <f t="shared" si="15"/>
        <v>300.02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49999999999999" customHeight="1" x14ac:dyDescent="0.3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2.0999999999999996</v>
      </c>
      <c r="F49" s="17" t="s">
        <v>19</v>
      </c>
      <c r="G49" s="34">
        <f t="shared" si="189"/>
        <v>9.0000000000000018</v>
      </c>
      <c r="H49" s="34">
        <f t="shared" si="1"/>
        <v>6.3000000000000007</v>
      </c>
      <c r="I49" s="17" t="s">
        <v>20</v>
      </c>
      <c r="J49" s="34">
        <f t="shared" si="190"/>
        <v>15</v>
      </c>
      <c r="K49" s="34">
        <f t="shared" si="2"/>
        <v>10.5</v>
      </c>
      <c r="L49" s="17" t="s">
        <v>21</v>
      </c>
      <c r="M49" s="34">
        <f t="shared" si="191"/>
        <v>20.999999999999996</v>
      </c>
      <c r="N49" s="34">
        <f t="shared" si="3"/>
        <v>14.699999999999996</v>
      </c>
      <c r="O49" s="17" t="s">
        <v>22</v>
      </c>
      <c r="P49" s="34">
        <f t="shared" si="192"/>
        <v>29.999999999999996</v>
      </c>
      <c r="Q49" s="34">
        <f t="shared" si="4"/>
        <v>20.999999999999996</v>
      </c>
      <c r="R49" s="17" t="s">
        <v>23</v>
      </c>
      <c r="S49" s="34">
        <f t="shared" si="193"/>
        <v>38.999999999999993</v>
      </c>
      <c r="T49" s="34">
        <f t="shared" si="5"/>
        <v>27.299999999999994</v>
      </c>
      <c r="U49" s="17" t="s">
        <v>24</v>
      </c>
      <c r="V49" s="34">
        <f t="shared" si="194"/>
        <v>47.999999999999993</v>
      </c>
      <c r="W49" s="18">
        <f t="shared" si="6"/>
        <v>33.599999999999994</v>
      </c>
      <c r="X49" s="17" t="s">
        <v>25</v>
      </c>
      <c r="Y49" s="34">
        <f t="shared" si="195"/>
        <v>57.999999999999993</v>
      </c>
      <c r="Z49" s="18">
        <f t="shared" si="7"/>
        <v>40.599999999999994</v>
      </c>
      <c r="AA49" s="17" t="s">
        <v>26</v>
      </c>
      <c r="AB49" s="34">
        <f t="shared" si="196"/>
        <v>73.000000000000014</v>
      </c>
      <c r="AC49" s="18">
        <f t="shared" si="8"/>
        <v>51.100000000000009</v>
      </c>
      <c r="AD49" s="17" t="s">
        <v>27</v>
      </c>
      <c r="AE49" s="34">
        <f t="shared" si="197"/>
        <v>88.000000000000014</v>
      </c>
      <c r="AF49" s="18">
        <f t="shared" si="9"/>
        <v>61.600000000000009</v>
      </c>
      <c r="AG49" s="17" t="s">
        <v>28</v>
      </c>
      <c r="AH49" s="34">
        <f t="shared" si="198"/>
        <v>103.00000000000001</v>
      </c>
      <c r="AI49" s="18">
        <f t="shared" si="10"/>
        <v>72.100000000000009</v>
      </c>
      <c r="AJ49" s="17" t="s">
        <v>29</v>
      </c>
      <c r="AK49" s="34">
        <f t="shared" si="199"/>
        <v>123.00000000000001</v>
      </c>
      <c r="AL49" s="18">
        <f t="shared" si="11"/>
        <v>86.100000000000009</v>
      </c>
      <c r="AM49" s="17" t="s">
        <v>30</v>
      </c>
      <c r="AN49" s="34">
        <f t="shared" si="200"/>
        <v>173.00000000000003</v>
      </c>
      <c r="AO49" s="18">
        <f t="shared" si="12"/>
        <v>121.10000000000001</v>
      </c>
      <c r="AP49" s="17" t="s">
        <v>31</v>
      </c>
      <c r="AQ49" s="34">
        <f t="shared" si="201"/>
        <v>228.00000000000003</v>
      </c>
      <c r="AR49" s="18">
        <f t="shared" si="13"/>
        <v>159.60000000000002</v>
      </c>
      <c r="AS49" s="17" t="s">
        <v>32</v>
      </c>
      <c r="AT49" s="34">
        <f t="shared" si="202"/>
        <v>307.99999999999994</v>
      </c>
      <c r="AU49" s="18">
        <f t="shared" si="14"/>
        <v>215.59999999999994</v>
      </c>
      <c r="AV49" s="17" t="s">
        <v>33</v>
      </c>
      <c r="AW49" s="34">
        <f t="shared" si="203"/>
        <v>427.99999999999994</v>
      </c>
      <c r="AX49" s="18">
        <f t="shared" si="15"/>
        <v>299.59999999999997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49999999999999" customHeight="1" x14ac:dyDescent="0.3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4.1999999999999993</v>
      </c>
      <c r="F50" s="38" t="s">
        <v>20</v>
      </c>
      <c r="G50" s="39">
        <v>12</v>
      </c>
      <c r="H50" s="40">
        <f t="shared" si="1"/>
        <v>8.3999999999999986</v>
      </c>
      <c r="I50" s="38" t="s">
        <v>21</v>
      </c>
      <c r="J50" s="39">
        <v>18</v>
      </c>
      <c r="K50" s="40">
        <f t="shared" si="2"/>
        <v>12.6</v>
      </c>
      <c r="L50" s="38" t="s">
        <v>22</v>
      </c>
      <c r="M50" s="39">
        <v>27</v>
      </c>
      <c r="N50" s="40">
        <f t="shared" si="3"/>
        <v>18.899999999999999</v>
      </c>
      <c r="O50" s="38" t="s">
        <v>23</v>
      </c>
      <c r="P50" s="39">
        <v>26</v>
      </c>
      <c r="Q50" s="40">
        <f t="shared" si="4"/>
        <v>18.2</v>
      </c>
      <c r="R50" s="38" t="s">
        <v>24</v>
      </c>
      <c r="S50" s="39">
        <v>45</v>
      </c>
      <c r="T50" s="40">
        <f t="shared" si="5"/>
        <v>31.499999999999996</v>
      </c>
      <c r="U50" s="38" t="s">
        <v>25</v>
      </c>
      <c r="V50" s="39">
        <v>55</v>
      </c>
      <c r="W50" s="40">
        <f t="shared" si="6"/>
        <v>38.5</v>
      </c>
      <c r="X50" s="38" t="s">
        <v>26</v>
      </c>
      <c r="Y50" s="39">
        <v>70</v>
      </c>
      <c r="Z50" s="40">
        <f t="shared" si="7"/>
        <v>49</v>
      </c>
      <c r="AA50" s="38" t="s">
        <v>27</v>
      </c>
      <c r="AB50" s="39">
        <v>85</v>
      </c>
      <c r="AC50" s="40">
        <f t="shared" si="8"/>
        <v>59.499999999999993</v>
      </c>
      <c r="AD50" s="38" t="s">
        <v>28</v>
      </c>
      <c r="AE50" s="39">
        <v>100</v>
      </c>
      <c r="AF50" s="40">
        <f t="shared" si="9"/>
        <v>70</v>
      </c>
      <c r="AG50" s="38" t="s">
        <v>29</v>
      </c>
      <c r="AH50" s="39">
        <v>120</v>
      </c>
      <c r="AI50" s="40">
        <f t="shared" si="10"/>
        <v>84</v>
      </c>
      <c r="AJ50" s="38" t="s">
        <v>30</v>
      </c>
      <c r="AK50" s="39">
        <v>170</v>
      </c>
      <c r="AL50" s="40">
        <f t="shared" si="11"/>
        <v>118.99999999999999</v>
      </c>
      <c r="AM50" s="38" t="s">
        <v>31</v>
      </c>
      <c r="AN50" s="39">
        <v>225</v>
      </c>
      <c r="AO50" s="40">
        <f t="shared" si="12"/>
        <v>157.5</v>
      </c>
      <c r="AP50" s="38" t="s">
        <v>32</v>
      </c>
      <c r="AQ50" s="39">
        <v>305</v>
      </c>
      <c r="AR50" s="40">
        <f t="shared" si="13"/>
        <v>213.5</v>
      </c>
      <c r="AS50" s="38" t="s">
        <v>33</v>
      </c>
      <c r="AT50" s="39">
        <v>425</v>
      </c>
      <c r="AU50" s="40">
        <f t="shared" si="14"/>
        <v>297.5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49999999999999" customHeight="1" x14ac:dyDescent="0.3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3.36</v>
      </c>
      <c r="F51" s="38" t="s">
        <v>20</v>
      </c>
      <c r="G51" s="34">
        <f>G50-1.2</f>
        <v>10.8</v>
      </c>
      <c r="H51" s="39">
        <f t="shared" si="1"/>
        <v>7.56</v>
      </c>
      <c r="I51" s="38" t="s">
        <v>21</v>
      </c>
      <c r="J51" s="34">
        <f>J50-1.2</f>
        <v>16.8</v>
      </c>
      <c r="K51" s="39">
        <f t="shared" si="2"/>
        <v>11.76</v>
      </c>
      <c r="L51" s="38" t="s">
        <v>22</v>
      </c>
      <c r="M51" s="34">
        <f>M50-1.2</f>
        <v>25.8</v>
      </c>
      <c r="N51" s="39">
        <f t="shared" si="3"/>
        <v>18.059999999999999</v>
      </c>
      <c r="O51" s="38" t="s">
        <v>23</v>
      </c>
      <c r="P51" s="34">
        <f>P50-1.2</f>
        <v>24.8</v>
      </c>
      <c r="Q51" s="39">
        <f t="shared" si="4"/>
        <v>17.36</v>
      </c>
      <c r="R51" s="38" t="s">
        <v>24</v>
      </c>
      <c r="S51" s="34">
        <f>S50-1.2</f>
        <v>43.8</v>
      </c>
      <c r="T51" s="39">
        <f t="shared" si="5"/>
        <v>30.659999999999997</v>
      </c>
      <c r="U51" s="38" t="s">
        <v>25</v>
      </c>
      <c r="V51" s="34">
        <f>V50-1.2</f>
        <v>53.8</v>
      </c>
      <c r="W51" s="40">
        <f t="shared" si="6"/>
        <v>37.659999999999997</v>
      </c>
      <c r="X51" s="38" t="s">
        <v>26</v>
      </c>
      <c r="Y51" s="34">
        <f>Y50-1.2</f>
        <v>68.8</v>
      </c>
      <c r="Z51" s="40">
        <f t="shared" si="7"/>
        <v>48.16</v>
      </c>
      <c r="AA51" s="38" t="s">
        <v>27</v>
      </c>
      <c r="AB51" s="34">
        <f>AB50-1.2</f>
        <v>83.8</v>
      </c>
      <c r="AC51" s="40">
        <f t="shared" si="8"/>
        <v>58.66</v>
      </c>
      <c r="AD51" s="38" t="s">
        <v>28</v>
      </c>
      <c r="AE51" s="34">
        <f>AE50-1.2</f>
        <v>98.8</v>
      </c>
      <c r="AF51" s="40">
        <f t="shared" si="9"/>
        <v>69.16</v>
      </c>
      <c r="AG51" s="38" t="s">
        <v>29</v>
      </c>
      <c r="AH51" s="34">
        <f>AH50-1.2</f>
        <v>118.8</v>
      </c>
      <c r="AI51" s="40">
        <f t="shared" si="10"/>
        <v>83.16</v>
      </c>
      <c r="AJ51" s="38" t="s">
        <v>30</v>
      </c>
      <c r="AK51" s="34">
        <f>AK50-1.2</f>
        <v>168.8</v>
      </c>
      <c r="AL51" s="40">
        <f t="shared" si="11"/>
        <v>118.16</v>
      </c>
      <c r="AM51" s="38" t="s">
        <v>31</v>
      </c>
      <c r="AN51" s="34">
        <f>AN50-1.2</f>
        <v>223.8</v>
      </c>
      <c r="AO51" s="40">
        <f t="shared" si="12"/>
        <v>156.66</v>
      </c>
      <c r="AP51" s="38" t="s">
        <v>32</v>
      </c>
      <c r="AQ51" s="34">
        <f>AQ50-1.2</f>
        <v>303.8</v>
      </c>
      <c r="AR51" s="40">
        <f t="shared" si="13"/>
        <v>212.66</v>
      </c>
      <c r="AS51" s="38" t="s">
        <v>33</v>
      </c>
      <c r="AT51" s="34">
        <f>AT50-1.2</f>
        <v>423.8</v>
      </c>
      <c r="AU51" s="40">
        <f t="shared" si="14"/>
        <v>296.65999999999997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49999999999999" customHeight="1" x14ac:dyDescent="0.3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2.94</v>
      </c>
      <c r="F52" s="38" t="s">
        <v>20</v>
      </c>
      <c r="G52" s="34">
        <f>G51-0.6</f>
        <v>10.200000000000001</v>
      </c>
      <c r="H52" s="39">
        <f t="shared" si="1"/>
        <v>7.1400000000000006</v>
      </c>
      <c r="I52" s="38" t="s">
        <v>21</v>
      </c>
      <c r="J52" s="34">
        <f>J51-0.6</f>
        <v>16.2</v>
      </c>
      <c r="K52" s="39">
        <f t="shared" si="2"/>
        <v>11.339999999999998</v>
      </c>
      <c r="L52" s="38" t="s">
        <v>22</v>
      </c>
      <c r="M52" s="34">
        <f>M51-0.6</f>
        <v>25.2</v>
      </c>
      <c r="N52" s="39">
        <f t="shared" si="3"/>
        <v>17.639999999999997</v>
      </c>
      <c r="O52" s="38" t="s">
        <v>23</v>
      </c>
      <c r="P52" s="34">
        <f>P51-0.6</f>
        <v>24.2</v>
      </c>
      <c r="Q52" s="39">
        <f t="shared" si="4"/>
        <v>16.939999999999998</v>
      </c>
      <c r="R52" s="38" t="s">
        <v>24</v>
      </c>
      <c r="S52" s="34">
        <f>S51-0.6</f>
        <v>43.199999999999996</v>
      </c>
      <c r="T52" s="39">
        <f t="shared" si="5"/>
        <v>30.239999999999995</v>
      </c>
      <c r="U52" s="38" t="s">
        <v>25</v>
      </c>
      <c r="V52" s="34">
        <f>V51-0.6</f>
        <v>53.199999999999996</v>
      </c>
      <c r="W52" s="40">
        <f t="shared" si="6"/>
        <v>37.239999999999995</v>
      </c>
      <c r="X52" s="38" t="s">
        <v>26</v>
      </c>
      <c r="Y52" s="34">
        <f>Y51-0.6</f>
        <v>68.2</v>
      </c>
      <c r="Z52" s="40">
        <f t="shared" si="7"/>
        <v>47.74</v>
      </c>
      <c r="AA52" s="38" t="s">
        <v>27</v>
      </c>
      <c r="AB52" s="34">
        <f>AB51-0.6</f>
        <v>83.2</v>
      </c>
      <c r="AC52" s="40">
        <f t="shared" si="8"/>
        <v>58.239999999999995</v>
      </c>
      <c r="AD52" s="38" t="s">
        <v>28</v>
      </c>
      <c r="AE52" s="34">
        <f>AE51-0.6</f>
        <v>98.2</v>
      </c>
      <c r="AF52" s="40">
        <f t="shared" si="9"/>
        <v>68.739999999999995</v>
      </c>
      <c r="AG52" s="38" t="s">
        <v>29</v>
      </c>
      <c r="AH52" s="34">
        <f>AH51-0.6</f>
        <v>118.2</v>
      </c>
      <c r="AI52" s="40">
        <f t="shared" si="10"/>
        <v>82.74</v>
      </c>
      <c r="AJ52" s="38" t="s">
        <v>30</v>
      </c>
      <c r="AK52" s="34">
        <f>AK51-0.6</f>
        <v>168.20000000000002</v>
      </c>
      <c r="AL52" s="40">
        <f t="shared" si="11"/>
        <v>117.74000000000001</v>
      </c>
      <c r="AM52" s="38" t="s">
        <v>31</v>
      </c>
      <c r="AN52" s="34">
        <f>AN51-0.6</f>
        <v>223.20000000000002</v>
      </c>
      <c r="AO52" s="40">
        <f t="shared" si="12"/>
        <v>156.24</v>
      </c>
      <c r="AP52" s="38" t="s">
        <v>32</v>
      </c>
      <c r="AQ52" s="34">
        <f>AQ51-0.6</f>
        <v>303.2</v>
      </c>
      <c r="AR52" s="40">
        <f t="shared" si="13"/>
        <v>212.23999999999998</v>
      </c>
      <c r="AS52" s="38" t="s">
        <v>33</v>
      </c>
      <c r="AT52" s="34">
        <f>AT51-0.6</f>
        <v>423.2</v>
      </c>
      <c r="AU52" s="40">
        <f t="shared" si="14"/>
        <v>296.23999999999995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49999999999999" customHeight="1" x14ac:dyDescent="0.3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2.52</v>
      </c>
      <c r="F53" s="38" t="s">
        <v>20</v>
      </c>
      <c r="G53" s="34">
        <f t="shared" ref="G53:G54" si="205">G52-0.6</f>
        <v>9.6000000000000014</v>
      </c>
      <c r="H53" s="39">
        <f t="shared" si="1"/>
        <v>6.7200000000000006</v>
      </c>
      <c r="I53" s="38" t="s">
        <v>21</v>
      </c>
      <c r="J53" s="34">
        <f t="shared" ref="J53:J54" si="206">J52-0.6</f>
        <v>15.6</v>
      </c>
      <c r="K53" s="39">
        <f t="shared" si="2"/>
        <v>10.92</v>
      </c>
      <c r="L53" s="38" t="s">
        <v>22</v>
      </c>
      <c r="M53" s="34">
        <f t="shared" ref="M53:M54" si="207">M52-0.6</f>
        <v>24.599999999999998</v>
      </c>
      <c r="N53" s="39">
        <f t="shared" si="3"/>
        <v>17.22</v>
      </c>
      <c r="O53" s="38" t="s">
        <v>23</v>
      </c>
      <c r="P53" s="34">
        <f t="shared" ref="P53:P54" si="208">P52-0.6</f>
        <v>23.599999999999998</v>
      </c>
      <c r="Q53" s="39">
        <f t="shared" si="4"/>
        <v>16.519999999999996</v>
      </c>
      <c r="R53" s="38" t="s">
        <v>24</v>
      </c>
      <c r="S53" s="34">
        <f t="shared" ref="S53:S54" si="209">S52-0.6</f>
        <v>42.599999999999994</v>
      </c>
      <c r="T53" s="39">
        <f t="shared" si="5"/>
        <v>29.819999999999993</v>
      </c>
      <c r="U53" s="38" t="s">
        <v>25</v>
      </c>
      <c r="V53" s="34">
        <f t="shared" ref="V53:V54" si="210">V52-0.6</f>
        <v>52.599999999999994</v>
      </c>
      <c r="W53" s="40">
        <f t="shared" si="6"/>
        <v>36.819999999999993</v>
      </c>
      <c r="X53" s="38" t="s">
        <v>26</v>
      </c>
      <c r="Y53" s="34">
        <f t="shared" ref="Y53:Y54" si="211">Y52-0.6</f>
        <v>67.600000000000009</v>
      </c>
      <c r="Z53" s="40">
        <f t="shared" si="7"/>
        <v>47.32</v>
      </c>
      <c r="AA53" s="38" t="s">
        <v>27</v>
      </c>
      <c r="AB53" s="34">
        <f t="shared" ref="AB53:AB54" si="212">AB52-0.6</f>
        <v>82.600000000000009</v>
      </c>
      <c r="AC53" s="40">
        <f t="shared" si="8"/>
        <v>57.82</v>
      </c>
      <c r="AD53" s="38" t="s">
        <v>28</v>
      </c>
      <c r="AE53" s="34">
        <f t="shared" ref="AE53:AE54" si="213">AE52-0.6</f>
        <v>97.600000000000009</v>
      </c>
      <c r="AF53" s="40">
        <f t="shared" si="9"/>
        <v>68.320000000000007</v>
      </c>
      <c r="AG53" s="38" t="s">
        <v>29</v>
      </c>
      <c r="AH53" s="34">
        <f t="shared" ref="AH53:AH54" si="214">AH52-0.6</f>
        <v>117.60000000000001</v>
      </c>
      <c r="AI53" s="40">
        <f t="shared" si="10"/>
        <v>82.320000000000007</v>
      </c>
      <c r="AJ53" s="38" t="s">
        <v>30</v>
      </c>
      <c r="AK53" s="34">
        <f t="shared" ref="AK53:AK54" si="215">AK52-0.6</f>
        <v>167.60000000000002</v>
      </c>
      <c r="AL53" s="40">
        <f t="shared" si="11"/>
        <v>117.32000000000001</v>
      </c>
      <c r="AM53" s="38" t="s">
        <v>31</v>
      </c>
      <c r="AN53" s="34">
        <f t="shared" ref="AN53:AN54" si="216">AN52-0.6</f>
        <v>222.60000000000002</v>
      </c>
      <c r="AO53" s="40">
        <f t="shared" si="12"/>
        <v>155.82</v>
      </c>
      <c r="AP53" s="38" t="s">
        <v>32</v>
      </c>
      <c r="AQ53" s="34">
        <f t="shared" ref="AQ53:AQ54" si="217">AQ52-0.6</f>
        <v>302.59999999999997</v>
      </c>
      <c r="AR53" s="40">
        <f t="shared" si="13"/>
        <v>211.81999999999996</v>
      </c>
      <c r="AS53" s="38" t="s">
        <v>33</v>
      </c>
      <c r="AT53" s="34">
        <f t="shared" ref="AT53:AT54" si="218">AT52-0.6</f>
        <v>422.59999999999997</v>
      </c>
      <c r="AU53" s="40">
        <f t="shared" si="14"/>
        <v>295.81999999999994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49999999999999" customHeight="1" x14ac:dyDescent="0.3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2.0999999999999996</v>
      </c>
      <c r="F54" s="38" t="s">
        <v>20</v>
      </c>
      <c r="G54" s="34">
        <f t="shared" si="205"/>
        <v>9.0000000000000018</v>
      </c>
      <c r="H54" s="39">
        <f t="shared" si="1"/>
        <v>6.3000000000000007</v>
      </c>
      <c r="I54" s="38" t="s">
        <v>21</v>
      </c>
      <c r="J54" s="34">
        <f t="shared" si="206"/>
        <v>15</v>
      </c>
      <c r="K54" s="39">
        <f t="shared" si="2"/>
        <v>10.5</v>
      </c>
      <c r="L54" s="38" t="s">
        <v>22</v>
      </c>
      <c r="M54" s="34">
        <f t="shared" si="207"/>
        <v>23.999999999999996</v>
      </c>
      <c r="N54" s="39">
        <f t="shared" si="3"/>
        <v>16.799999999999997</v>
      </c>
      <c r="O54" s="38" t="s">
        <v>23</v>
      </c>
      <c r="P54" s="34">
        <f t="shared" si="208"/>
        <v>22.999999999999996</v>
      </c>
      <c r="Q54" s="39">
        <f t="shared" si="4"/>
        <v>16.099999999999998</v>
      </c>
      <c r="R54" s="38" t="s">
        <v>24</v>
      </c>
      <c r="S54" s="34">
        <f t="shared" si="209"/>
        <v>41.999999999999993</v>
      </c>
      <c r="T54" s="39">
        <f t="shared" si="5"/>
        <v>29.399999999999991</v>
      </c>
      <c r="U54" s="38" t="s">
        <v>25</v>
      </c>
      <c r="V54" s="34">
        <f t="shared" si="210"/>
        <v>51.999999999999993</v>
      </c>
      <c r="W54" s="40">
        <f t="shared" si="6"/>
        <v>36.399999999999991</v>
      </c>
      <c r="X54" s="38" t="s">
        <v>26</v>
      </c>
      <c r="Y54" s="34">
        <f t="shared" si="211"/>
        <v>67.000000000000014</v>
      </c>
      <c r="Z54" s="40">
        <f t="shared" si="7"/>
        <v>46.900000000000006</v>
      </c>
      <c r="AA54" s="38" t="s">
        <v>27</v>
      </c>
      <c r="AB54" s="34">
        <f t="shared" si="212"/>
        <v>82.000000000000014</v>
      </c>
      <c r="AC54" s="40">
        <f t="shared" si="8"/>
        <v>57.400000000000006</v>
      </c>
      <c r="AD54" s="38" t="s">
        <v>28</v>
      </c>
      <c r="AE54" s="34">
        <f t="shared" si="213"/>
        <v>97.000000000000014</v>
      </c>
      <c r="AF54" s="40">
        <f t="shared" si="9"/>
        <v>67.900000000000006</v>
      </c>
      <c r="AG54" s="38" t="s">
        <v>29</v>
      </c>
      <c r="AH54" s="34">
        <f t="shared" si="214"/>
        <v>117.00000000000001</v>
      </c>
      <c r="AI54" s="40">
        <f t="shared" si="10"/>
        <v>81.900000000000006</v>
      </c>
      <c r="AJ54" s="38" t="s">
        <v>30</v>
      </c>
      <c r="AK54" s="34">
        <f t="shared" si="215"/>
        <v>167.00000000000003</v>
      </c>
      <c r="AL54" s="40">
        <f t="shared" si="11"/>
        <v>116.9</v>
      </c>
      <c r="AM54" s="38" t="s">
        <v>31</v>
      </c>
      <c r="AN54" s="34">
        <f t="shared" si="216"/>
        <v>222.00000000000003</v>
      </c>
      <c r="AO54" s="40">
        <f t="shared" si="12"/>
        <v>155.4</v>
      </c>
      <c r="AP54" s="38" t="s">
        <v>32</v>
      </c>
      <c r="AQ54" s="34">
        <f t="shared" si="217"/>
        <v>301.99999999999994</v>
      </c>
      <c r="AR54" s="40">
        <f t="shared" si="13"/>
        <v>211.39999999999995</v>
      </c>
      <c r="AS54" s="38" t="s">
        <v>33</v>
      </c>
      <c r="AT54" s="34">
        <f t="shared" si="218"/>
        <v>421.99999999999994</v>
      </c>
      <c r="AU54" s="40">
        <f t="shared" si="14"/>
        <v>295.39999999999992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49999999999999" customHeight="1" x14ac:dyDescent="0.3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4.1999999999999993</v>
      </c>
      <c r="F55" s="17" t="s">
        <v>21</v>
      </c>
      <c r="G55" s="34">
        <v>12</v>
      </c>
      <c r="H55" s="18">
        <f t="shared" si="1"/>
        <v>8.3999999999999986</v>
      </c>
      <c r="I55" s="17" t="s">
        <v>22</v>
      </c>
      <c r="J55" s="34">
        <v>21</v>
      </c>
      <c r="K55" s="18">
        <f t="shared" si="2"/>
        <v>14.7</v>
      </c>
      <c r="L55" s="17" t="s">
        <v>23</v>
      </c>
      <c r="M55" s="34">
        <v>30</v>
      </c>
      <c r="N55" s="18">
        <f t="shared" si="3"/>
        <v>21</v>
      </c>
      <c r="O55" s="17" t="s">
        <v>24</v>
      </c>
      <c r="P55" s="34">
        <v>39</v>
      </c>
      <c r="Q55" s="18">
        <f t="shared" si="4"/>
        <v>27.299999999999997</v>
      </c>
      <c r="R55" s="17" t="s">
        <v>25</v>
      </c>
      <c r="S55" s="34">
        <v>49</v>
      </c>
      <c r="T55" s="18">
        <f t="shared" si="5"/>
        <v>34.299999999999997</v>
      </c>
      <c r="U55" s="17" t="s">
        <v>26</v>
      </c>
      <c r="V55" s="34">
        <v>64</v>
      </c>
      <c r="W55" s="18">
        <f t="shared" si="6"/>
        <v>44.8</v>
      </c>
      <c r="X55" s="17" t="s">
        <v>27</v>
      </c>
      <c r="Y55" s="34">
        <v>79</v>
      </c>
      <c r="Z55" s="18">
        <f t="shared" si="7"/>
        <v>55.3</v>
      </c>
      <c r="AA55" s="17" t="s">
        <v>28</v>
      </c>
      <c r="AB55" s="34">
        <v>94</v>
      </c>
      <c r="AC55" s="18">
        <f t="shared" si="8"/>
        <v>65.8</v>
      </c>
      <c r="AD55" s="17" t="s">
        <v>29</v>
      </c>
      <c r="AE55" s="34">
        <v>114</v>
      </c>
      <c r="AF55" s="18">
        <f t="shared" si="9"/>
        <v>79.8</v>
      </c>
      <c r="AG55" s="17" t="s">
        <v>30</v>
      </c>
      <c r="AH55" s="34">
        <v>164</v>
      </c>
      <c r="AI55" s="18">
        <f t="shared" si="10"/>
        <v>114.8</v>
      </c>
      <c r="AJ55" s="17" t="s">
        <v>31</v>
      </c>
      <c r="AK55" s="34">
        <v>219</v>
      </c>
      <c r="AL55" s="18">
        <f t="shared" si="11"/>
        <v>153.29999999999998</v>
      </c>
      <c r="AM55" s="17" t="s">
        <v>32</v>
      </c>
      <c r="AN55" s="34">
        <v>299</v>
      </c>
      <c r="AO55" s="18">
        <f t="shared" si="12"/>
        <v>209.29999999999998</v>
      </c>
      <c r="AP55" s="17" t="s">
        <v>33</v>
      </c>
      <c r="AQ55" s="34">
        <v>419</v>
      </c>
      <c r="AR55" s="18">
        <f t="shared" si="13"/>
        <v>293.29999999999995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49999999999999" customHeight="1" x14ac:dyDescent="0.3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3.36</v>
      </c>
      <c r="F56" s="17" t="s">
        <v>21</v>
      </c>
      <c r="G56" s="34">
        <f>G55-1.2</f>
        <v>10.8</v>
      </c>
      <c r="H56" s="34">
        <f t="shared" si="1"/>
        <v>7.56</v>
      </c>
      <c r="I56" s="17" t="s">
        <v>22</v>
      </c>
      <c r="J56" s="34">
        <f>J55-1.2</f>
        <v>19.8</v>
      </c>
      <c r="K56" s="34">
        <f t="shared" si="2"/>
        <v>13.86</v>
      </c>
      <c r="L56" s="17" t="s">
        <v>23</v>
      </c>
      <c r="M56" s="34">
        <f>M55-1.2</f>
        <v>28.8</v>
      </c>
      <c r="N56" s="34">
        <f t="shared" si="3"/>
        <v>20.16</v>
      </c>
      <c r="O56" s="17" t="s">
        <v>24</v>
      </c>
      <c r="P56" s="34">
        <f>P55-1.2</f>
        <v>37.799999999999997</v>
      </c>
      <c r="Q56" s="34">
        <f t="shared" si="4"/>
        <v>26.459999999999997</v>
      </c>
      <c r="R56" s="17" t="s">
        <v>25</v>
      </c>
      <c r="S56" s="34">
        <f>S55-1.2</f>
        <v>47.8</v>
      </c>
      <c r="T56" s="34">
        <f t="shared" si="5"/>
        <v>33.459999999999994</v>
      </c>
      <c r="U56" s="17" t="s">
        <v>26</v>
      </c>
      <c r="V56" s="34">
        <f>V55-1.2</f>
        <v>62.8</v>
      </c>
      <c r="W56" s="18">
        <f t="shared" si="6"/>
        <v>43.959999999999994</v>
      </c>
      <c r="X56" s="17" t="s">
        <v>27</v>
      </c>
      <c r="Y56" s="34">
        <f>Y55-1.2</f>
        <v>77.8</v>
      </c>
      <c r="Z56" s="18">
        <f t="shared" si="7"/>
        <v>54.459999999999994</v>
      </c>
      <c r="AA56" s="17" t="s">
        <v>28</v>
      </c>
      <c r="AB56" s="34">
        <f>AB55-1.2</f>
        <v>92.8</v>
      </c>
      <c r="AC56" s="18">
        <f t="shared" si="8"/>
        <v>64.959999999999994</v>
      </c>
      <c r="AD56" s="17" t="s">
        <v>29</v>
      </c>
      <c r="AE56" s="34">
        <f>AE55-1.2</f>
        <v>112.8</v>
      </c>
      <c r="AF56" s="18">
        <f t="shared" si="9"/>
        <v>78.959999999999994</v>
      </c>
      <c r="AG56" s="17" t="s">
        <v>30</v>
      </c>
      <c r="AH56" s="34">
        <f>AH55-1.2</f>
        <v>162.80000000000001</v>
      </c>
      <c r="AI56" s="18">
        <f t="shared" si="10"/>
        <v>113.96</v>
      </c>
      <c r="AJ56" s="17" t="s">
        <v>31</v>
      </c>
      <c r="AK56" s="34">
        <f>AK55-1.2</f>
        <v>217.8</v>
      </c>
      <c r="AL56" s="18">
        <f t="shared" si="11"/>
        <v>152.46</v>
      </c>
      <c r="AM56" s="17" t="s">
        <v>32</v>
      </c>
      <c r="AN56" s="34">
        <f>AN55-1.2</f>
        <v>297.8</v>
      </c>
      <c r="AO56" s="18">
        <f t="shared" si="12"/>
        <v>208.46</v>
      </c>
      <c r="AP56" s="17" t="s">
        <v>33</v>
      </c>
      <c r="AQ56" s="34">
        <f>AQ55-1.2</f>
        <v>417.8</v>
      </c>
      <c r="AR56" s="18">
        <f t="shared" si="13"/>
        <v>292.45999999999998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49999999999999" customHeight="1" x14ac:dyDescent="0.3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2.94</v>
      </c>
      <c r="F57" s="17" t="s">
        <v>21</v>
      </c>
      <c r="G57" s="34">
        <f>G56-0.6</f>
        <v>10.200000000000001</v>
      </c>
      <c r="H57" s="34">
        <f t="shared" si="1"/>
        <v>7.1400000000000006</v>
      </c>
      <c r="I57" s="17" t="s">
        <v>22</v>
      </c>
      <c r="J57" s="34">
        <f>J56-0.6</f>
        <v>19.2</v>
      </c>
      <c r="K57" s="34">
        <f t="shared" si="2"/>
        <v>13.44</v>
      </c>
      <c r="L57" s="17" t="s">
        <v>23</v>
      </c>
      <c r="M57" s="34">
        <f>M56-0.6</f>
        <v>28.2</v>
      </c>
      <c r="N57" s="34">
        <f t="shared" si="3"/>
        <v>19.739999999999998</v>
      </c>
      <c r="O57" s="17" t="s">
        <v>24</v>
      </c>
      <c r="P57" s="34">
        <f>P56-0.6</f>
        <v>37.199999999999996</v>
      </c>
      <c r="Q57" s="34">
        <f t="shared" si="4"/>
        <v>26.039999999999996</v>
      </c>
      <c r="R57" s="17" t="s">
        <v>25</v>
      </c>
      <c r="S57" s="34">
        <f>S56-0.6</f>
        <v>47.199999999999996</v>
      </c>
      <c r="T57" s="34">
        <f t="shared" si="5"/>
        <v>33.039999999999992</v>
      </c>
      <c r="U57" s="17" t="s">
        <v>26</v>
      </c>
      <c r="V57" s="34">
        <f>V56-0.6</f>
        <v>62.199999999999996</v>
      </c>
      <c r="W57" s="18">
        <f t="shared" si="6"/>
        <v>43.539999999999992</v>
      </c>
      <c r="X57" s="17" t="s">
        <v>27</v>
      </c>
      <c r="Y57" s="34">
        <f>Y56-0.6</f>
        <v>77.2</v>
      </c>
      <c r="Z57" s="18">
        <f t="shared" si="7"/>
        <v>54.04</v>
      </c>
      <c r="AA57" s="17" t="s">
        <v>28</v>
      </c>
      <c r="AB57" s="34">
        <f>AB56-0.6</f>
        <v>92.2</v>
      </c>
      <c r="AC57" s="18">
        <f t="shared" si="8"/>
        <v>64.539999999999992</v>
      </c>
      <c r="AD57" s="17" t="s">
        <v>29</v>
      </c>
      <c r="AE57" s="34">
        <f>AE56-0.6</f>
        <v>112.2</v>
      </c>
      <c r="AF57" s="18">
        <f t="shared" si="9"/>
        <v>78.539999999999992</v>
      </c>
      <c r="AG57" s="17" t="s">
        <v>30</v>
      </c>
      <c r="AH57" s="34">
        <f>AH56-0.6</f>
        <v>162.20000000000002</v>
      </c>
      <c r="AI57" s="18">
        <f t="shared" si="10"/>
        <v>113.54</v>
      </c>
      <c r="AJ57" s="17" t="s">
        <v>31</v>
      </c>
      <c r="AK57" s="34">
        <f>AK56-0.6</f>
        <v>217.20000000000002</v>
      </c>
      <c r="AL57" s="18">
        <f t="shared" si="11"/>
        <v>152.04</v>
      </c>
      <c r="AM57" s="17" t="s">
        <v>32</v>
      </c>
      <c r="AN57" s="34">
        <f>AN56-0.6</f>
        <v>297.2</v>
      </c>
      <c r="AO57" s="18">
        <f t="shared" si="12"/>
        <v>208.04</v>
      </c>
      <c r="AP57" s="17" t="s">
        <v>33</v>
      </c>
      <c r="AQ57" s="34">
        <f>AQ56-0.6</f>
        <v>417.2</v>
      </c>
      <c r="AR57" s="18">
        <f t="shared" si="13"/>
        <v>292.03999999999996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49999999999999" customHeight="1" x14ac:dyDescent="0.3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2.52</v>
      </c>
      <c r="F58" s="17" t="s">
        <v>21</v>
      </c>
      <c r="G58" s="34">
        <f t="shared" ref="G58:G59" si="220">G57-0.6</f>
        <v>9.6000000000000014</v>
      </c>
      <c r="H58" s="34">
        <f t="shared" si="1"/>
        <v>6.7200000000000006</v>
      </c>
      <c r="I58" s="17" t="s">
        <v>22</v>
      </c>
      <c r="J58" s="34">
        <f t="shared" ref="J58:J59" si="221">J57-0.6</f>
        <v>18.599999999999998</v>
      </c>
      <c r="K58" s="34">
        <f t="shared" si="2"/>
        <v>13.019999999999998</v>
      </c>
      <c r="L58" s="17" t="s">
        <v>23</v>
      </c>
      <c r="M58" s="34">
        <f t="shared" ref="M58:M59" si="222">M57-0.6</f>
        <v>27.599999999999998</v>
      </c>
      <c r="N58" s="34">
        <f t="shared" si="3"/>
        <v>19.319999999999997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25.619999999999994</v>
      </c>
      <c r="R58" s="17" t="s">
        <v>25</v>
      </c>
      <c r="S58" s="34">
        <f t="shared" ref="S58:S59" si="224">S57-0.6</f>
        <v>46.599999999999994</v>
      </c>
      <c r="T58" s="34">
        <f t="shared" si="5"/>
        <v>32.619999999999997</v>
      </c>
      <c r="U58" s="17" t="s">
        <v>26</v>
      </c>
      <c r="V58" s="34">
        <f t="shared" ref="V58:V59" si="225">V57-0.6</f>
        <v>61.599999999999994</v>
      </c>
      <c r="W58" s="18">
        <f t="shared" si="6"/>
        <v>43.11999999999999</v>
      </c>
      <c r="X58" s="17" t="s">
        <v>27</v>
      </c>
      <c r="Y58" s="34">
        <f t="shared" ref="Y58:Y59" si="226">Y57-0.6</f>
        <v>76.600000000000009</v>
      </c>
      <c r="Z58" s="18">
        <f t="shared" si="7"/>
        <v>53.620000000000005</v>
      </c>
      <c r="AA58" s="17" t="s">
        <v>28</v>
      </c>
      <c r="AB58" s="34">
        <f t="shared" ref="AB58:AB59" si="227">AB57-0.6</f>
        <v>91.600000000000009</v>
      </c>
      <c r="AC58" s="18">
        <f t="shared" si="8"/>
        <v>64.12</v>
      </c>
      <c r="AD58" s="17" t="s">
        <v>29</v>
      </c>
      <c r="AE58" s="34">
        <f t="shared" ref="AE58:AE59" si="228">AE57-0.6</f>
        <v>111.60000000000001</v>
      </c>
      <c r="AF58" s="18">
        <f t="shared" si="9"/>
        <v>78.12</v>
      </c>
      <c r="AG58" s="17" t="s">
        <v>30</v>
      </c>
      <c r="AH58" s="34">
        <f t="shared" ref="AH58:AH59" si="229">AH57-0.6</f>
        <v>161.60000000000002</v>
      </c>
      <c r="AI58" s="18">
        <f t="shared" si="10"/>
        <v>113.12</v>
      </c>
      <c r="AJ58" s="17" t="s">
        <v>31</v>
      </c>
      <c r="AK58" s="34">
        <f t="shared" ref="AK58:AK59" si="230">AK57-0.6</f>
        <v>216.60000000000002</v>
      </c>
      <c r="AL58" s="18">
        <f t="shared" si="11"/>
        <v>151.62</v>
      </c>
      <c r="AM58" s="17" t="s">
        <v>32</v>
      </c>
      <c r="AN58" s="34">
        <f t="shared" ref="AN58:AN59" si="231">AN57-0.6</f>
        <v>296.59999999999997</v>
      </c>
      <c r="AO58" s="18">
        <f t="shared" si="12"/>
        <v>207.61999999999998</v>
      </c>
      <c r="AP58" s="17" t="s">
        <v>33</v>
      </c>
      <c r="AQ58" s="34">
        <f t="shared" ref="AQ58:AQ59" si="232">AQ57-0.6</f>
        <v>416.59999999999997</v>
      </c>
      <c r="AR58" s="18">
        <f t="shared" si="13"/>
        <v>291.61999999999995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49999999999999" customHeight="1" x14ac:dyDescent="0.3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2.0999999999999996</v>
      </c>
      <c r="F59" s="17" t="s">
        <v>21</v>
      </c>
      <c r="G59" s="34">
        <f t="shared" si="220"/>
        <v>9.0000000000000018</v>
      </c>
      <c r="H59" s="34">
        <f t="shared" si="1"/>
        <v>6.3000000000000007</v>
      </c>
      <c r="I59" s="17" t="s">
        <v>22</v>
      </c>
      <c r="J59" s="34">
        <f t="shared" si="221"/>
        <v>17.999999999999996</v>
      </c>
      <c r="K59" s="34">
        <f t="shared" si="2"/>
        <v>12.599999999999996</v>
      </c>
      <c r="L59" s="17" t="s">
        <v>23</v>
      </c>
      <c r="M59" s="34">
        <f t="shared" si="222"/>
        <v>26.999999999999996</v>
      </c>
      <c r="N59" s="34">
        <f t="shared" si="3"/>
        <v>18.899999999999995</v>
      </c>
      <c r="O59" s="17" t="s">
        <v>24</v>
      </c>
      <c r="P59" s="34">
        <f t="shared" si="223"/>
        <v>35.999999999999993</v>
      </c>
      <c r="Q59" s="34">
        <f t="shared" si="4"/>
        <v>25.199999999999992</v>
      </c>
      <c r="R59" s="17" t="s">
        <v>25</v>
      </c>
      <c r="S59" s="34">
        <f t="shared" si="224"/>
        <v>45.999999999999993</v>
      </c>
      <c r="T59" s="34">
        <f t="shared" si="5"/>
        <v>32.199999999999996</v>
      </c>
      <c r="U59" s="17" t="s">
        <v>26</v>
      </c>
      <c r="V59" s="34">
        <f t="shared" si="225"/>
        <v>60.999999999999993</v>
      </c>
      <c r="W59" s="18">
        <f t="shared" si="6"/>
        <v>42.699999999999996</v>
      </c>
      <c r="X59" s="17" t="s">
        <v>27</v>
      </c>
      <c r="Y59" s="34">
        <f t="shared" si="226"/>
        <v>76.000000000000014</v>
      </c>
      <c r="Z59" s="18">
        <f t="shared" si="7"/>
        <v>53.20000000000001</v>
      </c>
      <c r="AA59" s="17" t="s">
        <v>28</v>
      </c>
      <c r="AB59" s="34">
        <f t="shared" si="227"/>
        <v>91.000000000000014</v>
      </c>
      <c r="AC59" s="18">
        <f t="shared" si="8"/>
        <v>63.7</v>
      </c>
      <c r="AD59" s="17" t="s">
        <v>29</v>
      </c>
      <c r="AE59" s="34">
        <f t="shared" si="228"/>
        <v>111.00000000000001</v>
      </c>
      <c r="AF59" s="18">
        <f t="shared" si="9"/>
        <v>77.7</v>
      </c>
      <c r="AG59" s="17" t="s">
        <v>30</v>
      </c>
      <c r="AH59" s="34">
        <f t="shared" si="229"/>
        <v>161.00000000000003</v>
      </c>
      <c r="AI59" s="18">
        <f t="shared" si="10"/>
        <v>112.70000000000002</v>
      </c>
      <c r="AJ59" s="17" t="s">
        <v>31</v>
      </c>
      <c r="AK59" s="34">
        <f t="shared" si="230"/>
        <v>216.00000000000003</v>
      </c>
      <c r="AL59" s="18">
        <f t="shared" si="11"/>
        <v>151.20000000000002</v>
      </c>
      <c r="AM59" s="17" t="s">
        <v>32</v>
      </c>
      <c r="AN59" s="34">
        <f t="shared" si="231"/>
        <v>295.99999999999994</v>
      </c>
      <c r="AO59" s="18">
        <f t="shared" si="12"/>
        <v>207.19999999999996</v>
      </c>
      <c r="AP59" s="17" t="s">
        <v>33</v>
      </c>
      <c r="AQ59" s="34">
        <f t="shared" si="232"/>
        <v>415.99999999999994</v>
      </c>
      <c r="AR59" s="18">
        <f t="shared" si="13"/>
        <v>291.19999999999993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49999999999999" customHeight="1" x14ac:dyDescent="0.3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6.3</v>
      </c>
      <c r="F60" s="38" t="s">
        <v>22</v>
      </c>
      <c r="G60" s="39">
        <v>15</v>
      </c>
      <c r="H60" s="40">
        <f t="shared" si="1"/>
        <v>10.5</v>
      </c>
      <c r="I60" s="38" t="s">
        <v>23</v>
      </c>
      <c r="J60" s="39">
        <v>24</v>
      </c>
      <c r="K60" s="40">
        <f t="shared" si="2"/>
        <v>16.799999999999997</v>
      </c>
      <c r="L60" s="38" t="s">
        <v>24</v>
      </c>
      <c r="M60" s="39">
        <v>33</v>
      </c>
      <c r="N60" s="40">
        <f t="shared" si="3"/>
        <v>23.099999999999998</v>
      </c>
      <c r="O60" s="38" t="s">
        <v>25</v>
      </c>
      <c r="P60" s="39">
        <v>43</v>
      </c>
      <c r="Q60" s="40">
        <f t="shared" si="4"/>
        <v>30.099999999999998</v>
      </c>
      <c r="R60" s="38" t="s">
        <v>26</v>
      </c>
      <c r="S60" s="39">
        <v>58</v>
      </c>
      <c r="T60" s="40">
        <f t="shared" si="5"/>
        <v>40.599999999999994</v>
      </c>
      <c r="U60" s="38" t="s">
        <v>27</v>
      </c>
      <c r="V60" s="39">
        <v>73</v>
      </c>
      <c r="W60" s="40">
        <f t="shared" si="6"/>
        <v>51.099999999999994</v>
      </c>
      <c r="X60" s="38" t="s">
        <v>28</v>
      </c>
      <c r="Y60" s="39">
        <v>88</v>
      </c>
      <c r="Z60" s="40">
        <f t="shared" si="7"/>
        <v>61.599999999999994</v>
      </c>
      <c r="AA60" s="38" t="s">
        <v>29</v>
      </c>
      <c r="AB60" s="39">
        <v>108</v>
      </c>
      <c r="AC60" s="40">
        <f t="shared" si="8"/>
        <v>75.599999999999994</v>
      </c>
      <c r="AD60" s="38" t="s">
        <v>30</v>
      </c>
      <c r="AE60" s="39">
        <v>158</v>
      </c>
      <c r="AF60" s="40">
        <f t="shared" si="9"/>
        <v>110.6</v>
      </c>
      <c r="AG60" s="38" t="s">
        <v>31</v>
      </c>
      <c r="AH60" s="39">
        <v>213</v>
      </c>
      <c r="AI60" s="40">
        <f t="shared" si="10"/>
        <v>149.1</v>
      </c>
      <c r="AJ60" s="38" t="s">
        <v>32</v>
      </c>
      <c r="AK60" s="39">
        <v>293</v>
      </c>
      <c r="AL60" s="40">
        <f t="shared" si="11"/>
        <v>205.1</v>
      </c>
      <c r="AM60" s="38" t="s">
        <v>33</v>
      </c>
      <c r="AN60" s="39">
        <v>413</v>
      </c>
      <c r="AO60" s="40">
        <f t="shared" si="12"/>
        <v>289.09999999999997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49999999999999" customHeight="1" x14ac:dyDescent="0.3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5.18</v>
      </c>
      <c r="F61" s="38" t="s">
        <v>22</v>
      </c>
      <c r="G61" s="34">
        <f>G60-1.6</f>
        <v>13.4</v>
      </c>
      <c r="H61" s="39">
        <f t="shared" si="1"/>
        <v>9.379999999999999</v>
      </c>
      <c r="I61" s="38" t="s">
        <v>23</v>
      </c>
      <c r="J61" s="34">
        <f>J60-1.6</f>
        <v>22.4</v>
      </c>
      <c r="K61" s="39">
        <f t="shared" si="2"/>
        <v>15.679999999999998</v>
      </c>
      <c r="L61" s="38" t="s">
        <v>24</v>
      </c>
      <c r="M61" s="34">
        <f>M60-1.6</f>
        <v>31.4</v>
      </c>
      <c r="N61" s="39">
        <f t="shared" si="3"/>
        <v>21.979999999999997</v>
      </c>
      <c r="O61" s="38" t="s">
        <v>25</v>
      </c>
      <c r="P61" s="34">
        <f>P60-1.6</f>
        <v>41.4</v>
      </c>
      <c r="Q61" s="39">
        <f t="shared" si="4"/>
        <v>28.979999999999997</v>
      </c>
      <c r="R61" s="38" t="s">
        <v>26</v>
      </c>
      <c r="S61" s="34">
        <f>S60-1.6</f>
        <v>56.4</v>
      </c>
      <c r="T61" s="39">
        <f t="shared" si="5"/>
        <v>39.479999999999997</v>
      </c>
      <c r="U61" s="38" t="s">
        <v>27</v>
      </c>
      <c r="V61" s="34">
        <f>V60-1.6</f>
        <v>71.400000000000006</v>
      </c>
      <c r="W61" s="40">
        <f t="shared" si="6"/>
        <v>49.980000000000004</v>
      </c>
      <c r="X61" s="38" t="s">
        <v>28</v>
      </c>
      <c r="Y61" s="34">
        <f>Y60-1.6</f>
        <v>86.4</v>
      </c>
      <c r="Z61" s="40">
        <f t="shared" si="7"/>
        <v>60.48</v>
      </c>
      <c r="AA61" s="38" t="s">
        <v>29</v>
      </c>
      <c r="AB61" s="34">
        <f>AB60-1.6</f>
        <v>106.4</v>
      </c>
      <c r="AC61" s="40">
        <f t="shared" si="8"/>
        <v>74.48</v>
      </c>
      <c r="AD61" s="38" t="s">
        <v>30</v>
      </c>
      <c r="AE61" s="34">
        <f>AE60-1.6</f>
        <v>156.4</v>
      </c>
      <c r="AF61" s="40">
        <f t="shared" si="9"/>
        <v>109.48</v>
      </c>
      <c r="AG61" s="38" t="s">
        <v>31</v>
      </c>
      <c r="AH61" s="34">
        <f>AH60-1.6</f>
        <v>211.4</v>
      </c>
      <c r="AI61" s="40">
        <f t="shared" si="10"/>
        <v>147.97999999999999</v>
      </c>
      <c r="AJ61" s="38" t="s">
        <v>32</v>
      </c>
      <c r="AK61" s="34">
        <f>AK60-1.6</f>
        <v>291.39999999999998</v>
      </c>
      <c r="AL61" s="40">
        <f t="shared" si="11"/>
        <v>203.97999999999996</v>
      </c>
      <c r="AM61" s="38" t="s">
        <v>33</v>
      </c>
      <c r="AN61" s="34">
        <f>AN60-1.6</f>
        <v>411.4</v>
      </c>
      <c r="AO61" s="40">
        <f t="shared" si="12"/>
        <v>287.97999999999996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49999999999999" customHeight="1" x14ac:dyDescent="0.3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4.55</v>
      </c>
      <c r="F62" s="38" t="s">
        <v>22</v>
      </c>
      <c r="G62" s="34">
        <f>G61-0.9</f>
        <v>12.5</v>
      </c>
      <c r="H62" s="39">
        <f t="shared" si="1"/>
        <v>8.75</v>
      </c>
      <c r="I62" s="38" t="s">
        <v>23</v>
      </c>
      <c r="J62" s="34">
        <f>J61-0.9</f>
        <v>21.5</v>
      </c>
      <c r="K62" s="39">
        <f t="shared" si="2"/>
        <v>15.049999999999999</v>
      </c>
      <c r="L62" s="38" t="s">
        <v>24</v>
      </c>
      <c r="M62" s="34">
        <f>M61-0.9</f>
        <v>30.5</v>
      </c>
      <c r="N62" s="39">
        <f t="shared" si="3"/>
        <v>21.349999999999998</v>
      </c>
      <c r="O62" s="38" t="s">
        <v>25</v>
      </c>
      <c r="P62" s="34">
        <f>P61-0.9</f>
        <v>40.5</v>
      </c>
      <c r="Q62" s="39">
        <f t="shared" si="4"/>
        <v>28.349999999999998</v>
      </c>
      <c r="R62" s="38" t="s">
        <v>26</v>
      </c>
      <c r="S62" s="34">
        <f>S61-0.9</f>
        <v>55.5</v>
      </c>
      <c r="T62" s="39">
        <f t="shared" si="5"/>
        <v>38.849999999999994</v>
      </c>
      <c r="U62" s="38" t="s">
        <v>27</v>
      </c>
      <c r="V62" s="34">
        <f>V61-0.9</f>
        <v>70.5</v>
      </c>
      <c r="W62" s="40">
        <f t="shared" si="6"/>
        <v>49.349999999999994</v>
      </c>
      <c r="X62" s="38" t="s">
        <v>28</v>
      </c>
      <c r="Y62" s="34">
        <f>Y61-0.9</f>
        <v>85.5</v>
      </c>
      <c r="Z62" s="40">
        <f t="shared" si="7"/>
        <v>59.849999999999994</v>
      </c>
      <c r="AA62" s="38" t="s">
        <v>29</v>
      </c>
      <c r="AB62" s="34">
        <f>AB61-0.9</f>
        <v>105.5</v>
      </c>
      <c r="AC62" s="40">
        <f t="shared" si="8"/>
        <v>73.849999999999994</v>
      </c>
      <c r="AD62" s="38" t="s">
        <v>30</v>
      </c>
      <c r="AE62" s="34">
        <f>AE61-0.9</f>
        <v>155.5</v>
      </c>
      <c r="AF62" s="40">
        <f t="shared" si="9"/>
        <v>108.85</v>
      </c>
      <c r="AG62" s="38" t="s">
        <v>31</v>
      </c>
      <c r="AH62" s="34">
        <f>AH61-0.9</f>
        <v>210.5</v>
      </c>
      <c r="AI62" s="40">
        <f t="shared" si="10"/>
        <v>147.35</v>
      </c>
      <c r="AJ62" s="38" t="s">
        <v>32</v>
      </c>
      <c r="AK62" s="34">
        <f>AK61-0.9</f>
        <v>290.5</v>
      </c>
      <c r="AL62" s="40">
        <f t="shared" si="11"/>
        <v>203.35</v>
      </c>
      <c r="AM62" s="38" t="s">
        <v>33</v>
      </c>
      <c r="AN62" s="34">
        <f>AN61-0.9</f>
        <v>410.5</v>
      </c>
      <c r="AO62" s="40">
        <f t="shared" si="12"/>
        <v>287.34999999999997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49999999999999" customHeight="1" x14ac:dyDescent="0.3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3.9199999999999995</v>
      </c>
      <c r="F63" s="38" t="s">
        <v>22</v>
      </c>
      <c r="G63" s="34">
        <f t="shared" ref="G63:G64" si="234">G62-0.9</f>
        <v>11.6</v>
      </c>
      <c r="H63" s="39">
        <f t="shared" si="1"/>
        <v>8.1199999999999992</v>
      </c>
      <c r="I63" s="38" t="s">
        <v>23</v>
      </c>
      <c r="J63" s="34">
        <f t="shared" ref="J63:J64" si="235">J62-0.9</f>
        <v>20.6</v>
      </c>
      <c r="K63" s="39">
        <f t="shared" si="2"/>
        <v>14.42</v>
      </c>
      <c r="L63" s="38" t="s">
        <v>24</v>
      </c>
      <c r="M63" s="34">
        <f t="shared" ref="M63:M64" si="236">M62-0.9</f>
        <v>29.6</v>
      </c>
      <c r="N63" s="39">
        <f t="shared" si="3"/>
        <v>20.72</v>
      </c>
      <c r="O63" s="38" t="s">
        <v>25</v>
      </c>
      <c r="P63" s="34">
        <f t="shared" ref="P63:P64" si="237">P62-0.9</f>
        <v>39.6</v>
      </c>
      <c r="Q63" s="39">
        <f t="shared" si="4"/>
        <v>27.72</v>
      </c>
      <c r="R63" s="38" t="s">
        <v>26</v>
      </c>
      <c r="S63" s="34">
        <f t="shared" ref="S63:S64" si="238">S62-0.9</f>
        <v>54.6</v>
      </c>
      <c r="T63" s="39">
        <f t="shared" si="5"/>
        <v>38.22</v>
      </c>
      <c r="U63" s="38" t="s">
        <v>27</v>
      </c>
      <c r="V63" s="34">
        <f t="shared" ref="V63:V64" si="239">V62-0.9</f>
        <v>69.599999999999994</v>
      </c>
      <c r="W63" s="40">
        <f t="shared" si="6"/>
        <v>48.719999999999992</v>
      </c>
      <c r="X63" s="38" t="s">
        <v>28</v>
      </c>
      <c r="Y63" s="34">
        <f t="shared" ref="Y63:Y64" si="240">Y62-0.9</f>
        <v>84.6</v>
      </c>
      <c r="Z63" s="40">
        <f t="shared" si="7"/>
        <v>59.219999999999992</v>
      </c>
      <c r="AA63" s="38" t="s">
        <v>29</v>
      </c>
      <c r="AB63" s="34">
        <f t="shared" ref="AB63:AB64" si="241">AB62-0.9</f>
        <v>104.6</v>
      </c>
      <c r="AC63" s="40">
        <f t="shared" si="8"/>
        <v>73.219999999999985</v>
      </c>
      <c r="AD63" s="38" t="s">
        <v>30</v>
      </c>
      <c r="AE63" s="34">
        <f t="shared" ref="AE63:AE64" si="242">AE62-0.9</f>
        <v>154.6</v>
      </c>
      <c r="AF63" s="40">
        <f t="shared" si="9"/>
        <v>108.21999999999998</v>
      </c>
      <c r="AG63" s="38" t="s">
        <v>31</v>
      </c>
      <c r="AH63" s="34">
        <f t="shared" ref="AH63:AH64" si="243">AH62-0.9</f>
        <v>209.6</v>
      </c>
      <c r="AI63" s="40">
        <f t="shared" si="10"/>
        <v>146.72</v>
      </c>
      <c r="AJ63" s="38" t="s">
        <v>32</v>
      </c>
      <c r="AK63" s="34">
        <f t="shared" ref="AK63:AK64" si="244">AK62-0.9</f>
        <v>289.60000000000002</v>
      </c>
      <c r="AL63" s="40">
        <f t="shared" si="11"/>
        <v>202.72</v>
      </c>
      <c r="AM63" s="38" t="s">
        <v>33</v>
      </c>
      <c r="AN63" s="34">
        <f t="shared" ref="AN63:AN64" si="245">AN62-0.9</f>
        <v>409.6</v>
      </c>
      <c r="AO63" s="40">
        <f t="shared" si="12"/>
        <v>286.71999999999997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49999999999999" customHeight="1" x14ac:dyDescent="0.3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3.2899999999999991</v>
      </c>
      <c r="F64" s="38" t="s">
        <v>22</v>
      </c>
      <c r="G64" s="34">
        <f t="shared" si="234"/>
        <v>10.7</v>
      </c>
      <c r="H64" s="39">
        <f t="shared" si="1"/>
        <v>7.4899999999999993</v>
      </c>
      <c r="I64" s="38" t="s">
        <v>23</v>
      </c>
      <c r="J64" s="34">
        <f t="shared" si="235"/>
        <v>19.700000000000003</v>
      </c>
      <c r="K64" s="39">
        <f t="shared" si="2"/>
        <v>13.790000000000001</v>
      </c>
      <c r="L64" s="38" t="s">
        <v>24</v>
      </c>
      <c r="M64" s="34">
        <f t="shared" si="236"/>
        <v>28.700000000000003</v>
      </c>
      <c r="N64" s="39">
        <f t="shared" si="3"/>
        <v>20.09</v>
      </c>
      <c r="O64" s="38" t="s">
        <v>25</v>
      </c>
      <c r="P64" s="34">
        <f t="shared" si="237"/>
        <v>38.700000000000003</v>
      </c>
      <c r="Q64" s="39">
        <f t="shared" si="4"/>
        <v>27.09</v>
      </c>
      <c r="R64" s="38" t="s">
        <v>26</v>
      </c>
      <c r="S64" s="34">
        <f t="shared" si="238"/>
        <v>53.7</v>
      </c>
      <c r="T64" s="39">
        <f t="shared" si="5"/>
        <v>37.589999999999996</v>
      </c>
      <c r="U64" s="38" t="s">
        <v>27</v>
      </c>
      <c r="V64" s="34">
        <f t="shared" si="239"/>
        <v>68.699999999999989</v>
      </c>
      <c r="W64" s="40">
        <f t="shared" si="6"/>
        <v>48.089999999999989</v>
      </c>
      <c r="X64" s="38" t="s">
        <v>28</v>
      </c>
      <c r="Y64" s="34">
        <f t="shared" si="240"/>
        <v>83.699999999999989</v>
      </c>
      <c r="Z64" s="40">
        <f t="shared" si="7"/>
        <v>58.589999999999989</v>
      </c>
      <c r="AA64" s="38" t="s">
        <v>29</v>
      </c>
      <c r="AB64" s="34">
        <f t="shared" si="241"/>
        <v>103.69999999999999</v>
      </c>
      <c r="AC64" s="40">
        <f t="shared" si="8"/>
        <v>72.589999999999989</v>
      </c>
      <c r="AD64" s="38" t="s">
        <v>30</v>
      </c>
      <c r="AE64" s="34">
        <f t="shared" si="242"/>
        <v>153.69999999999999</v>
      </c>
      <c r="AF64" s="40">
        <f t="shared" si="9"/>
        <v>107.58999999999999</v>
      </c>
      <c r="AG64" s="38" t="s">
        <v>31</v>
      </c>
      <c r="AH64" s="34">
        <f t="shared" si="243"/>
        <v>208.7</v>
      </c>
      <c r="AI64" s="40">
        <f t="shared" si="10"/>
        <v>146.08999999999997</v>
      </c>
      <c r="AJ64" s="38" t="s">
        <v>32</v>
      </c>
      <c r="AK64" s="34">
        <f t="shared" si="244"/>
        <v>288.70000000000005</v>
      </c>
      <c r="AL64" s="40">
        <f t="shared" si="11"/>
        <v>202.09000000000003</v>
      </c>
      <c r="AM64" s="38" t="s">
        <v>33</v>
      </c>
      <c r="AN64" s="34">
        <f t="shared" si="245"/>
        <v>408.70000000000005</v>
      </c>
      <c r="AO64" s="40">
        <f t="shared" si="12"/>
        <v>286.09000000000003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49999999999999" customHeight="1" x14ac:dyDescent="0.3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6.3</v>
      </c>
      <c r="F65" s="17" t="s">
        <v>23</v>
      </c>
      <c r="G65" s="34">
        <v>18</v>
      </c>
      <c r="H65" s="18">
        <f t="shared" si="1"/>
        <v>12.6</v>
      </c>
      <c r="I65" s="17" t="s">
        <v>24</v>
      </c>
      <c r="J65" s="34">
        <v>27</v>
      </c>
      <c r="K65" s="18">
        <f t="shared" si="2"/>
        <v>18.899999999999999</v>
      </c>
      <c r="L65" s="17" t="s">
        <v>25</v>
      </c>
      <c r="M65" s="34">
        <v>37</v>
      </c>
      <c r="N65" s="18">
        <f t="shared" si="3"/>
        <v>25.9</v>
      </c>
      <c r="O65" s="17" t="s">
        <v>26</v>
      </c>
      <c r="P65" s="34">
        <v>52</v>
      </c>
      <c r="Q65" s="18">
        <f t="shared" si="4"/>
        <v>36.4</v>
      </c>
      <c r="R65" s="17" t="s">
        <v>27</v>
      </c>
      <c r="S65" s="34">
        <v>67</v>
      </c>
      <c r="T65" s="18">
        <f t="shared" si="5"/>
        <v>46.9</v>
      </c>
      <c r="U65" s="17" t="s">
        <v>28</v>
      </c>
      <c r="V65" s="34">
        <v>82</v>
      </c>
      <c r="W65" s="18">
        <f t="shared" si="6"/>
        <v>57.4</v>
      </c>
      <c r="X65" s="17" t="s">
        <v>29</v>
      </c>
      <c r="Y65" s="34">
        <v>102</v>
      </c>
      <c r="Z65" s="18">
        <f t="shared" si="7"/>
        <v>71.399999999999991</v>
      </c>
      <c r="AA65" s="17" t="s">
        <v>30</v>
      </c>
      <c r="AB65" s="34">
        <v>152</v>
      </c>
      <c r="AC65" s="18">
        <f t="shared" si="8"/>
        <v>106.39999999999999</v>
      </c>
      <c r="AD65" s="17" t="s">
        <v>31</v>
      </c>
      <c r="AE65" s="34">
        <v>207</v>
      </c>
      <c r="AF65" s="18">
        <f t="shared" si="9"/>
        <v>144.89999999999998</v>
      </c>
      <c r="AG65" s="17" t="s">
        <v>32</v>
      </c>
      <c r="AH65" s="34">
        <v>287</v>
      </c>
      <c r="AI65" s="18">
        <f t="shared" si="10"/>
        <v>200.89999999999998</v>
      </c>
      <c r="AJ65" s="17" t="s">
        <v>33</v>
      </c>
      <c r="AK65" s="34">
        <v>407</v>
      </c>
      <c r="AL65" s="18">
        <f t="shared" si="11"/>
        <v>284.89999999999998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49999999999999" customHeight="1" x14ac:dyDescent="0.3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5.18</v>
      </c>
      <c r="F66" s="17" t="s">
        <v>23</v>
      </c>
      <c r="G66" s="34">
        <f>G65-1.6</f>
        <v>16.399999999999999</v>
      </c>
      <c r="H66" s="34">
        <f t="shared" si="1"/>
        <v>11.479999999999999</v>
      </c>
      <c r="I66" s="17" t="s">
        <v>24</v>
      </c>
      <c r="J66" s="34">
        <f>J65-1.6</f>
        <v>25.4</v>
      </c>
      <c r="K66" s="34">
        <f t="shared" si="2"/>
        <v>17.779999999999998</v>
      </c>
      <c r="L66" s="17" t="s">
        <v>25</v>
      </c>
      <c r="M66" s="34">
        <f>M65-1.6</f>
        <v>35.4</v>
      </c>
      <c r="N66" s="34">
        <f t="shared" si="3"/>
        <v>24.779999999999998</v>
      </c>
      <c r="O66" s="17" t="s">
        <v>26</v>
      </c>
      <c r="P66" s="34">
        <f>P65-1.6</f>
        <v>50.4</v>
      </c>
      <c r="Q66" s="34">
        <f t="shared" si="4"/>
        <v>35.279999999999994</v>
      </c>
      <c r="R66" s="17" t="s">
        <v>27</v>
      </c>
      <c r="S66" s="34">
        <f>S65-1.6</f>
        <v>65.400000000000006</v>
      </c>
      <c r="T66" s="34">
        <f t="shared" si="5"/>
        <v>45.78</v>
      </c>
      <c r="U66" s="17" t="s">
        <v>28</v>
      </c>
      <c r="V66" s="34">
        <f>V65-1.6</f>
        <v>80.400000000000006</v>
      </c>
      <c r="W66" s="18">
        <f t="shared" si="6"/>
        <v>56.28</v>
      </c>
      <c r="X66" s="17" t="s">
        <v>29</v>
      </c>
      <c r="Y66" s="34">
        <f>Y65-1.6</f>
        <v>100.4</v>
      </c>
      <c r="Z66" s="18">
        <f t="shared" si="7"/>
        <v>70.28</v>
      </c>
      <c r="AA66" s="17" t="s">
        <v>30</v>
      </c>
      <c r="AB66" s="34">
        <f>AB65-1.6</f>
        <v>150.4</v>
      </c>
      <c r="AC66" s="18">
        <f t="shared" si="8"/>
        <v>105.28</v>
      </c>
      <c r="AD66" s="17" t="s">
        <v>31</v>
      </c>
      <c r="AE66" s="34">
        <f>AE65-1.6</f>
        <v>205.4</v>
      </c>
      <c r="AF66" s="18">
        <f t="shared" si="9"/>
        <v>143.78</v>
      </c>
      <c r="AG66" s="17" t="s">
        <v>32</v>
      </c>
      <c r="AH66" s="34">
        <f>AH65-1.6</f>
        <v>285.39999999999998</v>
      </c>
      <c r="AI66" s="18">
        <f t="shared" si="10"/>
        <v>199.77999999999997</v>
      </c>
      <c r="AJ66" s="17" t="s">
        <v>33</v>
      </c>
      <c r="AK66" s="34">
        <f>AK65-1.6</f>
        <v>405.4</v>
      </c>
      <c r="AL66" s="18">
        <f t="shared" si="11"/>
        <v>283.77999999999997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49999999999999" customHeight="1" x14ac:dyDescent="0.3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4.55</v>
      </c>
      <c r="F67" s="17" t="s">
        <v>23</v>
      </c>
      <c r="G67" s="34">
        <f>G66-0.9</f>
        <v>15.499999999999998</v>
      </c>
      <c r="H67" s="34">
        <f t="shared" si="1"/>
        <v>10.849999999999998</v>
      </c>
      <c r="I67" s="17" t="s">
        <v>24</v>
      </c>
      <c r="J67" s="34">
        <f>J66-0.9</f>
        <v>24.5</v>
      </c>
      <c r="K67" s="34">
        <f t="shared" si="2"/>
        <v>17.149999999999999</v>
      </c>
      <c r="L67" s="17" t="s">
        <v>25</v>
      </c>
      <c r="M67" s="34">
        <f>M66-0.9</f>
        <v>34.5</v>
      </c>
      <c r="N67" s="34">
        <f t="shared" si="3"/>
        <v>24.15</v>
      </c>
      <c r="O67" s="17" t="s">
        <v>26</v>
      </c>
      <c r="P67" s="34">
        <f>P66-0.9</f>
        <v>49.5</v>
      </c>
      <c r="Q67" s="34">
        <f t="shared" si="4"/>
        <v>34.65</v>
      </c>
      <c r="R67" s="17" t="s">
        <v>27</v>
      </c>
      <c r="S67" s="34">
        <f>S66-0.9</f>
        <v>64.5</v>
      </c>
      <c r="T67" s="34">
        <f t="shared" si="5"/>
        <v>45.15</v>
      </c>
      <c r="U67" s="17" t="s">
        <v>28</v>
      </c>
      <c r="V67" s="34">
        <f>V66-0.9</f>
        <v>79.5</v>
      </c>
      <c r="W67" s="18">
        <f t="shared" si="6"/>
        <v>55.65</v>
      </c>
      <c r="X67" s="17" t="s">
        <v>29</v>
      </c>
      <c r="Y67" s="34">
        <f>Y66-0.9</f>
        <v>99.5</v>
      </c>
      <c r="Z67" s="18">
        <f t="shared" si="7"/>
        <v>69.649999999999991</v>
      </c>
      <c r="AA67" s="17" t="s">
        <v>30</v>
      </c>
      <c r="AB67" s="34">
        <f>AB66-0.9</f>
        <v>149.5</v>
      </c>
      <c r="AC67" s="18">
        <f t="shared" si="8"/>
        <v>104.64999999999999</v>
      </c>
      <c r="AD67" s="17" t="s">
        <v>31</v>
      </c>
      <c r="AE67" s="34">
        <f>AE66-0.9</f>
        <v>204.5</v>
      </c>
      <c r="AF67" s="18">
        <f t="shared" si="9"/>
        <v>143.14999999999998</v>
      </c>
      <c r="AG67" s="17" t="s">
        <v>32</v>
      </c>
      <c r="AH67" s="34">
        <f>AH66-0.9</f>
        <v>284.5</v>
      </c>
      <c r="AI67" s="18">
        <f t="shared" si="10"/>
        <v>199.14999999999998</v>
      </c>
      <c r="AJ67" s="17" t="s">
        <v>33</v>
      </c>
      <c r="AK67" s="34">
        <f>AK66-0.9</f>
        <v>404.5</v>
      </c>
      <c r="AL67" s="18">
        <f t="shared" si="11"/>
        <v>283.14999999999998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49999999999999" customHeight="1" x14ac:dyDescent="0.3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3.9199999999999995</v>
      </c>
      <c r="F68" s="17" t="s">
        <v>23</v>
      </c>
      <c r="G68" s="34">
        <f t="shared" ref="G68:G69" si="247">G67-0.9</f>
        <v>14.599999999999998</v>
      </c>
      <c r="H68" s="34">
        <f t="shared" si="1"/>
        <v>10.219999999999997</v>
      </c>
      <c r="I68" s="17" t="s">
        <v>24</v>
      </c>
      <c r="J68" s="34">
        <f t="shared" ref="J68:J69" si="248">J67-0.9</f>
        <v>23.6</v>
      </c>
      <c r="K68" s="34">
        <f t="shared" si="2"/>
        <v>16.52</v>
      </c>
      <c r="L68" s="17" t="s">
        <v>25</v>
      </c>
      <c r="M68" s="34">
        <f t="shared" ref="M68:M69" si="249">M67-0.9</f>
        <v>33.6</v>
      </c>
      <c r="N68" s="34">
        <f t="shared" si="3"/>
        <v>23.52</v>
      </c>
      <c r="O68" s="17" t="s">
        <v>26</v>
      </c>
      <c r="P68" s="34">
        <f t="shared" ref="P68:P69" si="250">P67-0.9</f>
        <v>48.6</v>
      </c>
      <c r="Q68" s="34">
        <f t="shared" si="4"/>
        <v>34.019999999999996</v>
      </c>
      <c r="R68" s="17" t="s">
        <v>27</v>
      </c>
      <c r="S68" s="34">
        <f t="shared" ref="S68:S69" si="251">S67-0.9</f>
        <v>63.6</v>
      </c>
      <c r="T68" s="34">
        <f t="shared" si="5"/>
        <v>44.519999999999996</v>
      </c>
      <c r="U68" s="17" t="s">
        <v>28</v>
      </c>
      <c r="V68" s="34">
        <f t="shared" ref="V68:V69" si="252">V67-0.9</f>
        <v>78.599999999999994</v>
      </c>
      <c r="W68" s="18">
        <f t="shared" si="6"/>
        <v>55.019999999999996</v>
      </c>
      <c r="X68" s="17" t="s">
        <v>29</v>
      </c>
      <c r="Y68" s="34">
        <f t="shared" ref="Y68:Y69" si="253">Y67-0.9</f>
        <v>98.6</v>
      </c>
      <c r="Z68" s="18">
        <f t="shared" si="7"/>
        <v>69.02</v>
      </c>
      <c r="AA68" s="17" t="s">
        <v>30</v>
      </c>
      <c r="AB68" s="34">
        <f t="shared" ref="AB68:AB69" si="254">AB67-0.9</f>
        <v>148.6</v>
      </c>
      <c r="AC68" s="18">
        <f t="shared" si="8"/>
        <v>104.02</v>
      </c>
      <c r="AD68" s="17" t="s">
        <v>31</v>
      </c>
      <c r="AE68" s="34">
        <f t="shared" ref="AE68:AE69" si="255">AE67-0.9</f>
        <v>203.6</v>
      </c>
      <c r="AF68" s="18">
        <f t="shared" si="9"/>
        <v>142.51999999999998</v>
      </c>
      <c r="AG68" s="17" t="s">
        <v>32</v>
      </c>
      <c r="AH68" s="34">
        <f t="shared" ref="AH68:AH69" si="256">AH67-0.9</f>
        <v>283.60000000000002</v>
      </c>
      <c r="AI68" s="18">
        <f t="shared" si="10"/>
        <v>198.52</v>
      </c>
      <c r="AJ68" s="17" t="s">
        <v>33</v>
      </c>
      <c r="AK68" s="34">
        <f t="shared" ref="AK68:AK69" si="257">AK67-0.9</f>
        <v>403.6</v>
      </c>
      <c r="AL68" s="18">
        <f t="shared" si="11"/>
        <v>282.52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49999999999999" customHeight="1" x14ac:dyDescent="0.3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3.2899999999999991</v>
      </c>
      <c r="F69" s="17" t="s">
        <v>23</v>
      </c>
      <c r="G69" s="34">
        <f t="shared" si="247"/>
        <v>13.699999999999998</v>
      </c>
      <c r="H69" s="34">
        <f t="shared" si="1"/>
        <v>9.5899999999999981</v>
      </c>
      <c r="I69" s="17" t="s">
        <v>24</v>
      </c>
      <c r="J69" s="34">
        <f t="shared" si="248"/>
        <v>22.700000000000003</v>
      </c>
      <c r="K69" s="34">
        <f t="shared" si="2"/>
        <v>15.89</v>
      </c>
      <c r="L69" s="17" t="s">
        <v>25</v>
      </c>
      <c r="M69" s="34">
        <f t="shared" si="249"/>
        <v>32.700000000000003</v>
      </c>
      <c r="N69" s="34">
        <f t="shared" si="3"/>
        <v>22.89</v>
      </c>
      <c r="O69" s="17" t="s">
        <v>26</v>
      </c>
      <c r="P69" s="34">
        <f t="shared" si="250"/>
        <v>47.7</v>
      </c>
      <c r="Q69" s="34">
        <f t="shared" si="4"/>
        <v>33.39</v>
      </c>
      <c r="R69" s="17" t="s">
        <v>27</v>
      </c>
      <c r="S69" s="34">
        <f t="shared" si="251"/>
        <v>62.7</v>
      </c>
      <c r="T69" s="34">
        <f t="shared" si="5"/>
        <v>43.89</v>
      </c>
      <c r="U69" s="17" t="s">
        <v>28</v>
      </c>
      <c r="V69" s="34">
        <f t="shared" si="252"/>
        <v>77.699999999999989</v>
      </c>
      <c r="W69" s="18">
        <f t="shared" si="6"/>
        <v>54.389999999999986</v>
      </c>
      <c r="X69" s="17" t="s">
        <v>29</v>
      </c>
      <c r="Y69" s="34">
        <f t="shared" si="253"/>
        <v>97.699999999999989</v>
      </c>
      <c r="Z69" s="18">
        <f t="shared" si="7"/>
        <v>68.389999999999986</v>
      </c>
      <c r="AA69" s="17" t="s">
        <v>30</v>
      </c>
      <c r="AB69" s="34">
        <f t="shared" si="254"/>
        <v>147.69999999999999</v>
      </c>
      <c r="AC69" s="18">
        <f t="shared" si="8"/>
        <v>103.38999999999999</v>
      </c>
      <c r="AD69" s="17" t="s">
        <v>31</v>
      </c>
      <c r="AE69" s="34">
        <f t="shared" si="255"/>
        <v>202.7</v>
      </c>
      <c r="AF69" s="18">
        <f t="shared" si="9"/>
        <v>141.88999999999999</v>
      </c>
      <c r="AG69" s="17" t="s">
        <v>32</v>
      </c>
      <c r="AH69" s="34">
        <f t="shared" si="256"/>
        <v>282.70000000000005</v>
      </c>
      <c r="AI69" s="18">
        <f t="shared" si="10"/>
        <v>197.89000000000001</v>
      </c>
      <c r="AJ69" s="17" t="s">
        <v>33</v>
      </c>
      <c r="AK69" s="34">
        <f t="shared" si="257"/>
        <v>402.70000000000005</v>
      </c>
      <c r="AL69" s="18">
        <f t="shared" si="11"/>
        <v>281.89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49999999999999" customHeight="1" x14ac:dyDescent="0.3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6.3</v>
      </c>
      <c r="F70" s="38" t="s">
        <v>24</v>
      </c>
      <c r="G70" s="39">
        <v>18</v>
      </c>
      <c r="H70" s="40">
        <f t="shared" ref="H70:H119" si="259">G70*(1-$B$2)</f>
        <v>12.6</v>
      </c>
      <c r="I70" s="38" t="s">
        <v>25</v>
      </c>
      <c r="J70" s="39">
        <v>28</v>
      </c>
      <c r="K70" s="40">
        <f t="shared" ref="K70:K114" si="260">J70*(1-$B$2)</f>
        <v>19.599999999999998</v>
      </c>
      <c r="L70" s="38" t="s">
        <v>26</v>
      </c>
      <c r="M70" s="39">
        <v>43</v>
      </c>
      <c r="N70" s="40">
        <f t="shared" ref="N70:N109" si="261">M70*(1-$B$2)</f>
        <v>30.099999999999998</v>
      </c>
      <c r="O70" s="38" t="s">
        <v>27</v>
      </c>
      <c r="P70" s="39">
        <v>58</v>
      </c>
      <c r="Q70" s="40">
        <f t="shared" ref="Q70:Q104" si="262">P70*(1-$B$2)</f>
        <v>40.599999999999994</v>
      </c>
      <c r="R70" s="38" t="s">
        <v>28</v>
      </c>
      <c r="S70" s="39">
        <v>73</v>
      </c>
      <c r="T70" s="40">
        <f t="shared" ref="T70:T99" si="263">S70*(1-$B$2)</f>
        <v>51.099999999999994</v>
      </c>
      <c r="U70" s="38" t="s">
        <v>29</v>
      </c>
      <c r="V70" s="39">
        <v>93</v>
      </c>
      <c r="W70" s="40">
        <f t="shared" ref="W70:W94" si="264">V70*(1-$B$2)</f>
        <v>65.099999999999994</v>
      </c>
      <c r="X70" s="38" t="s">
        <v>30</v>
      </c>
      <c r="Y70" s="39">
        <v>143</v>
      </c>
      <c r="Z70" s="40">
        <f t="shared" ref="Z70:Z89" si="265">Y70*(1-$B$2)</f>
        <v>100.1</v>
      </c>
      <c r="AA70" s="38" t="s">
        <v>31</v>
      </c>
      <c r="AB70" s="39">
        <v>198</v>
      </c>
      <c r="AC70" s="40">
        <f t="shared" ref="AC70:AC84" si="266">AB70*(1-$B$2)</f>
        <v>138.6</v>
      </c>
      <c r="AD70" s="38" t="s">
        <v>32</v>
      </c>
      <c r="AE70" s="39">
        <v>278</v>
      </c>
      <c r="AF70" s="40">
        <f t="shared" ref="AF70:AF79" si="267">AE70*(1-$B$2)</f>
        <v>194.6</v>
      </c>
      <c r="AG70" s="38" t="s">
        <v>33</v>
      </c>
      <c r="AH70" s="39">
        <v>398</v>
      </c>
      <c r="AI70" s="40">
        <f t="shared" ref="AI70:AI74" si="268">AH70*(1-$B$2)</f>
        <v>278.59999999999997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49999999999999" customHeight="1" x14ac:dyDescent="0.3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5.18</v>
      </c>
      <c r="F71" s="38" t="s">
        <v>24</v>
      </c>
      <c r="G71" s="34">
        <f>G70-1.6</f>
        <v>16.399999999999999</v>
      </c>
      <c r="H71" s="39">
        <f t="shared" si="259"/>
        <v>11.479999999999999</v>
      </c>
      <c r="I71" s="38" t="s">
        <v>25</v>
      </c>
      <c r="J71" s="34">
        <f>J70-1.6</f>
        <v>26.4</v>
      </c>
      <c r="K71" s="39">
        <f t="shared" si="260"/>
        <v>18.479999999999997</v>
      </c>
      <c r="L71" s="38" t="s">
        <v>26</v>
      </c>
      <c r="M71" s="34">
        <f>M70-1.6</f>
        <v>41.4</v>
      </c>
      <c r="N71" s="39">
        <f t="shared" si="261"/>
        <v>28.979999999999997</v>
      </c>
      <c r="O71" s="38" t="s">
        <v>27</v>
      </c>
      <c r="P71" s="34">
        <f>P70-1.6</f>
        <v>56.4</v>
      </c>
      <c r="Q71" s="39">
        <f t="shared" si="262"/>
        <v>39.479999999999997</v>
      </c>
      <c r="R71" s="38" t="s">
        <v>28</v>
      </c>
      <c r="S71" s="34">
        <f>S70-1.6</f>
        <v>71.400000000000006</v>
      </c>
      <c r="T71" s="39">
        <f t="shared" si="263"/>
        <v>49.980000000000004</v>
      </c>
      <c r="U71" s="38" t="s">
        <v>29</v>
      </c>
      <c r="V71" s="34">
        <f>V70-1.6</f>
        <v>91.4</v>
      </c>
      <c r="W71" s="40">
        <f t="shared" si="264"/>
        <v>63.98</v>
      </c>
      <c r="X71" s="38" t="s">
        <v>30</v>
      </c>
      <c r="Y71" s="34">
        <f>Y70-1.6</f>
        <v>141.4</v>
      </c>
      <c r="Z71" s="40">
        <f t="shared" si="265"/>
        <v>98.98</v>
      </c>
      <c r="AA71" s="38" t="s">
        <v>31</v>
      </c>
      <c r="AB71" s="34">
        <f>AB70-1.6</f>
        <v>196.4</v>
      </c>
      <c r="AC71" s="40">
        <f t="shared" si="266"/>
        <v>137.47999999999999</v>
      </c>
      <c r="AD71" s="38" t="s">
        <v>32</v>
      </c>
      <c r="AE71" s="34">
        <f>AE70-1.6</f>
        <v>276.39999999999998</v>
      </c>
      <c r="AF71" s="40">
        <f t="shared" si="267"/>
        <v>193.47999999999996</v>
      </c>
      <c r="AG71" s="38" t="s">
        <v>33</v>
      </c>
      <c r="AH71" s="34">
        <f>AH70-1.6</f>
        <v>396.4</v>
      </c>
      <c r="AI71" s="40">
        <f t="shared" si="268"/>
        <v>277.47999999999996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49999999999999" customHeight="1" x14ac:dyDescent="0.3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4.55</v>
      </c>
      <c r="F72" s="38" t="s">
        <v>24</v>
      </c>
      <c r="G72" s="34">
        <f>G71-0.9</f>
        <v>15.499999999999998</v>
      </c>
      <c r="H72" s="39">
        <f t="shared" si="259"/>
        <v>10.849999999999998</v>
      </c>
      <c r="I72" s="38" t="s">
        <v>25</v>
      </c>
      <c r="J72" s="34">
        <f>J71-0.9</f>
        <v>25.5</v>
      </c>
      <c r="K72" s="39">
        <f t="shared" si="260"/>
        <v>17.849999999999998</v>
      </c>
      <c r="L72" s="38" t="s">
        <v>26</v>
      </c>
      <c r="M72" s="34">
        <f>M71-0.9</f>
        <v>40.5</v>
      </c>
      <c r="N72" s="39">
        <f t="shared" si="261"/>
        <v>28.349999999999998</v>
      </c>
      <c r="O72" s="38" t="s">
        <v>27</v>
      </c>
      <c r="P72" s="34">
        <f>P71-0.9</f>
        <v>55.5</v>
      </c>
      <c r="Q72" s="39">
        <f t="shared" si="262"/>
        <v>38.849999999999994</v>
      </c>
      <c r="R72" s="38" t="s">
        <v>28</v>
      </c>
      <c r="S72" s="34">
        <f>S71-0.9</f>
        <v>70.5</v>
      </c>
      <c r="T72" s="39">
        <f t="shared" si="263"/>
        <v>49.349999999999994</v>
      </c>
      <c r="U72" s="38" t="s">
        <v>29</v>
      </c>
      <c r="V72" s="34">
        <f>V71-0.9</f>
        <v>90.5</v>
      </c>
      <c r="W72" s="40">
        <f t="shared" si="264"/>
        <v>63.349999999999994</v>
      </c>
      <c r="X72" s="38" t="s">
        <v>30</v>
      </c>
      <c r="Y72" s="34">
        <f>Y71-0.9</f>
        <v>140.5</v>
      </c>
      <c r="Z72" s="40">
        <f t="shared" si="265"/>
        <v>98.35</v>
      </c>
      <c r="AA72" s="38" t="s">
        <v>31</v>
      </c>
      <c r="AB72" s="34">
        <f>AB71-0.9</f>
        <v>195.5</v>
      </c>
      <c r="AC72" s="40">
        <f t="shared" si="266"/>
        <v>136.85</v>
      </c>
      <c r="AD72" s="38" t="s">
        <v>32</v>
      </c>
      <c r="AE72" s="34">
        <f>AE71-0.9</f>
        <v>275.5</v>
      </c>
      <c r="AF72" s="40">
        <f t="shared" si="267"/>
        <v>192.85</v>
      </c>
      <c r="AG72" s="38" t="s">
        <v>33</v>
      </c>
      <c r="AH72" s="34">
        <f>AH71-0.9</f>
        <v>395.5</v>
      </c>
      <c r="AI72" s="40">
        <f t="shared" si="268"/>
        <v>276.84999999999997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49999999999999" customHeight="1" x14ac:dyDescent="0.3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3.9199999999999995</v>
      </c>
      <c r="F73" s="38" t="s">
        <v>24</v>
      </c>
      <c r="G73" s="34">
        <f t="shared" ref="G73:G74" si="270">G72-0.9</f>
        <v>14.599999999999998</v>
      </c>
      <c r="H73" s="39">
        <f t="shared" si="259"/>
        <v>10.219999999999997</v>
      </c>
      <c r="I73" s="38" t="s">
        <v>25</v>
      </c>
      <c r="J73" s="34">
        <f t="shared" ref="J73:J74" si="271">J72-0.9</f>
        <v>24.6</v>
      </c>
      <c r="K73" s="39">
        <f t="shared" si="260"/>
        <v>17.22</v>
      </c>
      <c r="L73" s="38" t="s">
        <v>26</v>
      </c>
      <c r="M73" s="34">
        <f t="shared" ref="M73:M74" si="272">M72-0.9</f>
        <v>39.6</v>
      </c>
      <c r="N73" s="39">
        <f t="shared" si="261"/>
        <v>27.72</v>
      </c>
      <c r="O73" s="38" t="s">
        <v>27</v>
      </c>
      <c r="P73" s="34">
        <f t="shared" ref="P73:P74" si="273">P72-0.9</f>
        <v>54.6</v>
      </c>
      <c r="Q73" s="39">
        <f t="shared" si="262"/>
        <v>38.22</v>
      </c>
      <c r="R73" s="38" t="s">
        <v>28</v>
      </c>
      <c r="S73" s="34">
        <f t="shared" ref="S73:S74" si="274">S72-0.9</f>
        <v>69.599999999999994</v>
      </c>
      <c r="T73" s="39">
        <f t="shared" si="263"/>
        <v>48.719999999999992</v>
      </c>
      <c r="U73" s="38" t="s">
        <v>29</v>
      </c>
      <c r="V73" s="34">
        <f t="shared" ref="V73:V74" si="275">V72-0.9</f>
        <v>89.6</v>
      </c>
      <c r="W73" s="40">
        <f t="shared" si="264"/>
        <v>62.719999999999992</v>
      </c>
      <c r="X73" s="38" t="s">
        <v>30</v>
      </c>
      <c r="Y73" s="34">
        <f t="shared" ref="Y73:Y74" si="276">Y72-0.9</f>
        <v>139.6</v>
      </c>
      <c r="Z73" s="40">
        <f t="shared" si="265"/>
        <v>97.719999999999985</v>
      </c>
      <c r="AA73" s="38" t="s">
        <v>31</v>
      </c>
      <c r="AB73" s="34">
        <f t="shared" ref="AB73:AB74" si="277">AB72-0.9</f>
        <v>194.6</v>
      </c>
      <c r="AC73" s="40">
        <f t="shared" si="266"/>
        <v>136.22</v>
      </c>
      <c r="AD73" s="38" t="s">
        <v>32</v>
      </c>
      <c r="AE73" s="34">
        <f t="shared" ref="AE73:AE74" si="278">AE72-0.9</f>
        <v>274.60000000000002</v>
      </c>
      <c r="AF73" s="40">
        <f t="shared" si="267"/>
        <v>192.22</v>
      </c>
      <c r="AG73" s="38" t="s">
        <v>33</v>
      </c>
      <c r="AH73" s="34">
        <f t="shared" ref="AH73:AH74" si="279">AH72-0.9</f>
        <v>394.6</v>
      </c>
      <c r="AI73" s="40">
        <f t="shared" si="268"/>
        <v>276.21999999999997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49999999999999" customHeight="1" x14ac:dyDescent="0.3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3.2899999999999991</v>
      </c>
      <c r="F74" s="38" t="s">
        <v>24</v>
      </c>
      <c r="G74" s="34">
        <f t="shared" si="270"/>
        <v>13.699999999999998</v>
      </c>
      <c r="H74" s="39">
        <f t="shared" si="259"/>
        <v>9.5899999999999981</v>
      </c>
      <c r="I74" s="38" t="s">
        <v>25</v>
      </c>
      <c r="J74" s="34">
        <f t="shared" si="271"/>
        <v>23.700000000000003</v>
      </c>
      <c r="K74" s="39">
        <f t="shared" si="260"/>
        <v>16.59</v>
      </c>
      <c r="L74" s="38" t="s">
        <v>26</v>
      </c>
      <c r="M74" s="34">
        <f t="shared" si="272"/>
        <v>38.700000000000003</v>
      </c>
      <c r="N74" s="39">
        <f t="shared" si="261"/>
        <v>27.09</v>
      </c>
      <c r="O74" s="38" t="s">
        <v>27</v>
      </c>
      <c r="P74" s="34">
        <f t="shared" si="273"/>
        <v>53.7</v>
      </c>
      <c r="Q74" s="39">
        <f t="shared" si="262"/>
        <v>37.589999999999996</v>
      </c>
      <c r="R74" s="38" t="s">
        <v>28</v>
      </c>
      <c r="S74" s="34">
        <f t="shared" si="274"/>
        <v>68.699999999999989</v>
      </c>
      <c r="T74" s="39">
        <f t="shared" si="263"/>
        <v>48.089999999999989</v>
      </c>
      <c r="U74" s="38" t="s">
        <v>29</v>
      </c>
      <c r="V74" s="34">
        <f t="shared" si="275"/>
        <v>88.699999999999989</v>
      </c>
      <c r="W74" s="40">
        <f t="shared" si="264"/>
        <v>62.089999999999989</v>
      </c>
      <c r="X74" s="38" t="s">
        <v>30</v>
      </c>
      <c r="Y74" s="34">
        <f t="shared" si="276"/>
        <v>138.69999999999999</v>
      </c>
      <c r="Z74" s="40">
        <f t="shared" si="265"/>
        <v>97.089999999999989</v>
      </c>
      <c r="AA74" s="38" t="s">
        <v>31</v>
      </c>
      <c r="AB74" s="34">
        <f t="shared" si="277"/>
        <v>193.7</v>
      </c>
      <c r="AC74" s="40">
        <f t="shared" si="266"/>
        <v>135.58999999999997</v>
      </c>
      <c r="AD74" s="38" t="s">
        <v>32</v>
      </c>
      <c r="AE74" s="34">
        <f t="shared" si="278"/>
        <v>273.70000000000005</v>
      </c>
      <c r="AF74" s="40">
        <f t="shared" si="267"/>
        <v>191.59000000000003</v>
      </c>
      <c r="AG74" s="38" t="s">
        <v>33</v>
      </c>
      <c r="AH74" s="34">
        <f t="shared" si="279"/>
        <v>393.70000000000005</v>
      </c>
      <c r="AI74" s="40">
        <f t="shared" si="268"/>
        <v>275.59000000000003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49999999999999" customHeight="1" x14ac:dyDescent="0.3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6.3</v>
      </c>
      <c r="F75" s="17" t="s">
        <v>25</v>
      </c>
      <c r="G75" s="34">
        <v>19</v>
      </c>
      <c r="H75" s="18">
        <f t="shared" si="259"/>
        <v>13.299999999999999</v>
      </c>
      <c r="I75" s="17" t="s">
        <v>26</v>
      </c>
      <c r="J75" s="34">
        <v>34</v>
      </c>
      <c r="K75" s="18">
        <f t="shared" si="260"/>
        <v>23.799999999999997</v>
      </c>
      <c r="L75" s="17" t="s">
        <v>27</v>
      </c>
      <c r="M75" s="34">
        <v>49</v>
      </c>
      <c r="N75" s="18">
        <f t="shared" si="261"/>
        <v>34.299999999999997</v>
      </c>
      <c r="O75" s="17" t="s">
        <v>28</v>
      </c>
      <c r="P75" s="34">
        <v>64</v>
      </c>
      <c r="Q75" s="18">
        <f t="shared" si="262"/>
        <v>44.8</v>
      </c>
      <c r="R75" s="17" t="s">
        <v>29</v>
      </c>
      <c r="S75" s="34">
        <v>84</v>
      </c>
      <c r="T75" s="18">
        <f t="shared" si="263"/>
        <v>58.8</v>
      </c>
      <c r="U75" s="17" t="s">
        <v>30</v>
      </c>
      <c r="V75" s="34">
        <v>134</v>
      </c>
      <c r="W75" s="18">
        <f t="shared" si="264"/>
        <v>93.8</v>
      </c>
      <c r="X75" s="17" t="s">
        <v>31</v>
      </c>
      <c r="Y75" s="34">
        <v>189</v>
      </c>
      <c r="Z75" s="18">
        <f t="shared" si="265"/>
        <v>132.29999999999998</v>
      </c>
      <c r="AA75" s="17" t="s">
        <v>32</v>
      </c>
      <c r="AB75" s="34">
        <v>269</v>
      </c>
      <c r="AC75" s="18">
        <f t="shared" si="266"/>
        <v>188.29999999999998</v>
      </c>
      <c r="AD75" s="17" t="s">
        <v>33</v>
      </c>
      <c r="AE75" s="34">
        <v>389</v>
      </c>
      <c r="AF75" s="18">
        <f t="shared" si="267"/>
        <v>272.29999999999995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49999999999999" customHeight="1" x14ac:dyDescent="0.3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5.18</v>
      </c>
      <c r="F76" s="17" t="s">
        <v>25</v>
      </c>
      <c r="G76" s="34">
        <f>G75-1.6</f>
        <v>17.399999999999999</v>
      </c>
      <c r="H76" s="34">
        <f t="shared" si="259"/>
        <v>12.179999999999998</v>
      </c>
      <c r="I76" s="17" t="s">
        <v>26</v>
      </c>
      <c r="J76" s="34">
        <f>J75-1.6</f>
        <v>32.4</v>
      </c>
      <c r="K76" s="34">
        <f t="shared" si="260"/>
        <v>22.679999999999996</v>
      </c>
      <c r="L76" s="17" t="s">
        <v>27</v>
      </c>
      <c r="M76" s="34">
        <f>M75-1.6</f>
        <v>47.4</v>
      </c>
      <c r="N76" s="34">
        <f t="shared" si="261"/>
        <v>33.18</v>
      </c>
      <c r="O76" s="17" t="s">
        <v>28</v>
      </c>
      <c r="P76" s="34">
        <f>P75-1.6</f>
        <v>62.4</v>
      </c>
      <c r="Q76" s="34">
        <f t="shared" si="262"/>
        <v>43.68</v>
      </c>
      <c r="R76" s="17" t="s">
        <v>29</v>
      </c>
      <c r="S76" s="34">
        <f>S75-1.6</f>
        <v>82.4</v>
      </c>
      <c r="T76" s="34">
        <f t="shared" si="263"/>
        <v>57.68</v>
      </c>
      <c r="U76" s="17" t="s">
        <v>30</v>
      </c>
      <c r="V76" s="34">
        <f>V75-1.6</f>
        <v>132.4</v>
      </c>
      <c r="W76" s="18">
        <f t="shared" si="264"/>
        <v>92.679999999999993</v>
      </c>
      <c r="X76" s="17" t="s">
        <v>31</v>
      </c>
      <c r="Y76" s="34">
        <f>Y75-1.6</f>
        <v>187.4</v>
      </c>
      <c r="Z76" s="18">
        <f t="shared" si="265"/>
        <v>131.18</v>
      </c>
      <c r="AA76" s="17" t="s">
        <v>32</v>
      </c>
      <c r="AB76" s="34">
        <f>AB75-1.6</f>
        <v>267.39999999999998</v>
      </c>
      <c r="AC76" s="18">
        <f t="shared" si="266"/>
        <v>187.17999999999998</v>
      </c>
      <c r="AD76" s="17" t="s">
        <v>33</v>
      </c>
      <c r="AE76" s="34">
        <f>AE75-1.6</f>
        <v>387.4</v>
      </c>
      <c r="AF76" s="18">
        <f t="shared" si="267"/>
        <v>271.17999999999995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49999999999999" customHeight="1" x14ac:dyDescent="0.3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4.55</v>
      </c>
      <c r="F77" s="17" t="s">
        <v>25</v>
      </c>
      <c r="G77" s="34">
        <f>G76-0.9</f>
        <v>16.5</v>
      </c>
      <c r="H77" s="34">
        <f t="shared" si="259"/>
        <v>11.549999999999999</v>
      </c>
      <c r="I77" s="17" t="s">
        <v>26</v>
      </c>
      <c r="J77" s="34">
        <f>J76-0.9</f>
        <v>31.5</v>
      </c>
      <c r="K77" s="34">
        <f t="shared" si="260"/>
        <v>22.049999999999997</v>
      </c>
      <c r="L77" s="17" t="s">
        <v>27</v>
      </c>
      <c r="M77" s="34">
        <f>M76-0.9</f>
        <v>46.5</v>
      </c>
      <c r="N77" s="34">
        <f t="shared" si="261"/>
        <v>32.549999999999997</v>
      </c>
      <c r="O77" s="17" t="s">
        <v>28</v>
      </c>
      <c r="P77" s="34">
        <f>P76-0.9</f>
        <v>61.5</v>
      </c>
      <c r="Q77" s="34">
        <f t="shared" si="262"/>
        <v>43.05</v>
      </c>
      <c r="R77" s="17" t="s">
        <v>29</v>
      </c>
      <c r="S77" s="34">
        <f>S76-0.9</f>
        <v>81.5</v>
      </c>
      <c r="T77" s="34">
        <f t="shared" si="263"/>
        <v>57.05</v>
      </c>
      <c r="U77" s="17" t="s">
        <v>30</v>
      </c>
      <c r="V77" s="34">
        <f>V76-0.9</f>
        <v>131.5</v>
      </c>
      <c r="W77" s="18">
        <f t="shared" si="264"/>
        <v>92.05</v>
      </c>
      <c r="X77" s="17" t="s">
        <v>31</v>
      </c>
      <c r="Y77" s="34">
        <f>Y76-0.9</f>
        <v>186.5</v>
      </c>
      <c r="Z77" s="18">
        <f t="shared" si="265"/>
        <v>130.54999999999998</v>
      </c>
      <c r="AA77" s="17" t="s">
        <v>32</v>
      </c>
      <c r="AB77" s="34">
        <f>AB76-0.9</f>
        <v>266.5</v>
      </c>
      <c r="AC77" s="18">
        <f t="shared" si="266"/>
        <v>186.54999999999998</v>
      </c>
      <c r="AD77" s="17" t="s">
        <v>33</v>
      </c>
      <c r="AE77" s="34">
        <f>AE76-0.9</f>
        <v>386.5</v>
      </c>
      <c r="AF77" s="18">
        <f t="shared" si="267"/>
        <v>270.54999999999995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49999999999999" customHeight="1" x14ac:dyDescent="0.3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3.9199999999999995</v>
      </c>
      <c r="F78" s="17" t="s">
        <v>25</v>
      </c>
      <c r="G78" s="34">
        <f t="shared" ref="G78:G79" si="281">G77-0.9</f>
        <v>15.6</v>
      </c>
      <c r="H78" s="34">
        <f t="shared" si="259"/>
        <v>10.92</v>
      </c>
      <c r="I78" s="17" t="s">
        <v>26</v>
      </c>
      <c r="J78" s="34">
        <f t="shared" ref="J78:J79" si="282">J77-0.9</f>
        <v>30.6</v>
      </c>
      <c r="K78" s="34">
        <f t="shared" si="260"/>
        <v>21.419999999999998</v>
      </c>
      <c r="L78" s="17" t="s">
        <v>27</v>
      </c>
      <c r="M78" s="34">
        <f t="shared" ref="M78:M79" si="283">M77-0.9</f>
        <v>45.6</v>
      </c>
      <c r="N78" s="34">
        <f t="shared" si="261"/>
        <v>31.919999999999998</v>
      </c>
      <c r="O78" s="17" t="s">
        <v>28</v>
      </c>
      <c r="P78" s="34">
        <f t="shared" ref="P78:P79" si="284">P77-0.9</f>
        <v>60.6</v>
      </c>
      <c r="Q78" s="34">
        <f t="shared" si="262"/>
        <v>42.42</v>
      </c>
      <c r="R78" s="17" t="s">
        <v>29</v>
      </c>
      <c r="S78" s="34">
        <f t="shared" ref="S78:S79" si="285">S77-0.9</f>
        <v>80.599999999999994</v>
      </c>
      <c r="T78" s="34">
        <f t="shared" si="263"/>
        <v>56.419999999999995</v>
      </c>
      <c r="U78" s="17" t="s">
        <v>30</v>
      </c>
      <c r="V78" s="34">
        <f t="shared" ref="V78:V79" si="286">V77-0.9</f>
        <v>130.6</v>
      </c>
      <c r="W78" s="18">
        <f t="shared" si="264"/>
        <v>91.419999999999987</v>
      </c>
      <c r="X78" s="17" t="s">
        <v>31</v>
      </c>
      <c r="Y78" s="34">
        <f t="shared" ref="Y78:Y79" si="287">Y77-0.9</f>
        <v>185.6</v>
      </c>
      <c r="Z78" s="18">
        <f t="shared" si="265"/>
        <v>129.91999999999999</v>
      </c>
      <c r="AA78" s="17" t="s">
        <v>32</v>
      </c>
      <c r="AB78" s="34">
        <f t="shared" ref="AB78:AB79" si="288">AB77-0.9</f>
        <v>265.60000000000002</v>
      </c>
      <c r="AC78" s="18">
        <f t="shared" si="266"/>
        <v>185.92000000000002</v>
      </c>
      <c r="AD78" s="17" t="s">
        <v>33</v>
      </c>
      <c r="AE78" s="34">
        <f t="shared" ref="AE78:AE79" si="289">AE77-0.9</f>
        <v>385.6</v>
      </c>
      <c r="AF78" s="18">
        <f t="shared" si="267"/>
        <v>269.92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49999999999999" customHeight="1" x14ac:dyDescent="0.3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3.2899999999999991</v>
      </c>
      <c r="F79" s="17" t="s">
        <v>25</v>
      </c>
      <c r="G79" s="34">
        <f t="shared" si="281"/>
        <v>14.7</v>
      </c>
      <c r="H79" s="34">
        <f t="shared" si="259"/>
        <v>10.29</v>
      </c>
      <c r="I79" s="17" t="s">
        <v>26</v>
      </c>
      <c r="J79" s="34">
        <f t="shared" si="282"/>
        <v>29.700000000000003</v>
      </c>
      <c r="K79" s="34">
        <f t="shared" si="260"/>
        <v>20.79</v>
      </c>
      <c r="L79" s="17" t="s">
        <v>27</v>
      </c>
      <c r="M79" s="34">
        <f t="shared" si="283"/>
        <v>44.7</v>
      </c>
      <c r="N79" s="34">
        <f t="shared" si="261"/>
        <v>31.29</v>
      </c>
      <c r="O79" s="17" t="s">
        <v>28</v>
      </c>
      <c r="P79" s="34">
        <f t="shared" si="284"/>
        <v>59.7</v>
      </c>
      <c r="Q79" s="34">
        <f t="shared" si="262"/>
        <v>41.79</v>
      </c>
      <c r="R79" s="17" t="s">
        <v>29</v>
      </c>
      <c r="S79" s="34">
        <f t="shared" si="285"/>
        <v>79.699999999999989</v>
      </c>
      <c r="T79" s="34">
        <f t="shared" si="263"/>
        <v>55.789999999999992</v>
      </c>
      <c r="U79" s="17" t="s">
        <v>30</v>
      </c>
      <c r="V79" s="34">
        <f t="shared" si="286"/>
        <v>129.69999999999999</v>
      </c>
      <c r="W79" s="18">
        <f t="shared" si="264"/>
        <v>90.789999999999992</v>
      </c>
      <c r="X79" s="17" t="s">
        <v>31</v>
      </c>
      <c r="Y79" s="34">
        <f t="shared" si="287"/>
        <v>184.7</v>
      </c>
      <c r="Z79" s="18">
        <f t="shared" si="265"/>
        <v>129.29</v>
      </c>
      <c r="AA79" s="17" t="s">
        <v>32</v>
      </c>
      <c r="AB79" s="34">
        <f t="shared" si="288"/>
        <v>264.70000000000005</v>
      </c>
      <c r="AC79" s="18">
        <f t="shared" si="266"/>
        <v>185.29000000000002</v>
      </c>
      <c r="AD79" s="17" t="s">
        <v>33</v>
      </c>
      <c r="AE79" s="34">
        <f t="shared" si="289"/>
        <v>384.70000000000005</v>
      </c>
      <c r="AF79" s="18">
        <f t="shared" si="267"/>
        <v>269.29000000000002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49999999999999" customHeight="1" x14ac:dyDescent="0.3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7</v>
      </c>
      <c r="F80" s="43" t="s">
        <v>26</v>
      </c>
      <c r="G80" s="44">
        <v>25</v>
      </c>
      <c r="H80" s="45">
        <f t="shared" si="259"/>
        <v>17.5</v>
      </c>
      <c r="I80" s="43" t="s">
        <v>27</v>
      </c>
      <c r="J80" s="44">
        <v>40</v>
      </c>
      <c r="K80" s="45">
        <f t="shared" si="260"/>
        <v>28</v>
      </c>
      <c r="L80" s="43" t="s">
        <v>28</v>
      </c>
      <c r="M80" s="44">
        <v>55</v>
      </c>
      <c r="N80" s="45">
        <f t="shared" si="261"/>
        <v>38.5</v>
      </c>
      <c r="O80" s="43" t="s">
        <v>29</v>
      </c>
      <c r="P80" s="44">
        <v>75</v>
      </c>
      <c r="Q80" s="45">
        <f t="shared" si="262"/>
        <v>52.5</v>
      </c>
      <c r="R80" s="43" t="s">
        <v>30</v>
      </c>
      <c r="S80" s="44">
        <v>125</v>
      </c>
      <c r="T80" s="45">
        <f t="shared" si="263"/>
        <v>87.5</v>
      </c>
      <c r="U80" s="43" t="s">
        <v>31</v>
      </c>
      <c r="V80" s="44">
        <v>180</v>
      </c>
      <c r="W80" s="45">
        <f t="shared" si="264"/>
        <v>125.99999999999999</v>
      </c>
      <c r="X80" s="43" t="s">
        <v>32</v>
      </c>
      <c r="Y80" s="44">
        <v>260</v>
      </c>
      <c r="Z80" s="45">
        <f t="shared" si="265"/>
        <v>182</v>
      </c>
      <c r="AA80" s="43" t="s">
        <v>33</v>
      </c>
      <c r="AB80" s="44">
        <v>380</v>
      </c>
      <c r="AC80" s="45">
        <f t="shared" si="266"/>
        <v>266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49999999999999" customHeight="1" x14ac:dyDescent="0.3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5.6</v>
      </c>
      <c r="F81" s="43" t="s">
        <v>26</v>
      </c>
      <c r="G81" s="44">
        <f>G80-2</f>
        <v>23</v>
      </c>
      <c r="H81" s="44">
        <f t="shared" si="259"/>
        <v>16.099999999999998</v>
      </c>
      <c r="I81" s="43" t="s">
        <v>27</v>
      </c>
      <c r="J81" s="44">
        <f>J80-2</f>
        <v>38</v>
      </c>
      <c r="K81" s="44">
        <f t="shared" si="260"/>
        <v>26.599999999999998</v>
      </c>
      <c r="L81" s="43" t="s">
        <v>28</v>
      </c>
      <c r="M81" s="44">
        <f>M80-2</f>
        <v>53</v>
      </c>
      <c r="N81" s="44">
        <f t="shared" si="261"/>
        <v>37.099999999999994</v>
      </c>
      <c r="O81" s="43" t="s">
        <v>29</v>
      </c>
      <c r="P81" s="44">
        <f>P80-2</f>
        <v>73</v>
      </c>
      <c r="Q81" s="44">
        <f t="shared" si="262"/>
        <v>51.099999999999994</v>
      </c>
      <c r="R81" s="43" t="s">
        <v>30</v>
      </c>
      <c r="S81" s="44">
        <f>S80-2</f>
        <v>123</v>
      </c>
      <c r="T81" s="44">
        <f t="shared" si="263"/>
        <v>86.1</v>
      </c>
      <c r="U81" s="43" t="s">
        <v>31</v>
      </c>
      <c r="V81" s="44">
        <f>V80-2</f>
        <v>178</v>
      </c>
      <c r="W81" s="45">
        <f t="shared" si="264"/>
        <v>124.6</v>
      </c>
      <c r="X81" s="43" t="s">
        <v>32</v>
      </c>
      <c r="Y81" s="44">
        <f>Y80-2</f>
        <v>258</v>
      </c>
      <c r="Z81" s="45">
        <f t="shared" si="265"/>
        <v>180.6</v>
      </c>
      <c r="AA81" s="43" t="s">
        <v>33</v>
      </c>
      <c r="AB81" s="44">
        <f>AB80-2</f>
        <v>378</v>
      </c>
      <c r="AC81" s="45">
        <f t="shared" si="266"/>
        <v>264.59999999999997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49999999999999" customHeight="1" x14ac:dyDescent="0.3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4.8999999999999995</v>
      </c>
      <c r="F82" s="43" t="s">
        <v>26</v>
      </c>
      <c r="G82" s="44">
        <f>G81-1</f>
        <v>22</v>
      </c>
      <c r="H82" s="44">
        <f t="shared" si="259"/>
        <v>15.399999999999999</v>
      </c>
      <c r="I82" s="43" t="s">
        <v>27</v>
      </c>
      <c r="J82" s="44">
        <f>J81-1</f>
        <v>37</v>
      </c>
      <c r="K82" s="44">
        <f t="shared" si="260"/>
        <v>25.9</v>
      </c>
      <c r="L82" s="43" t="s">
        <v>28</v>
      </c>
      <c r="M82" s="44">
        <f>M81-1</f>
        <v>52</v>
      </c>
      <c r="N82" s="44">
        <f t="shared" si="261"/>
        <v>36.4</v>
      </c>
      <c r="O82" s="43" t="s">
        <v>29</v>
      </c>
      <c r="P82" s="44">
        <f>P81-1</f>
        <v>72</v>
      </c>
      <c r="Q82" s="44">
        <f t="shared" si="262"/>
        <v>50.4</v>
      </c>
      <c r="R82" s="43" t="s">
        <v>30</v>
      </c>
      <c r="S82" s="44">
        <f>S81-1</f>
        <v>122</v>
      </c>
      <c r="T82" s="44">
        <f t="shared" si="263"/>
        <v>85.399999999999991</v>
      </c>
      <c r="U82" s="43" t="s">
        <v>31</v>
      </c>
      <c r="V82" s="44">
        <f>V81-1</f>
        <v>177</v>
      </c>
      <c r="W82" s="45">
        <f t="shared" si="264"/>
        <v>123.89999999999999</v>
      </c>
      <c r="X82" s="43" t="s">
        <v>32</v>
      </c>
      <c r="Y82" s="44">
        <f>Y81-1</f>
        <v>257</v>
      </c>
      <c r="Z82" s="45">
        <f t="shared" si="265"/>
        <v>179.89999999999998</v>
      </c>
      <c r="AA82" s="43" t="s">
        <v>33</v>
      </c>
      <c r="AB82" s="44">
        <f>AB81-1</f>
        <v>377</v>
      </c>
      <c r="AC82" s="45">
        <f t="shared" si="266"/>
        <v>263.89999999999998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49999999999999" customHeight="1" x14ac:dyDescent="0.3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4.1999999999999993</v>
      </c>
      <c r="F83" s="43" t="s">
        <v>26</v>
      </c>
      <c r="G83" s="44">
        <f t="shared" ref="G83:G84" si="291">G82-1</f>
        <v>21</v>
      </c>
      <c r="H83" s="44">
        <f t="shared" si="259"/>
        <v>14.7</v>
      </c>
      <c r="I83" s="43" t="s">
        <v>27</v>
      </c>
      <c r="J83" s="44">
        <f t="shared" ref="J83:J84" si="292">J82-1</f>
        <v>36</v>
      </c>
      <c r="K83" s="44">
        <f t="shared" si="260"/>
        <v>25.2</v>
      </c>
      <c r="L83" s="43" t="s">
        <v>28</v>
      </c>
      <c r="M83" s="44">
        <f t="shared" ref="M83:M84" si="293">M82-1</f>
        <v>51</v>
      </c>
      <c r="N83" s="44">
        <f t="shared" si="261"/>
        <v>35.699999999999996</v>
      </c>
      <c r="O83" s="43" t="s">
        <v>29</v>
      </c>
      <c r="P83" s="44">
        <f t="shared" ref="P83:P84" si="294">P82-1</f>
        <v>71</v>
      </c>
      <c r="Q83" s="44">
        <f t="shared" si="262"/>
        <v>49.699999999999996</v>
      </c>
      <c r="R83" s="43" t="s">
        <v>30</v>
      </c>
      <c r="S83" s="44">
        <f t="shared" ref="S83:S84" si="295">S82-1</f>
        <v>121</v>
      </c>
      <c r="T83" s="44">
        <f t="shared" si="263"/>
        <v>84.699999999999989</v>
      </c>
      <c r="U83" s="43" t="s">
        <v>31</v>
      </c>
      <c r="V83" s="44">
        <f t="shared" ref="V83:V84" si="296">V82-1</f>
        <v>176</v>
      </c>
      <c r="W83" s="45">
        <f t="shared" si="264"/>
        <v>123.19999999999999</v>
      </c>
      <c r="X83" s="43" t="s">
        <v>32</v>
      </c>
      <c r="Y83" s="44">
        <f t="shared" ref="Y83:Y84" si="297">Y82-1</f>
        <v>256</v>
      </c>
      <c r="Z83" s="45">
        <f t="shared" si="265"/>
        <v>179.2</v>
      </c>
      <c r="AA83" s="43" t="s">
        <v>33</v>
      </c>
      <c r="AB83" s="44">
        <f t="shared" ref="AB83:AB84" si="298">AB82-1</f>
        <v>376</v>
      </c>
      <c r="AC83" s="45">
        <f t="shared" si="266"/>
        <v>263.2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49999999999999" customHeight="1" x14ac:dyDescent="0.3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3.5</v>
      </c>
      <c r="F84" s="43" t="s">
        <v>26</v>
      </c>
      <c r="G84" s="44">
        <f t="shared" si="291"/>
        <v>20</v>
      </c>
      <c r="H84" s="44">
        <f t="shared" si="259"/>
        <v>14</v>
      </c>
      <c r="I84" s="43" t="s">
        <v>27</v>
      </c>
      <c r="J84" s="44">
        <f t="shared" si="292"/>
        <v>35</v>
      </c>
      <c r="K84" s="44">
        <f t="shared" si="260"/>
        <v>24.5</v>
      </c>
      <c r="L84" s="43" t="s">
        <v>28</v>
      </c>
      <c r="M84" s="44">
        <f t="shared" si="293"/>
        <v>50</v>
      </c>
      <c r="N84" s="44">
        <f t="shared" si="261"/>
        <v>35</v>
      </c>
      <c r="O84" s="43" t="s">
        <v>29</v>
      </c>
      <c r="P84" s="44">
        <f t="shared" si="294"/>
        <v>70</v>
      </c>
      <c r="Q84" s="44">
        <f t="shared" si="262"/>
        <v>49</v>
      </c>
      <c r="R84" s="43" t="s">
        <v>30</v>
      </c>
      <c r="S84" s="44">
        <f t="shared" si="295"/>
        <v>120</v>
      </c>
      <c r="T84" s="44">
        <f t="shared" si="263"/>
        <v>84</v>
      </c>
      <c r="U84" s="43" t="s">
        <v>31</v>
      </c>
      <c r="V84" s="44">
        <f t="shared" si="296"/>
        <v>175</v>
      </c>
      <c r="W84" s="45">
        <f t="shared" si="264"/>
        <v>122.49999999999999</v>
      </c>
      <c r="X84" s="43" t="s">
        <v>32</v>
      </c>
      <c r="Y84" s="44">
        <f t="shared" si="297"/>
        <v>255</v>
      </c>
      <c r="Z84" s="45">
        <f t="shared" si="265"/>
        <v>178.5</v>
      </c>
      <c r="AA84" s="43" t="s">
        <v>33</v>
      </c>
      <c r="AB84" s="44">
        <f t="shared" si="298"/>
        <v>375</v>
      </c>
      <c r="AC84" s="45">
        <f t="shared" si="266"/>
        <v>262.5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49999999999999" customHeight="1" x14ac:dyDescent="0.3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10.5</v>
      </c>
      <c r="F85" s="17" t="s">
        <v>27</v>
      </c>
      <c r="G85" s="34">
        <v>30</v>
      </c>
      <c r="H85" s="18">
        <f t="shared" si="259"/>
        <v>21</v>
      </c>
      <c r="I85" s="17" t="s">
        <v>28</v>
      </c>
      <c r="J85" s="34">
        <v>45</v>
      </c>
      <c r="K85" s="18">
        <f t="shared" si="260"/>
        <v>31.499999999999996</v>
      </c>
      <c r="L85" s="17" t="s">
        <v>29</v>
      </c>
      <c r="M85" s="34">
        <v>65</v>
      </c>
      <c r="N85" s="18">
        <f t="shared" si="261"/>
        <v>45.5</v>
      </c>
      <c r="O85" s="17" t="s">
        <v>30</v>
      </c>
      <c r="P85" s="34">
        <v>115</v>
      </c>
      <c r="Q85" s="18">
        <f t="shared" si="262"/>
        <v>80.5</v>
      </c>
      <c r="R85" s="17" t="s">
        <v>31</v>
      </c>
      <c r="S85" s="34">
        <v>170</v>
      </c>
      <c r="T85" s="18">
        <f t="shared" si="263"/>
        <v>118.99999999999999</v>
      </c>
      <c r="U85" s="17" t="s">
        <v>32</v>
      </c>
      <c r="V85" s="34">
        <v>250</v>
      </c>
      <c r="W85" s="18">
        <f t="shared" si="264"/>
        <v>175</v>
      </c>
      <c r="X85" s="17" t="s">
        <v>33</v>
      </c>
      <c r="Y85" s="34">
        <v>370</v>
      </c>
      <c r="Z85" s="18">
        <f t="shared" si="265"/>
        <v>259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49999999999999" customHeight="1" x14ac:dyDescent="0.3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8.3999999999999986</v>
      </c>
      <c r="F86" s="17" t="s">
        <v>27</v>
      </c>
      <c r="G86" s="34">
        <f>G85-3</f>
        <v>27</v>
      </c>
      <c r="H86" s="34">
        <f t="shared" si="259"/>
        <v>18.899999999999999</v>
      </c>
      <c r="I86" s="17" t="s">
        <v>28</v>
      </c>
      <c r="J86" s="34">
        <f>J85-3</f>
        <v>42</v>
      </c>
      <c r="K86" s="34">
        <f t="shared" si="260"/>
        <v>29.4</v>
      </c>
      <c r="L86" s="17" t="s">
        <v>29</v>
      </c>
      <c r="M86" s="34">
        <f>M85-3</f>
        <v>62</v>
      </c>
      <c r="N86" s="34">
        <f t="shared" si="261"/>
        <v>43.4</v>
      </c>
      <c r="O86" s="17" t="s">
        <v>30</v>
      </c>
      <c r="P86" s="34">
        <f>P85-3</f>
        <v>112</v>
      </c>
      <c r="Q86" s="34">
        <f t="shared" si="262"/>
        <v>78.399999999999991</v>
      </c>
      <c r="R86" s="17" t="s">
        <v>31</v>
      </c>
      <c r="S86" s="34">
        <f>S85-3</f>
        <v>167</v>
      </c>
      <c r="T86" s="34">
        <f t="shared" si="263"/>
        <v>116.89999999999999</v>
      </c>
      <c r="U86" s="17" t="s">
        <v>32</v>
      </c>
      <c r="V86" s="34">
        <f>V85-3</f>
        <v>247</v>
      </c>
      <c r="W86" s="18">
        <f t="shared" si="264"/>
        <v>172.89999999999998</v>
      </c>
      <c r="X86" s="17" t="s">
        <v>33</v>
      </c>
      <c r="Y86" s="34">
        <f>Y85-3</f>
        <v>367</v>
      </c>
      <c r="Z86" s="18">
        <f t="shared" si="265"/>
        <v>256.89999999999998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49999999999999" customHeight="1" x14ac:dyDescent="0.3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7.35</v>
      </c>
      <c r="F87" s="17" t="s">
        <v>27</v>
      </c>
      <c r="G87" s="34">
        <f>G86-1.5</f>
        <v>25.5</v>
      </c>
      <c r="H87" s="34">
        <f t="shared" si="259"/>
        <v>17.849999999999998</v>
      </c>
      <c r="I87" s="17" t="s">
        <v>28</v>
      </c>
      <c r="J87" s="34">
        <f>J86-1.5</f>
        <v>40.5</v>
      </c>
      <c r="K87" s="34">
        <f t="shared" si="260"/>
        <v>28.349999999999998</v>
      </c>
      <c r="L87" s="17" t="s">
        <v>29</v>
      </c>
      <c r="M87" s="34">
        <f>M86-1.5</f>
        <v>60.5</v>
      </c>
      <c r="N87" s="34">
        <f t="shared" si="261"/>
        <v>42.349999999999994</v>
      </c>
      <c r="O87" s="17" t="s">
        <v>30</v>
      </c>
      <c r="P87" s="34">
        <f>P86-1.5</f>
        <v>110.5</v>
      </c>
      <c r="Q87" s="34">
        <f t="shared" si="262"/>
        <v>77.349999999999994</v>
      </c>
      <c r="R87" s="17" t="s">
        <v>31</v>
      </c>
      <c r="S87" s="34">
        <f>S86-1.5</f>
        <v>165.5</v>
      </c>
      <c r="T87" s="34">
        <f t="shared" si="263"/>
        <v>115.85</v>
      </c>
      <c r="U87" s="17" t="s">
        <v>32</v>
      </c>
      <c r="V87" s="34">
        <f>V86-1.5</f>
        <v>245.5</v>
      </c>
      <c r="W87" s="18">
        <f t="shared" si="264"/>
        <v>171.85</v>
      </c>
      <c r="X87" s="17" t="s">
        <v>33</v>
      </c>
      <c r="Y87" s="34">
        <f>Y86-1.5</f>
        <v>365.5</v>
      </c>
      <c r="Z87" s="18">
        <f t="shared" si="265"/>
        <v>255.85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49999999999999" customHeight="1" x14ac:dyDescent="0.3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6.3</v>
      </c>
      <c r="F88" s="17" t="s">
        <v>27</v>
      </c>
      <c r="G88" s="34">
        <f t="shared" ref="G88:G89" si="300">G87-1.5</f>
        <v>24</v>
      </c>
      <c r="H88" s="34">
        <f t="shared" si="259"/>
        <v>16.799999999999997</v>
      </c>
      <c r="I88" s="17" t="s">
        <v>28</v>
      </c>
      <c r="J88" s="34">
        <f t="shared" ref="J88:J89" si="301">J87-1.5</f>
        <v>39</v>
      </c>
      <c r="K88" s="34">
        <f t="shared" si="260"/>
        <v>27.299999999999997</v>
      </c>
      <c r="L88" s="17" t="s">
        <v>29</v>
      </c>
      <c r="M88" s="34">
        <f t="shared" ref="M88:M89" si="302">M87-1.5</f>
        <v>59</v>
      </c>
      <c r="N88" s="34">
        <f t="shared" si="261"/>
        <v>41.3</v>
      </c>
      <c r="O88" s="17" t="s">
        <v>30</v>
      </c>
      <c r="P88" s="34">
        <f t="shared" ref="P88:P89" si="303">P87-1.5</f>
        <v>109</v>
      </c>
      <c r="Q88" s="34">
        <f t="shared" si="262"/>
        <v>76.3</v>
      </c>
      <c r="R88" s="17" t="s">
        <v>31</v>
      </c>
      <c r="S88" s="34">
        <f t="shared" ref="S88:S89" si="304">S87-1.5</f>
        <v>164</v>
      </c>
      <c r="T88" s="34">
        <f t="shared" si="263"/>
        <v>114.8</v>
      </c>
      <c r="U88" s="17" t="s">
        <v>32</v>
      </c>
      <c r="V88" s="34">
        <f t="shared" ref="V88:V89" si="305">V87-1.5</f>
        <v>244</v>
      </c>
      <c r="W88" s="18">
        <f t="shared" si="264"/>
        <v>170.79999999999998</v>
      </c>
      <c r="X88" s="17" t="s">
        <v>33</v>
      </c>
      <c r="Y88" s="34">
        <f t="shared" ref="Y88:Y89" si="306">Y87-1.5</f>
        <v>364</v>
      </c>
      <c r="Z88" s="18">
        <f t="shared" si="265"/>
        <v>254.79999999999998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49999999999999" customHeight="1" x14ac:dyDescent="0.3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5.25</v>
      </c>
      <c r="F89" s="17" t="s">
        <v>27</v>
      </c>
      <c r="G89" s="34">
        <f t="shared" si="300"/>
        <v>22.5</v>
      </c>
      <c r="H89" s="34">
        <f t="shared" si="259"/>
        <v>15.749999999999998</v>
      </c>
      <c r="I89" s="17" t="s">
        <v>28</v>
      </c>
      <c r="J89" s="34">
        <f t="shared" si="301"/>
        <v>37.5</v>
      </c>
      <c r="K89" s="34">
        <f t="shared" si="260"/>
        <v>26.25</v>
      </c>
      <c r="L89" s="17" t="s">
        <v>29</v>
      </c>
      <c r="M89" s="34">
        <f t="shared" si="302"/>
        <v>57.5</v>
      </c>
      <c r="N89" s="34">
        <f t="shared" si="261"/>
        <v>40.25</v>
      </c>
      <c r="O89" s="17" t="s">
        <v>30</v>
      </c>
      <c r="P89" s="34">
        <f t="shared" si="303"/>
        <v>107.5</v>
      </c>
      <c r="Q89" s="34">
        <f t="shared" si="262"/>
        <v>75.25</v>
      </c>
      <c r="R89" s="17" t="s">
        <v>31</v>
      </c>
      <c r="S89" s="34">
        <f t="shared" si="304"/>
        <v>162.5</v>
      </c>
      <c r="T89" s="34">
        <f t="shared" si="263"/>
        <v>113.74999999999999</v>
      </c>
      <c r="U89" s="17" t="s">
        <v>32</v>
      </c>
      <c r="V89" s="34">
        <f t="shared" si="305"/>
        <v>242.5</v>
      </c>
      <c r="W89" s="18">
        <f t="shared" si="264"/>
        <v>169.75</v>
      </c>
      <c r="X89" s="17" t="s">
        <v>33</v>
      </c>
      <c r="Y89" s="34">
        <f t="shared" si="306"/>
        <v>362.5</v>
      </c>
      <c r="Z89" s="18">
        <f t="shared" si="265"/>
        <v>253.74999999999997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49999999999999" customHeight="1" x14ac:dyDescent="0.3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10.5</v>
      </c>
      <c r="F90" s="43" t="s">
        <v>28</v>
      </c>
      <c r="G90" s="44">
        <v>30</v>
      </c>
      <c r="H90" s="45">
        <f t="shared" si="259"/>
        <v>21</v>
      </c>
      <c r="I90" s="43" t="s">
        <v>29</v>
      </c>
      <c r="J90" s="44">
        <v>50</v>
      </c>
      <c r="K90" s="45">
        <f t="shared" si="260"/>
        <v>35</v>
      </c>
      <c r="L90" s="43" t="s">
        <v>30</v>
      </c>
      <c r="M90" s="44">
        <v>100</v>
      </c>
      <c r="N90" s="45">
        <f t="shared" si="261"/>
        <v>70</v>
      </c>
      <c r="O90" s="43" t="s">
        <v>31</v>
      </c>
      <c r="P90" s="44">
        <v>155</v>
      </c>
      <c r="Q90" s="45">
        <f t="shared" si="262"/>
        <v>108.5</v>
      </c>
      <c r="R90" s="43" t="s">
        <v>32</v>
      </c>
      <c r="S90" s="44">
        <v>235</v>
      </c>
      <c r="T90" s="45">
        <f t="shared" si="263"/>
        <v>164.5</v>
      </c>
      <c r="U90" s="43" t="s">
        <v>33</v>
      </c>
      <c r="V90" s="44">
        <v>355</v>
      </c>
      <c r="W90" s="45">
        <f t="shared" si="264"/>
        <v>248.49999999999997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49999999999999" customHeight="1" x14ac:dyDescent="0.3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8.3999999999999986</v>
      </c>
      <c r="F91" s="43" t="s">
        <v>28</v>
      </c>
      <c r="G91" s="34">
        <f>G90-3</f>
        <v>27</v>
      </c>
      <c r="H91" s="44">
        <f t="shared" si="259"/>
        <v>18.899999999999999</v>
      </c>
      <c r="I91" s="43" t="s">
        <v>29</v>
      </c>
      <c r="J91" s="34">
        <f>J90-3</f>
        <v>47</v>
      </c>
      <c r="K91" s="44">
        <f t="shared" si="260"/>
        <v>32.9</v>
      </c>
      <c r="L91" s="43" t="s">
        <v>30</v>
      </c>
      <c r="M91" s="34">
        <f>M90-3</f>
        <v>97</v>
      </c>
      <c r="N91" s="44">
        <f t="shared" si="261"/>
        <v>67.899999999999991</v>
      </c>
      <c r="O91" s="43" t="s">
        <v>31</v>
      </c>
      <c r="P91" s="34">
        <f>P90-3</f>
        <v>152</v>
      </c>
      <c r="Q91" s="44">
        <f t="shared" si="262"/>
        <v>106.39999999999999</v>
      </c>
      <c r="R91" s="43" t="s">
        <v>32</v>
      </c>
      <c r="S91" s="34">
        <f>S90-3</f>
        <v>232</v>
      </c>
      <c r="T91" s="44">
        <f t="shared" si="263"/>
        <v>162.39999999999998</v>
      </c>
      <c r="U91" s="43" t="s">
        <v>33</v>
      </c>
      <c r="V91" s="34">
        <f>V90-3</f>
        <v>352</v>
      </c>
      <c r="W91" s="45">
        <f t="shared" si="264"/>
        <v>246.39999999999998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49999999999999" customHeight="1" x14ac:dyDescent="0.3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7.35</v>
      </c>
      <c r="F92" s="43" t="s">
        <v>28</v>
      </c>
      <c r="G92" s="34">
        <f>G91-1.5</f>
        <v>25.5</v>
      </c>
      <c r="H92" s="44">
        <f t="shared" si="259"/>
        <v>17.849999999999998</v>
      </c>
      <c r="I92" s="43" t="s">
        <v>29</v>
      </c>
      <c r="J92" s="34">
        <f>J91-1.5</f>
        <v>45.5</v>
      </c>
      <c r="K92" s="44">
        <f t="shared" si="260"/>
        <v>31.849999999999998</v>
      </c>
      <c r="L92" s="43" t="s">
        <v>30</v>
      </c>
      <c r="M92" s="34">
        <f>M91-1.5</f>
        <v>95.5</v>
      </c>
      <c r="N92" s="44">
        <f t="shared" si="261"/>
        <v>66.849999999999994</v>
      </c>
      <c r="O92" s="43" t="s">
        <v>31</v>
      </c>
      <c r="P92" s="34">
        <f>P91-1.5</f>
        <v>150.5</v>
      </c>
      <c r="Q92" s="44">
        <f t="shared" si="262"/>
        <v>105.35</v>
      </c>
      <c r="R92" s="43" t="s">
        <v>32</v>
      </c>
      <c r="S92" s="34">
        <f>S91-1.5</f>
        <v>230.5</v>
      </c>
      <c r="T92" s="44">
        <f t="shared" si="263"/>
        <v>161.35</v>
      </c>
      <c r="U92" s="43" t="s">
        <v>33</v>
      </c>
      <c r="V92" s="34">
        <f>V91-1.5</f>
        <v>350.5</v>
      </c>
      <c r="W92" s="45">
        <f t="shared" si="264"/>
        <v>245.35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49999999999999" customHeight="1" x14ac:dyDescent="0.3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6.3</v>
      </c>
      <c r="F93" s="43" t="s">
        <v>28</v>
      </c>
      <c r="G93" s="34">
        <f t="shared" ref="G93:G94" si="308">G92-1.5</f>
        <v>24</v>
      </c>
      <c r="H93" s="44">
        <f t="shared" si="259"/>
        <v>16.799999999999997</v>
      </c>
      <c r="I93" s="43" t="s">
        <v>29</v>
      </c>
      <c r="J93" s="34">
        <f t="shared" ref="J93:J94" si="309">J92-1.5</f>
        <v>44</v>
      </c>
      <c r="K93" s="44">
        <f t="shared" si="260"/>
        <v>30.799999999999997</v>
      </c>
      <c r="L93" s="43" t="s">
        <v>30</v>
      </c>
      <c r="M93" s="34">
        <f t="shared" ref="M93:M94" si="310">M92-1.5</f>
        <v>94</v>
      </c>
      <c r="N93" s="44">
        <f t="shared" si="261"/>
        <v>65.8</v>
      </c>
      <c r="O93" s="43" t="s">
        <v>31</v>
      </c>
      <c r="P93" s="34">
        <f t="shared" ref="P93:P94" si="311">P92-1.5</f>
        <v>149</v>
      </c>
      <c r="Q93" s="44">
        <f t="shared" si="262"/>
        <v>104.3</v>
      </c>
      <c r="R93" s="43" t="s">
        <v>32</v>
      </c>
      <c r="S93" s="34">
        <f t="shared" ref="S93:S94" si="312">S92-1.5</f>
        <v>229</v>
      </c>
      <c r="T93" s="44">
        <f t="shared" si="263"/>
        <v>160.29999999999998</v>
      </c>
      <c r="U93" s="43" t="s">
        <v>33</v>
      </c>
      <c r="V93" s="34">
        <f t="shared" ref="V93:V94" si="313">V92-1.5</f>
        <v>349</v>
      </c>
      <c r="W93" s="45">
        <f t="shared" si="264"/>
        <v>244.29999999999998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49999999999999" customHeight="1" x14ac:dyDescent="0.3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5.25</v>
      </c>
      <c r="F94" s="43" t="s">
        <v>28</v>
      </c>
      <c r="G94" s="34">
        <f t="shared" si="308"/>
        <v>22.5</v>
      </c>
      <c r="H94" s="44">
        <f t="shared" si="259"/>
        <v>15.749999999999998</v>
      </c>
      <c r="I94" s="43" t="s">
        <v>29</v>
      </c>
      <c r="J94" s="34">
        <f t="shared" si="309"/>
        <v>42.5</v>
      </c>
      <c r="K94" s="44">
        <f t="shared" si="260"/>
        <v>29.749999999999996</v>
      </c>
      <c r="L94" s="43" t="s">
        <v>30</v>
      </c>
      <c r="M94" s="34">
        <f t="shared" si="310"/>
        <v>92.5</v>
      </c>
      <c r="N94" s="44">
        <f t="shared" si="261"/>
        <v>64.75</v>
      </c>
      <c r="O94" s="43" t="s">
        <v>31</v>
      </c>
      <c r="P94" s="34">
        <f t="shared" si="311"/>
        <v>147.5</v>
      </c>
      <c r="Q94" s="44">
        <f t="shared" si="262"/>
        <v>103.25</v>
      </c>
      <c r="R94" s="43" t="s">
        <v>32</v>
      </c>
      <c r="S94" s="34">
        <f t="shared" si="312"/>
        <v>227.5</v>
      </c>
      <c r="T94" s="44">
        <f t="shared" si="263"/>
        <v>159.25</v>
      </c>
      <c r="U94" s="43" t="s">
        <v>33</v>
      </c>
      <c r="V94" s="34">
        <f t="shared" si="313"/>
        <v>347.5</v>
      </c>
      <c r="W94" s="45">
        <f t="shared" si="264"/>
        <v>243.24999999999997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49999999999999" customHeight="1" x14ac:dyDescent="0.3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10.5</v>
      </c>
      <c r="F95" s="17" t="s">
        <v>29</v>
      </c>
      <c r="G95" s="34">
        <v>35</v>
      </c>
      <c r="H95" s="18">
        <f t="shared" si="259"/>
        <v>24.5</v>
      </c>
      <c r="I95" s="17" t="s">
        <v>30</v>
      </c>
      <c r="J95" s="34">
        <v>85</v>
      </c>
      <c r="K95" s="18">
        <f t="shared" si="260"/>
        <v>59.499999999999993</v>
      </c>
      <c r="L95" s="17" t="s">
        <v>31</v>
      </c>
      <c r="M95" s="34">
        <v>140</v>
      </c>
      <c r="N95" s="18">
        <f t="shared" si="261"/>
        <v>98</v>
      </c>
      <c r="O95" s="17" t="s">
        <v>32</v>
      </c>
      <c r="P95" s="34">
        <v>220</v>
      </c>
      <c r="Q95" s="18">
        <f t="shared" si="262"/>
        <v>154</v>
      </c>
      <c r="R95" s="17" t="s">
        <v>33</v>
      </c>
      <c r="S95" s="34">
        <v>340</v>
      </c>
      <c r="T95" s="18">
        <f t="shared" si="263"/>
        <v>237.99999999999997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49999999999999" customHeight="1" x14ac:dyDescent="0.3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8.3999999999999986</v>
      </c>
      <c r="F96" s="17" t="s">
        <v>29</v>
      </c>
      <c r="G96" s="34">
        <f>G95-3</f>
        <v>32</v>
      </c>
      <c r="H96" s="34">
        <f t="shared" si="259"/>
        <v>22.4</v>
      </c>
      <c r="I96" s="17" t="s">
        <v>30</v>
      </c>
      <c r="J96" s="34">
        <f>J95-3</f>
        <v>82</v>
      </c>
      <c r="K96" s="34">
        <f t="shared" si="260"/>
        <v>57.4</v>
      </c>
      <c r="L96" s="17" t="s">
        <v>31</v>
      </c>
      <c r="M96" s="34">
        <f>M95-3</f>
        <v>137</v>
      </c>
      <c r="N96" s="34">
        <f t="shared" si="261"/>
        <v>95.899999999999991</v>
      </c>
      <c r="O96" s="17" t="s">
        <v>32</v>
      </c>
      <c r="P96" s="34">
        <f>P95-3</f>
        <v>217</v>
      </c>
      <c r="Q96" s="34">
        <f t="shared" si="262"/>
        <v>151.89999999999998</v>
      </c>
      <c r="R96" s="17" t="s">
        <v>33</v>
      </c>
      <c r="S96" s="34">
        <f>S95-3</f>
        <v>337</v>
      </c>
      <c r="T96" s="34">
        <f t="shared" si="263"/>
        <v>235.89999999999998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49999999999999" customHeight="1" x14ac:dyDescent="0.3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7.35</v>
      </c>
      <c r="F97" s="17" t="s">
        <v>29</v>
      </c>
      <c r="G97" s="34">
        <f>G96-1.5</f>
        <v>30.5</v>
      </c>
      <c r="H97" s="34">
        <f t="shared" si="259"/>
        <v>21.349999999999998</v>
      </c>
      <c r="I97" s="17" t="s">
        <v>30</v>
      </c>
      <c r="J97" s="34">
        <f>J96-1.5</f>
        <v>80.5</v>
      </c>
      <c r="K97" s="34">
        <f t="shared" si="260"/>
        <v>56.349999999999994</v>
      </c>
      <c r="L97" s="17" t="s">
        <v>31</v>
      </c>
      <c r="M97" s="34">
        <f>M96-1.5</f>
        <v>135.5</v>
      </c>
      <c r="N97" s="34">
        <f t="shared" si="261"/>
        <v>94.85</v>
      </c>
      <c r="O97" s="17" t="s">
        <v>32</v>
      </c>
      <c r="P97" s="34">
        <f>P96-1.5</f>
        <v>215.5</v>
      </c>
      <c r="Q97" s="34">
        <f t="shared" si="262"/>
        <v>150.85</v>
      </c>
      <c r="R97" s="17" t="s">
        <v>33</v>
      </c>
      <c r="S97" s="34">
        <f>S96-1.5</f>
        <v>335.5</v>
      </c>
      <c r="T97" s="34">
        <f t="shared" si="263"/>
        <v>234.85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49999999999999" customHeight="1" x14ac:dyDescent="0.3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6.3</v>
      </c>
      <c r="F98" s="17" t="s">
        <v>29</v>
      </c>
      <c r="G98" s="34">
        <f t="shared" ref="G98:G99" si="315">G97-1.5</f>
        <v>29</v>
      </c>
      <c r="H98" s="34">
        <f t="shared" si="259"/>
        <v>20.299999999999997</v>
      </c>
      <c r="I98" s="17" t="s">
        <v>30</v>
      </c>
      <c r="J98" s="34">
        <f t="shared" ref="J98:J99" si="316">J97-1.5</f>
        <v>79</v>
      </c>
      <c r="K98" s="34">
        <f t="shared" si="260"/>
        <v>55.3</v>
      </c>
      <c r="L98" s="17" t="s">
        <v>31</v>
      </c>
      <c r="M98" s="34">
        <f t="shared" ref="M98:M99" si="317">M97-1.5</f>
        <v>134</v>
      </c>
      <c r="N98" s="34">
        <f t="shared" si="261"/>
        <v>93.8</v>
      </c>
      <c r="O98" s="17" t="s">
        <v>32</v>
      </c>
      <c r="P98" s="34">
        <f t="shared" ref="P98:P99" si="318">P97-1.5</f>
        <v>214</v>
      </c>
      <c r="Q98" s="34">
        <f t="shared" si="262"/>
        <v>149.79999999999998</v>
      </c>
      <c r="R98" s="17" t="s">
        <v>33</v>
      </c>
      <c r="S98" s="34">
        <f t="shared" ref="S98:S99" si="319">S97-1.5</f>
        <v>334</v>
      </c>
      <c r="T98" s="34">
        <f t="shared" si="263"/>
        <v>233.79999999999998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49999999999999" customHeight="1" x14ac:dyDescent="0.3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5.25</v>
      </c>
      <c r="F99" s="17" t="s">
        <v>29</v>
      </c>
      <c r="G99" s="34">
        <f t="shared" si="315"/>
        <v>27.5</v>
      </c>
      <c r="H99" s="34">
        <f t="shared" si="259"/>
        <v>19.25</v>
      </c>
      <c r="I99" s="17" t="s">
        <v>30</v>
      </c>
      <c r="J99" s="34">
        <f t="shared" si="316"/>
        <v>77.5</v>
      </c>
      <c r="K99" s="34">
        <f t="shared" si="260"/>
        <v>54.25</v>
      </c>
      <c r="L99" s="17" t="s">
        <v>31</v>
      </c>
      <c r="M99" s="34">
        <f t="shared" si="317"/>
        <v>132.5</v>
      </c>
      <c r="N99" s="34">
        <f t="shared" si="261"/>
        <v>92.75</v>
      </c>
      <c r="O99" s="17" t="s">
        <v>32</v>
      </c>
      <c r="P99" s="34">
        <f t="shared" si="318"/>
        <v>212.5</v>
      </c>
      <c r="Q99" s="34">
        <f t="shared" si="262"/>
        <v>148.75</v>
      </c>
      <c r="R99" s="17" t="s">
        <v>33</v>
      </c>
      <c r="S99" s="34">
        <f t="shared" si="319"/>
        <v>332.5</v>
      </c>
      <c r="T99" s="34">
        <f t="shared" si="263"/>
        <v>232.74999999999997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49999999999999" customHeight="1" x14ac:dyDescent="0.3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14</v>
      </c>
      <c r="F100" s="38" t="s">
        <v>30</v>
      </c>
      <c r="G100" s="39">
        <v>70</v>
      </c>
      <c r="H100" s="40">
        <f t="shared" si="259"/>
        <v>49</v>
      </c>
      <c r="I100" s="38" t="s">
        <v>31</v>
      </c>
      <c r="J100" s="39">
        <v>125</v>
      </c>
      <c r="K100" s="40">
        <f t="shared" si="260"/>
        <v>87.5</v>
      </c>
      <c r="L100" s="38" t="s">
        <v>32</v>
      </c>
      <c r="M100" s="39">
        <v>205</v>
      </c>
      <c r="N100" s="40">
        <f t="shared" si="261"/>
        <v>143.5</v>
      </c>
      <c r="O100" s="38" t="s">
        <v>33</v>
      </c>
      <c r="P100" s="39">
        <v>325</v>
      </c>
      <c r="Q100" s="40">
        <f t="shared" si="262"/>
        <v>227.49999999999997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49999999999999" customHeight="1" x14ac:dyDescent="0.3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11.2</v>
      </c>
      <c r="F101" s="38" t="s">
        <v>30</v>
      </c>
      <c r="G101" s="39">
        <f>G100-4</f>
        <v>66</v>
      </c>
      <c r="H101" s="39">
        <f t="shared" si="259"/>
        <v>46.199999999999996</v>
      </c>
      <c r="I101" s="38" t="s">
        <v>31</v>
      </c>
      <c r="J101" s="39">
        <f>J100-4</f>
        <v>121</v>
      </c>
      <c r="K101" s="39">
        <f t="shared" si="260"/>
        <v>84.699999999999989</v>
      </c>
      <c r="L101" s="38" t="s">
        <v>32</v>
      </c>
      <c r="M101" s="39">
        <f>M100-4</f>
        <v>201</v>
      </c>
      <c r="N101" s="39">
        <f t="shared" si="261"/>
        <v>140.69999999999999</v>
      </c>
      <c r="O101" s="38" t="s">
        <v>33</v>
      </c>
      <c r="P101" s="39">
        <f>P100-4</f>
        <v>321</v>
      </c>
      <c r="Q101" s="39">
        <f t="shared" si="262"/>
        <v>224.7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49999999999999" customHeight="1" x14ac:dyDescent="0.3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9.7999999999999989</v>
      </c>
      <c r="F102" s="38" t="s">
        <v>30</v>
      </c>
      <c r="G102" s="39">
        <f>G101-2</f>
        <v>64</v>
      </c>
      <c r="H102" s="39">
        <f t="shared" si="259"/>
        <v>44.8</v>
      </c>
      <c r="I102" s="38" t="s">
        <v>31</v>
      </c>
      <c r="J102" s="39">
        <f>J101-2</f>
        <v>119</v>
      </c>
      <c r="K102" s="39">
        <f t="shared" si="260"/>
        <v>83.3</v>
      </c>
      <c r="L102" s="38" t="s">
        <v>32</v>
      </c>
      <c r="M102" s="39">
        <f>M101-2</f>
        <v>199</v>
      </c>
      <c r="N102" s="39">
        <f t="shared" si="261"/>
        <v>139.29999999999998</v>
      </c>
      <c r="O102" s="38" t="s">
        <v>33</v>
      </c>
      <c r="P102" s="39">
        <f>P101-2</f>
        <v>319</v>
      </c>
      <c r="Q102" s="39">
        <f t="shared" si="262"/>
        <v>223.29999999999998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49999999999999" customHeight="1" x14ac:dyDescent="0.3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8.3999999999999986</v>
      </c>
      <c r="F103" s="38" t="s">
        <v>30</v>
      </c>
      <c r="G103" s="39">
        <f t="shared" ref="G103:G104" si="321">G102-2</f>
        <v>62</v>
      </c>
      <c r="H103" s="39">
        <f t="shared" si="259"/>
        <v>43.4</v>
      </c>
      <c r="I103" s="38" t="s">
        <v>31</v>
      </c>
      <c r="J103" s="39">
        <f t="shared" ref="J103:J104" si="322">J102-2</f>
        <v>117</v>
      </c>
      <c r="K103" s="39">
        <f t="shared" si="260"/>
        <v>81.899999999999991</v>
      </c>
      <c r="L103" s="38" t="s">
        <v>32</v>
      </c>
      <c r="M103" s="39">
        <f t="shared" ref="M103:M104" si="323">M102-2</f>
        <v>197</v>
      </c>
      <c r="N103" s="39">
        <f t="shared" si="261"/>
        <v>137.89999999999998</v>
      </c>
      <c r="O103" s="38" t="s">
        <v>33</v>
      </c>
      <c r="P103" s="39">
        <f t="shared" ref="P103:P104" si="324">P102-2</f>
        <v>317</v>
      </c>
      <c r="Q103" s="39">
        <f t="shared" si="262"/>
        <v>221.89999999999998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49999999999999" customHeight="1" x14ac:dyDescent="0.3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7</v>
      </c>
      <c r="F104" s="38" t="s">
        <v>30</v>
      </c>
      <c r="G104" s="39">
        <f t="shared" si="321"/>
        <v>60</v>
      </c>
      <c r="H104" s="39">
        <f t="shared" si="259"/>
        <v>42</v>
      </c>
      <c r="I104" s="38" t="s">
        <v>31</v>
      </c>
      <c r="J104" s="39">
        <f t="shared" si="322"/>
        <v>115</v>
      </c>
      <c r="K104" s="39">
        <f t="shared" si="260"/>
        <v>80.5</v>
      </c>
      <c r="L104" s="38" t="s">
        <v>32</v>
      </c>
      <c r="M104" s="39">
        <f t="shared" si="323"/>
        <v>195</v>
      </c>
      <c r="N104" s="39">
        <f t="shared" si="261"/>
        <v>136.5</v>
      </c>
      <c r="O104" s="38" t="s">
        <v>33</v>
      </c>
      <c r="P104" s="39">
        <f t="shared" si="324"/>
        <v>315</v>
      </c>
      <c r="Q104" s="39">
        <f t="shared" si="262"/>
        <v>220.5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49999999999999" customHeight="1" x14ac:dyDescent="0.3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35</v>
      </c>
      <c r="F105" s="17" t="s">
        <v>31</v>
      </c>
      <c r="G105" s="34">
        <v>105</v>
      </c>
      <c r="H105" s="18">
        <f t="shared" si="259"/>
        <v>73.5</v>
      </c>
      <c r="I105" s="17" t="s">
        <v>32</v>
      </c>
      <c r="J105" s="34">
        <v>185</v>
      </c>
      <c r="K105" s="18">
        <f t="shared" si="260"/>
        <v>129.5</v>
      </c>
      <c r="L105" s="17" t="s">
        <v>33</v>
      </c>
      <c r="M105" s="34">
        <v>305</v>
      </c>
      <c r="N105" s="18">
        <f t="shared" si="261"/>
        <v>213.5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49999999999999" customHeight="1" x14ac:dyDescent="0.3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28</v>
      </c>
      <c r="F106" s="17" t="s">
        <v>31</v>
      </c>
      <c r="G106" s="34">
        <f>G105-10</f>
        <v>95</v>
      </c>
      <c r="H106" s="34">
        <f t="shared" si="259"/>
        <v>66.5</v>
      </c>
      <c r="I106" s="17" t="s">
        <v>32</v>
      </c>
      <c r="J106" s="34">
        <f>J105-10</f>
        <v>175</v>
      </c>
      <c r="K106" s="34">
        <f t="shared" si="260"/>
        <v>122.49999999999999</v>
      </c>
      <c r="L106" s="17" t="s">
        <v>33</v>
      </c>
      <c r="M106" s="34">
        <f>M105-10</f>
        <v>295</v>
      </c>
      <c r="N106" s="34">
        <f t="shared" si="261"/>
        <v>206.5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49999999999999" customHeight="1" x14ac:dyDescent="0.3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24.5</v>
      </c>
      <c r="F107" s="17" t="s">
        <v>31</v>
      </c>
      <c r="G107" s="34">
        <f>G106-5</f>
        <v>90</v>
      </c>
      <c r="H107" s="34">
        <f t="shared" si="259"/>
        <v>62.999999999999993</v>
      </c>
      <c r="I107" s="17" t="s">
        <v>32</v>
      </c>
      <c r="J107" s="34">
        <f>J106-5</f>
        <v>170</v>
      </c>
      <c r="K107" s="34">
        <f t="shared" si="260"/>
        <v>118.99999999999999</v>
      </c>
      <c r="L107" s="17" t="s">
        <v>33</v>
      </c>
      <c r="M107" s="34">
        <f>M106-5</f>
        <v>290</v>
      </c>
      <c r="N107" s="34">
        <f t="shared" si="261"/>
        <v>203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49999999999999" customHeight="1" x14ac:dyDescent="0.3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21</v>
      </c>
      <c r="F108" s="17" t="s">
        <v>31</v>
      </c>
      <c r="G108" s="34">
        <f t="shared" ref="G108:G109" si="326">G107-5</f>
        <v>85</v>
      </c>
      <c r="H108" s="34">
        <f t="shared" si="259"/>
        <v>59.499999999999993</v>
      </c>
      <c r="I108" s="17" t="s">
        <v>32</v>
      </c>
      <c r="J108" s="34">
        <f t="shared" ref="J108:J109" si="327">J107-5</f>
        <v>165</v>
      </c>
      <c r="K108" s="34">
        <f t="shared" si="260"/>
        <v>115.49999999999999</v>
      </c>
      <c r="L108" s="17" t="s">
        <v>33</v>
      </c>
      <c r="M108" s="34">
        <f t="shared" ref="M108:M109" si="328">M107-5</f>
        <v>285</v>
      </c>
      <c r="N108" s="34">
        <f t="shared" si="261"/>
        <v>199.5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49999999999999" customHeight="1" x14ac:dyDescent="0.3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17.5</v>
      </c>
      <c r="F109" s="17" t="s">
        <v>31</v>
      </c>
      <c r="G109" s="34">
        <f t="shared" si="326"/>
        <v>80</v>
      </c>
      <c r="H109" s="34">
        <f t="shared" si="259"/>
        <v>56</v>
      </c>
      <c r="I109" s="17" t="s">
        <v>32</v>
      </c>
      <c r="J109" s="34">
        <f t="shared" si="327"/>
        <v>160</v>
      </c>
      <c r="K109" s="34">
        <f t="shared" si="260"/>
        <v>112</v>
      </c>
      <c r="L109" s="17" t="s">
        <v>33</v>
      </c>
      <c r="M109" s="34">
        <f t="shared" si="328"/>
        <v>280</v>
      </c>
      <c r="N109" s="34">
        <f t="shared" si="261"/>
        <v>196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49999999999999" customHeight="1" x14ac:dyDescent="0.3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38.5</v>
      </c>
      <c r="F110" s="38" t="s">
        <v>32</v>
      </c>
      <c r="G110" s="39">
        <v>135</v>
      </c>
      <c r="H110" s="40">
        <f t="shared" si="259"/>
        <v>94.5</v>
      </c>
      <c r="I110" s="38" t="s">
        <v>33</v>
      </c>
      <c r="J110" s="39">
        <v>255</v>
      </c>
      <c r="K110" s="40">
        <f t="shared" si="260"/>
        <v>178.5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49999999999999" customHeight="1" x14ac:dyDescent="0.3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30.799999999999997</v>
      </c>
      <c r="F111" s="38" t="s">
        <v>32</v>
      </c>
      <c r="G111" s="39">
        <f>G110-11</f>
        <v>124</v>
      </c>
      <c r="H111" s="39">
        <f t="shared" si="259"/>
        <v>86.8</v>
      </c>
      <c r="I111" s="38" t="s">
        <v>33</v>
      </c>
      <c r="J111" s="39">
        <f>J110-11</f>
        <v>244</v>
      </c>
      <c r="K111" s="39">
        <f t="shared" si="260"/>
        <v>170.79999999999998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49999999999999" customHeight="1" x14ac:dyDescent="0.3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26.95</v>
      </c>
      <c r="F112" s="38" t="s">
        <v>32</v>
      </c>
      <c r="G112" s="39">
        <f>G111-5.5</f>
        <v>118.5</v>
      </c>
      <c r="H112" s="39">
        <f t="shared" si="259"/>
        <v>82.949999999999989</v>
      </c>
      <c r="I112" s="38" t="s">
        <v>33</v>
      </c>
      <c r="J112" s="39">
        <f>J111-5.5</f>
        <v>238.5</v>
      </c>
      <c r="K112" s="39">
        <f t="shared" si="260"/>
        <v>166.95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49999999999999" customHeight="1" x14ac:dyDescent="0.3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23.099999999999998</v>
      </c>
      <c r="F113" s="38" t="s">
        <v>32</v>
      </c>
      <c r="G113" s="39">
        <f t="shared" ref="G113:G114" si="330">G112-5.5</f>
        <v>113</v>
      </c>
      <c r="H113" s="39">
        <f t="shared" si="259"/>
        <v>79.099999999999994</v>
      </c>
      <c r="I113" s="38" t="s">
        <v>33</v>
      </c>
      <c r="J113" s="39">
        <f t="shared" ref="J113:J114" si="331">J112-5.5</f>
        <v>233</v>
      </c>
      <c r="K113" s="39">
        <f t="shared" si="260"/>
        <v>163.1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49999999999999" customHeight="1" x14ac:dyDescent="0.3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19.25</v>
      </c>
      <c r="F114" s="38" t="s">
        <v>32</v>
      </c>
      <c r="G114" s="39">
        <f t="shared" si="330"/>
        <v>107.5</v>
      </c>
      <c r="H114" s="39">
        <f t="shared" si="259"/>
        <v>75.25</v>
      </c>
      <c r="I114" s="38" t="s">
        <v>33</v>
      </c>
      <c r="J114" s="39">
        <f t="shared" si="331"/>
        <v>227.5</v>
      </c>
      <c r="K114" s="39">
        <f t="shared" si="260"/>
        <v>159.25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49999999999999" customHeight="1" x14ac:dyDescent="0.3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56</v>
      </c>
      <c r="F115" s="17" t="s">
        <v>33</v>
      </c>
      <c r="G115" s="34">
        <v>200</v>
      </c>
      <c r="H115" s="18">
        <f t="shared" si="259"/>
        <v>140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49999999999999" customHeight="1" x14ac:dyDescent="0.3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44.8</v>
      </c>
      <c r="F116" s="17" t="s">
        <v>33</v>
      </c>
      <c r="G116" s="34">
        <f>G115-16</f>
        <v>184</v>
      </c>
      <c r="H116" s="34">
        <f t="shared" si="259"/>
        <v>128.79999999999998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49999999999999" customHeight="1" x14ac:dyDescent="0.3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39.199999999999996</v>
      </c>
      <c r="F117" s="17" t="s">
        <v>33</v>
      </c>
      <c r="G117" s="34">
        <f>G116-8</f>
        <v>176</v>
      </c>
      <c r="H117" s="34">
        <f t="shared" si="259"/>
        <v>123.19999999999999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49999999999999" customHeight="1" x14ac:dyDescent="0.3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33.599999999999994</v>
      </c>
      <c r="F118" s="17" t="s">
        <v>33</v>
      </c>
      <c r="G118" s="34">
        <f t="shared" ref="G118:G119" si="333">G117-8</f>
        <v>168</v>
      </c>
      <c r="H118" s="34">
        <f t="shared" si="259"/>
        <v>117.6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49999999999999" customHeight="1" x14ac:dyDescent="0.3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28</v>
      </c>
      <c r="F119" s="17" t="s">
        <v>33</v>
      </c>
      <c r="G119" s="34">
        <f t="shared" si="333"/>
        <v>160</v>
      </c>
      <c r="H119" s="34">
        <f t="shared" si="259"/>
        <v>112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49999999999999" customHeight="1" x14ac:dyDescent="0.3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84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49999999999999" customHeight="1" x14ac:dyDescent="0.3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67.199999999999989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49999999999999" customHeight="1" x14ac:dyDescent="0.3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58.8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49999999999999" customHeight="1" x14ac:dyDescent="0.3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50.4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49999999999999" customHeight="1" x14ac:dyDescent="0.3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42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49999999999999" customHeight="1" x14ac:dyDescent="0.3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49999999999999" customHeight="1" x14ac:dyDescent="0.3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49999999999999" customHeight="1" x14ac:dyDescent="0.3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49999999999999" customHeight="1" x14ac:dyDescent="0.3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49999999999999" customHeight="1" x14ac:dyDescent="0.3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49999999999999" customHeight="1" x14ac:dyDescent="0.3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49999999999999" customHeight="1" x14ac:dyDescent="0.3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49999999999999" customHeight="1" x14ac:dyDescent="0.3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49999999999999" customHeight="1" x14ac:dyDescent="0.3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49999999999999" customHeight="1" x14ac:dyDescent="0.3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49999999999999" customHeight="1" x14ac:dyDescent="0.3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49999999999999" customHeight="1" x14ac:dyDescent="0.3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49999999999999" customHeight="1" x14ac:dyDescent="0.3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49999999999999" customHeight="1" x14ac:dyDescent="0.3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49999999999999" customHeight="1" x14ac:dyDescent="0.3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49999999999999" customHeight="1" x14ac:dyDescent="0.3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49999999999999" customHeight="1" x14ac:dyDescent="0.3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49999999999999" customHeight="1" x14ac:dyDescent="0.3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49999999999999" customHeight="1" x14ac:dyDescent="0.3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49999999999999" customHeight="1" x14ac:dyDescent="0.3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49999999999999" customHeight="1" x14ac:dyDescent="0.3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49999999999999" customHeight="1" x14ac:dyDescent="0.3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49999999999999" customHeight="1" x14ac:dyDescent="0.3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49999999999999" customHeight="1" x14ac:dyDescent="0.3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49999999999999" customHeight="1" x14ac:dyDescent="0.3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49999999999999" customHeight="1" x14ac:dyDescent="0.3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49999999999999" customHeight="1" x14ac:dyDescent="0.3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49999999999999" customHeight="1" x14ac:dyDescent="0.3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49999999999999" customHeight="1" x14ac:dyDescent="0.3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49999999999999" customHeight="1" x14ac:dyDescent="0.3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49999999999999" customHeight="1" x14ac:dyDescent="0.3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49999999999999" customHeight="1" x14ac:dyDescent="0.3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49999999999999" customHeight="1" x14ac:dyDescent="0.3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49999999999999" customHeight="1" x14ac:dyDescent="0.3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49999999999999" customHeight="1" x14ac:dyDescent="0.3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49999999999999" customHeight="1" x14ac:dyDescent="0.3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49999999999999" customHeight="1" x14ac:dyDescent="0.3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49999999999999" customHeight="1" x14ac:dyDescent="0.3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49999999999999" customHeight="1" x14ac:dyDescent="0.3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49999999999999" customHeight="1" x14ac:dyDescent="0.3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49999999999999" customHeight="1" x14ac:dyDescent="0.3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49999999999999" customHeight="1" x14ac:dyDescent="0.3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1"/>
  <sheetViews>
    <sheetView workbookViewId="0">
      <selection activeCell="E17" sqref="E17"/>
    </sheetView>
  </sheetViews>
  <sheetFormatPr defaultColWidth="16.7265625" defaultRowHeight="20.149999999999999" customHeight="1" x14ac:dyDescent="0.35"/>
  <cols>
    <col min="1" max="1" width="18.54296875" style="48" customWidth="1"/>
    <col min="2" max="2" width="16.7265625" style="48"/>
    <col min="3" max="3" width="16.7265625" style="30"/>
    <col min="4" max="4" width="20" style="30" customWidth="1"/>
    <col min="5" max="5" width="16.7265625" style="48"/>
    <col min="6" max="7" width="16.7265625" style="30"/>
    <col min="8" max="8" width="16.7265625" style="48"/>
    <col min="9" max="10" width="16.7265625" style="30"/>
    <col min="11" max="11" width="16.7265625" style="48"/>
    <col min="12" max="13" width="16.7265625" style="30"/>
    <col min="14" max="14" width="16.7265625" style="48"/>
    <col min="15" max="16" width="16.7265625" style="30"/>
    <col min="17" max="17" width="16.7265625" style="48"/>
    <col min="18" max="19" width="16.7265625" style="30"/>
    <col min="20" max="20" width="16.7265625" style="48"/>
    <col min="21" max="22" width="16.7265625" style="30"/>
    <col min="23" max="23" width="16.7265625" style="48"/>
    <col min="24" max="25" width="16.7265625" style="30"/>
    <col min="26" max="26" width="16.7265625" style="48"/>
    <col min="27" max="28" width="16.7265625" style="30"/>
    <col min="29" max="29" width="16.7265625" style="48"/>
    <col min="30" max="31" width="16.7265625" style="30"/>
    <col min="32" max="16384" width="16.7265625" style="48"/>
  </cols>
  <sheetData>
    <row r="1" spans="1:70" ht="20.149999999999999" customHeight="1" x14ac:dyDescent="0.25">
      <c r="A1" s="53" t="s">
        <v>77</v>
      </c>
      <c r="B1" s="53"/>
      <c r="C1" s="53"/>
      <c r="D1" s="53"/>
      <c r="E1" s="53"/>
      <c r="F1" s="53"/>
    </row>
    <row r="2" spans="1:70" ht="20.149999999999999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49999999999999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49999999999999" customHeight="1" x14ac:dyDescent="0.25">
      <c r="A5" s="19" t="s">
        <v>70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49999999999999" customHeight="1" x14ac:dyDescent="0.25">
      <c r="A6" s="14" t="s">
        <v>155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49999999999999" customHeight="1" x14ac:dyDescent="0.25">
      <c r="A7" s="19" t="s">
        <v>71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49999999999999" customHeight="1" x14ac:dyDescent="0.25">
      <c r="A8" s="28" t="s">
        <v>72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49999999999999" customHeight="1" x14ac:dyDescent="0.25">
      <c r="A9" s="19" t="s">
        <v>73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49999999999999" customHeight="1" x14ac:dyDescent="0.35">
      <c r="A10" s="28" t="s">
        <v>74</v>
      </c>
      <c r="B10" s="28">
        <v>1</v>
      </c>
      <c r="C10" s="29">
        <v>3.5</v>
      </c>
      <c r="D10" s="29">
        <v>3</v>
      </c>
      <c r="E10" s="28">
        <v>2</v>
      </c>
      <c r="F10" s="29">
        <f t="shared" si="0"/>
        <v>7</v>
      </c>
      <c r="G10" s="29">
        <f t="shared" si="0"/>
        <v>6</v>
      </c>
      <c r="H10" s="28">
        <v>3</v>
      </c>
      <c r="I10" s="29">
        <f t="shared" si="1"/>
        <v>10.5</v>
      </c>
      <c r="J10" s="29">
        <f t="shared" si="1"/>
        <v>9</v>
      </c>
      <c r="K10" s="28">
        <v>4</v>
      </c>
      <c r="L10" s="29">
        <f t="shared" si="2"/>
        <v>14</v>
      </c>
      <c r="M10" s="29">
        <f t="shared" si="2"/>
        <v>12</v>
      </c>
      <c r="N10" s="28">
        <v>5</v>
      </c>
      <c r="O10" s="29">
        <f t="shared" si="3"/>
        <v>17.5</v>
      </c>
      <c r="P10" s="29">
        <f t="shared" si="3"/>
        <v>15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49999999999999" customHeight="1" x14ac:dyDescent="0.35">
      <c r="A11" s="19" t="s">
        <v>154</v>
      </c>
      <c r="B11" s="19">
        <v>1</v>
      </c>
      <c r="C11" s="27">
        <v>4.5</v>
      </c>
      <c r="D11" s="27">
        <v>4.2</v>
      </c>
      <c r="E11" s="19">
        <v>2</v>
      </c>
      <c r="F11" s="27">
        <f t="shared" si="0"/>
        <v>9</v>
      </c>
      <c r="G11" s="27">
        <f t="shared" si="0"/>
        <v>8.4</v>
      </c>
      <c r="H11" s="19">
        <v>3</v>
      </c>
      <c r="I11" s="27">
        <f t="shared" si="1"/>
        <v>13.5</v>
      </c>
      <c r="J11" s="27">
        <f t="shared" si="1"/>
        <v>12.600000000000001</v>
      </c>
      <c r="K11" s="19">
        <v>4</v>
      </c>
      <c r="L11" s="27">
        <f t="shared" ref="L11:M14" si="4">C11*4</f>
        <v>18</v>
      </c>
      <c r="M11" s="27">
        <f t="shared" si="4"/>
        <v>16.8</v>
      </c>
      <c r="N11" s="19">
        <v>5</v>
      </c>
      <c r="O11" s="27">
        <f t="shared" si="3"/>
        <v>22.5</v>
      </c>
      <c r="P11" s="27">
        <f t="shared" si="3"/>
        <v>21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49999999999999" customHeight="1" x14ac:dyDescent="0.35">
      <c r="A12" s="28" t="s">
        <v>33</v>
      </c>
      <c r="B12" s="28">
        <v>1</v>
      </c>
      <c r="C12" s="29">
        <v>7.5</v>
      </c>
      <c r="D12" s="29">
        <v>4.5</v>
      </c>
      <c r="E12" s="28">
        <v>2</v>
      </c>
      <c r="F12" s="29">
        <f t="shared" si="0"/>
        <v>15</v>
      </c>
      <c r="G12" s="29">
        <f t="shared" si="0"/>
        <v>9</v>
      </c>
      <c r="H12" s="28">
        <v>3</v>
      </c>
      <c r="I12" s="29">
        <f t="shared" si="1"/>
        <v>22.5</v>
      </c>
      <c r="J12" s="29">
        <f t="shared" si="1"/>
        <v>13.5</v>
      </c>
      <c r="K12" s="28">
        <v>4</v>
      </c>
      <c r="L12" s="29">
        <f t="shared" si="4"/>
        <v>30</v>
      </c>
      <c r="M12" s="29">
        <f t="shared" si="4"/>
        <v>18</v>
      </c>
      <c r="N12" s="28">
        <v>5</v>
      </c>
      <c r="O12" s="29">
        <f t="shared" si="3"/>
        <v>37.5</v>
      </c>
      <c r="P12" s="29">
        <f t="shared" si="3"/>
        <v>22.5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49999999999999" customHeight="1" x14ac:dyDescent="0.35">
      <c r="A13" s="19" t="s">
        <v>75</v>
      </c>
      <c r="B13" s="19">
        <v>1</v>
      </c>
      <c r="C13" s="27">
        <v>8</v>
      </c>
      <c r="D13" s="27">
        <v>5.5</v>
      </c>
      <c r="E13" s="19">
        <v>2</v>
      </c>
      <c r="F13" s="27">
        <f t="shared" si="0"/>
        <v>16</v>
      </c>
      <c r="G13" s="27">
        <f t="shared" si="0"/>
        <v>11</v>
      </c>
      <c r="H13" s="19">
        <v>3</v>
      </c>
      <c r="I13" s="27">
        <f t="shared" si="1"/>
        <v>24</v>
      </c>
      <c r="J13" s="27">
        <f t="shared" si="1"/>
        <v>16.5</v>
      </c>
      <c r="K13" s="19">
        <v>4</v>
      </c>
      <c r="L13" s="27">
        <f t="shared" si="4"/>
        <v>32</v>
      </c>
      <c r="M13" s="27">
        <f t="shared" si="4"/>
        <v>22</v>
      </c>
      <c r="N13" s="19">
        <v>5</v>
      </c>
      <c r="O13" s="27">
        <f t="shared" si="3"/>
        <v>40</v>
      </c>
      <c r="P13" s="27">
        <f t="shared" si="3"/>
        <v>27.5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49999999999999" customHeight="1" x14ac:dyDescent="0.35">
      <c r="A14" s="28" t="s">
        <v>76</v>
      </c>
      <c r="B14" s="28">
        <v>1</v>
      </c>
      <c r="C14" s="29">
        <v>9</v>
      </c>
      <c r="D14" s="29">
        <v>7</v>
      </c>
      <c r="E14" s="28">
        <v>2</v>
      </c>
      <c r="F14" s="29">
        <f t="shared" si="0"/>
        <v>18</v>
      </c>
      <c r="G14" s="29">
        <f t="shared" si="0"/>
        <v>14</v>
      </c>
      <c r="H14" s="28">
        <v>3</v>
      </c>
      <c r="I14" s="29">
        <f t="shared" si="1"/>
        <v>27</v>
      </c>
      <c r="J14" s="29">
        <f t="shared" si="1"/>
        <v>21</v>
      </c>
      <c r="K14" s="28">
        <v>4</v>
      </c>
      <c r="L14" s="29">
        <f t="shared" si="4"/>
        <v>36</v>
      </c>
      <c r="M14" s="29">
        <f t="shared" si="4"/>
        <v>28</v>
      </c>
      <c r="N14" s="28">
        <v>5</v>
      </c>
      <c r="O14" s="29">
        <f t="shared" si="3"/>
        <v>45</v>
      </c>
      <c r="P14" s="29">
        <f t="shared" si="3"/>
        <v>35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49999999999999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49999999999999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49999999999999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49999999999999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49999999999999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49999999999999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49999999999999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49999999999999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49999999999999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49999999999999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49999999999999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49999999999999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49999999999999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49999999999999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49999999999999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49999999999999" customHeight="1" x14ac:dyDescent="0.3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49999999999999" customHeight="1" x14ac:dyDescent="0.3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49999999999999" customHeight="1" x14ac:dyDescent="0.3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49999999999999" customHeight="1" x14ac:dyDescent="0.3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49999999999999" customHeight="1" x14ac:dyDescent="0.3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49999999999999" customHeight="1" x14ac:dyDescent="0.3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49999999999999" customHeight="1" x14ac:dyDescent="0.3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49999999999999" customHeight="1" x14ac:dyDescent="0.3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49999999999999" customHeight="1" x14ac:dyDescent="0.3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49999999999999" customHeight="1" x14ac:dyDescent="0.3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49999999999999" customHeight="1" x14ac:dyDescent="0.3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49999999999999" customHeight="1" x14ac:dyDescent="0.3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49999999999999" customHeight="1" x14ac:dyDescent="0.3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49999999999999" customHeight="1" x14ac:dyDescent="0.3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49999999999999" customHeight="1" x14ac:dyDescent="0.3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49999999999999" customHeight="1" x14ac:dyDescent="0.3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49999999999999" customHeight="1" x14ac:dyDescent="0.3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49999999999999" customHeight="1" x14ac:dyDescent="0.3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49999999999999" customHeight="1" x14ac:dyDescent="0.3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49999999999999" customHeight="1" x14ac:dyDescent="0.3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49999999999999" customHeight="1" x14ac:dyDescent="0.3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49999999999999" customHeight="1" x14ac:dyDescent="0.3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</cp:lastModifiedBy>
  <dcterms:created xsi:type="dcterms:W3CDTF">2020-06-20T09:18:12Z</dcterms:created>
  <dcterms:modified xsi:type="dcterms:W3CDTF">2021-02-18T22:15:09Z</dcterms:modified>
</cp:coreProperties>
</file>