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bobby\Source\Repos\SpartanBoosting\SpartanBoosting\wwwroot\"/>
    </mc:Choice>
  </mc:AlternateContent>
  <xr:revisionPtr revIDLastSave="0" documentId="13_ncr:1_{B007A589-943B-488C-8C40-A492D1FBEB29}" xr6:coauthVersionLast="45" xr6:coauthVersionMax="45" xr10:uidLastSave="{00000000-0000-0000-0000-000000000000}"/>
  <bookViews>
    <workbookView xWindow="28680" yWindow="-120" windowWidth="29040" windowHeight="15840" activeTab="5" xr2:uid="{00000000-000D-0000-FFFF-FFFF00000000}"/>
  </bookViews>
  <sheets>
    <sheet name="SOLOBoost" sheetId="5" r:id="rId1"/>
    <sheet name="DUO Boost" sheetId="2" r:id="rId2"/>
    <sheet name="WIN Boost" sheetId="6" r:id="rId3"/>
    <sheet name="PLACEMENT Boost" sheetId="4" r:id="rId4"/>
    <sheet name="TFT Solo Boost" sheetId="11" r:id="rId5"/>
    <sheet name="TFT Placements" sheetId="10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1" l="1"/>
  <c r="AZ6" i="11" l="1"/>
  <c r="AZ7" i="11" s="1"/>
  <c r="AZ8" i="11" s="1"/>
  <c r="AZ9" i="11" s="1"/>
  <c r="G116" i="11"/>
  <c r="G117" i="11" s="1"/>
  <c r="G118" i="11" s="1"/>
  <c r="G119" i="11" s="1"/>
  <c r="J111" i="11"/>
  <c r="J112" i="11" s="1"/>
  <c r="J113" i="11" s="1"/>
  <c r="J114" i="11" s="1"/>
  <c r="G111" i="11"/>
  <c r="G112" i="11" s="1"/>
  <c r="G113" i="11" s="1"/>
  <c r="G114" i="11" s="1"/>
  <c r="M106" i="11"/>
  <c r="M107" i="11" s="1"/>
  <c r="M108" i="11" s="1"/>
  <c r="M109" i="11" s="1"/>
  <c r="J106" i="11"/>
  <c r="J107" i="11" s="1"/>
  <c r="J108" i="11" s="1"/>
  <c r="J109" i="11" s="1"/>
  <c r="G106" i="11"/>
  <c r="G107" i="11" s="1"/>
  <c r="G108" i="11" s="1"/>
  <c r="G109" i="11" s="1"/>
  <c r="P101" i="11"/>
  <c r="P102" i="11" s="1"/>
  <c r="P103" i="11" s="1"/>
  <c r="P104" i="11" s="1"/>
  <c r="M101" i="11"/>
  <c r="M102" i="11" s="1"/>
  <c r="M103" i="11" s="1"/>
  <c r="M104" i="11" s="1"/>
  <c r="J101" i="11"/>
  <c r="J102" i="11" s="1"/>
  <c r="J103" i="11" s="1"/>
  <c r="J104" i="11" s="1"/>
  <c r="G101" i="11"/>
  <c r="G102" i="11" s="1"/>
  <c r="G103" i="11" s="1"/>
  <c r="G104" i="11" s="1"/>
  <c r="S96" i="11"/>
  <c r="S97" i="11" s="1"/>
  <c r="S98" i="11" s="1"/>
  <c r="S99" i="11" s="1"/>
  <c r="P96" i="11"/>
  <c r="P97" i="11" s="1"/>
  <c r="P98" i="11" s="1"/>
  <c r="P99" i="11" s="1"/>
  <c r="M96" i="11"/>
  <c r="M97" i="11" s="1"/>
  <c r="M98" i="11" s="1"/>
  <c r="M99" i="11" s="1"/>
  <c r="J96" i="11"/>
  <c r="J97" i="11" s="1"/>
  <c r="J98" i="11" s="1"/>
  <c r="J99" i="11" s="1"/>
  <c r="G96" i="11"/>
  <c r="G97" i="11" s="1"/>
  <c r="G98" i="11" s="1"/>
  <c r="G99" i="11" s="1"/>
  <c r="V91" i="11"/>
  <c r="V92" i="11" s="1"/>
  <c r="V93" i="11" s="1"/>
  <c r="V94" i="11" s="1"/>
  <c r="S91" i="11"/>
  <c r="S92" i="11" s="1"/>
  <c r="S93" i="11" s="1"/>
  <c r="S94" i="11" s="1"/>
  <c r="P91" i="11"/>
  <c r="P92" i="11" s="1"/>
  <c r="P93" i="11" s="1"/>
  <c r="P94" i="11" s="1"/>
  <c r="M91" i="11"/>
  <c r="M92" i="11" s="1"/>
  <c r="M93" i="11" s="1"/>
  <c r="M94" i="11" s="1"/>
  <c r="J91" i="11"/>
  <c r="J92" i="11" s="1"/>
  <c r="J93" i="11" s="1"/>
  <c r="J94" i="11" s="1"/>
  <c r="G91" i="11"/>
  <c r="G92" i="11" s="1"/>
  <c r="G93" i="11" s="1"/>
  <c r="G94" i="11" s="1"/>
  <c r="Y86" i="11"/>
  <c r="Y87" i="11" s="1"/>
  <c r="Y88" i="11" s="1"/>
  <c r="Y89" i="11" s="1"/>
  <c r="V86" i="11"/>
  <c r="V87" i="11" s="1"/>
  <c r="V88" i="11" s="1"/>
  <c r="V89" i="11" s="1"/>
  <c r="S86" i="11"/>
  <c r="S87" i="11" s="1"/>
  <c r="S88" i="11" s="1"/>
  <c r="S89" i="11" s="1"/>
  <c r="P86" i="11"/>
  <c r="P87" i="11" s="1"/>
  <c r="P88" i="11" s="1"/>
  <c r="P89" i="11" s="1"/>
  <c r="M86" i="11"/>
  <c r="M87" i="11" s="1"/>
  <c r="M88" i="11" s="1"/>
  <c r="M89" i="11" s="1"/>
  <c r="J86" i="11"/>
  <c r="J87" i="11" s="1"/>
  <c r="J88" i="11" s="1"/>
  <c r="J89" i="11" s="1"/>
  <c r="G86" i="11"/>
  <c r="G87" i="11" s="1"/>
  <c r="G88" i="11" s="1"/>
  <c r="G89" i="11" s="1"/>
  <c r="AB81" i="11"/>
  <c r="AB82" i="11" s="1"/>
  <c r="AB83" i="11" s="1"/>
  <c r="AB84" i="11" s="1"/>
  <c r="Y81" i="11"/>
  <c r="Y82" i="11" s="1"/>
  <c r="Y83" i="11" s="1"/>
  <c r="Y84" i="11" s="1"/>
  <c r="V81" i="11"/>
  <c r="V82" i="11" s="1"/>
  <c r="V83" i="11" s="1"/>
  <c r="V84" i="11" s="1"/>
  <c r="S81" i="11"/>
  <c r="S82" i="11" s="1"/>
  <c r="S83" i="11" s="1"/>
  <c r="S84" i="11" s="1"/>
  <c r="P81" i="11"/>
  <c r="P82" i="11" s="1"/>
  <c r="P83" i="11" s="1"/>
  <c r="P84" i="11" s="1"/>
  <c r="M81" i="11"/>
  <c r="M82" i="11" s="1"/>
  <c r="M83" i="11" s="1"/>
  <c r="M84" i="11" s="1"/>
  <c r="J81" i="11"/>
  <c r="J82" i="11" s="1"/>
  <c r="J83" i="11" s="1"/>
  <c r="J84" i="11" s="1"/>
  <c r="G81" i="11"/>
  <c r="G82" i="11" s="1"/>
  <c r="G83" i="11" s="1"/>
  <c r="G84" i="11" s="1"/>
  <c r="AE76" i="11"/>
  <c r="AE77" i="11" s="1"/>
  <c r="AE78" i="11" s="1"/>
  <c r="AE79" i="11" s="1"/>
  <c r="AB76" i="11"/>
  <c r="AB77" i="11" s="1"/>
  <c r="AB78" i="11" s="1"/>
  <c r="AB79" i="11" s="1"/>
  <c r="Y76" i="11"/>
  <c r="Y77" i="11" s="1"/>
  <c r="V76" i="11"/>
  <c r="V77" i="11" s="1"/>
  <c r="V78" i="11" s="1"/>
  <c r="V79" i="11" s="1"/>
  <c r="S76" i="11"/>
  <c r="S77" i="11" s="1"/>
  <c r="S78" i="11" s="1"/>
  <c r="S79" i="11" s="1"/>
  <c r="P76" i="11"/>
  <c r="P77" i="11" s="1"/>
  <c r="P78" i="11" s="1"/>
  <c r="P79" i="11" s="1"/>
  <c r="M76" i="11"/>
  <c r="M77" i="11" s="1"/>
  <c r="M78" i="11" s="1"/>
  <c r="M79" i="11" s="1"/>
  <c r="J76" i="11"/>
  <c r="J77" i="11" s="1"/>
  <c r="J78" i="11" s="1"/>
  <c r="J79" i="11" s="1"/>
  <c r="G76" i="11"/>
  <c r="G77" i="11" s="1"/>
  <c r="G78" i="11" s="1"/>
  <c r="G79" i="11" s="1"/>
  <c r="AH71" i="11"/>
  <c r="AH72" i="11" s="1"/>
  <c r="AH73" i="11" s="1"/>
  <c r="AH74" i="11" s="1"/>
  <c r="AE71" i="11"/>
  <c r="AE72" i="11" s="1"/>
  <c r="AE73" i="11" s="1"/>
  <c r="AE74" i="11" s="1"/>
  <c r="AB71" i="11"/>
  <c r="AB72" i="11" s="1"/>
  <c r="AB73" i="11" s="1"/>
  <c r="AB74" i="11" s="1"/>
  <c r="Y71" i="11"/>
  <c r="Y72" i="11" s="1"/>
  <c r="Y73" i="11" s="1"/>
  <c r="Y74" i="11" s="1"/>
  <c r="V71" i="11"/>
  <c r="V72" i="11" s="1"/>
  <c r="V73" i="11" s="1"/>
  <c r="V74" i="11" s="1"/>
  <c r="S71" i="11"/>
  <c r="S72" i="11" s="1"/>
  <c r="S73" i="11" s="1"/>
  <c r="S74" i="11" s="1"/>
  <c r="P71" i="11"/>
  <c r="P72" i="11" s="1"/>
  <c r="P73" i="11" s="1"/>
  <c r="P74" i="11" s="1"/>
  <c r="J71" i="11"/>
  <c r="J72" i="11" s="1"/>
  <c r="J73" i="11" s="1"/>
  <c r="J74" i="11" s="1"/>
  <c r="M71" i="11"/>
  <c r="M72" i="11" s="1"/>
  <c r="M73" i="11" s="1"/>
  <c r="M74" i="11" s="1"/>
  <c r="G71" i="11"/>
  <c r="G72" i="11" s="1"/>
  <c r="G73" i="11" s="1"/>
  <c r="G74" i="11" s="1"/>
  <c r="AK66" i="11"/>
  <c r="AK67" i="11" s="1"/>
  <c r="AK68" i="11" s="1"/>
  <c r="AK69" i="11" s="1"/>
  <c r="AH66" i="11"/>
  <c r="AH67" i="11" s="1"/>
  <c r="AH68" i="11" s="1"/>
  <c r="AH69" i="11" s="1"/>
  <c r="AE66" i="11"/>
  <c r="AE67" i="11" s="1"/>
  <c r="AE68" i="11" s="1"/>
  <c r="AE69" i="11" s="1"/>
  <c r="AB66" i="11"/>
  <c r="AB67" i="11" s="1"/>
  <c r="AB68" i="11" s="1"/>
  <c r="AB69" i="11" s="1"/>
  <c r="Y66" i="11"/>
  <c r="Y67" i="11" s="1"/>
  <c r="Y68" i="11" s="1"/>
  <c r="Y69" i="11" s="1"/>
  <c r="V66" i="11"/>
  <c r="V67" i="11" s="1"/>
  <c r="V68" i="11" s="1"/>
  <c r="V69" i="11" s="1"/>
  <c r="S66" i="11"/>
  <c r="S67" i="11" s="1"/>
  <c r="S68" i="11" s="1"/>
  <c r="S69" i="11" s="1"/>
  <c r="P66" i="11"/>
  <c r="P67" i="11" s="1"/>
  <c r="P68" i="11" s="1"/>
  <c r="P69" i="11" s="1"/>
  <c r="M66" i="11"/>
  <c r="M67" i="11" s="1"/>
  <c r="M68" i="11" s="1"/>
  <c r="M69" i="11" s="1"/>
  <c r="J66" i="11"/>
  <c r="J67" i="11" s="1"/>
  <c r="J68" i="11" s="1"/>
  <c r="J69" i="11" s="1"/>
  <c r="G66" i="11"/>
  <c r="G67" i="11" s="1"/>
  <c r="G68" i="11" s="1"/>
  <c r="G69" i="11" s="1"/>
  <c r="AN61" i="11"/>
  <c r="AN62" i="11" s="1"/>
  <c r="AN63" i="11" s="1"/>
  <c r="AN64" i="11" s="1"/>
  <c r="AK61" i="11"/>
  <c r="AK62" i="11" s="1"/>
  <c r="AK63" i="11" s="1"/>
  <c r="AK64" i="11" s="1"/>
  <c r="AH61" i="11"/>
  <c r="AH62" i="11" s="1"/>
  <c r="AH63" i="11" s="1"/>
  <c r="AH64" i="11" s="1"/>
  <c r="AE61" i="11"/>
  <c r="AE62" i="11" s="1"/>
  <c r="AE63" i="11" s="1"/>
  <c r="AE64" i="11" s="1"/>
  <c r="AB61" i="11"/>
  <c r="AB62" i="11" s="1"/>
  <c r="AB63" i="11" s="1"/>
  <c r="AB64" i="11" s="1"/>
  <c r="Y61" i="11"/>
  <c r="Y62" i="11" s="1"/>
  <c r="V61" i="11"/>
  <c r="V62" i="11" s="1"/>
  <c r="V63" i="11" s="1"/>
  <c r="V64" i="11" s="1"/>
  <c r="S61" i="11"/>
  <c r="T61" i="11" s="1"/>
  <c r="P61" i="11"/>
  <c r="P62" i="11" s="1"/>
  <c r="P63" i="11" s="1"/>
  <c r="P64" i="11" s="1"/>
  <c r="M61" i="11"/>
  <c r="M62" i="11" s="1"/>
  <c r="M63" i="11" s="1"/>
  <c r="M64" i="11" s="1"/>
  <c r="J61" i="11"/>
  <c r="J62" i="11" s="1"/>
  <c r="J63" i="11" s="1"/>
  <c r="J64" i="11" s="1"/>
  <c r="G61" i="11"/>
  <c r="G62" i="11" s="1"/>
  <c r="G63" i="11" s="1"/>
  <c r="G64" i="11" s="1"/>
  <c r="AQ56" i="11"/>
  <c r="AQ57" i="11" s="1"/>
  <c r="AQ58" i="11" s="1"/>
  <c r="AQ59" i="11" s="1"/>
  <c r="AN56" i="11"/>
  <c r="AN57" i="11" s="1"/>
  <c r="AN58" i="11" s="1"/>
  <c r="AN59" i="11" s="1"/>
  <c r="AK56" i="11"/>
  <c r="AK57" i="11" s="1"/>
  <c r="AK58" i="11" s="1"/>
  <c r="AK59" i="11" s="1"/>
  <c r="AH56" i="11"/>
  <c r="AH57" i="11" s="1"/>
  <c r="AH58" i="11" s="1"/>
  <c r="AH59" i="11" s="1"/>
  <c r="AE56" i="11"/>
  <c r="AE57" i="11" s="1"/>
  <c r="AE58" i="11" s="1"/>
  <c r="AE59" i="11" s="1"/>
  <c r="AB56" i="11"/>
  <c r="AB57" i="11" s="1"/>
  <c r="AB58" i="11" s="1"/>
  <c r="AB59" i="11" s="1"/>
  <c r="Y56" i="11"/>
  <c r="Y57" i="11" s="1"/>
  <c r="Y58" i="11" s="1"/>
  <c r="Y59" i="11" s="1"/>
  <c r="V56" i="11"/>
  <c r="V57" i="11" s="1"/>
  <c r="V58" i="11" s="1"/>
  <c r="V59" i="11" s="1"/>
  <c r="S56" i="11"/>
  <c r="S57" i="11" s="1"/>
  <c r="S58" i="11" s="1"/>
  <c r="S59" i="11" s="1"/>
  <c r="P56" i="11"/>
  <c r="P57" i="11" s="1"/>
  <c r="P58" i="11" s="1"/>
  <c r="P59" i="11" s="1"/>
  <c r="M56" i="11"/>
  <c r="M57" i="11" s="1"/>
  <c r="M58" i="11" s="1"/>
  <c r="M59" i="11" s="1"/>
  <c r="J56" i="11"/>
  <c r="J57" i="11" s="1"/>
  <c r="J58" i="11" s="1"/>
  <c r="J59" i="11" s="1"/>
  <c r="G56" i="11"/>
  <c r="G57" i="11" s="1"/>
  <c r="G58" i="11" s="1"/>
  <c r="G59" i="11" s="1"/>
  <c r="AT51" i="11"/>
  <c r="AT52" i="11" s="1"/>
  <c r="AT53" i="11" s="1"/>
  <c r="AT54" i="11" s="1"/>
  <c r="AQ51" i="11"/>
  <c r="AQ52" i="11" s="1"/>
  <c r="AQ53" i="11" s="1"/>
  <c r="AQ54" i="11" s="1"/>
  <c r="AN51" i="11"/>
  <c r="AN52" i="11" s="1"/>
  <c r="AN53" i="11" s="1"/>
  <c r="AN54" i="11" s="1"/>
  <c r="AK51" i="11"/>
  <c r="AK52" i="11" s="1"/>
  <c r="AK53" i="11" s="1"/>
  <c r="AK54" i="11" s="1"/>
  <c r="AH51" i="11"/>
  <c r="AH52" i="11" s="1"/>
  <c r="AH53" i="11" s="1"/>
  <c r="AH54" i="11" s="1"/>
  <c r="AE51" i="11"/>
  <c r="AE52" i="11" s="1"/>
  <c r="AE53" i="11" s="1"/>
  <c r="AE54" i="11" s="1"/>
  <c r="AB51" i="11"/>
  <c r="AB52" i="11" s="1"/>
  <c r="AB53" i="11" s="1"/>
  <c r="AB54" i="11" s="1"/>
  <c r="Y51" i="11"/>
  <c r="Y52" i="11" s="1"/>
  <c r="Y53" i="11" s="1"/>
  <c r="Y54" i="11" s="1"/>
  <c r="V51" i="11"/>
  <c r="V52" i="11" s="1"/>
  <c r="V53" i="11" s="1"/>
  <c r="V54" i="11" s="1"/>
  <c r="S51" i="11"/>
  <c r="S52" i="11" s="1"/>
  <c r="S53" i="11" s="1"/>
  <c r="S54" i="11" s="1"/>
  <c r="P51" i="11"/>
  <c r="P52" i="11" s="1"/>
  <c r="P53" i="11" s="1"/>
  <c r="P54" i="11" s="1"/>
  <c r="M51" i="11"/>
  <c r="M52" i="11" s="1"/>
  <c r="M53" i="11" s="1"/>
  <c r="M54" i="11" s="1"/>
  <c r="J51" i="11"/>
  <c r="J52" i="11" s="1"/>
  <c r="J53" i="11" s="1"/>
  <c r="J54" i="11" s="1"/>
  <c r="G51" i="11"/>
  <c r="G52" i="11" s="1"/>
  <c r="G53" i="11" s="1"/>
  <c r="G54" i="11" s="1"/>
  <c r="AW46" i="11"/>
  <c r="AW47" i="11" s="1"/>
  <c r="AW48" i="11" s="1"/>
  <c r="AW49" i="11" s="1"/>
  <c r="AT46" i="11"/>
  <c r="AT47" i="11" s="1"/>
  <c r="AT48" i="11" s="1"/>
  <c r="AT49" i="11" s="1"/>
  <c r="AQ46" i="11"/>
  <c r="AQ47" i="11" s="1"/>
  <c r="AQ48" i="11" s="1"/>
  <c r="AQ49" i="11" s="1"/>
  <c r="AN46" i="11"/>
  <c r="AN47" i="11" s="1"/>
  <c r="AN48" i="11" s="1"/>
  <c r="AN49" i="11" s="1"/>
  <c r="AK46" i="11"/>
  <c r="AK47" i="11" s="1"/>
  <c r="AK48" i="11" s="1"/>
  <c r="AK49" i="11" s="1"/>
  <c r="AH46" i="11"/>
  <c r="AH47" i="11" s="1"/>
  <c r="AH48" i="11" s="1"/>
  <c r="AH49" i="11" s="1"/>
  <c r="AE46" i="11"/>
  <c r="AE47" i="11" s="1"/>
  <c r="AE48" i="11" s="1"/>
  <c r="AE49" i="11" s="1"/>
  <c r="AB46" i="11"/>
  <c r="AB47" i="11" s="1"/>
  <c r="AB48" i="11" s="1"/>
  <c r="AB49" i="11" s="1"/>
  <c r="Y46" i="11"/>
  <c r="Y47" i="11" s="1"/>
  <c r="Y48" i="11" s="1"/>
  <c r="Y49" i="11" s="1"/>
  <c r="V46" i="11"/>
  <c r="V47" i="11" s="1"/>
  <c r="V48" i="11" s="1"/>
  <c r="V49" i="11" s="1"/>
  <c r="S46" i="11"/>
  <c r="S47" i="11" s="1"/>
  <c r="S48" i="11" s="1"/>
  <c r="S49" i="11" s="1"/>
  <c r="P46" i="11"/>
  <c r="P47" i="11" s="1"/>
  <c r="P48" i="11" s="1"/>
  <c r="P49" i="11" s="1"/>
  <c r="M46" i="11"/>
  <c r="M47" i="11" s="1"/>
  <c r="M48" i="11" s="1"/>
  <c r="M49" i="11" s="1"/>
  <c r="J46" i="11"/>
  <c r="J47" i="11" s="1"/>
  <c r="J48" i="11" s="1"/>
  <c r="J49" i="11" s="1"/>
  <c r="G46" i="11"/>
  <c r="G47" i="11" s="1"/>
  <c r="G48" i="11" s="1"/>
  <c r="G49" i="11" s="1"/>
  <c r="AZ41" i="11"/>
  <c r="AZ42" i="11" s="1"/>
  <c r="AZ43" i="11" s="1"/>
  <c r="AZ44" i="11" s="1"/>
  <c r="AW41" i="11"/>
  <c r="AW42" i="11" s="1"/>
  <c r="AW43" i="11" s="1"/>
  <c r="AW44" i="11" s="1"/>
  <c r="AT41" i="11"/>
  <c r="AT42" i="11" s="1"/>
  <c r="AT43" i="11" s="1"/>
  <c r="AT44" i="11" s="1"/>
  <c r="AQ41" i="11"/>
  <c r="AQ42" i="11" s="1"/>
  <c r="AQ43" i="11" s="1"/>
  <c r="AQ44" i="11" s="1"/>
  <c r="AN41" i="11"/>
  <c r="AN42" i="11" s="1"/>
  <c r="AN43" i="11" s="1"/>
  <c r="AN44" i="11" s="1"/>
  <c r="AK41" i="11"/>
  <c r="AK42" i="11" s="1"/>
  <c r="AK43" i="11" s="1"/>
  <c r="AK44" i="11" s="1"/>
  <c r="AH41" i="11"/>
  <c r="AH42" i="11" s="1"/>
  <c r="AH43" i="11" s="1"/>
  <c r="AH44" i="11" s="1"/>
  <c r="AE41" i="11"/>
  <c r="AE42" i="11" s="1"/>
  <c r="AE43" i="11" s="1"/>
  <c r="AE44" i="11" s="1"/>
  <c r="AB41" i="11"/>
  <c r="AB42" i="11" s="1"/>
  <c r="AB43" i="11" s="1"/>
  <c r="AB44" i="11" s="1"/>
  <c r="Y41" i="11"/>
  <c r="Y42" i="11" s="1"/>
  <c r="Y43" i="11" s="1"/>
  <c r="Y44" i="11" s="1"/>
  <c r="V41" i="11"/>
  <c r="V42" i="11" s="1"/>
  <c r="V43" i="11" s="1"/>
  <c r="V44" i="11" s="1"/>
  <c r="S41" i="11"/>
  <c r="S42" i="11" s="1"/>
  <c r="P41" i="11"/>
  <c r="P42" i="11" s="1"/>
  <c r="P43" i="11" s="1"/>
  <c r="P44" i="11" s="1"/>
  <c r="M41" i="11"/>
  <c r="M42" i="11" s="1"/>
  <c r="M43" i="11" s="1"/>
  <c r="M44" i="11" s="1"/>
  <c r="J41" i="11"/>
  <c r="J42" i="11" s="1"/>
  <c r="J43" i="11" s="1"/>
  <c r="J44" i="11" s="1"/>
  <c r="G41" i="11"/>
  <c r="G42" i="11" s="1"/>
  <c r="G43" i="11" s="1"/>
  <c r="G44" i="11" s="1"/>
  <c r="S36" i="11"/>
  <c r="S37" i="11" s="1"/>
  <c r="S38" i="11" s="1"/>
  <c r="S39" i="11" s="1"/>
  <c r="P36" i="11"/>
  <c r="P37" i="11" s="1"/>
  <c r="P38" i="11" s="1"/>
  <c r="P39" i="11" s="1"/>
  <c r="D36" i="11"/>
  <c r="D37" i="11" s="1"/>
  <c r="D38" i="11" s="1"/>
  <c r="D39" i="11" s="1"/>
  <c r="BC36" i="11"/>
  <c r="BC37" i="11" s="1"/>
  <c r="BC38" i="11" s="1"/>
  <c r="BC39" i="11" s="1"/>
  <c r="AZ36" i="11"/>
  <c r="AZ37" i="11" s="1"/>
  <c r="AZ38" i="11" s="1"/>
  <c r="AZ39" i="11" s="1"/>
  <c r="AW36" i="11"/>
  <c r="AW37" i="11" s="1"/>
  <c r="AW38" i="11" s="1"/>
  <c r="AW39" i="11" s="1"/>
  <c r="AT36" i="11"/>
  <c r="AT37" i="11" s="1"/>
  <c r="AT38" i="11" s="1"/>
  <c r="AT39" i="11" s="1"/>
  <c r="AQ36" i="11"/>
  <c r="AQ37" i="11" s="1"/>
  <c r="AQ38" i="11" s="1"/>
  <c r="AQ39" i="11" s="1"/>
  <c r="AN36" i="11"/>
  <c r="AN37" i="11" s="1"/>
  <c r="AN38" i="11" s="1"/>
  <c r="AN39" i="11" s="1"/>
  <c r="AK37" i="11"/>
  <c r="AK38" i="11" s="1"/>
  <c r="AK39" i="11" s="1"/>
  <c r="AK36" i="11"/>
  <c r="AH36" i="11"/>
  <c r="AH37" i="11" s="1"/>
  <c r="AH38" i="11" s="1"/>
  <c r="AH39" i="11" s="1"/>
  <c r="AE36" i="11"/>
  <c r="AE37" i="11" s="1"/>
  <c r="AE38" i="11" s="1"/>
  <c r="AE39" i="11" s="1"/>
  <c r="AB36" i="11"/>
  <c r="AB37" i="11" s="1"/>
  <c r="AB38" i="11" s="1"/>
  <c r="AB39" i="11" s="1"/>
  <c r="Y36" i="11"/>
  <c r="Y37" i="11" s="1"/>
  <c r="Y38" i="11" s="1"/>
  <c r="Y39" i="11" s="1"/>
  <c r="V36" i="11"/>
  <c r="V37" i="11" s="1"/>
  <c r="V38" i="11" s="1"/>
  <c r="V39" i="11" s="1"/>
  <c r="M36" i="11"/>
  <c r="M37" i="11" s="1"/>
  <c r="M38" i="11" s="1"/>
  <c r="M39" i="11" s="1"/>
  <c r="J36" i="11"/>
  <c r="J37" i="11" s="1"/>
  <c r="J38" i="11" s="1"/>
  <c r="J39" i="11" s="1"/>
  <c r="G36" i="11"/>
  <c r="G37" i="11" s="1"/>
  <c r="G38" i="11" s="1"/>
  <c r="G39" i="11" s="1"/>
  <c r="BF31" i="11"/>
  <c r="BF32" i="11" s="1"/>
  <c r="BF33" i="11" s="1"/>
  <c r="BF34" i="11" s="1"/>
  <c r="BC31" i="11"/>
  <c r="BC32" i="11" s="1"/>
  <c r="BC33" i="11" s="1"/>
  <c r="BC34" i="11" s="1"/>
  <c r="AZ31" i="11"/>
  <c r="AZ32" i="11" s="1"/>
  <c r="AZ33" i="11" s="1"/>
  <c r="AZ34" i="11" s="1"/>
  <c r="AW31" i="11"/>
  <c r="AW32" i="11" s="1"/>
  <c r="AW33" i="11" s="1"/>
  <c r="AW34" i="11" s="1"/>
  <c r="AT31" i="11"/>
  <c r="AT32" i="11" s="1"/>
  <c r="AT33" i="11" s="1"/>
  <c r="AT34" i="11" s="1"/>
  <c r="AQ31" i="11"/>
  <c r="AQ32" i="11" s="1"/>
  <c r="AQ33" i="11" s="1"/>
  <c r="AQ34" i="11" s="1"/>
  <c r="AN31" i="11"/>
  <c r="AN32" i="11" s="1"/>
  <c r="AN33" i="11" s="1"/>
  <c r="AN34" i="11" s="1"/>
  <c r="AK31" i="11"/>
  <c r="AK32" i="11" s="1"/>
  <c r="AK33" i="11" s="1"/>
  <c r="AK34" i="11" s="1"/>
  <c r="AH31" i="11"/>
  <c r="AH32" i="11" s="1"/>
  <c r="AH33" i="11" s="1"/>
  <c r="AH34" i="11" s="1"/>
  <c r="AE31" i="11"/>
  <c r="AE32" i="11" s="1"/>
  <c r="AE33" i="11" s="1"/>
  <c r="AE34" i="11" s="1"/>
  <c r="AB31" i="11"/>
  <c r="AB32" i="11" s="1"/>
  <c r="AB33" i="11" s="1"/>
  <c r="AB34" i="11" s="1"/>
  <c r="Y31" i="11"/>
  <c r="Y32" i="11" s="1"/>
  <c r="V31" i="11"/>
  <c r="V32" i="11" s="1"/>
  <c r="V33" i="11" s="1"/>
  <c r="V34" i="11" s="1"/>
  <c r="S31" i="11"/>
  <c r="S32" i="11" s="1"/>
  <c r="S33" i="11" s="1"/>
  <c r="S34" i="11" s="1"/>
  <c r="P31" i="11"/>
  <c r="P32" i="11" s="1"/>
  <c r="P33" i="11" s="1"/>
  <c r="P34" i="11" s="1"/>
  <c r="M31" i="11"/>
  <c r="M32" i="11" s="1"/>
  <c r="M33" i="11" s="1"/>
  <c r="M34" i="11" s="1"/>
  <c r="J31" i="11"/>
  <c r="J32" i="11" s="1"/>
  <c r="J33" i="11" s="1"/>
  <c r="J34" i="11" s="1"/>
  <c r="G31" i="11"/>
  <c r="G32" i="11" s="1"/>
  <c r="G33" i="11" s="1"/>
  <c r="G34" i="11" s="1"/>
  <c r="BI26" i="11"/>
  <c r="BI27" i="11" s="1"/>
  <c r="BI28" i="11" s="1"/>
  <c r="BI29" i="11" s="1"/>
  <c r="BF26" i="11"/>
  <c r="BF27" i="11" s="1"/>
  <c r="BF28" i="11" s="1"/>
  <c r="BF29" i="11" s="1"/>
  <c r="BC26" i="11"/>
  <c r="BC27" i="11" s="1"/>
  <c r="BC28" i="11" s="1"/>
  <c r="BC29" i="11" s="1"/>
  <c r="AZ26" i="11"/>
  <c r="AZ27" i="11" s="1"/>
  <c r="AZ28" i="11" s="1"/>
  <c r="AZ29" i="11" s="1"/>
  <c r="AW26" i="11"/>
  <c r="AW27" i="11" s="1"/>
  <c r="AW28" i="11" s="1"/>
  <c r="AW29" i="11" s="1"/>
  <c r="AT26" i="11"/>
  <c r="AT27" i="11" s="1"/>
  <c r="AT28" i="11" s="1"/>
  <c r="AT29" i="11" s="1"/>
  <c r="AQ26" i="11"/>
  <c r="AQ27" i="11" s="1"/>
  <c r="AQ28" i="11" s="1"/>
  <c r="AQ29" i="11" s="1"/>
  <c r="AN26" i="11"/>
  <c r="AN27" i="11" s="1"/>
  <c r="AK26" i="11"/>
  <c r="AK27" i="11" s="1"/>
  <c r="AK28" i="11" s="1"/>
  <c r="AK29" i="11" s="1"/>
  <c r="AH26" i="11"/>
  <c r="AH27" i="11" s="1"/>
  <c r="AH28" i="11" s="1"/>
  <c r="AH29" i="11" s="1"/>
  <c r="AE26" i="11"/>
  <c r="AE27" i="11" s="1"/>
  <c r="AE28" i="11" s="1"/>
  <c r="AE29" i="11" s="1"/>
  <c r="AB26" i="11"/>
  <c r="AB27" i="11" s="1"/>
  <c r="AB28" i="11" s="1"/>
  <c r="AB29" i="11" s="1"/>
  <c r="Y26" i="11"/>
  <c r="Y27" i="11" s="1"/>
  <c r="Y28" i="11" s="1"/>
  <c r="Y29" i="11" s="1"/>
  <c r="V26" i="11"/>
  <c r="V27" i="11" s="1"/>
  <c r="V28" i="11" s="1"/>
  <c r="V29" i="11" s="1"/>
  <c r="S26" i="11"/>
  <c r="S27" i="11" s="1"/>
  <c r="S28" i="11" s="1"/>
  <c r="S29" i="11" s="1"/>
  <c r="P26" i="11"/>
  <c r="P27" i="11" s="1"/>
  <c r="P28" i="11" s="1"/>
  <c r="P29" i="11" s="1"/>
  <c r="M26" i="11"/>
  <c r="M27" i="11" s="1"/>
  <c r="M28" i="11" s="1"/>
  <c r="M29" i="11" s="1"/>
  <c r="J26" i="11"/>
  <c r="J27" i="11" s="1"/>
  <c r="J28" i="11" s="1"/>
  <c r="J29" i="11" s="1"/>
  <c r="G26" i="11"/>
  <c r="G27" i="11" s="1"/>
  <c r="G28" i="11" s="1"/>
  <c r="G29" i="11" s="1"/>
  <c r="BL21" i="11"/>
  <c r="BL22" i="11" s="1"/>
  <c r="BL23" i="11" s="1"/>
  <c r="BL24" i="11" s="1"/>
  <c r="BI21" i="11"/>
  <c r="BI22" i="11" s="1"/>
  <c r="BI23" i="11" s="1"/>
  <c r="BI24" i="11" s="1"/>
  <c r="BF21" i="11"/>
  <c r="BF22" i="11" s="1"/>
  <c r="BF23" i="11" s="1"/>
  <c r="BF24" i="11" s="1"/>
  <c r="BC21" i="11"/>
  <c r="BC22" i="11" s="1"/>
  <c r="BC23" i="11" s="1"/>
  <c r="BC24" i="11" s="1"/>
  <c r="AZ21" i="11"/>
  <c r="AZ22" i="11" s="1"/>
  <c r="AZ23" i="11" s="1"/>
  <c r="AZ24" i="11" s="1"/>
  <c r="AW21" i="11"/>
  <c r="AW22" i="11" s="1"/>
  <c r="AW23" i="11" s="1"/>
  <c r="AW24" i="11" s="1"/>
  <c r="AT21" i="11"/>
  <c r="AT22" i="11" s="1"/>
  <c r="AT23" i="11" s="1"/>
  <c r="AT24" i="11" s="1"/>
  <c r="AQ21" i="11"/>
  <c r="AQ22" i="11" s="1"/>
  <c r="AQ23" i="11" s="1"/>
  <c r="AQ24" i="11" s="1"/>
  <c r="AN21" i="11"/>
  <c r="AN22" i="11" s="1"/>
  <c r="AK21" i="11"/>
  <c r="AK22" i="11" s="1"/>
  <c r="AK23" i="11" s="1"/>
  <c r="AK24" i="11" s="1"/>
  <c r="AH21" i="11"/>
  <c r="AH22" i="11" s="1"/>
  <c r="AH23" i="11" s="1"/>
  <c r="AH24" i="11" s="1"/>
  <c r="AE21" i="11"/>
  <c r="AE22" i="11" s="1"/>
  <c r="AE23" i="11" s="1"/>
  <c r="AE24" i="11" s="1"/>
  <c r="AB21" i="11"/>
  <c r="AB22" i="11" s="1"/>
  <c r="AB23" i="11" s="1"/>
  <c r="AB24" i="11" s="1"/>
  <c r="Y21" i="11"/>
  <c r="Y22" i="11" s="1"/>
  <c r="Y23" i="11" s="1"/>
  <c r="Y24" i="11" s="1"/>
  <c r="Z24" i="11" s="1"/>
  <c r="V21" i="11"/>
  <c r="V22" i="11" s="1"/>
  <c r="V23" i="11" s="1"/>
  <c r="V24" i="11" s="1"/>
  <c r="S21" i="11"/>
  <c r="S22" i="11" s="1"/>
  <c r="S23" i="11" s="1"/>
  <c r="S24" i="11" s="1"/>
  <c r="P21" i="11"/>
  <c r="P22" i="11" s="1"/>
  <c r="P23" i="11" s="1"/>
  <c r="P24" i="11" s="1"/>
  <c r="M21" i="11"/>
  <c r="M22" i="11" s="1"/>
  <c r="M23" i="11" s="1"/>
  <c r="M24" i="11" s="1"/>
  <c r="J21" i="11"/>
  <c r="J22" i="11" s="1"/>
  <c r="J23" i="11" s="1"/>
  <c r="J24" i="11" s="1"/>
  <c r="G21" i="11"/>
  <c r="G22" i="11" s="1"/>
  <c r="G23" i="11" s="1"/>
  <c r="G24" i="11" s="1"/>
  <c r="BO16" i="11"/>
  <c r="BO17" i="11" s="1"/>
  <c r="BO18" i="11" s="1"/>
  <c r="BO19" i="11" s="1"/>
  <c r="BL16" i="11"/>
  <c r="BL17" i="11" s="1"/>
  <c r="BL18" i="11" s="1"/>
  <c r="BL19" i="11" s="1"/>
  <c r="BI16" i="11"/>
  <c r="BI17" i="11" s="1"/>
  <c r="BI18" i="11" s="1"/>
  <c r="BI19" i="11" s="1"/>
  <c r="BF16" i="11"/>
  <c r="BF17" i="11" s="1"/>
  <c r="BF18" i="11" s="1"/>
  <c r="BF19" i="11" s="1"/>
  <c r="BC16" i="11"/>
  <c r="BC17" i="11" s="1"/>
  <c r="BC18" i="11" s="1"/>
  <c r="BC19" i="11" s="1"/>
  <c r="AZ16" i="11"/>
  <c r="AZ17" i="11" s="1"/>
  <c r="AZ18" i="11" s="1"/>
  <c r="AZ19" i="11" s="1"/>
  <c r="AW16" i="11"/>
  <c r="AW17" i="11" s="1"/>
  <c r="AT16" i="11"/>
  <c r="AT17" i="11" s="1"/>
  <c r="AQ16" i="11"/>
  <c r="AQ17" i="11" s="1"/>
  <c r="AQ18" i="11" s="1"/>
  <c r="AQ19" i="11" s="1"/>
  <c r="AN16" i="11"/>
  <c r="AN17" i="11" s="1"/>
  <c r="AN18" i="11" s="1"/>
  <c r="AN19" i="11" s="1"/>
  <c r="AK16" i="11"/>
  <c r="AK17" i="11" s="1"/>
  <c r="AH16" i="11"/>
  <c r="AH17" i="11" s="1"/>
  <c r="AH18" i="11" s="1"/>
  <c r="AH19" i="11" s="1"/>
  <c r="AE16" i="11"/>
  <c r="AE17" i="11" s="1"/>
  <c r="AE18" i="11" s="1"/>
  <c r="AE19" i="11" s="1"/>
  <c r="AB16" i="11"/>
  <c r="AB17" i="11" s="1"/>
  <c r="AB18" i="11" s="1"/>
  <c r="AB19" i="11" s="1"/>
  <c r="Y16" i="11"/>
  <c r="Y17" i="11" s="1"/>
  <c r="Y18" i="11" s="1"/>
  <c r="Y19" i="11" s="1"/>
  <c r="V16" i="11"/>
  <c r="V17" i="11" s="1"/>
  <c r="V18" i="11" s="1"/>
  <c r="V19" i="11" s="1"/>
  <c r="S16" i="11"/>
  <c r="S17" i="11" s="1"/>
  <c r="S18" i="11" s="1"/>
  <c r="S19" i="11" s="1"/>
  <c r="P16" i="11"/>
  <c r="P17" i="11" s="1"/>
  <c r="P18" i="11" s="1"/>
  <c r="P19" i="11" s="1"/>
  <c r="M16" i="11"/>
  <c r="M17" i="11" s="1"/>
  <c r="M18" i="11" s="1"/>
  <c r="M19" i="11" s="1"/>
  <c r="J16" i="11"/>
  <c r="J17" i="11" s="1"/>
  <c r="J18" i="11" s="1"/>
  <c r="J19" i="11" s="1"/>
  <c r="G16" i="11"/>
  <c r="G17" i="11" s="1"/>
  <c r="G18" i="11" s="1"/>
  <c r="G19" i="11" s="1"/>
  <c r="BR11" i="11"/>
  <c r="BR12" i="11" s="1"/>
  <c r="BR13" i="11" s="1"/>
  <c r="BR14" i="11" s="1"/>
  <c r="BO11" i="11"/>
  <c r="BO12" i="11" s="1"/>
  <c r="BO13" i="11" s="1"/>
  <c r="BO14" i="11" s="1"/>
  <c r="BL11" i="11"/>
  <c r="BL12" i="11" s="1"/>
  <c r="BL13" i="11" s="1"/>
  <c r="BL14" i="11" s="1"/>
  <c r="BI11" i="11"/>
  <c r="BI12" i="11" s="1"/>
  <c r="BI13" i="11" s="1"/>
  <c r="BI14" i="11" s="1"/>
  <c r="BF11" i="11"/>
  <c r="BF12" i="11" s="1"/>
  <c r="BF13" i="11" s="1"/>
  <c r="BF14" i="11" s="1"/>
  <c r="BC11" i="11"/>
  <c r="BC12" i="11" s="1"/>
  <c r="BC13" i="11" s="1"/>
  <c r="BC14" i="11" s="1"/>
  <c r="AZ11" i="11"/>
  <c r="AZ12" i="11" s="1"/>
  <c r="AZ13" i="11" s="1"/>
  <c r="AZ14" i="11" s="1"/>
  <c r="AW11" i="11"/>
  <c r="AW12" i="11" s="1"/>
  <c r="AW13" i="11" s="1"/>
  <c r="AW14" i="11" s="1"/>
  <c r="AT11" i="11"/>
  <c r="AT12" i="11" s="1"/>
  <c r="AT13" i="11" s="1"/>
  <c r="AT14" i="11" s="1"/>
  <c r="AQ11" i="11"/>
  <c r="AQ12" i="11" s="1"/>
  <c r="AQ13" i="11" s="1"/>
  <c r="AQ14" i="11" s="1"/>
  <c r="AN11" i="11"/>
  <c r="AN12" i="11" s="1"/>
  <c r="AN13" i="11" s="1"/>
  <c r="AN14" i="11" s="1"/>
  <c r="AK11" i="11"/>
  <c r="AK12" i="11" s="1"/>
  <c r="AK13" i="11" s="1"/>
  <c r="AK14" i="11" s="1"/>
  <c r="AH11" i="11"/>
  <c r="AH12" i="11" s="1"/>
  <c r="AH13" i="11" s="1"/>
  <c r="AH14" i="11" s="1"/>
  <c r="AE11" i="11"/>
  <c r="AE12" i="11" s="1"/>
  <c r="AE13" i="11" s="1"/>
  <c r="AE14" i="11" s="1"/>
  <c r="AB11" i="11"/>
  <c r="AB12" i="11" s="1"/>
  <c r="AB13" i="11" s="1"/>
  <c r="AB14" i="11" s="1"/>
  <c r="Y11" i="11"/>
  <c r="Y12" i="11" s="1"/>
  <c r="V11" i="11"/>
  <c r="V12" i="11" s="1"/>
  <c r="V13" i="11" s="1"/>
  <c r="V14" i="11" s="1"/>
  <c r="S11" i="11"/>
  <c r="S12" i="11" s="1"/>
  <c r="S13" i="11" s="1"/>
  <c r="S14" i="11" s="1"/>
  <c r="P11" i="11"/>
  <c r="P12" i="11" s="1"/>
  <c r="P13" i="11" s="1"/>
  <c r="P14" i="11" s="1"/>
  <c r="M11" i="11"/>
  <c r="M12" i="11" s="1"/>
  <c r="M13" i="11" s="1"/>
  <c r="M14" i="11" s="1"/>
  <c r="J11" i="11"/>
  <c r="J12" i="11" s="1"/>
  <c r="J13" i="11" s="1"/>
  <c r="J14" i="11" s="1"/>
  <c r="G11" i="11"/>
  <c r="G12" i="11" s="1"/>
  <c r="G13" i="11" s="1"/>
  <c r="G14" i="11" s="1"/>
  <c r="BU6" i="11"/>
  <c r="BU7" i="11" s="1"/>
  <c r="BU8" i="11" s="1"/>
  <c r="BU9" i="11" s="1"/>
  <c r="BR6" i="11"/>
  <c r="BR7" i="11" s="1"/>
  <c r="BR8" i="11" s="1"/>
  <c r="BR9" i="11" s="1"/>
  <c r="BO6" i="11"/>
  <c r="BO7" i="11" s="1"/>
  <c r="BO8" i="11" s="1"/>
  <c r="BO9" i="11" s="1"/>
  <c r="BL6" i="11"/>
  <c r="BL7" i="11" s="1"/>
  <c r="BL8" i="11" s="1"/>
  <c r="BL9" i="11" s="1"/>
  <c r="BI6" i="11"/>
  <c r="BI7" i="11" s="1"/>
  <c r="BI8" i="11" s="1"/>
  <c r="BI9" i="11" s="1"/>
  <c r="BF6" i="11"/>
  <c r="BF7" i="11" s="1"/>
  <c r="BF8" i="11" s="1"/>
  <c r="BF9" i="11" s="1"/>
  <c r="BC6" i="11"/>
  <c r="BC7" i="11" s="1"/>
  <c r="BC8" i="11" s="1"/>
  <c r="BC9" i="11" s="1"/>
  <c r="AW6" i="11"/>
  <c r="AW7" i="11" s="1"/>
  <c r="AW8" i="11" s="1"/>
  <c r="AW9" i="11" s="1"/>
  <c r="AT6" i="11"/>
  <c r="AT7" i="11" s="1"/>
  <c r="AT8" i="11" s="1"/>
  <c r="AT9" i="11" s="1"/>
  <c r="AQ6" i="11"/>
  <c r="AQ7" i="11" s="1"/>
  <c r="AQ8" i="11" s="1"/>
  <c r="AQ9" i="11" s="1"/>
  <c r="AN6" i="11"/>
  <c r="AN7" i="11" s="1"/>
  <c r="AN8" i="11" s="1"/>
  <c r="AN9" i="11" s="1"/>
  <c r="AK6" i="11"/>
  <c r="AK7" i="11" s="1"/>
  <c r="AK8" i="11" s="1"/>
  <c r="AK9" i="11" s="1"/>
  <c r="AH6" i="11"/>
  <c r="AH7" i="11" s="1"/>
  <c r="AH8" i="11" s="1"/>
  <c r="AH9" i="11" s="1"/>
  <c r="AE6" i="11"/>
  <c r="AE7" i="11" s="1"/>
  <c r="AE8" i="11" s="1"/>
  <c r="AE9" i="11" s="1"/>
  <c r="AB6" i="11"/>
  <c r="AB7" i="11" s="1"/>
  <c r="AB8" i="11" s="1"/>
  <c r="AB9" i="11" s="1"/>
  <c r="Y6" i="11"/>
  <c r="Y7" i="11" s="1"/>
  <c r="Y8" i="11" s="1"/>
  <c r="Y9" i="11" s="1"/>
  <c r="V6" i="11"/>
  <c r="V7" i="11" s="1"/>
  <c r="V8" i="11" s="1"/>
  <c r="V9" i="11" s="1"/>
  <c r="S6" i="11"/>
  <c r="S7" i="11" s="1"/>
  <c r="S8" i="11" s="1"/>
  <c r="S9" i="11" s="1"/>
  <c r="P6" i="11"/>
  <c r="P7" i="11" s="1"/>
  <c r="P8" i="11" s="1"/>
  <c r="P9" i="11" s="1"/>
  <c r="M6" i="11"/>
  <c r="M7" i="11" s="1"/>
  <c r="M8" i="11" s="1"/>
  <c r="M9" i="11" s="1"/>
  <c r="J6" i="11"/>
  <c r="J7" i="11" s="1"/>
  <c r="J8" i="11" s="1"/>
  <c r="J9" i="11" s="1"/>
  <c r="G6" i="11"/>
  <c r="G7" i="11" s="1"/>
  <c r="G8" i="11" s="1"/>
  <c r="G9" i="11" s="1"/>
  <c r="D122" i="11"/>
  <c r="D123" i="11" s="1"/>
  <c r="D124" i="11" s="1"/>
  <c r="D121" i="11"/>
  <c r="D116" i="11"/>
  <c r="D117" i="11" s="1"/>
  <c r="D118" i="11" s="1"/>
  <c r="D119" i="11" s="1"/>
  <c r="D111" i="11"/>
  <c r="D112" i="11" s="1"/>
  <c r="D113" i="11" s="1"/>
  <c r="D114" i="11" s="1"/>
  <c r="D107" i="11"/>
  <c r="D108" i="11" s="1"/>
  <c r="D109" i="11" s="1"/>
  <c r="D106" i="11"/>
  <c r="D101" i="11"/>
  <c r="D102" i="11" s="1"/>
  <c r="D103" i="11" s="1"/>
  <c r="D104" i="11" s="1"/>
  <c r="D96" i="11"/>
  <c r="D97" i="11" s="1"/>
  <c r="D98" i="11" s="1"/>
  <c r="D99" i="11" s="1"/>
  <c r="D91" i="11"/>
  <c r="D92" i="11" s="1"/>
  <c r="D93" i="11" s="1"/>
  <c r="D94" i="11" s="1"/>
  <c r="D86" i="11"/>
  <c r="D87" i="11" s="1"/>
  <c r="D88" i="11" s="1"/>
  <c r="D89" i="11" s="1"/>
  <c r="D81" i="11"/>
  <c r="D82" i="11" s="1"/>
  <c r="D83" i="11" s="1"/>
  <c r="D84" i="11" s="1"/>
  <c r="D76" i="11"/>
  <c r="D77" i="11" s="1"/>
  <c r="D78" i="11" s="1"/>
  <c r="D79" i="11" s="1"/>
  <c r="D71" i="11"/>
  <c r="D72" i="11" s="1"/>
  <c r="D73" i="11" s="1"/>
  <c r="D74" i="11" s="1"/>
  <c r="D66" i="11"/>
  <c r="D67" i="11" s="1"/>
  <c r="D68" i="11" s="1"/>
  <c r="D69" i="11" s="1"/>
  <c r="D62" i="11"/>
  <c r="D63" i="11" s="1"/>
  <c r="D64" i="11" s="1"/>
  <c r="D61" i="11"/>
  <c r="D56" i="11"/>
  <c r="D57" i="11" s="1"/>
  <c r="D58" i="11" s="1"/>
  <c r="D59" i="11" s="1"/>
  <c r="D51" i="11"/>
  <c r="D52" i="11" s="1"/>
  <c r="D53" i="11" s="1"/>
  <c r="D54" i="11" s="1"/>
  <c r="D46" i="11"/>
  <c r="D47" i="11" s="1"/>
  <c r="D48" i="11" s="1"/>
  <c r="D49" i="11" s="1"/>
  <c r="D41" i="11"/>
  <c r="D42" i="11" s="1"/>
  <c r="D43" i="11" s="1"/>
  <c r="D44" i="11" s="1"/>
  <c r="D31" i="11"/>
  <c r="D32" i="11" s="1"/>
  <c r="D33" i="11" s="1"/>
  <c r="D34" i="11" s="1"/>
  <c r="D26" i="11"/>
  <c r="D27" i="11" s="1"/>
  <c r="D28" i="11" s="1"/>
  <c r="D29" i="11" s="1"/>
  <c r="D11" i="11"/>
  <c r="D12" i="11" s="1"/>
  <c r="D13" i="11" s="1"/>
  <c r="D14" i="11" s="1"/>
  <c r="D6" i="11"/>
  <c r="D7" i="11" s="1"/>
  <c r="D8" i="11" s="1"/>
  <c r="D9" i="11" s="1"/>
  <c r="H115" i="11"/>
  <c r="K110" i="11"/>
  <c r="H110" i="11"/>
  <c r="N105" i="11"/>
  <c r="K105" i="11"/>
  <c r="H105" i="11"/>
  <c r="Q100" i="11"/>
  <c r="N100" i="11"/>
  <c r="K100" i="11"/>
  <c r="H100" i="11"/>
  <c r="Q96" i="11"/>
  <c r="N96" i="11"/>
  <c r="T95" i="11"/>
  <c r="Q95" i="11"/>
  <c r="N95" i="11"/>
  <c r="K95" i="11"/>
  <c r="H95" i="11"/>
  <c r="W90" i="11"/>
  <c r="T90" i="11"/>
  <c r="Q90" i="11"/>
  <c r="N90" i="11"/>
  <c r="K90" i="11"/>
  <c r="H90" i="11"/>
  <c r="Z85" i="11"/>
  <c r="W85" i="11"/>
  <c r="T85" i="11"/>
  <c r="Q85" i="11"/>
  <c r="N85" i="11"/>
  <c r="K85" i="11"/>
  <c r="H85" i="11"/>
  <c r="AC81" i="11"/>
  <c r="K81" i="11"/>
  <c r="AC80" i="11"/>
  <c r="Z80" i="11"/>
  <c r="W80" i="11"/>
  <c r="T80" i="11"/>
  <c r="Q80" i="11"/>
  <c r="N80" i="11"/>
  <c r="K80" i="11"/>
  <c r="H80" i="11"/>
  <c r="AF76" i="11"/>
  <c r="W76" i="11"/>
  <c r="AF75" i="11"/>
  <c r="AC75" i="11"/>
  <c r="Z75" i="11"/>
  <c r="W75" i="11"/>
  <c r="T75" i="11"/>
  <c r="Q75" i="11"/>
  <c r="N75" i="11"/>
  <c r="K75" i="11"/>
  <c r="H75" i="11"/>
  <c r="W71" i="11"/>
  <c r="K71" i="11"/>
  <c r="AI70" i="11"/>
  <c r="AF70" i="11"/>
  <c r="AC70" i="11"/>
  <c r="Z70" i="11"/>
  <c r="W70" i="11"/>
  <c r="T70" i="11"/>
  <c r="Q70" i="11"/>
  <c r="N70" i="11"/>
  <c r="K70" i="11"/>
  <c r="H70" i="11"/>
  <c r="AL66" i="11"/>
  <c r="AF66" i="11"/>
  <c r="W66" i="11"/>
  <c r="K66" i="11"/>
  <c r="AL65" i="11"/>
  <c r="AI65" i="11"/>
  <c r="AF65" i="11"/>
  <c r="AC65" i="11"/>
  <c r="Z65" i="11"/>
  <c r="W65" i="11"/>
  <c r="T65" i="11"/>
  <c r="Q65" i="11"/>
  <c r="N65" i="11"/>
  <c r="K65" i="11"/>
  <c r="H65" i="11"/>
  <c r="AL61" i="11"/>
  <c r="AC61" i="11"/>
  <c r="K61" i="11"/>
  <c r="AO60" i="11"/>
  <c r="AL60" i="11"/>
  <c r="AI60" i="11"/>
  <c r="AF60" i="11"/>
  <c r="AC60" i="11"/>
  <c r="Z60" i="11"/>
  <c r="W60" i="11"/>
  <c r="T60" i="11"/>
  <c r="Q60" i="11"/>
  <c r="N60" i="11"/>
  <c r="K60" i="11"/>
  <c r="H60" i="11"/>
  <c r="Q56" i="11"/>
  <c r="H56" i="11"/>
  <c r="AR55" i="11"/>
  <c r="AO55" i="11"/>
  <c r="AL55" i="11"/>
  <c r="AI55" i="11"/>
  <c r="AF55" i="11"/>
  <c r="AC55" i="11"/>
  <c r="Z55" i="11"/>
  <c r="W55" i="11"/>
  <c r="T55" i="11"/>
  <c r="Q55" i="11"/>
  <c r="N55" i="11"/>
  <c r="K55" i="11"/>
  <c r="H55" i="11"/>
  <c r="AU50" i="11"/>
  <c r="AR50" i="11"/>
  <c r="AO50" i="11"/>
  <c r="AL50" i="11"/>
  <c r="AI50" i="11"/>
  <c r="AF50" i="11"/>
  <c r="AC50" i="11"/>
  <c r="Z50" i="11"/>
  <c r="W50" i="11"/>
  <c r="T50" i="11"/>
  <c r="Q50" i="11"/>
  <c r="N50" i="11"/>
  <c r="K50" i="11"/>
  <c r="H50" i="11"/>
  <c r="AX45" i="11"/>
  <c r="AU45" i="11"/>
  <c r="AR45" i="11"/>
  <c r="AO45" i="11"/>
  <c r="AL45" i="11"/>
  <c r="AI45" i="11"/>
  <c r="AF45" i="11"/>
  <c r="AC45" i="11"/>
  <c r="Z45" i="11"/>
  <c r="W45" i="11"/>
  <c r="T45" i="11"/>
  <c r="Q45" i="11"/>
  <c r="N45" i="11"/>
  <c r="K45" i="11"/>
  <c r="H45" i="11"/>
  <c r="K41" i="11"/>
  <c r="BA40" i="11"/>
  <c r="AX40" i="11"/>
  <c r="AU40" i="11"/>
  <c r="AR40" i="11"/>
  <c r="AO40" i="11"/>
  <c r="AL40" i="11"/>
  <c r="AI40" i="11"/>
  <c r="AF40" i="11"/>
  <c r="AC40" i="11"/>
  <c r="Z40" i="11"/>
  <c r="W40" i="11"/>
  <c r="T40" i="11"/>
  <c r="Q40" i="11"/>
  <c r="N40" i="11"/>
  <c r="K40" i="11"/>
  <c r="H40" i="11"/>
  <c r="BD35" i="11"/>
  <c r="BA35" i="11"/>
  <c r="AX35" i="11"/>
  <c r="AU35" i="11"/>
  <c r="AR35" i="11"/>
  <c r="AO35" i="11"/>
  <c r="AL35" i="11"/>
  <c r="AI35" i="11"/>
  <c r="AF35" i="11"/>
  <c r="AC35" i="11"/>
  <c r="Z35" i="11"/>
  <c r="W35" i="11"/>
  <c r="T35" i="11"/>
  <c r="Q35" i="11"/>
  <c r="N35" i="11"/>
  <c r="K35" i="11"/>
  <c r="H35" i="11"/>
  <c r="BG30" i="11"/>
  <c r="BD30" i="11"/>
  <c r="BA30" i="11"/>
  <c r="AX30" i="11"/>
  <c r="AU30" i="11"/>
  <c r="AR30" i="11"/>
  <c r="AO30" i="11"/>
  <c r="AL30" i="11"/>
  <c r="AI30" i="11"/>
  <c r="AF30" i="11"/>
  <c r="AC30" i="11"/>
  <c r="Z30" i="11"/>
  <c r="W30" i="11"/>
  <c r="T30" i="11"/>
  <c r="Q30" i="11"/>
  <c r="N30" i="11"/>
  <c r="K30" i="11"/>
  <c r="H30" i="11"/>
  <c r="K26" i="11"/>
  <c r="BJ25" i="11"/>
  <c r="BG25" i="11"/>
  <c r="BD25" i="11"/>
  <c r="BA25" i="11"/>
  <c r="AX25" i="11"/>
  <c r="AU25" i="11"/>
  <c r="AR25" i="11"/>
  <c r="AO25" i="11"/>
  <c r="AL25" i="11"/>
  <c r="AI25" i="11"/>
  <c r="AF25" i="11"/>
  <c r="AC25" i="11"/>
  <c r="Z25" i="11"/>
  <c r="W25" i="11"/>
  <c r="T25" i="11"/>
  <c r="Q25" i="11"/>
  <c r="N25" i="11"/>
  <c r="K25" i="11"/>
  <c r="H25" i="11"/>
  <c r="Q21" i="11"/>
  <c r="BM20" i="11"/>
  <c r="BJ20" i="11"/>
  <c r="BG20" i="11"/>
  <c r="BD20" i="11"/>
  <c r="BA20" i="11"/>
  <c r="AX20" i="11"/>
  <c r="AU20" i="11"/>
  <c r="AR20" i="11"/>
  <c r="AO20" i="11"/>
  <c r="AL20" i="11"/>
  <c r="AI20" i="11"/>
  <c r="AF20" i="11"/>
  <c r="AC20" i="11"/>
  <c r="Z20" i="11"/>
  <c r="W20" i="11"/>
  <c r="T20" i="11"/>
  <c r="Q20" i="11"/>
  <c r="N20" i="11"/>
  <c r="K20" i="11"/>
  <c r="H20" i="11"/>
  <c r="BP15" i="11"/>
  <c r="BM15" i="11"/>
  <c r="BJ15" i="11"/>
  <c r="BG15" i="11"/>
  <c r="BD15" i="11"/>
  <c r="BA15" i="11"/>
  <c r="AX15" i="11"/>
  <c r="AU15" i="11"/>
  <c r="AR15" i="11"/>
  <c r="AO15" i="11"/>
  <c r="AL15" i="11"/>
  <c r="AI15" i="11"/>
  <c r="AF15" i="11"/>
  <c r="AC15" i="11"/>
  <c r="Z15" i="11"/>
  <c r="W15" i="11"/>
  <c r="T15" i="11"/>
  <c r="Q15" i="11"/>
  <c r="N15" i="11"/>
  <c r="K15" i="11"/>
  <c r="H15" i="11"/>
  <c r="BS10" i="11"/>
  <c r="BP10" i="11"/>
  <c r="BM10" i="11"/>
  <c r="BJ10" i="11"/>
  <c r="BG10" i="11"/>
  <c r="BD10" i="11"/>
  <c r="BA10" i="11"/>
  <c r="AX10" i="11"/>
  <c r="AU10" i="11"/>
  <c r="AR10" i="11"/>
  <c r="AO10" i="11"/>
  <c r="AL10" i="11"/>
  <c r="AI10" i="11"/>
  <c r="AF10" i="11"/>
  <c r="AC10" i="11"/>
  <c r="Z10" i="11"/>
  <c r="W10" i="11"/>
  <c r="T10" i="11"/>
  <c r="Q10" i="11"/>
  <c r="N10" i="11"/>
  <c r="K10" i="11"/>
  <c r="H10" i="11"/>
  <c r="E25" i="11"/>
  <c r="E6" i="11"/>
  <c r="BV5" i="11"/>
  <c r="BS5" i="11"/>
  <c r="BP5" i="11"/>
  <c r="BM5" i="11"/>
  <c r="BJ5" i="11"/>
  <c r="BG5" i="11"/>
  <c r="BD5" i="11"/>
  <c r="BA5" i="11"/>
  <c r="AX5" i="11"/>
  <c r="AU5" i="11"/>
  <c r="AR5" i="11"/>
  <c r="AO5" i="11"/>
  <c r="AL5" i="11"/>
  <c r="AI5" i="11"/>
  <c r="AF5" i="11"/>
  <c r="AC5" i="11"/>
  <c r="Z5" i="11"/>
  <c r="W5" i="11"/>
  <c r="T5" i="11"/>
  <c r="Q5" i="11"/>
  <c r="N5" i="11"/>
  <c r="H5" i="11"/>
  <c r="E5" i="11"/>
  <c r="P6" i="10"/>
  <c r="O6" i="10"/>
  <c r="M6" i="10"/>
  <c r="L6" i="10"/>
  <c r="J6" i="10"/>
  <c r="I6" i="10"/>
  <c r="G6" i="10"/>
  <c r="F6" i="10"/>
  <c r="P14" i="10"/>
  <c r="O14" i="10"/>
  <c r="M14" i="10"/>
  <c r="L14" i="10"/>
  <c r="J14" i="10"/>
  <c r="I14" i="10"/>
  <c r="G14" i="10"/>
  <c r="F14" i="10"/>
  <c r="P13" i="10"/>
  <c r="O13" i="10"/>
  <c r="M13" i="10"/>
  <c r="L13" i="10"/>
  <c r="J13" i="10"/>
  <c r="I13" i="10"/>
  <c r="G13" i="10"/>
  <c r="F13" i="10"/>
  <c r="P12" i="10"/>
  <c r="O12" i="10"/>
  <c r="M12" i="10"/>
  <c r="L12" i="10"/>
  <c r="J12" i="10"/>
  <c r="I12" i="10"/>
  <c r="G12" i="10"/>
  <c r="F12" i="10"/>
  <c r="P11" i="10"/>
  <c r="O11" i="10"/>
  <c r="M11" i="10"/>
  <c r="L11" i="10"/>
  <c r="J11" i="10"/>
  <c r="I11" i="10"/>
  <c r="G11" i="10"/>
  <c r="F11" i="10"/>
  <c r="P10" i="10"/>
  <c r="O10" i="10"/>
  <c r="M10" i="10"/>
  <c r="L10" i="10"/>
  <c r="J10" i="10"/>
  <c r="I10" i="10"/>
  <c r="G10" i="10"/>
  <c r="F10" i="10"/>
  <c r="P9" i="10"/>
  <c r="O9" i="10"/>
  <c r="M9" i="10"/>
  <c r="L9" i="10"/>
  <c r="J9" i="10"/>
  <c r="I9" i="10"/>
  <c r="G9" i="10"/>
  <c r="F9" i="10"/>
  <c r="P8" i="10"/>
  <c r="O8" i="10"/>
  <c r="M8" i="10"/>
  <c r="L8" i="10"/>
  <c r="J8" i="10"/>
  <c r="I8" i="10"/>
  <c r="G8" i="10"/>
  <c r="F8" i="10"/>
  <c r="P7" i="10"/>
  <c r="O7" i="10"/>
  <c r="M7" i="10"/>
  <c r="L7" i="10"/>
  <c r="J7" i="10"/>
  <c r="I7" i="10"/>
  <c r="G7" i="10"/>
  <c r="F7" i="10"/>
  <c r="P5" i="10"/>
  <c r="O5" i="10"/>
  <c r="M5" i="10"/>
  <c r="L5" i="10"/>
  <c r="J5" i="10"/>
  <c r="I5" i="10"/>
  <c r="G5" i="10"/>
  <c r="F5" i="10"/>
  <c r="AI56" i="11" l="1"/>
  <c r="H96" i="11"/>
  <c r="T66" i="11"/>
  <c r="K96" i="11"/>
  <c r="AL26" i="11"/>
  <c r="AC66" i="11"/>
  <c r="BA21" i="11"/>
  <c r="AF56" i="11"/>
  <c r="AX41" i="11"/>
  <c r="Z26" i="11"/>
  <c r="T81" i="11"/>
  <c r="K76" i="11"/>
  <c r="N66" i="11"/>
  <c r="S62" i="11"/>
  <c r="S63" i="11" s="1"/>
  <c r="S64" i="11" s="1"/>
  <c r="K51" i="11"/>
  <c r="AN23" i="11"/>
  <c r="AN24" i="11" s="1"/>
  <c r="AO22" i="11"/>
  <c r="AO21" i="11"/>
  <c r="AW18" i="11"/>
  <c r="AW19" i="11" s="1"/>
  <c r="AX17" i="11"/>
  <c r="Z77" i="11"/>
  <c r="Y78" i="11"/>
  <c r="Y79" i="11" s="1"/>
  <c r="Y63" i="11"/>
  <c r="Y64" i="11" s="1"/>
  <c r="Z62" i="11"/>
  <c r="S43" i="11"/>
  <c r="S44" i="11" s="1"/>
  <c r="T42" i="11"/>
  <c r="Y33" i="11"/>
  <c r="Y34" i="11" s="1"/>
  <c r="Z32" i="11"/>
  <c r="AN28" i="11"/>
  <c r="AN29" i="11" s="1"/>
  <c r="AO27" i="11"/>
  <c r="AT18" i="11"/>
  <c r="AT19" i="11" s="1"/>
  <c r="AU17" i="11"/>
  <c r="AK18" i="11"/>
  <c r="AK19" i="11" s="1"/>
  <c r="AL17" i="11"/>
  <c r="Y13" i="11"/>
  <c r="Y14" i="11" s="1"/>
  <c r="Z12" i="11"/>
  <c r="Q16" i="11"/>
  <c r="Q81" i="11"/>
  <c r="AO41" i="11"/>
  <c r="AF16" i="11"/>
  <c r="H101" i="11"/>
  <c r="N82" i="11"/>
  <c r="AR16" i="11"/>
  <c r="AL21" i="11"/>
  <c r="Z51" i="11"/>
  <c r="AC76" i="11"/>
  <c r="H16" i="11"/>
  <c r="AC82" i="11"/>
  <c r="W83" i="11"/>
  <c r="W6" i="11"/>
  <c r="Z16" i="11"/>
  <c r="AX31" i="11"/>
  <c r="H11" i="11"/>
  <c r="H57" i="11"/>
  <c r="Q37" i="11"/>
  <c r="AR11" i="11"/>
  <c r="AX16" i="11"/>
  <c r="BD31" i="11"/>
  <c r="AX46" i="11"/>
  <c r="H91" i="11"/>
  <c r="K101" i="11"/>
  <c r="Q11" i="11"/>
  <c r="AO36" i="11"/>
  <c r="AL41" i="11"/>
  <c r="N84" i="11"/>
  <c r="K91" i="11"/>
  <c r="H86" i="11"/>
  <c r="H66" i="11"/>
  <c r="AI66" i="11"/>
  <c r="BP16" i="11"/>
  <c r="BD21" i="11"/>
  <c r="AO46" i="11"/>
  <c r="W81" i="11"/>
  <c r="AF18" i="11"/>
  <c r="BM22" i="11"/>
  <c r="N6" i="11"/>
  <c r="AF6" i="11"/>
  <c r="AX6" i="11"/>
  <c r="AO13" i="11"/>
  <c r="K23" i="11"/>
  <c r="AI51" i="11"/>
  <c r="AC56" i="11"/>
  <c r="AC77" i="11"/>
  <c r="BP6" i="11"/>
  <c r="Q51" i="11"/>
  <c r="AI6" i="11"/>
  <c r="BM21" i="11"/>
  <c r="AL51" i="11"/>
  <c r="Q102" i="11"/>
  <c r="BS6" i="11"/>
  <c r="BA16" i="11"/>
  <c r="BP17" i="11"/>
  <c r="T21" i="11"/>
  <c r="BM23" i="11"/>
  <c r="K31" i="11"/>
  <c r="N36" i="11"/>
  <c r="T51" i="11"/>
  <c r="K22" i="11"/>
  <c r="K24" i="11"/>
  <c r="AR51" i="11"/>
  <c r="K86" i="11"/>
  <c r="AC24" i="11"/>
  <c r="Z11" i="11"/>
  <c r="AR6" i="11"/>
  <c r="N16" i="11"/>
  <c r="BJ16" i="11"/>
  <c r="AC21" i="11"/>
  <c r="AU22" i="11"/>
  <c r="BD24" i="11"/>
  <c r="H51" i="11"/>
  <c r="K62" i="11"/>
  <c r="Z66" i="11"/>
  <c r="T71" i="11"/>
  <c r="W82" i="11"/>
  <c r="Q91" i="11"/>
  <c r="BG6" i="11"/>
  <c r="AI16" i="11"/>
  <c r="Z6" i="11"/>
  <c r="BJ6" i="11"/>
  <c r="W36" i="11"/>
  <c r="AX36" i="11"/>
  <c r="AC51" i="11"/>
  <c r="T78" i="11"/>
  <c r="T96" i="11"/>
  <c r="BP19" i="11"/>
  <c r="BP18" i="11"/>
  <c r="K13" i="11"/>
  <c r="K12" i="11"/>
  <c r="Q52" i="11"/>
  <c r="N107" i="11"/>
  <c r="H87" i="11"/>
  <c r="AR53" i="11"/>
  <c r="BG18" i="11"/>
  <c r="Z52" i="11"/>
  <c r="Z54" i="11"/>
  <c r="N17" i="11"/>
  <c r="AO63" i="11"/>
  <c r="AO62" i="11"/>
  <c r="W13" i="11"/>
  <c r="AF24" i="11"/>
  <c r="Q77" i="11"/>
  <c r="T87" i="11"/>
  <c r="BG17" i="11"/>
  <c r="Z21" i="11"/>
  <c r="BJ21" i="11"/>
  <c r="AU23" i="11"/>
  <c r="AF36" i="11"/>
  <c r="AI41" i="11"/>
  <c r="H46" i="11"/>
  <c r="Z46" i="11"/>
  <c r="N76" i="11"/>
  <c r="W77" i="11"/>
  <c r="T91" i="11"/>
  <c r="K102" i="11"/>
  <c r="H106" i="11"/>
  <c r="D15" i="11"/>
  <c r="K21" i="11"/>
  <c r="AU21" i="11"/>
  <c r="BD22" i="11"/>
  <c r="BJ28" i="11"/>
  <c r="AL31" i="11"/>
  <c r="K32" i="11"/>
  <c r="AR46" i="11"/>
  <c r="Q66" i="11"/>
  <c r="N83" i="11"/>
  <c r="Q86" i="11"/>
  <c r="AC32" i="11"/>
  <c r="AI37" i="11"/>
  <c r="Q41" i="11"/>
  <c r="N46" i="11"/>
  <c r="AF46" i="11"/>
  <c r="Q76" i="11"/>
  <c r="T86" i="11"/>
  <c r="N106" i="11"/>
  <c r="W17" i="11"/>
  <c r="N21" i="11"/>
  <c r="AX21" i="11"/>
  <c r="T31" i="11"/>
  <c r="Q6" i="11"/>
  <c r="W16" i="11"/>
  <c r="AO16" i="11"/>
  <c r="BG16" i="11"/>
  <c r="Q27" i="11"/>
  <c r="Q57" i="11"/>
  <c r="AO6" i="11"/>
  <c r="E10" i="11"/>
  <c r="W31" i="11"/>
  <c r="AU31" i="11"/>
  <c r="AU32" i="11"/>
  <c r="Q46" i="11"/>
  <c r="AI46" i="11"/>
  <c r="AU51" i="11"/>
  <c r="AL52" i="11"/>
  <c r="T76" i="11"/>
  <c r="BA6" i="11"/>
  <c r="AC22" i="11"/>
  <c r="T23" i="11"/>
  <c r="AI57" i="11"/>
  <c r="Z61" i="11"/>
  <c r="AC62" i="11"/>
  <c r="AC71" i="11"/>
  <c r="N81" i="11"/>
  <c r="K82" i="11"/>
  <c r="Q47" i="11"/>
  <c r="N12" i="11"/>
  <c r="AO17" i="11"/>
  <c r="AF22" i="11"/>
  <c r="AL23" i="11"/>
  <c r="AC31" i="11"/>
  <c r="AC41" i="11"/>
  <c r="W46" i="11"/>
  <c r="T52" i="11"/>
  <c r="K56" i="11"/>
  <c r="H61" i="11"/>
  <c r="AF67" i="11"/>
  <c r="Q101" i="11"/>
  <c r="H6" i="11"/>
  <c r="Q7" i="11"/>
  <c r="BA7" i="11"/>
  <c r="AR7" i="11"/>
  <c r="BP7" i="11"/>
  <c r="BG7" i="11"/>
  <c r="H7" i="11"/>
  <c r="AI7" i="11"/>
  <c r="BS7" i="11"/>
  <c r="E7" i="11"/>
  <c r="W7" i="11"/>
  <c r="AX7" i="11"/>
  <c r="AU12" i="11"/>
  <c r="BJ14" i="11"/>
  <c r="N7" i="11"/>
  <c r="Z7" i="11"/>
  <c r="BJ7" i="11"/>
  <c r="AF7" i="11"/>
  <c r="AO7" i="11"/>
  <c r="AC11" i="11"/>
  <c r="BJ12" i="11"/>
  <c r="AI21" i="11"/>
  <c r="W26" i="11"/>
  <c r="BG27" i="11"/>
  <c r="BM17" i="11"/>
  <c r="K6" i="11"/>
  <c r="T6" i="11"/>
  <c r="AC6" i="11"/>
  <c r="AL6" i="11"/>
  <c r="AU6" i="11"/>
  <c r="BD6" i="11"/>
  <c r="BM6" i="11"/>
  <c r="BV6" i="11"/>
  <c r="Q12" i="11"/>
  <c r="BJ11" i="11"/>
  <c r="AO18" i="11"/>
  <c r="AU11" i="11"/>
  <c r="AR13" i="11"/>
  <c r="AI12" i="11"/>
  <c r="BS13" i="11"/>
  <c r="Q17" i="11"/>
  <c r="AI17" i="11"/>
  <c r="BA17" i="11"/>
  <c r="K17" i="11"/>
  <c r="AF27" i="11"/>
  <c r="AI11" i="11"/>
  <c r="BM11" i="11"/>
  <c r="T11" i="11"/>
  <c r="BA12" i="11"/>
  <c r="BD17" i="11"/>
  <c r="W21" i="11"/>
  <c r="BG21" i="11"/>
  <c r="Q13" i="11"/>
  <c r="H12" i="11"/>
  <c r="BA11" i="11"/>
  <c r="BD12" i="11"/>
  <c r="T17" i="11"/>
  <c r="AL11" i="11"/>
  <c r="BS12" i="11"/>
  <c r="BS11" i="11"/>
  <c r="BJ13" i="11"/>
  <c r="BD11" i="11"/>
  <c r="H17" i="11"/>
  <c r="Z17" i="11"/>
  <c r="AR17" i="11"/>
  <c r="BJ17" i="11"/>
  <c r="AC17" i="11"/>
  <c r="BG19" i="11"/>
  <c r="AF64" i="11"/>
  <c r="K11" i="11"/>
  <c r="AR12" i="11"/>
  <c r="AO12" i="11"/>
  <c r="AX26" i="11"/>
  <c r="N22" i="11"/>
  <c r="AX22" i="11"/>
  <c r="AC26" i="11"/>
  <c r="BD26" i="11"/>
  <c r="AF26" i="11"/>
  <c r="BG26" i="11"/>
  <c r="Z23" i="11"/>
  <c r="AL24" i="11"/>
  <c r="BM24" i="11"/>
  <c r="T22" i="11"/>
  <c r="AL22" i="11"/>
  <c r="AC23" i="11"/>
  <c r="K16" i="11"/>
  <c r="T16" i="11"/>
  <c r="AC16" i="11"/>
  <c r="AL16" i="11"/>
  <c r="AU16" i="11"/>
  <c r="BD16" i="11"/>
  <c r="BM16" i="11"/>
  <c r="AX18" i="11"/>
  <c r="AX23" i="11"/>
  <c r="N24" i="11"/>
  <c r="N26" i="11"/>
  <c r="AO26" i="11"/>
  <c r="H27" i="11"/>
  <c r="N11" i="11"/>
  <c r="W11" i="11"/>
  <c r="AF11" i="11"/>
  <c r="AO11" i="11"/>
  <c r="AX11" i="11"/>
  <c r="BG11" i="11"/>
  <c r="BP11" i="11"/>
  <c r="N23" i="11"/>
  <c r="AF23" i="11"/>
  <c r="BD23" i="11"/>
  <c r="T24" i="11"/>
  <c r="AU24" i="11"/>
  <c r="H21" i="11"/>
  <c r="AF21" i="11"/>
  <c r="AR21" i="11"/>
  <c r="Z37" i="11"/>
  <c r="Z22" i="11"/>
  <c r="T26" i="11"/>
  <c r="AU26" i="11"/>
  <c r="AF41" i="11"/>
  <c r="BA28" i="11"/>
  <c r="BA29" i="11"/>
  <c r="Q31" i="11"/>
  <c r="AR31" i="11"/>
  <c r="H36" i="11"/>
  <c r="Z36" i="11"/>
  <c r="AR36" i="11"/>
  <c r="AI42" i="11"/>
  <c r="BA42" i="11"/>
  <c r="AR43" i="11"/>
  <c r="AF31" i="11"/>
  <c r="BG31" i="11"/>
  <c r="AL32" i="11"/>
  <c r="BD32" i="11"/>
  <c r="K36" i="11"/>
  <c r="N42" i="11"/>
  <c r="N37" i="11"/>
  <c r="AF37" i="11"/>
  <c r="AX37" i="11"/>
  <c r="Q42" i="11"/>
  <c r="BA27" i="11"/>
  <c r="H31" i="11"/>
  <c r="AI31" i="11"/>
  <c r="Q36" i="11"/>
  <c r="AI36" i="11"/>
  <c r="BA36" i="11"/>
  <c r="H26" i="11"/>
  <c r="Q26" i="11"/>
  <c r="AI26" i="11"/>
  <c r="AR26" i="11"/>
  <c r="BA26" i="11"/>
  <c r="BJ26" i="11"/>
  <c r="T36" i="11"/>
  <c r="W42" i="11"/>
  <c r="Z31" i="11"/>
  <c r="BA31" i="11"/>
  <c r="W37" i="11"/>
  <c r="AO37" i="11"/>
  <c r="Z42" i="11"/>
  <c r="AR42" i="11"/>
  <c r="AX42" i="11"/>
  <c r="N31" i="11"/>
  <c r="AO31" i="11"/>
  <c r="AC42" i="11"/>
  <c r="AU42" i="11"/>
  <c r="N47" i="11"/>
  <c r="AX47" i="11"/>
  <c r="Z49" i="11"/>
  <c r="Z48" i="11"/>
  <c r="AF53" i="11"/>
  <c r="W41" i="11"/>
  <c r="BA41" i="11"/>
  <c r="AL46" i="11"/>
  <c r="Z47" i="11"/>
  <c r="AU52" i="11"/>
  <c r="AL57" i="11"/>
  <c r="N41" i="11"/>
  <c r="AR41" i="11"/>
  <c r="AO47" i="11"/>
  <c r="T57" i="11"/>
  <c r="AC36" i="11"/>
  <c r="AL36" i="11"/>
  <c r="AU36" i="11"/>
  <c r="BD36" i="11"/>
  <c r="Z41" i="11"/>
  <c r="AC46" i="11"/>
  <c r="H47" i="11"/>
  <c r="Z57" i="11"/>
  <c r="H41" i="11"/>
  <c r="AU41" i="11"/>
  <c r="AF47" i="11"/>
  <c r="T46" i="11"/>
  <c r="H52" i="11"/>
  <c r="T41" i="11"/>
  <c r="H42" i="11"/>
  <c r="W47" i="11"/>
  <c r="K46" i="11"/>
  <c r="AU46" i="11"/>
  <c r="K57" i="11"/>
  <c r="AI62" i="11"/>
  <c r="H67" i="11"/>
  <c r="AL56" i="11"/>
  <c r="W61" i="11"/>
  <c r="AI61" i="11"/>
  <c r="Q63" i="11"/>
  <c r="H64" i="11"/>
  <c r="H76" i="11"/>
  <c r="Q82" i="11"/>
  <c r="T56" i="11"/>
  <c r="AI67" i="11"/>
  <c r="AF71" i="11"/>
  <c r="N61" i="11"/>
  <c r="AI72" i="11"/>
  <c r="AF52" i="11"/>
  <c r="AO56" i="11"/>
  <c r="AL64" i="11"/>
  <c r="N71" i="11"/>
  <c r="H72" i="11"/>
  <c r="Q62" i="11"/>
  <c r="AF63" i="11"/>
  <c r="H63" i="11"/>
  <c r="Z67" i="11"/>
  <c r="Q72" i="11"/>
  <c r="N77" i="11"/>
  <c r="W56" i="11"/>
  <c r="Q61" i="11"/>
  <c r="AO61" i="11"/>
  <c r="AF62" i="11"/>
  <c r="H82" i="11"/>
  <c r="Z87" i="11"/>
  <c r="N51" i="11"/>
  <c r="W51" i="11"/>
  <c r="AF51" i="11"/>
  <c r="AO51" i="11"/>
  <c r="AR52" i="11"/>
  <c r="N56" i="11"/>
  <c r="AR56" i="11"/>
  <c r="H62" i="11"/>
  <c r="Q67" i="11"/>
  <c r="Z56" i="11"/>
  <c r="AF61" i="11"/>
  <c r="Z82" i="11"/>
  <c r="K87" i="11"/>
  <c r="Z72" i="11"/>
  <c r="K92" i="11"/>
  <c r="W87" i="11"/>
  <c r="AC72" i="11"/>
  <c r="T77" i="11"/>
  <c r="Z81" i="11"/>
  <c r="W86" i="11"/>
  <c r="H92" i="11"/>
  <c r="Q88" i="11"/>
  <c r="N91" i="11"/>
  <c r="H107" i="11"/>
  <c r="W84" i="11"/>
  <c r="N87" i="11"/>
  <c r="H71" i="11"/>
  <c r="Q71" i="11"/>
  <c r="Z71" i="11"/>
  <c r="AI71" i="11"/>
  <c r="N86" i="11"/>
  <c r="AC79" i="11"/>
  <c r="H81" i="11"/>
  <c r="Z86" i="11"/>
  <c r="K107" i="11"/>
  <c r="N102" i="11"/>
  <c r="H88" i="11"/>
  <c r="T92" i="11"/>
  <c r="AC78" i="11"/>
  <c r="Z76" i="11"/>
  <c r="W91" i="11"/>
  <c r="H103" i="11"/>
  <c r="H117" i="11"/>
  <c r="H116" i="11"/>
  <c r="N101" i="11"/>
  <c r="H102" i="11"/>
  <c r="K103" i="11"/>
  <c r="H111" i="11"/>
  <c r="K106" i="11"/>
  <c r="K111" i="11"/>
  <c r="U15" i="2"/>
  <c r="U20" i="2"/>
  <c r="U25" i="2"/>
  <c r="U30" i="2"/>
  <c r="U35" i="2"/>
  <c r="U40" i="2"/>
  <c r="U45" i="2"/>
  <c r="U50" i="2"/>
  <c r="U55" i="2"/>
  <c r="U60" i="2"/>
  <c r="U65" i="2"/>
  <c r="U70" i="2"/>
  <c r="U75" i="2"/>
  <c r="U80" i="2"/>
  <c r="U85" i="2"/>
  <c r="U90" i="2"/>
  <c r="U95" i="2"/>
  <c r="U100" i="2"/>
  <c r="U105" i="2"/>
  <c r="I6" i="2"/>
  <c r="I7" i="2" s="1"/>
  <c r="I8" i="2" s="1"/>
  <c r="I9" i="2" s="1"/>
  <c r="I11" i="2"/>
  <c r="I12" i="2" s="1"/>
  <c r="I13" i="2" s="1"/>
  <c r="I14" i="2" s="1"/>
  <c r="I16" i="2"/>
  <c r="I17" i="2"/>
  <c r="I18" i="2" s="1"/>
  <c r="I19" i="2" s="1"/>
  <c r="I21" i="2"/>
  <c r="I22" i="2" s="1"/>
  <c r="I23" i="2" s="1"/>
  <c r="I24" i="2" s="1"/>
  <c r="I26" i="2"/>
  <c r="I27" i="2" s="1"/>
  <c r="I28" i="2" s="1"/>
  <c r="I29" i="2" s="1"/>
  <c r="I31" i="2"/>
  <c r="I32" i="2" s="1"/>
  <c r="I33" i="2" s="1"/>
  <c r="I34" i="2" s="1"/>
  <c r="I36" i="2"/>
  <c r="I37" i="2" s="1"/>
  <c r="I38" i="2" s="1"/>
  <c r="I39" i="2" s="1"/>
  <c r="I41" i="2"/>
  <c r="I42" i="2" s="1"/>
  <c r="I43" i="2" s="1"/>
  <c r="I44" i="2" s="1"/>
  <c r="I46" i="2"/>
  <c r="I47" i="2" s="1"/>
  <c r="I48" i="2" s="1"/>
  <c r="I49" i="2" s="1"/>
  <c r="I51" i="2"/>
  <c r="I52" i="2" s="1"/>
  <c r="I53" i="2" s="1"/>
  <c r="I54" i="2" s="1"/>
  <c r="I56" i="2"/>
  <c r="I57" i="2" s="1"/>
  <c r="I58" i="2" s="1"/>
  <c r="I59" i="2" s="1"/>
  <c r="I61" i="2"/>
  <c r="I62" i="2" s="1"/>
  <c r="I63" i="2" s="1"/>
  <c r="I64" i="2" s="1"/>
  <c r="I66" i="2"/>
  <c r="I67" i="2" s="1"/>
  <c r="I68" i="2" s="1"/>
  <c r="I69" i="2" s="1"/>
  <c r="I71" i="2"/>
  <c r="I72" i="2" s="1"/>
  <c r="I73" i="2" s="1"/>
  <c r="I74" i="2" s="1"/>
  <c r="I76" i="2"/>
  <c r="I77" i="2" s="1"/>
  <c r="I78" i="2" s="1"/>
  <c r="I79" i="2" s="1"/>
  <c r="I81" i="2"/>
  <c r="I82" i="2" s="1"/>
  <c r="I83" i="2" s="1"/>
  <c r="I84" i="2" s="1"/>
  <c r="I86" i="2"/>
  <c r="I87" i="2" s="1"/>
  <c r="I88" i="2" s="1"/>
  <c r="I89" i="2" s="1"/>
  <c r="I91" i="2"/>
  <c r="I92" i="2" s="1"/>
  <c r="I93" i="2" s="1"/>
  <c r="I94" i="2" s="1"/>
  <c r="I96" i="2"/>
  <c r="I97" i="2" s="1"/>
  <c r="I98" i="2" s="1"/>
  <c r="I99" i="2" s="1"/>
  <c r="I101" i="2"/>
  <c r="I102" i="2" s="1"/>
  <c r="I103" i="2" s="1"/>
  <c r="I104" i="2" s="1"/>
  <c r="I106" i="2"/>
  <c r="I107" i="2" s="1"/>
  <c r="I108" i="2" s="1"/>
  <c r="I109" i="2" s="1"/>
  <c r="I111" i="2"/>
  <c r="I112" i="2" s="1"/>
  <c r="I113" i="2" s="1"/>
  <c r="I114" i="2" s="1"/>
  <c r="I116" i="2"/>
  <c r="I117" i="2" s="1"/>
  <c r="I118" i="2" s="1"/>
  <c r="I119" i="2" s="1"/>
  <c r="N111" i="2"/>
  <c r="N112" i="2" s="1"/>
  <c r="N113" i="2" s="1"/>
  <c r="N114" i="2" s="1"/>
  <c r="S107" i="2"/>
  <c r="S108" i="2" s="1"/>
  <c r="S109" i="2" s="1"/>
  <c r="U109" i="2" s="1"/>
  <c r="S106" i="2"/>
  <c r="U106" i="2" s="1"/>
  <c r="N106" i="2"/>
  <c r="N107" i="2" s="1"/>
  <c r="N108" i="2" s="1"/>
  <c r="N109" i="2" s="1"/>
  <c r="X101" i="2"/>
  <c r="X102" i="2" s="1"/>
  <c r="X103" i="2" s="1"/>
  <c r="X104" i="2" s="1"/>
  <c r="S101" i="2"/>
  <c r="S102" i="2" s="1"/>
  <c r="S103" i="2" s="1"/>
  <c r="S104" i="2" s="1"/>
  <c r="U104" i="2" s="1"/>
  <c r="N101" i="2"/>
  <c r="N102" i="2" s="1"/>
  <c r="N103" i="2" s="1"/>
  <c r="N104" i="2" s="1"/>
  <c r="AC96" i="2"/>
  <c r="AC97" i="2" s="1"/>
  <c r="AC98" i="2" s="1"/>
  <c r="AC99" i="2" s="1"/>
  <c r="X96" i="2"/>
  <c r="X97" i="2" s="1"/>
  <c r="X98" i="2" s="1"/>
  <c r="X99" i="2" s="1"/>
  <c r="S96" i="2"/>
  <c r="S97" i="2" s="1"/>
  <c r="S98" i="2" s="1"/>
  <c r="S99" i="2" s="1"/>
  <c r="U99" i="2" s="1"/>
  <c r="N96" i="2"/>
  <c r="N97" i="2" s="1"/>
  <c r="N98" i="2" s="1"/>
  <c r="N99" i="2" s="1"/>
  <c r="AH91" i="2"/>
  <c r="AH92" i="2" s="1"/>
  <c r="AH93" i="2" s="1"/>
  <c r="AH94" i="2" s="1"/>
  <c r="AC91" i="2"/>
  <c r="AC92" i="2" s="1"/>
  <c r="AC93" i="2" s="1"/>
  <c r="AC94" i="2" s="1"/>
  <c r="X91" i="2"/>
  <c r="X92" i="2" s="1"/>
  <c r="X93" i="2" s="1"/>
  <c r="X94" i="2" s="1"/>
  <c r="S91" i="2"/>
  <c r="S92" i="2" s="1"/>
  <c r="S93" i="2" s="1"/>
  <c r="S94" i="2" s="1"/>
  <c r="U94" i="2" s="1"/>
  <c r="N91" i="2"/>
  <c r="N92" i="2" s="1"/>
  <c r="N93" i="2" s="1"/>
  <c r="N94" i="2" s="1"/>
  <c r="AM86" i="2"/>
  <c r="AM87" i="2" s="1"/>
  <c r="AM88" i="2" s="1"/>
  <c r="AM89" i="2" s="1"/>
  <c r="AH86" i="2"/>
  <c r="AH87" i="2" s="1"/>
  <c r="AH88" i="2" s="1"/>
  <c r="AH89" i="2" s="1"/>
  <c r="AC86" i="2"/>
  <c r="AC87" i="2" s="1"/>
  <c r="AC88" i="2" s="1"/>
  <c r="AC89" i="2" s="1"/>
  <c r="X86" i="2"/>
  <c r="X87" i="2" s="1"/>
  <c r="X88" i="2" s="1"/>
  <c r="X89" i="2" s="1"/>
  <c r="S86" i="2"/>
  <c r="S87" i="2" s="1"/>
  <c r="S88" i="2" s="1"/>
  <c r="S89" i="2" s="1"/>
  <c r="U89" i="2" s="1"/>
  <c r="N86" i="2"/>
  <c r="N87" i="2" s="1"/>
  <c r="N88" i="2" s="1"/>
  <c r="N89" i="2" s="1"/>
  <c r="AR81" i="2"/>
  <c r="AR82" i="2" s="1"/>
  <c r="AR83" i="2" s="1"/>
  <c r="AR84" i="2" s="1"/>
  <c r="AM81" i="2"/>
  <c r="AM82" i="2" s="1"/>
  <c r="AM83" i="2" s="1"/>
  <c r="AM84" i="2" s="1"/>
  <c r="AH81" i="2"/>
  <c r="AH82" i="2" s="1"/>
  <c r="AH83" i="2" s="1"/>
  <c r="AH84" i="2" s="1"/>
  <c r="AC81" i="2"/>
  <c r="AC82" i="2" s="1"/>
  <c r="AC83" i="2" s="1"/>
  <c r="AC84" i="2" s="1"/>
  <c r="X81" i="2"/>
  <c r="X82" i="2" s="1"/>
  <c r="X83" i="2" s="1"/>
  <c r="X84" i="2" s="1"/>
  <c r="S81" i="2"/>
  <c r="S82" i="2" s="1"/>
  <c r="S83" i="2" s="1"/>
  <c r="S84" i="2" s="1"/>
  <c r="U84" i="2" s="1"/>
  <c r="N81" i="2"/>
  <c r="N82" i="2" s="1"/>
  <c r="N83" i="2" s="1"/>
  <c r="N84" i="2" s="1"/>
  <c r="AW76" i="2"/>
  <c r="AW77" i="2" s="1"/>
  <c r="AW78" i="2" s="1"/>
  <c r="AW79" i="2" s="1"/>
  <c r="AR76" i="2"/>
  <c r="AR77" i="2" s="1"/>
  <c r="AR78" i="2" s="1"/>
  <c r="AR79" i="2" s="1"/>
  <c r="AM76" i="2"/>
  <c r="AM77" i="2" s="1"/>
  <c r="AM78" i="2" s="1"/>
  <c r="AM79" i="2" s="1"/>
  <c r="AH76" i="2"/>
  <c r="AH77" i="2" s="1"/>
  <c r="AH78" i="2" s="1"/>
  <c r="AH79" i="2" s="1"/>
  <c r="AC76" i="2"/>
  <c r="AC77" i="2" s="1"/>
  <c r="AC78" i="2" s="1"/>
  <c r="AC79" i="2" s="1"/>
  <c r="X76" i="2"/>
  <c r="X77" i="2" s="1"/>
  <c r="X78" i="2" s="1"/>
  <c r="X79" i="2" s="1"/>
  <c r="S76" i="2"/>
  <c r="S77" i="2" s="1"/>
  <c r="S78" i="2" s="1"/>
  <c r="S79" i="2" s="1"/>
  <c r="U79" i="2" s="1"/>
  <c r="N76" i="2"/>
  <c r="N77" i="2" s="1"/>
  <c r="N78" i="2" s="1"/>
  <c r="N79" i="2" s="1"/>
  <c r="BB71" i="2"/>
  <c r="BB72" i="2" s="1"/>
  <c r="BB73" i="2" s="1"/>
  <c r="BB74" i="2" s="1"/>
  <c r="AW71" i="2"/>
  <c r="AW72" i="2" s="1"/>
  <c r="AW73" i="2" s="1"/>
  <c r="AW74" i="2" s="1"/>
  <c r="AR71" i="2"/>
  <c r="AR72" i="2" s="1"/>
  <c r="AR73" i="2" s="1"/>
  <c r="AR74" i="2" s="1"/>
  <c r="AM71" i="2"/>
  <c r="AM72" i="2" s="1"/>
  <c r="AM73" i="2" s="1"/>
  <c r="AM74" i="2" s="1"/>
  <c r="AH71" i="2"/>
  <c r="AH72" i="2" s="1"/>
  <c r="AH73" i="2" s="1"/>
  <c r="AH74" i="2" s="1"/>
  <c r="AC71" i="2"/>
  <c r="AC72" i="2" s="1"/>
  <c r="AC73" i="2" s="1"/>
  <c r="AC74" i="2" s="1"/>
  <c r="X71" i="2"/>
  <c r="X72" i="2" s="1"/>
  <c r="X73" i="2" s="1"/>
  <c r="X74" i="2" s="1"/>
  <c r="S71" i="2"/>
  <c r="S72" i="2" s="1"/>
  <c r="S73" i="2" s="1"/>
  <c r="S74" i="2" s="1"/>
  <c r="U74" i="2" s="1"/>
  <c r="N71" i="2"/>
  <c r="N72" i="2" s="1"/>
  <c r="N73" i="2" s="1"/>
  <c r="N74" i="2" s="1"/>
  <c r="BG66" i="2"/>
  <c r="BG67" i="2" s="1"/>
  <c r="BG68" i="2" s="1"/>
  <c r="BG69" i="2" s="1"/>
  <c r="BB66" i="2"/>
  <c r="BB67" i="2" s="1"/>
  <c r="BB68" i="2" s="1"/>
  <c r="BB69" i="2" s="1"/>
  <c r="AW66" i="2"/>
  <c r="AW67" i="2" s="1"/>
  <c r="AW68" i="2" s="1"/>
  <c r="AW69" i="2" s="1"/>
  <c r="AR66" i="2"/>
  <c r="AR67" i="2" s="1"/>
  <c r="AR68" i="2" s="1"/>
  <c r="AR69" i="2" s="1"/>
  <c r="AM66" i="2"/>
  <c r="AM67" i="2" s="1"/>
  <c r="AM68" i="2" s="1"/>
  <c r="AM69" i="2" s="1"/>
  <c r="AH66" i="2"/>
  <c r="AH67" i="2" s="1"/>
  <c r="AH68" i="2" s="1"/>
  <c r="AH69" i="2" s="1"/>
  <c r="AC66" i="2"/>
  <c r="AC67" i="2" s="1"/>
  <c r="AC68" i="2" s="1"/>
  <c r="AC69" i="2" s="1"/>
  <c r="X66" i="2"/>
  <c r="X67" i="2" s="1"/>
  <c r="X68" i="2" s="1"/>
  <c r="X69" i="2" s="1"/>
  <c r="S66" i="2"/>
  <c r="S67" i="2" s="1"/>
  <c r="S68" i="2" s="1"/>
  <c r="S69" i="2" s="1"/>
  <c r="U69" i="2" s="1"/>
  <c r="N66" i="2"/>
  <c r="N67" i="2" s="1"/>
  <c r="N68" i="2" s="1"/>
  <c r="N69" i="2" s="1"/>
  <c r="BL61" i="2"/>
  <c r="BL62" i="2" s="1"/>
  <c r="BL63" i="2" s="1"/>
  <c r="BL64" i="2" s="1"/>
  <c r="BG61" i="2"/>
  <c r="BG62" i="2" s="1"/>
  <c r="BG63" i="2" s="1"/>
  <c r="BG64" i="2" s="1"/>
  <c r="BB61" i="2"/>
  <c r="BB62" i="2" s="1"/>
  <c r="BB63" i="2" s="1"/>
  <c r="BB64" i="2" s="1"/>
  <c r="AW61" i="2"/>
  <c r="AW62" i="2" s="1"/>
  <c r="AW63" i="2" s="1"/>
  <c r="AW64" i="2" s="1"/>
  <c r="AR61" i="2"/>
  <c r="AR62" i="2" s="1"/>
  <c r="AR63" i="2" s="1"/>
  <c r="AR64" i="2" s="1"/>
  <c r="AM61" i="2"/>
  <c r="AM62" i="2" s="1"/>
  <c r="AM63" i="2" s="1"/>
  <c r="AM64" i="2" s="1"/>
  <c r="AH61" i="2"/>
  <c r="AH62" i="2" s="1"/>
  <c r="AH63" i="2" s="1"/>
  <c r="AH64" i="2" s="1"/>
  <c r="AC61" i="2"/>
  <c r="AC62" i="2" s="1"/>
  <c r="AC63" i="2" s="1"/>
  <c r="AC64" i="2" s="1"/>
  <c r="X61" i="2"/>
  <c r="X62" i="2" s="1"/>
  <c r="X63" i="2" s="1"/>
  <c r="X64" i="2" s="1"/>
  <c r="S61" i="2"/>
  <c r="S62" i="2" s="1"/>
  <c r="S63" i="2" s="1"/>
  <c r="S64" i="2" s="1"/>
  <c r="U64" i="2" s="1"/>
  <c r="N61" i="2"/>
  <c r="N62" i="2" s="1"/>
  <c r="N63" i="2" s="1"/>
  <c r="N64" i="2" s="1"/>
  <c r="BQ56" i="2"/>
  <c r="BQ57" i="2" s="1"/>
  <c r="BQ58" i="2" s="1"/>
  <c r="BQ59" i="2" s="1"/>
  <c r="BL56" i="2"/>
  <c r="BL57" i="2" s="1"/>
  <c r="BL58" i="2" s="1"/>
  <c r="BL59" i="2" s="1"/>
  <c r="BG56" i="2"/>
  <c r="BG57" i="2" s="1"/>
  <c r="BG58" i="2" s="1"/>
  <c r="BG59" i="2" s="1"/>
  <c r="BB56" i="2"/>
  <c r="BB57" i="2" s="1"/>
  <c r="BB58" i="2" s="1"/>
  <c r="BB59" i="2" s="1"/>
  <c r="AW56" i="2"/>
  <c r="AW57" i="2" s="1"/>
  <c r="AW58" i="2" s="1"/>
  <c r="AW59" i="2" s="1"/>
  <c r="AR56" i="2"/>
  <c r="AR57" i="2" s="1"/>
  <c r="AR58" i="2" s="1"/>
  <c r="AR59" i="2" s="1"/>
  <c r="AM56" i="2"/>
  <c r="AM57" i="2" s="1"/>
  <c r="AM58" i="2" s="1"/>
  <c r="AM59" i="2" s="1"/>
  <c r="AH56" i="2"/>
  <c r="AH57" i="2" s="1"/>
  <c r="AH58" i="2" s="1"/>
  <c r="AH59" i="2" s="1"/>
  <c r="AC56" i="2"/>
  <c r="AC57" i="2" s="1"/>
  <c r="AC58" i="2" s="1"/>
  <c r="AC59" i="2" s="1"/>
  <c r="X56" i="2"/>
  <c r="X57" i="2" s="1"/>
  <c r="X58" i="2" s="1"/>
  <c r="X59" i="2" s="1"/>
  <c r="S56" i="2"/>
  <c r="S57" i="2" s="1"/>
  <c r="S58" i="2" s="1"/>
  <c r="S59" i="2" s="1"/>
  <c r="U59" i="2" s="1"/>
  <c r="N56" i="2"/>
  <c r="N57" i="2" s="1"/>
  <c r="N58" i="2" s="1"/>
  <c r="N59" i="2" s="1"/>
  <c r="BV51" i="2"/>
  <c r="BV52" i="2" s="1"/>
  <c r="BV53" i="2" s="1"/>
  <c r="BV54" i="2" s="1"/>
  <c r="BQ51" i="2"/>
  <c r="BQ52" i="2" s="1"/>
  <c r="BQ53" i="2" s="1"/>
  <c r="BQ54" i="2" s="1"/>
  <c r="BL51" i="2"/>
  <c r="BL52" i="2" s="1"/>
  <c r="BL53" i="2" s="1"/>
  <c r="BL54" i="2" s="1"/>
  <c r="BG51" i="2"/>
  <c r="BG52" i="2" s="1"/>
  <c r="BG53" i="2" s="1"/>
  <c r="BG54" i="2" s="1"/>
  <c r="BB51" i="2"/>
  <c r="BB52" i="2" s="1"/>
  <c r="BB53" i="2" s="1"/>
  <c r="BB54" i="2" s="1"/>
  <c r="AW51" i="2"/>
  <c r="AW52" i="2" s="1"/>
  <c r="AW53" i="2" s="1"/>
  <c r="AW54" i="2" s="1"/>
  <c r="AR51" i="2"/>
  <c r="AR52" i="2" s="1"/>
  <c r="AR53" i="2" s="1"/>
  <c r="AR54" i="2" s="1"/>
  <c r="AM51" i="2"/>
  <c r="AM52" i="2" s="1"/>
  <c r="AM53" i="2" s="1"/>
  <c r="AM54" i="2" s="1"/>
  <c r="AH51" i="2"/>
  <c r="AH52" i="2" s="1"/>
  <c r="AH53" i="2" s="1"/>
  <c r="AH54" i="2" s="1"/>
  <c r="AC51" i="2"/>
  <c r="AC52" i="2" s="1"/>
  <c r="AC53" i="2" s="1"/>
  <c r="AC54" i="2" s="1"/>
  <c r="X51" i="2"/>
  <c r="X52" i="2" s="1"/>
  <c r="X53" i="2" s="1"/>
  <c r="X54" i="2" s="1"/>
  <c r="S51" i="2"/>
  <c r="S52" i="2" s="1"/>
  <c r="S53" i="2" s="1"/>
  <c r="S54" i="2" s="1"/>
  <c r="U54" i="2" s="1"/>
  <c r="N51" i="2"/>
  <c r="N52" i="2" s="1"/>
  <c r="N53" i="2" s="1"/>
  <c r="N54" i="2" s="1"/>
  <c r="CA46" i="2"/>
  <c r="CA47" i="2" s="1"/>
  <c r="CA48" i="2" s="1"/>
  <c r="CA49" i="2" s="1"/>
  <c r="BV46" i="2"/>
  <c r="BV47" i="2" s="1"/>
  <c r="BV48" i="2" s="1"/>
  <c r="BV49" i="2" s="1"/>
  <c r="BQ46" i="2"/>
  <c r="BQ47" i="2" s="1"/>
  <c r="BQ48" i="2" s="1"/>
  <c r="BQ49" i="2" s="1"/>
  <c r="BL46" i="2"/>
  <c r="BL47" i="2" s="1"/>
  <c r="BL48" i="2" s="1"/>
  <c r="BL49" i="2" s="1"/>
  <c r="BG46" i="2"/>
  <c r="BG47" i="2" s="1"/>
  <c r="BG48" i="2" s="1"/>
  <c r="BG49" i="2" s="1"/>
  <c r="BB46" i="2"/>
  <c r="BB47" i="2" s="1"/>
  <c r="BB48" i="2" s="1"/>
  <c r="BB49" i="2" s="1"/>
  <c r="AW46" i="2"/>
  <c r="AW47" i="2" s="1"/>
  <c r="AW48" i="2" s="1"/>
  <c r="AW49" i="2" s="1"/>
  <c r="AR46" i="2"/>
  <c r="AR47" i="2" s="1"/>
  <c r="AR48" i="2" s="1"/>
  <c r="AR49" i="2" s="1"/>
  <c r="AM46" i="2"/>
  <c r="AM47" i="2" s="1"/>
  <c r="AM48" i="2" s="1"/>
  <c r="AM49" i="2" s="1"/>
  <c r="AH46" i="2"/>
  <c r="AH47" i="2" s="1"/>
  <c r="AH48" i="2" s="1"/>
  <c r="AH49" i="2" s="1"/>
  <c r="AC46" i="2"/>
  <c r="AC47" i="2" s="1"/>
  <c r="AC48" i="2" s="1"/>
  <c r="AC49" i="2" s="1"/>
  <c r="X46" i="2"/>
  <c r="X47" i="2" s="1"/>
  <c r="X48" i="2" s="1"/>
  <c r="X49" i="2" s="1"/>
  <c r="S46" i="2"/>
  <c r="U46" i="2" s="1"/>
  <c r="N46" i="2"/>
  <c r="N47" i="2" s="1"/>
  <c r="N48" i="2" s="1"/>
  <c r="N49" i="2" s="1"/>
  <c r="CF41" i="2"/>
  <c r="CF42" i="2" s="1"/>
  <c r="CF43" i="2" s="1"/>
  <c r="CF44" i="2" s="1"/>
  <c r="CA41" i="2"/>
  <c r="CA42" i="2" s="1"/>
  <c r="CA43" i="2" s="1"/>
  <c r="CA44" i="2" s="1"/>
  <c r="BV41" i="2"/>
  <c r="BV42" i="2" s="1"/>
  <c r="BV43" i="2" s="1"/>
  <c r="BV44" i="2" s="1"/>
  <c r="BQ41" i="2"/>
  <c r="BQ42" i="2" s="1"/>
  <c r="BQ43" i="2" s="1"/>
  <c r="BQ44" i="2" s="1"/>
  <c r="BL41" i="2"/>
  <c r="BL42" i="2" s="1"/>
  <c r="BL43" i="2" s="1"/>
  <c r="BL44" i="2" s="1"/>
  <c r="BG41" i="2"/>
  <c r="BG42" i="2" s="1"/>
  <c r="BG43" i="2" s="1"/>
  <c r="BG44" i="2" s="1"/>
  <c r="BB41" i="2"/>
  <c r="BB42" i="2" s="1"/>
  <c r="BB43" i="2" s="1"/>
  <c r="BB44" i="2" s="1"/>
  <c r="AW41" i="2"/>
  <c r="AW42" i="2" s="1"/>
  <c r="AW43" i="2" s="1"/>
  <c r="AW44" i="2" s="1"/>
  <c r="AR41" i="2"/>
  <c r="AR42" i="2" s="1"/>
  <c r="AR43" i="2" s="1"/>
  <c r="AR44" i="2" s="1"/>
  <c r="AM41" i="2"/>
  <c r="AM42" i="2" s="1"/>
  <c r="AM43" i="2" s="1"/>
  <c r="AM44" i="2" s="1"/>
  <c r="AH41" i="2"/>
  <c r="AH42" i="2" s="1"/>
  <c r="AH43" i="2" s="1"/>
  <c r="AH44" i="2" s="1"/>
  <c r="AC41" i="2"/>
  <c r="AC42" i="2" s="1"/>
  <c r="AC43" i="2" s="1"/>
  <c r="AC44" i="2" s="1"/>
  <c r="X41" i="2"/>
  <c r="X42" i="2" s="1"/>
  <c r="X43" i="2" s="1"/>
  <c r="X44" i="2" s="1"/>
  <c r="S41" i="2"/>
  <c r="S42" i="2" s="1"/>
  <c r="S43" i="2" s="1"/>
  <c r="S44" i="2" s="1"/>
  <c r="U44" i="2" s="1"/>
  <c r="N41" i="2"/>
  <c r="N42" i="2" s="1"/>
  <c r="N43" i="2" s="1"/>
  <c r="N44" i="2" s="1"/>
  <c r="CK36" i="2"/>
  <c r="CK37" i="2" s="1"/>
  <c r="CK38" i="2" s="1"/>
  <c r="CK39" i="2" s="1"/>
  <c r="CF36" i="2"/>
  <c r="CF37" i="2" s="1"/>
  <c r="CF38" i="2" s="1"/>
  <c r="CF39" i="2" s="1"/>
  <c r="CA36" i="2"/>
  <c r="CA37" i="2" s="1"/>
  <c r="CA38" i="2" s="1"/>
  <c r="CA39" i="2" s="1"/>
  <c r="BV36" i="2"/>
  <c r="BV37" i="2" s="1"/>
  <c r="BV38" i="2" s="1"/>
  <c r="BV39" i="2" s="1"/>
  <c r="BQ36" i="2"/>
  <c r="BQ37" i="2" s="1"/>
  <c r="BQ38" i="2" s="1"/>
  <c r="BQ39" i="2" s="1"/>
  <c r="BL36" i="2"/>
  <c r="BL37" i="2" s="1"/>
  <c r="BL38" i="2" s="1"/>
  <c r="BL39" i="2" s="1"/>
  <c r="BG36" i="2"/>
  <c r="BG37" i="2" s="1"/>
  <c r="BG38" i="2" s="1"/>
  <c r="BG39" i="2" s="1"/>
  <c r="BB36" i="2"/>
  <c r="BB37" i="2" s="1"/>
  <c r="BB38" i="2" s="1"/>
  <c r="BB39" i="2" s="1"/>
  <c r="AW36" i="2"/>
  <c r="AW37" i="2" s="1"/>
  <c r="AW38" i="2" s="1"/>
  <c r="AW39" i="2" s="1"/>
  <c r="AR36" i="2"/>
  <c r="AR37" i="2" s="1"/>
  <c r="AR38" i="2" s="1"/>
  <c r="AR39" i="2" s="1"/>
  <c r="AM36" i="2"/>
  <c r="AM37" i="2" s="1"/>
  <c r="AM38" i="2" s="1"/>
  <c r="AM39" i="2" s="1"/>
  <c r="AH36" i="2"/>
  <c r="AH37" i="2" s="1"/>
  <c r="AH38" i="2" s="1"/>
  <c r="AH39" i="2" s="1"/>
  <c r="AC36" i="2"/>
  <c r="AC37" i="2" s="1"/>
  <c r="AC38" i="2" s="1"/>
  <c r="AC39" i="2" s="1"/>
  <c r="X36" i="2"/>
  <c r="X37" i="2" s="1"/>
  <c r="X38" i="2" s="1"/>
  <c r="X39" i="2" s="1"/>
  <c r="S36" i="2"/>
  <c r="S37" i="2" s="1"/>
  <c r="S38" i="2" s="1"/>
  <c r="S39" i="2" s="1"/>
  <c r="U39" i="2" s="1"/>
  <c r="N36" i="2"/>
  <c r="N37" i="2" s="1"/>
  <c r="N38" i="2" s="1"/>
  <c r="N39" i="2" s="1"/>
  <c r="CP31" i="2"/>
  <c r="CP32" i="2" s="1"/>
  <c r="CP33" i="2" s="1"/>
  <c r="CP34" i="2" s="1"/>
  <c r="CK31" i="2"/>
  <c r="CK32" i="2" s="1"/>
  <c r="CK33" i="2" s="1"/>
  <c r="CK34" i="2" s="1"/>
  <c r="CF31" i="2"/>
  <c r="CF32" i="2" s="1"/>
  <c r="CF33" i="2" s="1"/>
  <c r="CF34" i="2" s="1"/>
  <c r="CA31" i="2"/>
  <c r="CA32" i="2" s="1"/>
  <c r="CA33" i="2" s="1"/>
  <c r="CA34" i="2" s="1"/>
  <c r="BV31" i="2"/>
  <c r="BV32" i="2" s="1"/>
  <c r="BV33" i="2" s="1"/>
  <c r="BV34" i="2" s="1"/>
  <c r="BQ31" i="2"/>
  <c r="BQ32" i="2" s="1"/>
  <c r="BQ33" i="2" s="1"/>
  <c r="BQ34" i="2" s="1"/>
  <c r="BL31" i="2"/>
  <c r="BL32" i="2" s="1"/>
  <c r="BL33" i="2" s="1"/>
  <c r="BL34" i="2" s="1"/>
  <c r="BG31" i="2"/>
  <c r="BG32" i="2" s="1"/>
  <c r="BG33" i="2" s="1"/>
  <c r="BG34" i="2" s="1"/>
  <c r="BB31" i="2"/>
  <c r="BB32" i="2" s="1"/>
  <c r="BB33" i="2" s="1"/>
  <c r="BB34" i="2" s="1"/>
  <c r="AW31" i="2"/>
  <c r="AW32" i="2" s="1"/>
  <c r="AW33" i="2" s="1"/>
  <c r="AW34" i="2" s="1"/>
  <c r="AR31" i="2"/>
  <c r="AR32" i="2" s="1"/>
  <c r="AR33" i="2" s="1"/>
  <c r="AR34" i="2" s="1"/>
  <c r="AM31" i="2"/>
  <c r="AM32" i="2" s="1"/>
  <c r="AM33" i="2" s="1"/>
  <c r="AM34" i="2" s="1"/>
  <c r="AH31" i="2"/>
  <c r="AH32" i="2" s="1"/>
  <c r="AH33" i="2" s="1"/>
  <c r="AH34" i="2" s="1"/>
  <c r="AC31" i="2"/>
  <c r="AC32" i="2" s="1"/>
  <c r="AC33" i="2" s="1"/>
  <c r="AC34" i="2" s="1"/>
  <c r="X31" i="2"/>
  <c r="X32" i="2" s="1"/>
  <c r="X33" i="2" s="1"/>
  <c r="X34" i="2" s="1"/>
  <c r="S31" i="2"/>
  <c r="S32" i="2" s="1"/>
  <c r="S33" i="2" s="1"/>
  <c r="S34" i="2" s="1"/>
  <c r="U34" i="2" s="1"/>
  <c r="N31" i="2"/>
  <c r="N32" i="2" s="1"/>
  <c r="N33" i="2" s="1"/>
  <c r="N34" i="2" s="1"/>
  <c r="CU26" i="2"/>
  <c r="CU27" i="2" s="1"/>
  <c r="CU28" i="2" s="1"/>
  <c r="CU29" i="2" s="1"/>
  <c r="CP26" i="2"/>
  <c r="CP27" i="2" s="1"/>
  <c r="CP28" i="2" s="1"/>
  <c r="CP29" i="2" s="1"/>
  <c r="CK26" i="2"/>
  <c r="CK27" i="2" s="1"/>
  <c r="CK28" i="2" s="1"/>
  <c r="CK29" i="2" s="1"/>
  <c r="CF26" i="2"/>
  <c r="CF27" i="2" s="1"/>
  <c r="CF28" i="2" s="1"/>
  <c r="CF29" i="2" s="1"/>
  <c r="CA26" i="2"/>
  <c r="CA27" i="2" s="1"/>
  <c r="CA28" i="2" s="1"/>
  <c r="CA29" i="2" s="1"/>
  <c r="BV26" i="2"/>
  <c r="BV27" i="2" s="1"/>
  <c r="BV28" i="2" s="1"/>
  <c r="BV29" i="2" s="1"/>
  <c r="BQ26" i="2"/>
  <c r="BQ27" i="2" s="1"/>
  <c r="BQ28" i="2" s="1"/>
  <c r="BQ29" i="2" s="1"/>
  <c r="BL26" i="2"/>
  <c r="BL27" i="2" s="1"/>
  <c r="BL28" i="2" s="1"/>
  <c r="BL29" i="2" s="1"/>
  <c r="BG26" i="2"/>
  <c r="BG27" i="2" s="1"/>
  <c r="BG28" i="2" s="1"/>
  <c r="BG29" i="2" s="1"/>
  <c r="BB26" i="2"/>
  <c r="BB27" i="2" s="1"/>
  <c r="BB28" i="2" s="1"/>
  <c r="BB29" i="2" s="1"/>
  <c r="AW26" i="2"/>
  <c r="AW27" i="2" s="1"/>
  <c r="AW28" i="2" s="1"/>
  <c r="AW29" i="2" s="1"/>
  <c r="AR26" i="2"/>
  <c r="AR27" i="2" s="1"/>
  <c r="AR28" i="2" s="1"/>
  <c r="AR29" i="2" s="1"/>
  <c r="AM26" i="2"/>
  <c r="AM27" i="2" s="1"/>
  <c r="AM28" i="2" s="1"/>
  <c r="AM29" i="2" s="1"/>
  <c r="AH26" i="2"/>
  <c r="AH27" i="2" s="1"/>
  <c r="AH28" i="2" s="1"/>
  <c r="AH29" i="2" s="1"/>
  <c r="AC26" i="2"/>
  <c r="AC27" i="2" s="1"/>
  <c r="AC28" i="2" s="1"/>
  <c r="AC29" i="2" s="1"/>
  <c r="X26" i="2"/>
  <c r="X27" i="2" s="1"/>
  <c r="X28" i="2" s="1"/>
  <c r="X29" i="2" s="1"/>
  <c r="S26" i="2"/>
  <c r="S27" i="2" s="1"/>
  <c r="S28" i="2" s="1"/>
  <c r="S29" i="2" s="1"/>
  <c r="U29" i="2" s="1"/>
  <c r="N26" i="2"/>
  <c r="N27" i="2" s="1"/>
  <c r="N28" i="2" s="1"/>
  <c r="N29" i="2" s="1"/>
  <c r="CZ21" i="2"/>
  <c r="CZ22" i="2" s="1"/>
  <c r="CZ23" i="2" s="1"/>
  <c r="CZ24" i="2" s="1"/>
  <c r="CU21" i="2"/>
  <c r="CU22" i="2" s="1"/>
  <c r="CU23" i="2" s="1"/>
  <c r="CU24" i="2" s="1"/>
  <c r="CP21" i="2"/>
  <c r="CP22" i="2" s="1"/>
  <c r="CP23" i="2" s="1"/>
  <c r="CP24" i="2" s="1"/>
  <c r="CK21" i="2"/>
  <c r="CK22" i="2" s="1"/>
  <c r="CK23" i="2" s="1"/>
  <c r="CK24" i="2" s="1"/>
  <c r="CF21" i="2"/>
  <c r="CF22" i="2" s="1"/>
  <c r="CF23" i="2" s="1"/>
  <c r="CF24" i="2" s="1"/>
  <c r="CA21" i="2"/>
  <c r="CA22" i="2" s="1"/>
  <c r="CA23" i="2" s="1"/>
  <c r="CA24" i="2" s="1"/>
  <c r="BV21" i="2"/>
  <c r="BV22" i="2" s="1"/>
  <c r="BV23" i="2" s="1"/>
  <c r="BV24" i="2" s="1"/>
  <c r="BQ21" i="2"/>
  <c r="BQ22" i="2" s="1"/>
  <c r="BQ23" i="2" s="1"/>
  <c r="BQ24" i="2" s="1"/>
  <c r="BL21" i="2"/>
  <c r="BL22" i="2" s="1"/>
  <c r="BL23" i="2" s="1"/>
  <c r="BL24" i="2" s="1"/>
  <c r="BG21" i="2"/>
  <c r="BG22" i="2" s="1"/>
  <c r="BG23" i="2" s="1"/>
  <c r="BG24" i="2" s="1"/>
  <c r="BB21" i="2"/>
  <c r="BB22" i="2" s="1"/>
  <c r="BB23" i="2" s="1"/>
  <c r="BB24" i="2" s="1"/>
  <c r="AW21" i="2"/>
  <c r="AW22" i="2" s="1"/>
  <c r="AW23" i="2" s="1"/>
  <c r="AW24" i="2" s="1"/>
  <c r="AR21" i="2"/>
  <c r="AR22" i="2" s="1"/>
  <c r="AR23" i="2" s="1"/>
  <c r="AR24" i="2" s="1"/>
  <c r="AM21" i="2"/>
  <c r="AM22" i="2" s="1"/>
  <c r="AM23" i="2" s="1"/>
  <c r="AM24" i="2" s="1"/>
  <c r="AH21" i="2"/>
  <c r="AH22" i="2" s="1"/>
  <c r="AH23" i="2" s="1"/>
  <c r="AH24" i="2" s="1"/>
  <c r="AC21" i="2"/>
  <c r="AC22" i="2" s="1"/>
  <c r="AC23" i="2" s="1"/>
  <c r="AC24" i="2" s="1"/>
  <c r="X21" i="2"/>
  <c r="X22" i="2" s="1"/>
  <c r="X23" i="2" s="1"/>
  <c r="X24" i="2" s="1"/>
  <c r="S21" i="2"/>
  <c r="S22" i="2" s="1"/>
  <c r="S23" i="2" s="1"/>
  <c r="S24" i="2" s="1"/>
  <c r="U24" i="2" s="1"/>
  <c r="N21" i="2"/>
  <c r="N22" i="2" s="1"/>
  <c r="N23" i="2" s="1"/>
  <c r="N24" i="2" s="1"/>
  <c r="DE16" i="2"/>
  <c r="DE17" i="2" s="1"/>
  <c r="DE18" i="2" s="1"/>
  <c r="DE19" i="2" s="1"/>
  <c r="CZ16" i="2"/>
  <c r="CZ17" i="2" s="1"/>
  <c r="CZ18" i="2" s="1"/>
  <c r="CZ19" i="2" s="1"/>
  <c r="CU16" i="2"/>
  <c r="CU17" i="2" s="1"/>
  <c r="CU18" i="2" s="1"/>
  <c r="CU19" i="2" s="1"/>
  <c r="CP16" i="2"/>
  <c r="CP17" i="2" s="1"/>
  <c r="CP18" i="2" s="1"/>
  <c r="CP19" i="2" s="1"/>
  <c r="CK16" i="2"/>
  <c r="CK17" i="2" s="1"/>
  <c r="CK18" i="2" s="1"/>
  <c r="CK19" i="2" s="1"/>
  <c r="CF16" i="2"/>
  <c r="CF17" i="2" s="1"/>
  <c r="CF18" i="2" s="1"/>
  <c r="CF19" i="2" s="1"/>
  <c r="CA16" i="2"/>
  <c r="CA17" i="2" s="1"/>
  <c r="CA18" i="2" s="1"/>
  <c r="CA19" i="2" s="1"/>
  <c r="BV16" i="2"/>
  <c r="BV17" i="2" s="1"/>
  <c r="BV18" i="2" s="1"/>
  <c r="BV19" i="2" s="1"/>
  <c r="BQ16" i="2"/>
  <c r="BQ17" i="2" s="1"/>
  <c r="BQ18" i="2" s="1"/>
  <c r="BQ19" i="2" s="1"/>
  <c r="BL16" i="2"/>
  <c r="BL17" i="2" s="1"/>
  <c r="BL18" i="2" s="1"/>
  <c r="BL19" i="2" s="1"/>
  <c r="BG16" i="2"/>
  <c r="BG17" i="2" s="1"/>
  <c r="BG18" i="2" s="1"/>
  <c r="BG19" i="2" s="1"/>
  <c r="BB16" i="2"/>
  <c r="BB17" i="2" s="1"/>
  <c r="BB18" i="2" s="1"/>
  <c r="BB19" i="2" s="1"/>
  <c r="AW16" i="2"/>
  <c r="AW17" i="2" s="1"/>
  <c r="AW18" i="2" s="1"/>
  <c r="AW19" i="2" s="1"/>
  <c r="AR16" i="2"/>
  <c r="AR17" i="2" s="1"/>
  <c r="AR18" i="2" s="1"/>
  <c r="AR19" i="2" s="1"/>
  <c r="AM16" i="2"/>
  <c r="AM17" i="2" s="1"/>
  <c r="AM18" i="2" s="1"/>
  <c r="AM19" i="2" s="1"/>
  <c r="AH16" i="2"/>
  <c r="AH17" i="2" s="1"/>
  <c r="AH18" i="2" s="1"/>
  <c r="AH19" i="2" s="1"/>
  <c r="AC16" i="2"/>
  <c r="AC17" i="2" s="1"/>
  <c r="AC18" i="2" s="1"/>
  <c r="AC19" i="2" s="1"/>
  <c r="X16" i="2"/>
  <c r="X17" i="2" s="1"/>
  <c r="X18" i="2" s="1"/>
  <c r="X19" i="2" s="1"/>
  <c r="S16" i="2"/>
  <c r="S17" i="2" s="1"/>
  <c r="S18" i="2" s="1"/>
  <c r="S19" i="2" s="1"/>
  <c r="U19" i="2" s="1"/>
  <c r="N16" i="2"/>
  <c r="N17" i="2" s="1"/>
  <c r="N18" i="2" s="1"/>
  <c r="N19" i="2" s="1"/>
  <c r="DJ11" i="2"/>
  <c r="DJ12" i="2" s="1"/>
  <c r="DJ13" i="2" s="1"/>
  <c r="DJ14" i="2" s="1"/>
  <c r="DE11" i="2"/>
  <c r="DE12" i="2" s="1"/>
  <c r="DE13" i="2" s="1"/>
  <c r="DE14" i="2" s="1"/>
  <c r="CZ11" i="2"/>
  <c r="CZ12" i="2" s="1"/>
  <c r="CZ13" i="2" s="1"/>
  <c r="CZ14" i="2" s="1"/>
  <c r="CU11" i="2"/>
  <c r="CU12" i="2" s="1"/>
  <c r="CU13" i="2" s="1"/>
  <c r="CU14" i="2" s="1"/>
  <c r="CP11" i="2"/>
  <c r="CP12" i="2" s="1"/>
  <c r="CP13" i="2" s="1"/>
  <c r="CP14" i="2" s="1"/>
  <c r="CK11" i="2"/>
  <c r="CK12" i="2" s="1"/>
  <c r="CK13" i="2" s="1"/>
  <c r="CK14" i="2" s="1"/>
  <c r="CF11" i="2"/>
  <c r="CF12" i="2" s="1"/>
  <c r="CF13" i="2" s="1"/>
  <c r="CF14" i="2" s="1"/>
  <c r="CA11" i="2"/>
  <c r="CA12" i="2" s="1"/>
  <c r="CA13" i="2" s="1"/>
  <c r="CA14" i="2" s="1"/>
  <c r="BV11" i="2"/>
  <c r="BV12" i="2" s="1"/>
  <c r="BV13" i="2" s="1"/>
  <c r="BV14" i="2" s="1"/>
  <c r="BQ11" i="2"/>
  <c r="BQ12" i="2" s="1"/>
  <c r="BQ13" i="2" s="1"/>
  <c r="BQ14" i="2" s="1"/>
  <c r="BL11" i="2"/>
  <c r="BL12" i="2" s="1"/>
  <c r="BL13" i="2" s="1"/>
  <c r="BL14" i="2" s="1"/>
  <c r="BG11" i="2"/>
  <c r="BG12" i="2" s="1"/>
  <c r="BG13" i="2" s="1"/>
  <c r="BG14" i="2" s="1"/>
  <c r="BB11" i="2"/>
  <c r="BB12" i="2" s="1"/>
  <c r="BB13" i="2" s="1"/>
  <c r="BB14" i="2" s="1"/>
  <c r="AW11" i="2"/>
  <c r="AW12" i="2" s="1"/>
  <c r="AW13" i="2" s="1"/>
  <c r="AW14" i="2" s="1"/>
  <c r="AR11" i="2"/>
  <c r="AR12" i="2" s="1"/>
  <c r="AR13" i="2" s="1"/>
  <c r="AR14" i="2" s="1"/>
  <c r="AM11" i="2"/>
  <c r="AM12" i="2" s="1"/>
  <c r="AM13" i="2" s="1"/>
  <c r="AM14" i="2" s="1"/>
  <c r="AH11" i="2"/>
  <c r="AH12" i="2" s="1"/>
  <c r="AH13" i="2" s="1"/>
  <c r="AH14" i="2" s="1"/>
  <c r="AC11" i="2"/>
  <c r="AC12" i="2" s="1"/>
  <c r="AC13" i="2" s="1"/>
  <c r="AC14" i="2" s="1"/>
  <c r="X11" i="2"/>
  <c r="X12" i="2" s="1"/>
  <c r="X13" i="2" s="1"/>
  <c r="X14" i="2" s="1"/>
  <c r="S11" i="2"/>
  <c r="S12" i="2" s="1"/>
  <c r="N11" i="2"/>
  <c r="N12" i="2" s="1"/>
  <c r="N13" i="2" s="1"/>
  <c r="N14" i="2" s="1"/>
  <c r="DO6" i="2"/>
  <c r="DO7" i="2" s="1"/>
  <c r="DO8" i="2" s="1"/>
  <c r="DO9" i="2" s="1"/>
  <c r="DJ6" i="2"/>
  <c r="DJ7" i="2" s="1"/>
  <c r="DJ8" i="2" s="1"/>
  <c r="DJ9" i="2" s="1"/>
  <c r="DE6" i="2"/>
  <c r="DE7" i="2" s="1"/>
  <c r="DE8" i="2" s="1"/>
  <c r="DE9" i="2" s="1"/>
  <c r="CZ6" i="2"/>
  <c r="CZ7" i="2" s="1"/>
  <c r="CZ8" i="2" s="1"/>
  <c r="CZ9" i="2" s="1"/>
  <c r="CU6" i="2"/>
  <c r="CU7" i="2" s="1"/>
  <c r="CU8" i="2" s="1"/>
  <c r="CU9" i="2" s="1"/>
  <c r="CP6" i="2"/>
  <c r="CP7" i="2" s="1"/>
  <c r="CP8" i="2" s="1"/>
  <c r="CP9" i="2" s="1"/>
  <c r="CK6" i="2"/>
  <c r="CK7" i="2" s="1"/>
  <c r="CK8" i="2" s="1"/>
  <c r="CK9" i="2" s="1"/>
  <c r="CF6" i="2"/>
  <c r="CF7" i="2" s="1"/>
  <c r="CF8" i="2" s="1"/>
  <c r="CF9" i="2" s="1"/>
  <c r="CA6" i="2"/>
  <c r="CA7" i="2" s="1"/>
  <c r="CA8" i="2" s="1"/>
  <c r="CA9" i="2" s="1"/>
  <c r="BV6" i="2"/>
  <c r="BV7" i="2" s="1"/>
  <c r="BV8" i="2" s="1"/>
  <c r="BV9" i="2" s="1"/>
  <c r="BQ6" i="2"/>
  <c r="BQ7" i="2" s="1"/>
  <c r="BQ8" i="2" s="1"/>
  <c r="BQ9" i="2" s="1"/>
  <c r="BL6" i="2"/>
  <c r="BL7" i="2" s="1"/>
  <c r="BL8" i="2" s="1"/>
  <c r="BL9" i="2" s="1"/>
  <c r="BG6" i="2"/>
  <c r="BG7" i="2" s="1"/>
  <c r="BG8" i="2" s="1"/>
  <c r="BG9" i="2" s="1"/>
  <c r="BB6" i="2"/>
  <c r="BB7" i="2" s="1"/>
  <c r="BB8" i="2" s="1"/>
  <c r="BB9" i="2" s="1"/>
  <c r="AW6" i="2"/>
  <c r="AW7" i="2" s="1"/>
  <c r="AW8" i="2" s="1"/>
  <c r="AW9" i="2" s="1"/>
  <c r="AR6" i="2"/>
  <c r="AR7" i="2" s="1"/>
  <c r="AR8" i="2" s="1"/>
  <c r="AR9" i="2" s="1"/>
  <c r="AM6" i="2"/>
  <c r="AM7" i="2" s="1"/>
  <c r="AM8" i="2" s="1"/>
  <c r="AM9" i="2" s="1"/>
  <c r="AH6" i="2"/>
  <c r="AH7" i="2" s="1"/>
  <c r="AH8" i="2" s="1"/>
  <c r="AH9" i="2" s="1"/>
  <c r="AC6" i="2"/>
  <c r="AC7" i="2" s="1"/>
  <c r="AC8" i="2" s="1"/>
  <c r="AC9" i="2" s="1"/>
  <c r="X6" i="2"/>
  <c r="X7" i="2" s="1"/>
  <c r="X8" i="2" s="1"/>
  <c r="X9" i="2" s="1"/>
  <c r="N6" i="2"/>
  <c r="N7" i="2" s="1"/>
  <c r="N8" i="2" s="1"/>
  <c r="N9" i="2" s="1"/>
  <c r="S7" i="2"/>
  <c r="S8" i="2" s="1"/>
  <c r="S9" i="2" s="1"/>
  <c r="S6" i="2"/>
  <c r="U11" i="2"/>
  <c r="U10" i="2"/>
  <c r="S47" i="2" l="1"/>
  <c r="S48" i="2" s="1"/>
  <c r="S49" i="2" s="1"/>
  <c r="U49" i="2" s="1"/>
  <c r="U56" i="2"/>
  <c r="U33" i="2"/>
  <c r="U87" i="2"/>
  <c r="U18" i="2"/>
  <c r="D20" i="11"/>
  <c r="D16" i="11"/>
  <c r="D17" i="11" s="1"/>
  <c r="D18" i="11" s="1"/>
  <c r="D19" i="11" s="1"/>
  <c r="U86" i="2"/>
  <c r="U17" i="2"/>
  <c r="V17" i="2" s="1"/>
  <c r="U16" i="2"/>
  <c r="U98" i="2"/>
  <c r="U23" i="2"/>
  <c r="U97" i="2"/>
  <c r="U83" i="2"/>
  <c r="U22" i="2"/>
  <c r="U96" i="2"/>
  <c r="U82" i="2"/>
  <c r="V82" i="2" s="1"/>
  <c r="U58" i="2"/>
  <c r="U21" i="2"/>
  <c r="E15" i="11"/>
  <c r="U57" i="2"/>
  <c r="Z78" i="11"/>
  <c r="AO23" i="11"/>
  <c r="AO24" i="11"/>
  <c r="Q92" i="11"/>
  <c r="AO32" i="11"/>
  <c r="Z27" i="11"/>
  <c r="W12" i="11"/>
  <c r="Q87" i="11"/>
  <c r="Z53" i="11"/>
  <c r="AL63" i="11"/>
  <c r="BJ27" i="11"/>
  <c r="H58" i="11"/>
  <c r="AL62" i="11"/>
  <c r="BP12" i="11"/>
  <c r="AX12" i="11"/>
  <c r="T73" i="11"/>
  <c r="Z79" i="11"/>
  <c r="T72" i="11"/>
  <c r="AR27" i="11"/>
  <c r="T62" i="11"/>
  <c r="AF17" i="11"/>
  <c r="T32" i="11"/>
  <c r="AL42" i="11"/>
  <c r="BG12" i="11"/>
  <c r="AF12" i="11"/>
  <c r="Q58" i="11"/>
  <c r="AC73" i="11"/>
  <c r="K42" i="11"/>
  <c r="N108" i="11"/>
  <c r="AO43" i="11"/>
  <c r="AI29" i="11"/>
  <c r="AR29" i="11"/>
  <c r="AR57" i="11"/>
  <c r="AO42" i="11"/>
  <c r="AI28" i="11"/>
  <c r="AR28" i="11"/>
  <c r="AI27" i="11"/>
  <c r="AO64" i="11"/>
  <c r="E11" i="11"/>
  <c r="E12" i="11"/>
  <c r="AI52" i="11"/>
  <c r="W18" i="11"/>
  <c r="E13" i="11"/>
  <c r="T63" i="11"/>
  <c r="AO52" i="11"/>
  <c r="Q78" i="11"/>
  <c r="K77" i="11"/>
  <c r="Z13" i="11"/>
  <c r="Z14" i="11"/>
  <c r="N67" i="11"/>
  <c r="AC52" i="11"/>
  <c r="AR47" i="11"/>
  <c r="AI47" i="11"/>
  <c r="AF77" i="11"/>
  <c r="N32" i="11"/>
  <c r="AX38" i="11"/>
  <c r="K27" i="11"/>
  <c r="AX8" i="11"/>
  <c r="AI8" i="11"/>
  <c r="Z74" i="11"/>
  <c r="Z73" i="11"/>
  <c r="AF68" i="11"/>
  <c r="AC74" i="11"/>
  <c r="N78" i="11"/>
  <c r="W52" i="11"/>
  <c r="K47" i="11"/>
  <c r="Z58" i="11"/>
  <c r="Z59" i="11"/>
  <c r="T43" i="11"/>
  <c r="AL33" i="11"/>
  <c r="K37" i="11"/>
  <c r="W19" i="11"/>
  <c r="Z19" i="11"/>
  <c r="Z18" i="11"/>
  <c r="W27" i="11"/>
  <c r="T18" i="11"/>
  <c r="AF28" i="11"/>
  <c r="K18" i="11"/>
  <c r="Q89" i="11"/>
  <c r="H93" i="11"/>
  <c r="AC63" i="11"/>
  <c r="W57" i="11"/>
  <c r="H73" i="11"/>
  <c r="H43" i="11"/>
  <c r="H53" i="11"/>
  <c r="AC47" i="11"/>
  <c r="T37" i="11"/>
  <c r="BJ22" i="11"/>
  <c r="T33" i="11"/>
  <c r="AR22" i="11"/>
  <c r="AX24" i="11"/>
  <c r="AX27" i="11"/>
  <c r="AO14" i="11"/>
  <c r="AC18" i="11"/>
  <c r="AO8" i="11"/>
  <c r="Z8" i="11"/>
  <c r="Z9" i="11"/>
  <c r="BP8" i="11"/>
  <c r="H104" i="11"/>
  <c r="W72" i="11"/>
  <c r="Z63" i="11"/>
  <c r="Z64" i="11"/>
  <c r="Q73" i="11"/>
  <c r="AI73" i="11"/>
  <c r="AO57" i="11"/>
  <c r="AL58" i="11"/>
  <c r="AF54" i="11"/>
  <c r="W38" i="11"/>
  <c r="AR37" i="11"/>
  <c r="BG32" i="11"/>
  <c r="AF38" i="11"/>
  <c r="BA43" i="11"/>
  <c r="BS14" i="11"/>
  <c r="AF13" i="11"/>
  <c r="BD13" i="11"/>
  <c r="BM18" i="11"/>
  <c r="W8" i="11"/>
  <c r="H8" i="11"/>
  <c r="AR8" i="11"/>
  <c r="W67" i="11"/>
  <c r="K63" i="11"/>
  <c r="Q83" i="11"/>
  <c r="AU43" i="11"/>
  <c r="AI43" i="11"/>
  <c r="AF42" i="11"/>
  <c r="Z39" i="11"/>
  <c r="Z38" i="11"/>
  <c r="H22" i="11"/>
  <c r="BA22" i="11"/>
  <c r="E26" i="11"/>
  <c r="N18" i="11"/>
  <c r="H18" i="11"/>
  <c r="K14" i="11"/>
  <c r="H13" i="11"/>
  <c r="BG22" i="11"/>
  <c r="BV7" i="11"/>
  <c r="N8" i="11"/>
  <c r="Q93" i="11"/>
  <c r="AO38" i="11"/>
  <c r="Q97" i="11"/>
  <c r="W92" i="11"/>
  <c r="AL67" i="11"/>
  <c r="K83" i="11"/>
  <c r="Q68" i="11"/>
  <c r="Z88" i="11"/>
  <c r="Z89" i="11"/>
  <c r="AI58" i="11"/>
  <c r="Z68" i="11"/>
  <c r="Z69" i="11"/>
  <c r="N52" i="11"/>
  <c r="AF57" i="11"/>
  <c r="AF48" i="11"/>
  <c r="BD37" i="11"/>
  <c r="AC43" i="11"/>
  <c r="AX43" i="11"/>
  <c r="BA37" i="11"/>
  <c r="AO33" i="11"/>
  <c r="BA13" i="11"/>
  <c r="AX13" i="11"/>
  <c r="BA18" i="11"/>
  <c r="AO19" i="11"/>
  <c r="BM7" i="11"/>
  <c r="AF8" i="11"/>
  <c r="N92" i="11"/>
  <c r="N97" i="11"/>
  <c r="K112" i="11"/>
  <c r="H97" i="11"/>
  <c r="AC67" i="11"/>
  <c r="N103" i="11"/>
  <c r="W62" i="11"/>
  <c r="H83" i="11"/>
  <c r="H68" i="11"/>
  <c r="AU37" i="11"/>
  <c r="AU53" i="11"/>
  <c r="AX48" i="11"/>
  <c r="W32" i="11"/>
  <c r="K43" i="11"/>
  <c r="N38" i="11"/>
  <c r="AR32" i="11"/>
  <c r="E30" i="11"/>
  <c r="Q22" i="11"/>
  <c r="Z29" i="11"/>
  <c r="Z28" i="11"/>
  <c r="AF19" i="11"/>
  <c r="AL12" i="11"/>
  <c r="AI18" i="11"/>
  <c r="BG28" i="11"/>
  <c r="BD7" i="11"/>
  <c r="E8" i="11"/>
  <c r="BA8" i="11"/>
  <c r="N72" i="11"/>
  <c r="H77" i="11"/>
  <c r="AL37" i="11"/>
  <c r="AU33" i="11"/>
  <c r="AU27" i="11"/>
  <c r="N27" i="11"/>
  <c r="BM12" i="11"/>
  <c r="T12" i="11"/>
  <c r="W22" i="11"/>
  <c r="AU7" i="11"/>
  <c r="AC83" i="11"/>
  <c r="H118" i="11"/>
  <c r="H89" i="11"/>
  <c r="K67" i="11"/>
  <c r="H108" i="11"/>
  <c r="N57" i="11"/>
  <c r="AI68" i="11"/>
  <c r="K52" i="11"/>
  <c r="AU47" i="11"/>
  <c r="AC37" i="11"/>
  <c r="AC33" i="11"/>
  <c r="AI32" i="11"/>
  <c r="Q43" i="11"/>
  <c r="Q32" i="11"/>
  <c r="AO28" i="11"/>
  <c r="BD27" i="11"/>
  <c r="E16" i="11"/>
  <c r="N13" i="11"/>
  <c r="BP13" i="11"/>
  <c r="AL7" i="11"/>
  <c r="E14" i="11"/>
  <c r="AI13" i="11"/>
  <c r="T67" i="11"/>
  <c r="T97" i="11"/>
  <c r="T82" i="11"/>
  <c r="N88" i="11"/>
  <c r="K88" i="11"/>
  <c r="AF72" i="11"/>
  <c r="W48" i="11"/>
  <c r="T47" i="11"/>
  <c r="T58" i="11"/>
  <c r="K33" i="11"/>
  <c r="Z43" i="11"/>
  <c r="Z44" i="11"/>
  <c r="BA32" i="11"/>
  <c r="Z33" i="11"/>
  <c r="Z34" i="11"/>
  <c r="BD33" i="11"/>
  <c r="T27" i="11"/>
  <c r="Q38" i="11"/>
  <c r="BJ18" i="11"/>
  <c r="AR14" i="11"/>
  <c r="BD18" i="11"/>
  <c r="Q18" i="11"/>
  <c r="AC7" i="11"/>
  <c r="BS8" i="11"/>
  <c r="Q8" i="11"/>
  <c r="W88" i="11"/>
  <c r="Z83" i="11"/>
  <c r="Z84" i="11"/>
  <c r="T53" i="11"/>
  <c r="AC57" i="11"/>
  <c r="K97" i="11"/>
  <c r="K108" i="11"/>
  <c r="K93" i="11"/>
  <c r="T79" i="11"/>
  <c r="AC53" i="11"/>
  <c r="T74" i="11"/>
  <c r="AL53" i="11"/>
  <c r="Q53" i="11"/>
  <c r="N62" i="11"/>
  <c r="K58" i="11"/>
  <c r="H48" i="11"/>
  <c r="AO48" i="11"/>
  <c r="AL47" i="11"/>
  <c r="AX32" i="11"/>
  <c r="AO44" i="11"/>
  <c r="H32" i="11"/>
  <c r="N43" i="11"/>
  <c r="AR44" i="11"/>
  <c r="AL27" i="11"/>
  <c r="AC27" i="11"/>
  <c r="AR18" i="11"/>
  <c r="Q14" i="11"/>
  <c r="AU18" i="11"/>
  <c r="AI22" i="11"/>
  <c r="T7" i="11"/>
  <c r="W14" i="11"/>
  <c r="N109" i="11"/>
  <c r="H112" i="11"/>
  <c r="T93" i="11"/>
  <c r="K72" i="11"/>
  <c r="Q64" i="11"/>
  <c r="AI63" i="11"/>
  <c r="Q48" i="11"/>
  <c r="N48" i="11"/>
  <c r="AF32" i="11"/>
  <c r="H37" i="11"/>
  <c r="W43" i="11"/>
  <c r="AI38" i="11"/>
  <c r="Q28" i="11"/>
  <c r="H28" i="11"/>
  <c r="AX19" i="11"/>
  <c r="BG13" i="11"/>
  <c r="AL18" i="11"/>
  <c r="AC12" i="11"/>
  <c r="K7" i="11"/>
  <c r="BJ8" i="11"/>
  <c r="AU13" i="11"/>
  <c r="BG8" i="11"/>
  <c r="U108" i="2"/>
  <c r="U107" i="2"/>
  <c r="U103" i="2"/>
  <c r="U101" i="2"/>
  <c r="U102" i="2"/>
  <c r="U93" i="2"/>
  <c r="U92" i="2"/>
  <c r="V92" i="2" s="1"/>
  <c r="U91" i="2"/>
  <c r="U88" i="2"/>
  <c r="U81" i="2"/>
  <c r="U78" i="2"/>
  <c r="U77" i="2"/>
  <c r="U76" i="2"/>
  <c r="U72" i="2"/>
  <c r="U71" i="2"/>
  <c r="V71" i="2" s="1"/>
  <c r="U73" i="2"/>
  <c r="U68" i="2"/>
  <c r="U67" i="2"/>
  <c r="U66" i="2"/>
  <c r="U63" i="2"/>
  <c r="U62" i="2"/>
  <c r="U61" i="2"/>
  <c r="U53" i="2"/>
  <c r="V53" i="2" s="1"/>
  <c r="U52" i="2"/>
  <c r="U51" i="2"/>
  <c r="U48" i="2"/>
  <c r="U47" i="2"/>
  <c r="U43" i="2"/>
  <c r="U42" i="2"/>
  <c r="U41" i="2"/>
  <c r="U38" i="2"/>
  <c r="V38" i="2" s="1"/>
  <c r="U37" i="2"/>
  <c r="U36" i="2"/>
  <c r="U32" i="2"/>
  <c r="U31" i="2"/>
  <c r="U26" i="2"/>
  <c r="U28" i="2"/>
  <c r="U27" i="2"/>
  <c r="S13" i="2"/>
  <c r="T13" i="2" s="1"/>
  <c r="U12" i="2"/>
  <c r="AT80" i="2"/>
  <c r="AU80" i="2" s="1"/>
  <c r="AT81" i="2"/>
  <c r="AU81" i="2" s="1"/>
  <c r="AT82" i="2"/>
  <c r="AU82" i="2" s="1"/>
  <c r="AT83" i="2"/>
  <c r="AU83" i="2" s="1"/>
  <c r="AT84" i="2"/>
  <c r="AU84" i="2" s="1"/>
  <c r="AS80" i="2"/>
  <c r="AS81" i="2"/>
  <c r="AS82" i="2"/>
  <c r="AS83" i="2"/>
  <c r="AS84" i="2"/>
  <c r="AT6" i="2"/>
  <c r="AT7" i="2"/>
  <c r="AU7" i="2" s="1"/>
  <c r="AT8" i="2"/>
  <c r="AT9" i="2"/>
  <c r="AU9" i="2" s="1"/>
  <c r="AT10" i="2"/>
  <c r="AT11" i="2"/>
  <c r="AU11" i="2" s="1"/>
  <c r="AT12" i="2"/>
  <c r="AU12" i="2" s="1"/>
  <c r="AT13" i="2"/>
  <c r="AU13" i="2" s="1"/>
  <c r="AT14" i="2"/>
  <c r="AT15" i="2"/>
  <c r="AT16" i="2"/>
  <c r="AU16" i="2" s="1"/>
  <c r="AT17" i="2"/>
  <c r="AU17" i="2" s="1"/>
  <c r="AT18" i="2"/>
  <c r="AT19" i="2"/>
  <c r="AT20" i="2"/>
  <c r="AU20" i="2" s="1"/>
  <c r="AT21" i="2"/>
  <c r="AT22" i="2"/>
  <c r="AT23" i="2"/>
  <c r="AU23" i="2" s="1"/>
  <c r="AT24" i="2"/>
  <c r="AU24" i="2" s="1"/>
  <c r="AT25" i="2"/>
  <c r="AT26" i="2"/>
  <c r="AT27" i="2"/>
  <c r="AT28" i="2"/>
  <c r="AU28" i="2" s="1"/>
  <c r="AT29" i="2"/>
  <c r="AT30" i="2"/>
  <c r="AT31" i="2"/>
  <c r="AU31" i="2" s="1"/>
  <c r="AT32" i="2"/>
  <c r="AT33" i="2"/>
  <c r="AU33" i="2" s="1"/>
  <c r="AT34" i="2"/>
  <c r="AU34" i="2" s="1"/>
  <c r="AT35" i="2"/>
  <c r="AT36" i="2"/>
  <c r="AU36" i="2" s="1"/>
  <c r="AT37" i="2"/>
  <c r="AT38" i="2"/>
  <c r="AT39" i="2"/>
  <c r="AU39" i="2" s="1"/>
  <c r="AT40" i="2"/>
  <c r="AT41" i="2"/>
  <c r="AU41" i="2" s="1"/>
  <c r="AT42" i="2"/>
  <c r="AT43" i="2"/>
  <c r="AT44" i="2"/>
  <c r="AU44" i="2" s="1"/>
  <c r="AT45" i="2"/>
  <c r="AU45" i="2" s="1"/>
  <c r="AT46" i="2"/>
  <c r="AT47" i="2"/>
  <c r="AU47" i="2" s="1"/>
  <c r="AT48" i="2"/>
  <c r="AT49" i="2"/>
  <c r="AT50" i="2"/>
  <c r="AT51" i="2"/>
  <c r="AU51" i="2" s="1"/>
  <c r="AT52" i="2"/>
  <c r="AU52" i="2" s="1"/>
  <c r="AT53" i="2"/>
  <c r="AT54" i="2"/>
  <c r="AT55" i="2"/>
  <c r="AU55" i="2" s="1"/>
  <c r="AT56" i="2"/>
  <c r="AT57" i="2"/>
  <c r="AU57" i="2" s="1"/>
  <c r="AT58" i="2"/>
  <c r="AU58" i="2" s="1"/>
  <c r="AT59" i="2"/>
  <c r="AU59" i="2" s="1"/>
  <c r="AT60" i="2"/>
  <c r="AU60" i="2" s="1"/>
  <c r="AT61" i="2"/>
  <c r="AT62" i="2"/>
  <c r="AT63" i="2"/>
  <c r="AU63" i="2" s="1"/>
  <c r="AT64" i="2"/>
  <c r="AT65" i="2"/>
  <c r="AT66" i="2"/>
  <c r="AT67" i="2"/>
  <c r="AT68" i="2"/>
  <c r="AU68" i="2" s="1"/>
  <c r="AT69" i="2"/>
  <c r="AU69" i="2" s="1"/>
  <c r="AT70" i="2"/>
  <c r="AT71" i="2"/>
  <c r="AU71" i="2" s="1"/>
  <c r="AT72" i="2"/>
  <c r="AT73" i="2"/>
  <c r="AU73" i="2" s="1"/>
  <c r="AT74" i="2"/>
  <c r="AT75" i="2"/>
  <c r="AU75" i="2" s="1"/>
  <c r="AT76" i="2"/>
  <c r="AU76" i="2" s="1"/>
  <c r="AT77" i="2"/>
  <c r="AU77" i="2" s="1"/>
  <c r="AT78" i="2"/>
  <c r="AU78" i="2" s="1"/>
  <c r="AT79" i="2"/>
  <c r="AU79" i="2" s="1"/>
  <c r="AY6" i="2"/>
  <c r="AY7" i="2"/>
  <c r="AZ7" i="2" s="1"/>
  <c r="AY8" i="2"/>
  <c r="AZ8" i="2" s="1"/>
  <c r="AY9" i="2"/>
  <c r="AZ9" i="2" s="1"/>
  <c r="AY10" i="2"/>
  <c r="AZ10" i="2" s="1"/>
  <c r="AY11" i="2"/>
  <c r="AY12" i="2"/>
  <c r="AY13" i="2"/>
  <c r="AZ13" i="2" s="1"/>
  <c r="AY14" i="2"/>
  <c r="AY15" i="2"/>
  <c r="AZ15" i="2" s="1"/>
  <c r="AY16" i="2"/>
  <c r="AY17" i="2"/>
  <c r="AY18" i="2"/>
  <c r="AZ18" i="2" s="1"/>
  <c r="AY19" i="2"/>
  <c r="AY20" i="2"/>
  <c r="AY21" i="2"/>
  <c r="AZ21" i="2" s="1"/>
  <c r="AY22" i="2"/>
  <c r="AZ22" i="2" s="1"/>
  <c r="AY23" i="2"/>
  <c r="AZ23" i="2" s="1"/>
  <c r="AY24" i="2"/>
  <c r="AY25" i="2"/>
  <c r="AY26" i="2"/>
  <c r="AY27" i="2"/>
  <c r="AY28" i="2"/>
  <c r="AY29" i="2"/>
  <c r="AY30" i="2"/>
  <c r="AY31" i="2"/>
  <c r="AZ31" i="2" s="1"/>
  <c r="AY32" i="2"/>
  <c r="AZ32" i="2" s="1"/>
  <c r="AY33" i="2"/>
  <c r="AZ33" i="2" s="1"/>
  <c r="AY34" i="2"/>
  <c r="AZ34" i="2" s="1"/>
  <c r="AY35" i="2"/>
  <c r="AY36" i="2"/>
  <c r="AY37" i="2"/>
  <c r="AZ37" i="2" s="1"/>
  <c r="AY38" i="2"/>
  <c r="AY39" i="2"/>
  <c r="AZ39" i="2" s="1"/>
  <c r="AY40" i="2"/>
  <c r="AY41" i="2"/>
  <c r="AY42" i="2"/>
  <c r="AZ42" i="2" s="1"/>
  <c r="AY43" i="2"/>
  <c r="AY44" i="2"/>
  <c r="AZ44" i="2" s="1"/>
  <c r="AY45" i="2"/>
  <c r="AZ45" i="2" s="1"/>
  <c r="AY46" i="2"/>
  <c r="AY47" i="2"/>
  <c r="AZ47" i="2" s="1"/>
  <c r="AY48" i="2"/>
  <c r="AY49" i="2"/>
  <c r="AY50" i="2"/>
  <c r="AZ50" i="2" s="1"/>
  <c r="AY51" i="2"/>
  <c r="AY52" i="2"/>
  <c r="AY53" i="2"/>
  <c r="AZ53" i="2" s="1"/>
  <c r="AY54" i="2"/>
  <c r="AY55" i="2"/>
  <c r="AZ55" i="2" s="1"/>
  <c r="AY56" i="2"/>
  <c r="AZ56" i="2" s="1"/>
  <c r="AY57" i="2"/>
  <c r="AZ57" i="2" s="1"/>
  <c r="AY58" i="2"/>
  <c r="AY59" i="2"/>
  <c r="AY60" i="2"/>
  <c r="AY61" i="2"/>
  <c r="AZ61" i="2" s="1"/>
  <c r="AY62" i="2"/>
  <c r="AY63" i="2"/>
  <c r="AZ63" i="2" s="1"/>
  <c r="AY64" i="2"/>
  <c r="AY65" i="2"/>
  <c r="AY66" i="2"/>
  <c r="AZ66" i="2" s="1"/>
  <c r="AY67" i="2"/>
  <c r="AZ67" i="2" s="1"/>
  <c r="AY68" i="2"/>
  <c r="AY69" i="2"/>
  <c r="AZ69" i="2" s="1"/>
  <c r="AY70" i="2"/>
  <c r="AY71" i="2"/>
  <c r="AZ71" i="2" s="1"/>
  <c r="AY72" i="2"/>
  <c r="AY73" i="2"/>
  <c r="AY74" i="2"/>
  <c r="AZ74" i="2" s="1"/>
  <c r="AY75" i="2"/>
  <c r="AY76" i="2"/>
  <c r="AY77" i="2"/>
  <c r="AZ77" i="2" s="1"/>
  <c r="AY78" i="2"/>
  <c r="AY79" i="2"/>
  <c r="AZ79" i="2" s="1"/>
  <c r="BD6" i="2"/>
  <c r="BD7" i="2"/>
  <c r="BE7" i="2" s="1"/>
  <c r="BD8" i="2"/>
  <c r="BE8" i="2" s="1"/>
  <c r="BD9" i="2"/>
  <c r="BE9" i="2" s="1"/>
  <c r="BD10" i="2"/>
  <c r="BD11" i="2"/>
  <c r="BE11" i="2" s="1"/>
  <c r="BD12" i="2"/>
  <c r="BD13" i="2"/>
  <c r="BE13" i="2" s="1"/>
  <c r="BD14" i="2"/>
  <c r="BD15" i="2"/>
  <c r="BE15" i="2" s="1"/>
  <c r="BD16" i="2"/>
  <c r="BE16" i="2" s="1"/>
  <c r="BD17" i="2"/>
  <c r="BE17" i="2" s="1"/>
  <c r="BD18" i="2"/>
  <c r="BE18" i="2" s="1"/>
  <c r="BD19" i="2"/>
  <c r="BE19" i="2" s="1"/>
  <c r="BD20" i="2"/>
  <c r="BE20" i="2" s="1"/>
  <c r="BD21" i="2"/>
  <c r="BE21" i="2" s="1"/>
  <c r="BD22" i="2"/>
  <c r="BD23" i="2"/>
  <c r="BD24" i="2"/>
  <c r="BE24" i="2" s="1"/>
  <c r="BD25" i="2"/>
  <c r="BD26" i="2"/>
  <c r="BD27" i="2"/>
  <c r="BE27" i="2" s="1"/>
  <c r="BD28" i="2"/>
  <c r="BD29" i="2"/>
  <c r="BE29" i="2" s="1"/>
  <c r="BD30" i="2"/>
  <c r="BE30" i="2" s="1"/>
  <c r="BD31" i="2"/>
  <c r="BE31" i="2" s="1"/>
  <c r="BD32" i="2"/>
  <c r="BE32" i="2" s="1"/>
  <c r="BD33" i="2"/>
  <c r="BD34" i="2"/>
  <c r="BD35" i="2"/>
  <c r="BE35" i="2" s="1"/>
  <c r="BD36" i="2"/>
  <c r="BD37" i="2"/>
  <c r="BE37" i="2" s="1"/>
  <c r="BD38" i="2"/>
  <c r="BD39" i="2"/>
  <c r="BE39" i="2" s="1"/>
  <c r="BD40" i="2"/>
  <c r="BE40" i="2" s="1"/>
  <c r="BD41" i="2"/>
  <c r="BD42" i="2"/>
  <c r="BE42" i="2" s="1"/>
  <c r="BD43" i="2"/>
  <c r="BE43" i="2" s="1"/>
  <c r="BD44" i="2"/>
  <c r="BD45" i="2"/>
  <c r="BE45" i="2" s="1"/>
  <c r="BD46" i="2"/>
  <c r="BE46" i="2" s="1"/>
  <c r="BD47" i="2"/>
  <c r="BE47" i="2" s="1"/>
  <c r="BD48" i="2"/>
  <c r="BE48" i="2" s="1"/>
  <c r="BD49" i="2"/>
  <c r="BD50" i="2"/>
  <c r="BD51" i="2"/>
  <c r="BE51" i="2" s="1"/>
  <c r="BD52" i="2"/>
  <c r="BD53" i="2"/>
  <c r="BE53" i="2" s="1"/>
  <c r="BD54" i="2"/>
  <c r="BD55" i="2"/>
  <c r="BE55" i="2" s="1"/>
  <c r="BD56" i="2"/>
  <c r="BD57" i="2"/>
  <c r="BD58" i="2"/>
  <c r="BD59" i="2"/>
  <c r="BE59" i="2" s="1"/>
  <c r="BD60" i="2"/>
  <c r="BD61" i="2"/>
  <c r="BE61" i="2" s="1"/>
  <c r="BD62" i="2"/>
  <c r="BD63" i="2"/>
  <c r="BE63" i="2" s="1"/>
  <c r="BD64" i="2"/>
  <c r="BE64" i="2" s="1"/>
  <c r="BD65" i="2"/>
  <c r="BD66" i="2"/>
  <c r="BD67" i="2"/>
  <c r="BE67" i="2" s="1"/>
  <c r="BD68" i="2"/>
  <c r="BD69" i="2"/>
  <c r="BD70" i="2"/>
  <c r="BD71" i="2"/>
  <c r="BD72" i="2"/>
  <c r="BE72" i="2" s="1"/>
  <c r="BD73" i="2"/>
  <c r="BD74" i="2"/>
  <c r="BI6" i="2"/>
  <c r="BJ6" i="2" s="1"/>
  <c r="BI7" i="2"/>
  <c r="BI8" i="2"/>
  <c r="BI9" i="2"/>
  <c r="BI10" i="2"/>
  <c r="BI11" i="2"/>
  <c r="BJ11" i="2" s="1"/>
  <c r="BI12" i="2"/>
  <c r="BI13" i="2"/>
  <c r="BI14" i="2"/>
  <c r="BJ14" i="2" s="1"/>
  <c r="BI15" i="2"/>
  <c r="BI16" i="2"/>
  <c r="BJ16" i="2" s="1"/>
  <c r="BI17" i="2"/>
  <c r="BI18" i="2"/>
  <c r="BI19" i="2"/>
  <c r="BJ19" i="2" s="1"/>
  <c r="BI20" i="2"/>
  <c r="BI21" i="2"/>
  <c r="BI22" i="2"/>
  <c r="BJ22" i="2" s="1"/>
  <c r="BI23" i="2"/>
  <c r="BJ23" i="2" s="1"/>
  <c r="BI24" i="2"/>
  <c r="BI25" i="2"/>
  <c r="BI26" i="2"/>
  <c r="BI27" i="2"/>
  <c r="BJ27" i="2" s="1"/>
  <c r="BI28" i="2"/>
  <c r="BI29" i="2"/>
  <c r="BI30" i="2"/>
  <c r="BJ30" i="2" s="1"/>
  <c r="BI31" i="2"/>
  <c r="BI32" i="2"/>
  <c r="BJ32" i="2" s="1"/>
  <c r="BI33" i="2"/>
  <c r="BJ33" i="2" s="1"/>
  <c r="BI34" i="2"/>
  <c r="BJ34" i="2" s="1"/>
  <c r="BI35" i="2"/>
  <c r="BJ35" i="2" s="1"/>
  <c r="BI36" i="2"/>
  <c r="BI37" i="2"/>
  <c r="BI38" i="2"/>
  <c r="BJ38" i="2" s="1"/>
  <c r="BI39" i="2"/>
  <c r="BI40" i="2"/>
  <c r="BJ40" i="2" s="1"/>
  <c r="BI41" i="2"/>
  <c r="BI42" i="2"/>
  <c r="BI43" i="2"/>
  <c r="BJ43" i="2" s="1"/>
  <c r="BI44" i="2"/>
  <c r="BI45" i="2"/>
  <c r="BJ45" i="2" s="1"/>
  <c r="BI46" i="2"/>
  <c r="BJ46" i="2" s="1"/>
  <c r="BI47" i="2"/>
  <c r="BI48" i="2"/>
  <c r="BI49" i="2"/>
  <c r="BI50" i="2"/>
  <c r="BI51" i="2"/>
  <c r="BI52" i="2"/>
  <c r="BI53" i="2"/>
  <c r="BI54" i="2"/>
  <c r="BJ54" i="2" s="1"/>
  <c r="BI55" i="2"/>
  <c r="BI56" i="2"/>
  <c r="BJ56" i="2" s="1"/>
  <c r="BI57" i="2"/>
  <c r="BI58" i="2"/>
  <c r="BJ58" i="2" s="1"/>
  <c r="BI59" i="2"/>
  <c r="BJ59" i="2" s="1"/>
  <c r="BI60" i="2"/>
  <c r="BI61" i="2"/>
  <c r="BI62" i="2"/>
  <c r="BJ62" i="2" s="1"/>
  <c r="BI63" i="2"/>
  <c r="BI64" i="2"/>
  <c r="BJ64" i="2" s="1"/>
  <c r="BI65" i="2"/>
  <c r="BI66" i="2"/>
  <c r="BI67" i="2"/>
  <c r="BJ67" i="2" s="1"/>
  <c r="BI68" i="2"/>
  <c r="BI69" i="2"/>
  <c r="BN6" i="2"/>
  <c r="BO6" i="2" s="1"/>
  <c r="BN7" i="2"/>
  <c r="BN8" i="2"/>
  <c r="BO8" i="2" s="1"/>
  <c r="BN9" i="2"/>
  <c r="BO9" i="2" s="1"/>
  <c r="BN10" i="2"/>
  <c r="BN11" i="2"/>
  <c r="BN12" i="2"/>
  <c r="BN13" i="2"/>
  <c r="BN14" i="2"/>
  <c r="BO14" i="2" s="1"/>
  <c r="BN15" i="2"/>
  <c r="BN16" i="2"/>
  <c r="BO16" i="2" s="1"/>
  <c r="BN17" i="2"/>
  <c r="BN18" i="2"/>
  <c r="BN19" i="2"/>
  <c r="BN20" i="2"/>
  <c r="BO20" i="2" s="1"/>
  <c r="BN21" i="2"/>
  <c r="BN22" i="2"/>
  <c r="BO22" i="2" s="1"/>
  <c r="BN23" i="2"/>
  <c r="BN24" i="2"/>
  <c r="BN25" i="2"/>
  <c r="BN26" i="2"/>
  <c r="BN27" i="2"/>
  <c r="BO27" i="2" s="1"/>
  <c r="BN28" i="2"/>
  <c r="BO28" i="2" s="1"/>
  <c r="BN29" i="2"/>
  <c r="BN30" i="2"/>
  <c r="BO30" i="2" s="1"/>
  <c r="BN31" i="2"/>
  <c r="BN32" i="2"/>
  <c r="BN33" i="2"/>
  <c r="BN34" i="2"/>
  <c r="BN35" i="2"/>
  <c r="BN36" i="2"/>
  <c r="BO36" i="2" s="1"/>
  <c r="BN37" i="2"/>
  <c r="BN38" i="2"/>
  <c r="BN39" i="2"/>
  <c r="BN40" i="2"/>
  <c r="BO40" i="2" s="1"/>
  <c r="BN41" i="2"/>
  <c r="BO41" i="2" s="1"/>
  <c r="BN42" i="2"/>
  <c r="BN43" i="2"/>
  <c r="BN44" i="2"/>
  <c r="BN45" i="2"/>
  <c r="BN46" i="2"/>
  <c r="BO46" i="2" s="1"/>
  <c r="BN47" i="2"/>
  <c r="BN48" i="2"/>
  <c r="BO48" i="2" s="1"/>
  <c r="BN49" i="2"/>
  <c r="BN50" i="2"/>
  <c r="BN51" i="2"/>
  <c r="BO51" i="2" s="1"/>
  <c r="BN52" i="2"/>
  <c r="BO52" i="2" s="1"/>
  <c r="BN53" i="2"/>
  <c r="BN54" i="2"/>
  <c r="BO54" i="2" s="1"/>
  <c r="BN55" i="2"/>
  <c r="BN56" i="2"/>
  <c r="BN57" i="2"/>
  <c r="BN58" i="2"/>
  <c r="BN59" i="2"/>
  <c r="BO59" i="2" s="1"/>
  <c r="BN60" i="2"/>
  <c r="BN61" i="2"/>
  <c r="BN62" i="2"/>
  <c r="BO62" i="2" s="1"/>
  <c r="BN63" i="2"/>
  <c r="BN64" i="2"/>
  <c r="BS6" i="2"/>
  <c r="BS7" i="2"/>
  <c r="BS8" i="2"/>
  <c r="BT8" i="2" s="1"/>
  <c r="BS9" i="2"/>
  <c r="BT9" i="2" s="1"/>
  <c r="BS10" i="2"/>
  <c r="BS11" i="2"/>
  <c r="BT11" i="2" s="1"/>
  <c r="BS12" i="2"/>
  <c r="BS13" i="2"/>
  <c r="BS14" i="2"/>
  <c r="BS15" i="2"/>
  <c r="BS16" i="2"/>
  <c r="BS17" i="2"/>
  <c r="BT17" i="2" s="1"/>
  <c r="BS18" i="2"/>
  <c r="BT18" i="2" s="1"/>
  <c r="BS19" i="2"/>
  <c r="BT19" i="2" s="1"/>
  <c r="BS20" i="2"/>
  <c r="BS21" i="2"/>
  <c r="BT21" i="2" s="1"/>
  <c r="BS22" i="2"/>
  <c r="BS23" i="2"/>
  <c r="BS24" i="2"/>
  <c r="BT24" i="2" s="1"/>
  <c r="BS25" i="2"/>
  <c r="BS26" i="2"/>
  <c r="BS27" i="2"/>
  <c r="BT27" i="2" s="1"/>
  <c r="BS28" i="2"/>
  <c r="BS29" i="2"/>
  <c r="BT29" i="2" s="1"/>
  <c r="BS30" i="2"/>
  <c r="BS31" i="2"/>
  <c r="BT31" i="2" s="1"/>
  <c r="BS32" i="2"/>
  <c r="BT32" i="2" s="1"/>
  <c r="BS33" i="2"/>
  <c r="BS34" i="2"/>
  <c r="BS35" i="2"/>
  <c r="BT35" i="2" s="1"/>
  <c r="BS36" i="2"/>
  <c r="BS37" i="2"/>
  <c r="BS38" i="2"/>
  <c r="BS39" i="2"/>
  <c r="BS40" i="2"/>
  <c r="BT40" i="2" s="1"/>
  <c r="BS41" i="2"/>
  <c r="BT41" i="2" s="1"/>
  <c r="BS42" i="2"/>
  <c r="BT42" i="2" s="1"/>
  <c r="BS43" i="2"/>
  <c r="BT43" i="2" s="1"/>
  <c r="BS44" i="2"/>
  <c r="BS45" i="2"/>
  <c r="BT45" i="2" s="1"/>
  <c r="BS46" i="2"/>
  <c r="BS47" i="2"/>
  <c r="BS48" i="2"/>
  <c r="BS49" i="2"/>
  <c r="BS50" i="2"/>
  <c r="BS51" i="2"/>
  <c r="BT51" i="2" s="1"/>
  <c r="BS52" i="2"/>
  <c r="BT52" i="2" s="1"/>
  <c r="BS53" i="2"/>
  <c r="BS54" i="2"/>
  <c r="BS55" i="2"/>
  <c r="BS56" i="2"/>
  <c r="BS57" i="2"/>
  <c r="BS58" i="2"/>
  <c r="BS59" i="2"/>
  <c r="BT59" i="2" s="1"/>
  <c r="BX6" i="2"/>
  <c r="BX7" i="2"/>
  <c r="BX8" i="2"/>
  <c r="BX9" i="2"/>
  <c r="BX10" i="2"/>
  <c r="BY10" i="2" s="1"/>
  <c r="BX11" i="2"/>
  <c r="BX12" i="2"/>
  <c r="BX13" i="2"/>
  <c r="BY13" i="2" s="1"/>
  <c r="BX14" i="2"/>
  <c r="BX15" i="2"/>
  <c r="BX16" i="2"/>
  <c r="BX17" i="2"/>
  <c r="BY17" i="2" s="1"/>
  <c r="BX18" i="2"/>
  <c r="BX19" i="2"/>
  <c r="BX20" i="2"/>
  <c r="BX21" i="2"/>
  <c r="BY21" i="2" s="1"/>
  <c r="BX22" i="2"/>
  <c r="BX23" i="2"/>
  <c r="BX24" i="2"/>
  <c r="BX25" i="2"/>
  <c r="BX26" i="2"/>
  <c r="BX27" i="2"/>
  <c r="BX28" i="2"/>
  <c r="BX29" i="2"/>
  <c r="BY29" i="2" s="1"/>
  <c r="BX30" i="2"/>
  <c r="BX31" i="2"/>
  <c r="BX32" i="2"/>
  <c r="BX33" i="2"/>
  <c r="BX34" i="2"/>
  <c r="BX35" i="2"/>
  <c r="BX36" i="2"/>
  <c r="BY36" i="2" s="1"/>
  <c r="BX37" i="2"/>
  <c r="BY37" i="2" s="1"/>
  <c r="BX38" i="2"/>
  <c r="BX39" i="2"/>
  <c r="BX40" i="2"/>
  <c r="BX41" i="2"/>
  <c r="BY41" i="2" s="1"/>
  <c r="BX42" i="2"/>
  <c r="BY42" i="2" s="1"/>
  <c r="BX43" i="2"/>
  <c r="BX44" i="2"/>
  <c r="BY44" i="2" s="1"/>
  <c r="BX45" i="2"/>
  <c r="BY45" i="2" s="1"/>
  <c r="BX46" i="2"/>
  <c r="BY46" i="2" s="1"/>
  <c r="BX47" i="2"/>
  <c r="BX48" i="2"/>
  <c r="BY48" i="2" s="1"/>
  <c r="BX49" i="2"/>
  <c r="BX50" i="2"/>
  <c r="BY50" i="2" s="1"/>
  <c r="BX51" i="2"/>
  <c r="BX52" i="2"/>
  <c r="BX53" i="2"/>
  <c r="BY53" i="2" s="1"/>
  <c r="BX54" i="2"/>
  <c r="CC6" i="2"/>
  <c r="CD6" i="2" s="1"/>
  <c r="CC7" i="2"/>
  <c r="CC8" i="2"/>
  <c r="CC9" i="2"/>
  <c r="CD9" i="2" s="1"/>
  <c r="CC10" i="2"/>
  <c r="CC11" i="2"/>
  <c r="CC12" i="2"/>
  <c r="CD12" i="2" s="1"/>
  <c r="CC13" i="2"/>
  <c r="CC14" i="2"/>
  <c r="CD14" i="2" s="1"/>
  <c r="CC15" i="2"/>
  <c r="CC16" i="2"/>
  <c r="CC17" i="2"/>
  <c r="CD17" i="2" s="1"/>
  <c r="CC18" i="2"/>
  <c r="CC19" i="2"/>
  <c r="CC20" i="2"/>
  <c r="CD20" i="2" s="1"/>
  <c r="CC21" i="2"/>
  <c r="CC22" i="2"/>
  <c r="CC23" i="2"/>
  <c r="CC24" i="2"/>
  <c r="CC25" i="2"/>
  <c r="CD25" i="2" s="1"/>
  <c r="CC26" i="2"/>
  <c r="CC27" i="2"/>
  <c r="CD27" i="2" s="1"/>
  <c r="CC28" i="2"/>
  <c r="CC29" i="2"/>
  <c r="CD29" i="2" s="1"/>
  <c r="CC30" i="2"/>
  <c r="CC31" i="2"/>
  <c r="CC32" i="2"/>
  <c r="CD32" i="2" s="1"/>
  <c r="CC33" i="2"/>
  <c r="CD33" i="2" s="1"/>
  <c r="CC34" i="2"/>
  <c r="CC35" i="2"/>
  <c r="CD35" i="2" s="1"/>
  <c r="CC36" i="2"/>
  <c r="CD36" i="2" s="1"/>
  <c r="CC37" i="2"/>
  <c r="CC38" i="2"/>
  <c r="CC39" i="2"/>
  <c r="CC40" i="2"/>
  <c r="CC41" i="2"/>
  <c r="CD41" i="2" s="1"/>
  <c r="CC42" i="2"/>
  <c r="CC43" i="2"/>
  <c r="CD43" i="2" s="1"/>
  <c r="CC44" i="2"/>
  <c r="CD44" i="2" s="1"/>
  <c r="CC45" i="2"/>
  <c r="CC46" i="2"/>
  <c r="CC47" i="2"/>
  <c r="CC48" i="2"/>
  <c r="CC49" i="2"/>
  <c r="CH6" i="2"/>
  <c r="CH7" i="2"/>
  <c r="CI7" i="2" s="1"/>
  <c r="CH8" i="2"/>
  <c r="CI8" i="2" s="1"/>
  <c r="CH9" i="2"/>
  <c r="CH10" i="2"/>
  <c r="CH11" i="2"/>
  <c r="CH12" i="2"/>
  <c r="CH13" i="2"/>
  <c r="CI13" i="2" s="1"/>
  <c r="CH14" i="2"/>
  <c r="CH15" i="2"/>
  <c r="CH16" i="2"/>
  <c r="CH17" i="2"/>
  <c r="CH18" i="2"/>
  <c r="CH19" i="2"/>
  <c r="CH20" i="2"/>
  <c r="CI20" i="2" s="1"/>
  <c r="CH21" i="2"/>
  <c r="CH22" i="2"/>
  <c r="CI22" i="2" s="1"/>
  <c r="CH23" i="2"/>
  <c r="CH24" i="2"/>
  <c r="CI24" i="2" s="1"/>
  <c r="CH25" i="2"/>
  <c r="CH26" i="2"/>
  <c r="CH27" i="2"/>
  <c r="CH28" i="2"/>
  <c r="CH29" i="2"/>
  <c r="CI29" i="2" s="1"/>
  <c r="CH30" i="2"/>
  <c r="CH31" i="2"/>
  <c r="CH32" i="2"/>
  <c r="CI32" i="2" s="1"/>
  <c r="CH33" i="2"/>
  <c r="CH34" i="2"/>
  <c r="CH35" i="2"/>
  <c r="CH36" i="2"/>
  <c r="CI36" i="2" s="1"/>
  <c r="CH37" i="2"/>
  <c r="CH38" i="2"/>
  <c r="CI38" i="2" s="1"/>
  <c r="CH39" i="2"/>
  <c r="CI39" i="2" s="1"/>
  <c r="CH40" i="2"/>
  <c r="CI40" i="2" s="1"/>
  <c r="CH41" i="2"/>
  <c r="CH42" i="2"/>
  <c r="CH43" i="2"/>
  <c r="CH44" i="2"/>
  <c r="CI44" i="2" s="1"/>
  <c r="CM6" i="2"/>
  <c r="CM7" i="2"/>
  <c r="CM8" i="2"/>
  <c r="CM9" i="2"/>
  <c r="CN9" i="2" s="1"/>
  <c r="CM10" i="2"/>
  <c r="CM11" i="2"/>
  <c r="CM12" i="2"/>
  <c r="CM13" i="2"/>
  <c r="CM14" i="2"/>
  <c r="CN14" i="2" s="1"/>
  <c r="CM15" i="2"/>
  <c r="CM16" i="2"/>
  <c r="CN16" i="2" s="1"/>
  <c r="CM17" i="2"/>
  <c r="CN17" i="2" s="1"/>
  <c r="CM18" i="2"/>
  <c r="CM19" i="2"/>
  <c r="CM20" i="2"/>
  <c r="CM21" i="2"/>
  <c r="CN21" i="2" s="1"/>
  <c r="CM22" i="2"/>
  <c r="CM23" i="2"/>
  <c r="CM24" i="2"/>
  <c r="CM25" i="2"/>
  <c r="CN25" i="2" s="1"/>
  <c r="CM26" i="2"/>
  <c r="CN26" i="2" s="1"/>
  <c r="CM27" i="2"/>
  <c r="CM28" i="2"/>
  <c r="CN28" i="2" s="1"/>
  <c r="CM29" i="2"/>
  <c r="CM30" i="2"/>
  <c r="CN30" i="2" s="1"/>
  <c r="CM31" i="2"/>
  <c r="CN31" i="2" s="1"/>
  <c r="CM32" i="2"/>
  <c r="CM33" i="2"/>
  <c r="CN33" i="2" s="1"/>
  <c r="CM34" i="2"/>
  <c r="CN34" i="2" s="1"/>
  <c r="CM35" i="2"/>
  <c r="CM36" i="2"/>
  <c r="CN36" i="2" s="1"/>
  <c r="CM37" i="2"/>
  <c r="CM38" i="2"/>
  <c r="CN38" i="2" s="1"/>
  <c r="CM39" i="2"/>
  <c r="CR6" i="2"/>
  <c r="CS6" i="2" s="1"/>
  <c r="CR7" i="2"/>
  <c r="CS7" i="2" s="1"/>
  <c r="CR8" i="2"/>
  <c r="CS8" i="2" s="1"/>
  <c r="CR9" i="2"/>
  <c r="CR10" i="2"/>
  <c r="CR11" i="2"/>
  <c r="CS11" i="2" s="1"/>
  <c r="CR12" i="2"/>
  <c r="CS12" i="2" s="1"/>
  <c r="CR13" i="2"/>
  <c r="CR14" i="2"/>
  <c r="CS14" i="2" s="1"/>
  <c r="CR15" i="2"/>
  <c r="CS15" i="2" s="1"/>
  <c r="CR16" i="2"/>
  <c r="CS16" i="2" s="1"/>
  <c r="CR17" i="2"/>
  <c r="CR18" i="2"/>
  <c r="CR19" i="2"/>
  <c r="CS19" i="2" s="1"/>
  <c r="CR20" i="2"/>
  <c r="CR21" i="2"/>
  <c r="CR22" i="2"/>
  <c r="CR23" i="2"/>
  <c r="CR24" i="2"/>
  <c r="CR25" i="2"/>
  <c r="CS25" i="2" s="1"/>
  <c r="CR26" i="2"/>
  <c r="CS26" i="2" s="1"/>
  <c r="CR27" i="2"/>
  <c r="CS27" i="2" s="1"/>
  <c r="CR28" i="2"/>
  <c r="CS28" i="2" s="1"/>
  <c r="CR29" i="2"/>
  <c r="CR30" i="2"/>
  <c r="CR31" i="2"/>
  <c r="CS31" i="2" s="1"/>
  <c r="CR32" i="2"/>
  <c r="CS32" i="2" s="1"/>
  <c r="CR33" i="2"/>
  <c r="CR34" i="2"/>
  <c r="CW6" i="2"/>
  <c r="CW7" i="2"/>
  <c r="CW8" i="2"/>
  <c r="CW9" i="2"/>
  <c r="CX9" i="2" s="1"/>
  <c r="CW10" i="2"/>
  <c r="CX10" i="2" s="1"/>
  <c r="CW11" i="2"/>
  <c r="CW12" i="2"/>
  <c r="CX12" i="2" s="1"/>
  <c r="CW13" i="2"/>
  <c r="CW14" i="2"/>
  <c r="CW15" i="2"/>
  <c r="CW16" i="2"/>
  <c r="CW17" i="2"/>
  <c r="CX17" i="2" s="1"/>
  <c r="CW18" i="2"/>
  <c r="CW19" i="2"/>
  <c r="CX19" i="2" s="1"/>
  <c r="CW20" i="2"/>
  <c r="CW21" i="2"/>
  <c r="CX21" i="2" s="1"/>
  <c r="CW22" i="2"/>
  <c r="CW23" i="2"/>
  <c r="CX23" i="2" s="1"/>
  <c r="CW24" i="2"/>
  <c r="CX24" i="2" s="1"/>
  <c r="CW25" i="2"/>
  <c r="CW26" i="2"/>
  <c r="CX26" i="2" s="1"/>
  <c r="CW27" i="2"/>
  <c r="CW28" i="2"/>
  <c r="CW29" i="2"/>
  <c r="CX29" i="2" s="1"/>
  <c r="DB6" i="2"/>
  <c r="DB7" i="2"/>
  <c r="DC7" i="2" s="1"/>
  <c r="DB8" i="2"/>
  <c r="DB9" i="2"/>
  <c r="DB10" i="2"/>
  <c r="DC10" i="2" s="1"/>
  <c r="DB11" i="2"/>
  <c r="DB12" i="2"/>
  <c r="DB13" i="2"/>
  <c r="DB14" i="2"/>
  <c r="DB15" i="2"/>
  <c r="DC15" i="2" s="1"/>
  <c r="DB16" i="2"/>
  <c r="DB17" i="2"/>
  <c r="DB18" i="2"/>
  <c r="DC18" i="2" s="1"/>
  <c r="DB19" i="2"/>
  <c r="DC19" i="2" s="1"/>
  <c r="DB20" i="2"/>
  <c r="DC20" i="2" s="1"/>
  <c r="DB21" i="2"/>
  <c r="DB22" i="2"/>
  <c r="DB23" i="2"/>
  <c r="DC23" i="2" s="1"/>
  <c r="DB24" i="2"/>
  <c r="DG6" i="2"/>
  <c r="DG7" i="2"/>
  <c r="DH7" i="2" s="1"/>
  <c r="DG8" i="2"/>
  <c r="DH8" i="2" s="1"/>
  <c r="DG9" i="2"/>
  <c r="DH9" i="2" s="1"/>
  <c r="DG10" i="2"/>
  <c r="DG11" i="2"/>
  <c r="DG12" i="2"/>
  <c r="DG13" i="2"/>
  <c r="DG14" i="2"/>
  <c r="DG15" i="2"/>
  <c r="DH15" i="2" s="1"/>
  <c r="DG16" i="2"/>
  <c r="DG17" i="2"/>
  <c r="DG18" i="2"/>
  <c r="DG19" i="2"/>
  <c r="DL6" i="2"/>
  <c r="DM6" i="2" s="1"/>
  <c r="DL7" i="2"/>
  <c r="DL8" i="2"/>
  <c r="DL9" i="2"/>
  <c r="DM9" i="2" s="1"/>
  <c r="DL10" i="2"/>
  <c r="DL11" i="2"/>
  <c r="DL12" i="2"/>
  <c r="DM12" i="2" s="1"/>
  <c r="DL13" i="2"/>
  <c r="DL14" i="2"/>
  <c r="DM14" i="2" s="1"/>
  <c r="DQ6" i="2"/>
  <c r="DQ7" i="2"/>
  <c r="DQ8" i="2"/>
  <c r="DR8" i="2" s="1"/>
  <c r="DQ9" i="2"/>
  <c r="DQ5" i="2"/>
  <c r="DL5" i="2"/>
  <c r="DG5" i="2"/>
  <c r="DB5" i="2"/>
  <c r="CW5" i="2"/>
  <c r="CR5" i="2"/>
  <c r="CS5" i="2" s="1"/>
  <c r="CM5" i="2"/>
  <c r="CN5" i="2" s="1"/>
  <c r="CH5" i="2"/>
  <c r="CC5" i="2"/>
  <c r="CD5" i="2" s="1"/>
  <c r="BX5" i="2"/>
  <c r="BS5" i="2"/>
  <c r="BN5" i="2"/>
  <c r="BO5" i="2" s="1"/>
  <c r="BI5" i="2"/>
  <c r="BJ5" i="2" s="1"/>
  <c r="BD5" i="2"/>
  <c r="BE5" i="2" s="1"/>
  <c r="AY5" i="2"/>
  <c r="AZ5" i="2" s="1"/>
  <c r="AT5" i="2"/>
  <c r="AO5" i="2"/>
  <c r="AN6" i="2"/>
  <c r="AO6" i="2" s="1"/>
  <c r="AP6" i="2" s="1"/>
  <c r="AN7" i="2"/>
  <c r="AO7" i="2" s="1"/>
  <c r="AP7" i="2" s="1"/>
  <c r="AN8" i="2"/>
  <c r="AO8" i="2" s="1"/>
  <c r="AP8" i="2" s="1"/>
  <c r="AN9" i="2"/>
  <c r="AO9" i="2" s="1"/>
  <c r="AP9" i="2" s="1"/>
  <c r="AN10" i="2"/>
  <c r="AO10" i="2" s="1"/>
  <c r="AP10" i="2" s="1"/>
  <c r="AN11" i="2"/>
  <c r="AO11" i="2" s="1"/>
  <c r="AP11" i="2" s="1"/>
  <c r="AN12" i="2"/>
  <c r="AO12" i="2" s="1"/>
  <c r="AP12" i="2" s="1"/>
  <c r="AN13" i="2"/>
  <c r="AO13" i="2" s="1"/>
  <c r="AP13" i="2" s="1"/>
  <c r="AN14" i="2"/>
  <c r="AO14" i="2" s="1"/>
  <c r="AP14" i="2" s="1"/>
  <c r="AN15" i="2"/>
  <c r="AO15" i="2" s="1"/>
  <c r="AP15" i="2" s="1"/>
  <c r="AN16" i="2"/>
  <c r="AO16" i="2" s="1"/>
  <c r="AP16" i="2" s="1"/>
  <c r="AN17" i="2"/>
  <c r="AO17" i="2" s="1"/>
  <c r="AP17" i="2" s="1"/>
  <c r="AN18" i="2"/>
  <c r="AO18" i="2" s="1"/>
  <c r="AP18" i="2" s="1"/>
  <c r="AN19" i="2"/>
  <c r="AO19" i="2" s="1"/>
  <c r="AP19" i="2" s="1"/>
  <c r="AN20" i="2"/>
  <c r="AO20" i="2" s="1"/>
  <c r="AP20" i="2" s="1"/>
  <c r="AN21" i="2"/>
  <c r="AO21" i="2" s="1"/>
  <c r="AP21" i="2" s="1"/>
  <c r="AN22" i="2"/>
  <c r="AO22" i="2" s="1"/>
  <c r="AP22" i="2" s="1"/>
  <c r="AN23" i="2"/>
  <c r="AO23" i="2" s="1"/>
  <c r="AP23" i="2" s="1"/>
  <c r="AN24" i="2"/>
  <c r="AO24" i="2" s="1"/>
  <c r="AP24" i="2" s="1"/>
  <c r="AN25" i="2"/>
  <c r="AO25" i="2" s="1"/>
  <c r="AP25" i="2" s="1"/>
  <c r="AN26" i="2"/>
  <c r="AO26" i="2" s="1"/>
  <c r="AP26" i="2" s="1"/>
  <c r="AN27" i="2"/>
  <c r="AO27" i="2" s="1"/>
  <c r="AP27" i="2" s="1"/>
  <c r="AN28" i="2"/>
  <c r="AO28" i="2" s="1"/>
  <c r="AP28" i="2" s="1"/>
  <c r="AN29" i="2"/>
  <c r="AO29" i="2" s="1"/>
  <c r="AP29" i="2" s="1"/>
  <c r="AN30" i="2"/>
  <c r="AO30" i="2" s="1"/>
  <c r="AP30" i="2" s="1"/>
  <c r="AN31" i="2"/>
  <c r="AO31" i="2" s="1"/>
  <c r="AP31" i="2" s="1"/>
  <c r="AN32" i="2"/>
  <c r="AO32" i="2" s="1"/>
  <c r="AP32" i="2" s="1"/>
  <c r="AN33" i="2"/>
  <c r="AO33" i="2" s="1"/>
  <c r="AP33" i="2" s="1"/>
  <c r="AN34" i="2"/>
  <c r="AO34" i="2" s="1"/>
  <c r="AP34" i="2" s="1"/>
  <c r="AN35" i="2"/>
  <c r="AO35" i="2" s="1"/>
  <c r="AP35" i="2" s="1"/>
  <c r="AN36" i="2"/>
  <c r="AO36" i="2" s="1"/>
  <c r="AP36" i="2" s="1"/>
  <c r="AN37" i="2"/>
  <c r="AO37" i="2" s="1"/>
  <c r="AP37" i="2" s="1"/>
  <c r="AN38" i="2"/>
  <c r="AO38" i="2" s="1"/>
  <c r="AP38" i="2" s="1"/>
  <c r="AN39" i="2"/>
  <c r="AO39" i="2" s="1"/>
  <c r="AP39" i="2" s="1"/>
  <c r="AN40" i="2"/>
  <c r="AO40" i="2" s="1"/>
  <c r="AP40" i="2" s="1"/>
  <c r="AN41" i="2"/>
  <c r="AO41" i="2" s="1"/>
  <c r="AP41" i="2" s="1"/>
  <c r="AN42" i="2"/>
  <c r="AO42" i="2" s="1"/>
  <c r="AP42" i="2" s="1"/>
  <c r="AN43" i="2"/>
  <c r="AO43" i="2" s="1"/>
  <c r="AP43" i="2" s="1"/>
  <c r="AN44" i="2"/>
  <c r="AO44" i="2" s="1"/>
  <c r="AP44" i="2" s="1"/>
  <c r="AN45" i="2"/>
  <c r="AO45" i="2" s="1"/>
  <c r="AP45" i="2" s="1"/>
  <c r="AN46" i="2"/>
  <c r="AO46" i="2" s="1"/>
  <c r="AP46" i="2" s="1"/>
  <c r="AN47" i="2"/>
  <c r="AO47" i="2" s="1"/>
  <c r="AP47" i="2" s="1"/>
  <c r="AN48" i="2"/>
  <c r="AO48" i="2" s="1"/>
  <c r="AP48" i="2" s="1"/>
  <c r="AN49" i="2"/>
  <c r="AO49" i="2" s="1"/>
  <c r="AP49" i="2" s="1"/>
  <c r="AN50" i="2"/>
  <c r="AO50" i="2" s="1"/>
  <c r="AP50" i="2" s="1"/>
  <c r="AN51" i="2"/>
  <c r="AO51" i="2" s="1"/>
  <c r="AP51" i="2" s="1"/>
  <c r="AN52" i="2"/>
  <c r="AO52" i="2" s="1"/>
  <c r="AP52" i="2" s="1"/>
  <c r="AN53" i="2"/>
  <c r="AO53" i="2" s="1"/>
  <c r="AP53" i="2" s="1"/>
  <c r="AN54" i="2"/>
  <c r="AO54" i="2" s="1"/>
  <c r="AP54" i="2" s="1"/>
  <c r="AN55" i="2"/>
  <c r="AO55" i="2" s="1"/>
  <c r="AP55" i="2" s="1"/>
  <c r="AN56" i="2"/>
  <c r="AO56" i="2" s="1"/>
  <c r="AP56" i="2" s="1"/>
  <c r="AN57" i="2"/>
  <c r="AO57" i="2" s="1"/>
  <c r="AP57" i="2" s="1"/>
  <c r="AN58" i="2"/>
  <c r="AO58" i="2" s="1"/>
  <c r="AP58" i="2" s="1"/>
  <c r="AN59" i="2"/>
  <c r="AO59" i="2" s="1"/>
  <c r="AP59" i="2" s="1"/>
  <c r="AN60" i="2"/>
  <c r="AO60" i="2" s="1"/>
  <c r="AP60" i="2" s="1"/>
  <c r="AN61" i="2"/>
  <c r="AO61" i="2" s="1"/>
  <c r="AP61" i="2" s="1"/>
  <c r="AN62" i="2"/>
  <c r="AO62" i="2" s="1"/>
  <c r="AP62" i="2" s="1"/>
  <c r="AN63" i="2"/>
  <c r="AO63" i="2" s="1"/>
  <c r="AP63" i="2" s="1"/>
  <c r="AN64" i="2"/>
  <c r="AO64" i="2" s="1"/>
  <c r="AP64" i="2" s="1"/>
  <c r="AN65" i="2"/>
  <c r="AO65" i="2" s="1"/>
  <c r="AP65" i="2" s="1"/>
  <c r="AN66" i="2"/>
  <c r="AO66" i="2" s="1"/>
  <c r="AP66" i="2" s="1"/>
  <c r="AN67" i="2"/>
  <c r="AO67" i="2" s="1"/>
  <c r="AP67" i="2" s="1"/>
  <c r="AN68" i="2"/>
  <c r="AO68" i="2" s="1"/>
  <c r="AP68" i="2" s="1"/>
  <c r="AN69" i="2"/>
  <c r="AO69" i="2" s="1"/>
  <c r="AP69" i="2" s="1"/>
  <c r="AN70" i="2"/>
  <c r="AO70" i="2" s="1"/>
  <c r="AP70" i="2" s="1"/>
  <c r="AN71" i="2"/>
  <c r="AO71" i="2" s="1"/>
  <c r="AP71" i="2" s="1"/>
  <c r="AN72" i="2"/>
  <c r="AO72" i="2" s="1"/>
  <c r="AP72" i="2" s="1"/>
  <c r="AN73" i="2"/>
  <c r="AO73" i="2" s="1"/>
  <c r="AP73" i="2" s="1"/>
  <c r="AN74" i="2"/>
  <c r="AO74" i="2" s="1"/>
  <c r="AP74" i="2" s="1"/>
  <c r="AN75" i="2"/>
  <c r="AO75" i="2" s="1"/>
  <c r="AP75" i="2" s="1"/>
  <c r="AN76" i="2"/>
  <c r="AO76" i="2" s="1"/>
  <c r="AP76" i="2" s="1"/>
  <c r="AN77" i="2"/>
  <c r="AO77" i="2" s="1"/>
  <c r="AP77" i="2" s="1"/>
  <c r="AN78" i="2"/>
  <c r="AO78" i="2" s="1"/>
  <c r="AP78" i="2" s="1"/>
  <c r="AN79" i="2"/>
  <c r="AO79" i="2" s="1"/>
  <c r="AP79" i="2" s="1"/>
  <c r="AN80" i="2"/>
  <c r="AO80" i="2" s="1"/>
  <c r="AP80" i="2" s="1"/>
  <c r="AN81" i="2"/>
  <c r="AO81" i="2" s="1"/>
  <c r="AP81" i="2" s="1"/>
  <c r="AN82" i="2"/>
  <c r="AO82" i="2" s="1"/>
  <c r="AP82" i="2" s="1"/>
  <c r="AN83" i="2"/>
  <c r="AO83" i="2" s="1"/>
  <c r="AP83" i="2" s="1"/>
  <c r="AN84" i="2"/>
  <c r="AO84" i="2" s="1"/>
  <c r="AP84" i="2" s="1"/>
  <c r="AN85" i="2"/>
  <c r="AO85" i="2" s="1"/>
  <c r="AP85" i="2" s="1"/>
  <c r="AN86" i="2"/>
  <c r="AO86" i="2" s="1"/>
  <c r="AP86" i="2" s="1"/>
  <c r="AN87" i="2"/>
  <c r="AO87" i="2" s="1"/>
  <c r="AP87" i="2" s="1"/>
  <c r="AN88" i="2"/>
  <c r="AO88" i="2" s="1"/>
  <c r="AP88" i="2" s="1"/>
  <c r="AN89" i="2"/>
  <c r="AO89" i="2" s="1"/>
  <c r="AP89" i="2" s="1"/>
  <c r="AP90" i="2"/>
  <c r="AP91" i="2"/>
  <c r="AP92" i="2"/>
  <c r="AP93" i="2"/>
  <c r="AP94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U6" i="2"/>
  <c r="AU8" i="2"/>
  <c r="AU10" i="2"/>
  <c r="AU14" i="2"/>
  <c r="AU15" i="2"/>
  <c r="AU18" i="2"/>
  <c r="AU19" i="2"/>
  <c r="AU21" i="2"/>
  <c r="AU22" i="2"/>
  <c r="AU25" i="2"/>
  <c r="AU26" i="2"/>
  <c r="AU27" i="2"/>
  <c r="AU29" i="2"/>
  <c r="AU30" i="2"/>
  <c r="AU32" i="2"/>
  <c r="AU35" i="2"/>
  <c r="AU37" i="2"/>
  <c r="AU38" i="2"/>
  <c r="AU40" i="2"/>
  <c r="AU42" i="2"/>
  <c r="AU43" i="2"/>
  <c r="AU46" i="2"/>
  <c r="AU48" i="2"/>
  <c r="AU49" i="2"/>
  <c r="AU50" i="2"/>
  <c r="AU53" i="2"/>
  <c r="AU54" i="2"/>
  <c r="AU56" i="2"/>
  <c r="AU61" i="2"/>
  <c r="AU62" i="2"/>
  <c r="AU64" i="2"/>
  <c r="AU65" i="2"/>
  <c r="AU66" i="2"/>
  <c r="AU67" i="2"/>
  <c r="AU70" i="2"/>
  <c r="AU72" i="2"/>
  <c r="AU74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Z6" i="2"/>
  <c r="AZ11" i="2"/>
  <c r="AZ12" i="2"/>
  <c r="AZ14" i="2"/>
  <c r="AZ16" i="2"/>
  <c r="AZ17" i="2"/>
  <c r="AZ19" i="2"/>
  <c r="AZ20" i="2"/>
  <c r="AZ24" i="2"/>
  <c r="AZ25" i="2"/>
  <c r="AZ26" i="2"/>
  <c r="AZ27" i="2"/>
  <c r="AZ28" i="2"/>
  <c r="AZ29" i="2"/>
  <c r="AZ30" i="2"/>
  <c r="AZ35" i="2"/>
  <c r="AZ36" i="2"/>
  <c r="AZ38" i="2"/>
  <c r="AZ40" i="2"/>
  <c r="AZ41" i="2"/>
  <c r="AZ43" i="2"/>
  <c r="AZ46" i="2"/>
  <c r="AZ48" i="2"/>
  <c r="AZ49" i="2"/>
  <c r="AZ51" i="2"/>
  <c r="AZ52" i="2"/>
  <c r="AZ54" i="2"/>
  <c r="AZ58" i="2"/>
  <c r="AZ59" i="2"/>
  <c r="AZ60" i="2"/>
  <c r="AZ62" i="2"/>
  <c r="AZ64" i="2"/>
  <c r="AZ65" i="2"/>
  <c r="AZ68" i="2"/>
  <c r="AZ70" i="2"/>
  <c r="AZ72" i="2"/>
  <c r="AZ73" i="2"/>
  <c r="AZ75" i="2"/>
  <c r="AZ76" i="2"/>
  <c r="AZ78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E6" i="2"/>
  <c r="BE10" i="2"/>
  <c r="BE12" i="2"/>
  <c r="BE14" i="2"/>
  <c r="BE22" i="2"/>
  <c r="BE23" i="2"/>
  <c r="BE25" i="2"/>
  <c r="BE26" i="2"/>
  <c r="BE28" i="2"/>
  <c r="BE33" i="2"/>
  <c r="BE34" i="2"/>
  <c r="BE36" i="2"/>
  <c r="BE38" i="2"/>
  <c r="BE41" i="2"/>
  <c r="BE44" i="2"/>
  <c r="BE49" i="2"/>
  <c r="BE50" i="2"/>
  <c r="BE52" i="2"/>
  <c r="BE54" i="2"/>
  <c r="BE56" i="2"/>
  <c r="BE57" i="2"/>
  <c r="BE58" i="2"/>
  <c r="BE60" i="2"/>
  <c r="BE62" i="2"/>
  <c r="BE65" i="2"/>
  <c r="BE66" i="2"/>
  <c r="BE68" i="2"/>
  <c r="BE69" i="2"/>
  <c r="BE70" i="2"/>
  <c r="BE71" i="2"/>
  <c r="BE73" i="2"/>
  <c r="BE74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J7" i="2"/>
  <c r="BJ8" i="2"/>
  <c r="BJ9" i="2"/>
  <c r="BJ10" i="2"/>
  <c r="BJ12" i="2"/>
  <c r="BJ13" i="2"/>
  <c r="BJ15" i="2"/>
  <c r="BJ17" i="2"/>
  <c r="BJ18" i="2"/>
  <c r="BJ20" i="2"/>
  <c r="BJ21" i="2"/>
  <c r="BJ24" i="2"/>
  <c r="BJ25" i="2"/>
  <c r="BJ26" i="2"/>
  <c r="BJ28" i="2"/>
  <c r="BJ29" i="2"/>
  <c r="BJ31" i="2"/>
  <c r="BJ36" i="2"/>
  <c r="BJ37" i="2"/>
  <c r="BJ39" i="2"/>
  <c r="BJ41" i="2"/>
  <c r="BJ42" i="2"/>
  <c r="BJ44" i="2"/>
  <c r="BJ47" i="2"/>
  <c r="BJ48" i="2"/>
  <c r="BJ49" i="2"/>
  <c r="BJ50" i="2"/>
  <c r="BJ51" i="2"/>
  <c r="BJ52" i="2"/>
  <c r="BJ53" i="2"/>
  <c r="BJ55" i="2"/>
  <c r="BJ57" i="2"/>
  <c r="BJ60" i="2"/>
  <c r="BJ61" i="2"/>
  <c r="BJ63" i="2"/>
  <c r="BJ65" i="2"/>
  <c r="BJ66" i="2"/>
  <c r="BJ68" i="2"/>
  <c r="BJ69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O7" i="2"/>
  <c r="BO10" i="2"/>
  <c r="BO11" i="2"/>
  <c r="BO12" i="2"/>
  <c r="BO13" i="2"/>
  <c r="BO15" i="2"/>
  <c r="BO17" i="2"/>
  <c r="BO18" i="2"/>
  <c r="BO19" i="2"/>
  <c r="BO21" i="2"/>
  <c r="BO23" i="2"/>
  <c r="BO24" i="2"/>
  <c r="BO25" i="2"/>
  <c r="BO26" i="2"/>
  <c r="BO29" i="2"/>
  <c r="BO31" i="2"/>
  <c r="BO32" i="2"/>
  <c r="BO33" i="2"/>
  <c r="BO34" i="2"/>
  <c r="BO35" i="2"/>
  <c r="BO37" i="2"/>
  <c r="BO38" i="2"/>
  <c r="BO39" i="2"/>
  <c r="BO42" i="2"/>
  <c r="BO43" i="2"/>
  <c r="BO44" i="2"/>
  <c r="BO45" i="2"/>
  <c r="BO47" i="2"/>
  <c r="BO49" i="2"/>
  <c r="BO50" i="2"/>
  <c r="BO53" i="2"/>
  <c r="BO55" i="2"/>
  <c r="BO56" i="2"/>
  <c r="BO57" i="2"/>
  <c r="BO58" i="2"/>
  <c r="BO60" i="2"/>
  <c r="BO61" i="2"/>
  <c r="BO63" i="2"/>
  <c r="BO64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T6" i="2"/>
  <c r="BT7" i="2"/>
  <c r="BT10" i="2"/>
  <c r="BT12" i="2"/>
  <c r="BT13" i="2"/>
  <c r="BT14" i="2"/>
  <c r="BT15" i="2"/>
  <c r="BT16" i="2"/>
  <c r="BT20" i="2"/>
  <c r="BT22" i="2"/>
  <c r="BT23" i="2"/>
  <c r="BT25" i="2"/>
  <c r="BT26" i="2"/>
  <c r="BT28" i="2"/>
  <c r="BT30" i="2"/>
  <c r="BT33" i="2"/>
  <c r="BT34" i="2"/>
  <c r="BT36" i="2"/>
  <c r="BT37" i="2"/>
  <c r="BT38" i="2"/>
  <c r="BT39" i="2"/>
  <c r="BT44" i="2"/>
  <c r="BT46" i="2"/>
  <c r="BT47" i="2"/>
  <c r="BT48" i="2"/>
  <c r="BT49" i="2"/>
  <c r="BT50" i="2"/>
  <c r="BT53" i="2"/>
  <c r="BT54" i="2"/>
  <c r="BT55" i="2"/>
  <c r="BT56" i="2"/>
  <c r="BT57" i="2"/>
  <c r="BT58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Y6" i="2"/>
  <c r="BY7" i="2"/>
  <c r="BY8" i="2"/>
  <c r="BY9" i="2"/>
  <c r="BY11" i="2"/>
  <c r="BY12" i="2"/>
  <c r="BY14" i="2"/>
  <c r="BY15" i="2"/>
  <c r="BY16" i="2"/>
  <c r="BY18" i="2"/>
  <c r="BY19" i="2"/>
  <c r="BY20" i="2"/>
  <c r="BY22" i="2"/>
  <c r="BY23" i="2"/>
  <c r="BY24" i="2"/>
  <c r="BY25" i="2"/>
  <c r="BY26" i="2"/>
  <c r="BY27" i="2"/>
  <c r="BY28" i="2"/>
  <c r="BY30" i="2"/>
  <c r="BY31" i="2"/>
  <c r="BY32" i="2"/>
  <c r="BY33" i="2"/>
  <c r="BY34" i="2"/>
  <c r="BY35" i="2"/>
  <c r="BY38" i="2"/>
  <c r="BY39" i="2"/>
  <c r="BY40" i="2"/>
  <c r="BY43" i="2"/>
  <c r="BY47" i="2"/>
  <c r="BY49" i="2"/>
  <c r="BY51" i="2"/>
  <c r="BY52" i="2"/>
  <c r="BY54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D7" i="2"/>
  <c r="CD8" i="2"/>
  <c r="CD10" i="2"/>
  <c r="CD11" i="2"/>
  <c r="CD13" i="2"/>
  <c r="CD15" i="2"/>
  <c r="CD16" i="2"/>
  <c r="CD18" i="2"/>
  <c r="CD19" i="2"/>
  <c r="CD21" i="2"/>
  <c r="CD22" i="2"/>
  <c r="CD23" i="2"/>
  <c r="CD24" i="2"/>
  <c r="CD26" i="2"/>
  <c r="CD28" i="2"/>
  <c r="CD30" i="2"/>
  <c r="CD31" i="2"/>
  <c r="CD34" i="2"/>
  <c r="CD37" i="2"/>
  <c r="CD38" i="2"/>
  <c r="CD39" i="2"/>
  <c r="CD40" i="2"/>
  <c r="CD42" i="2"/>
  <c r="CD45" i="2"/>
  <c r="CD46" i="2"/>
  <c r="CD47" i="2"/>
  <c r="CD48" i="2"/>
  <c r="CD49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I6" i="2"/>
  <c r="CI9" i="2"/>
  <c r="CI10" i="2"/>
  <c r="CI11" i="2"/>
  <c r="CI12" i="2"/>
  <c r="CI14" i="2"/>
  <c r="CI15" i="2"/>
  <c r="CI16" i="2"/>
  <c r="CI17" i="2"/>
  <c r="CI18" i="2"/>
  <c r="CI19" i="2"/>
  <c r="CI21" i="2"/>
  <c r="CI23" i="2"/>
  <c r="CI25" i="2"/>
  <c r="CI26" i="2"/>
  <c r="CI27" i="2"/>
  <c r="CI28" i="2"/>
  <c r="CI30" i="2"/>
  <c r="CI31" i="2"/>
  <c r="CI33" i="2"/>
  <c r="CI34" i="2"/>
  <c r="CI35" i="2"/>
  <c r="CI37" i="2"/>
  <c r="CI41" i="2"/>
  <c r="CI42" i="2"/>
  <c r="CI43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N6" i="2"/>
  <c r="CN7" i="2"/>
  <c r="CN8" i="2"/>
  <c r="CN10" i="2"/>
  <c r="CN11" i="2"/>
  <c r="CN12" i="2"/>
  <c r="CN13" i="2"/>
  <c r="CN15" i="2"/>
  <c r="CN18" i="2"/>
  <c r="CN19" i="2"/>
  <c r="CN20" i="2"/>
  <c r="CN22" i="2"/>
  <c r="CN23" i="2"/>
  <c r="CN24" i="2"/>
  <c r="CN27" i="2"/>
  <c r="CN29" i="2"/>
  <c r="CN32" i="2"/>
  <c r="CN35" i="2"/>
  <c r="CN37" i="2"/>
  <c r="CN39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S9" i="2"/>
  <c r="CS10" i="2"/>
  <c r="CS13" i="2"/>
  <c r="CS17" i="2"/>
  <c r="CS18" i="2"/>
  <c r="CS20" i="2"/>
  <c r="CS21" i="2"/>
  <c r="CS22" i="2"/>
  <c r="CS23" i="2"/>
  <c r="CS24" i="2"/>
  <c r="CS29" i="2"/>
  <c r="CS30" i="2"/>
  <c r="CS33" i="2"/>
  <c r="CS34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X6" i="2"/>
  <c r="CX7" i="2"/>
  <c r="CX8" i="2"/>
  <c r="CX11" i="2"/>
  <c r="CX13" i="2"/>
  <c r="CX14" i="2"/>
  <c r="CX15" i="2"/>
  <c r="CX16" i="2"/>
  <c r="CX18" i="2"/>
  <c r="CX20" i="2"/>
  <c r="CX22" i="2"/>
  <c r="CX25" i="2"/>
  <c r="CX27" i="2"/>
  <c r="CX28" i="2"/>
  <c r="DA6" i="2"/>
  <c r="DA7" i="2"/>
  <c r="DA8" i="2"/>
  <c r="DA9" i="2"/>
  <c r="DA10" i="2"/>
  <c r="DA11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C6" i="2"/>
  <c r="DC8" i="2"/>
  <c r="DC9" i="2"/>
  <c r="DC11" i="2"/>
  <c r="DC12" i="2"/>
  <c r="DC13" i="2"/>
  <c r="DC14" i="2"/>
  <c r="DC16" i="2"/>
  <c r="DC17" i="2"/>
  <c r="DC21" i="2"/>
  <c r="DC22" i="2"/>
  <c r="DC24" i="2"/>
  <c r="DF6" i="2"/>
  <c r="DF7" i="2"/>
  <c r="DF8" i="2"/>
  <c r="DF9" i="2"/>
  <c r="DF10" i="2"/>
  <c r="DF11" i="2"/>
  <c r="DF12" i="2"/>
  <c r="DF13" i="2"/>
  <c r="DF14" i="2"/>
  <c r="DF15" i="2"/>
  <c r="DF16" i="2"/>
  <c r="DF17" i="2"/>
  <c r="DF18" i="2"/>
  <c r="DF19" i="2"/>
  <c r="DH6" i="2"/>
  <c r="DH10" i="2"/>
  <c r="DH11" i="2"/>
  <c r="DH12" i="2"/>
  <c r="DH13" i="2"/>
  <c r="DH14" i="2"/>
  <c r="DH16" i="2"/>
  <c r="DH17" i="2"/>
  <c r="DH18" i="2"/>
  <c r="DH19" i="2"/>
  <c r="DK14" i="2"/>
  <c r="DK6" i="2"/>
  <c r="DK7" i="2"/>
  <c r="DK8" i="2"/>
  <c r="DK9" i="2"/>
  <c r="DK10" i="2"/>
  <c r="DK11" i="2"/>
  <c r="DK12" i="2"/>
  <c r="DK13" i="2"/>
  <c r="DM7" i="2"/>
  <c r="DM8" i="2"/>
  <c r="DM10" i="2"/>
  <c r="DM11" i="2"/>
  <c r="DM13" i="2"/>
  <c r="DR6" i="2"/>
  <c r="DR7" i="2"/>
  <c r="DR9" i="2"/>
  <c r="DP6" i="2"/>
  <c r="DP7" i="2"/>
  <c r="DP8" i="2"/>
  <c r="DP9" i="2"/>
  <c r="DR5" i="2"/>
  <c r="DP5" i="2"/>
  <c r="DM5" i="2"/>
  <c r="DK5" i="2"/>
  <c r="DH5" i="2"/>
  <c r="DF5" i="2"/>
  <c r="DC5" i="2"/>
  <c r="DA5" i="2"/>
  <c r="CX5" i="2"/>
  <c r="CV5" i="2"/>
  <c r="CQ5" i="2"/>
  <c r="CL5" i="2"/>
  <c r="CI5" i="2"/>
  <c r="CG5" i="2"/>
  <c r="CB5" i="2"/>
  <c r="BY5" i="2"/>
  <c r="BW5" i="2"/>
  <c r="BT5" i="2"/>
  <c r="BR5" i="2"/>
  <c r="BM5" i="2"/>
  <c r="BH5" i="2"/>
  <c r="BC5" i="2"/>
  <c r="AX5" i="2"/>
  <c r="AU5" i="2"/>
  <c r="AS5" i="2"/>
  <c r="AP5" i="2"/>
  <c r="AN5" i="2"/>
  <c r="AJ6" i="2"/>
  <c r="AK6" i="2" s="1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3" i="2"/>
  <c r="AK13" i="2" s="1"/>
  <c r="AJ14" i="2"/>
  <c r="AK14" i="2" s="1"/>
  <c r="AJ15" i="2"/>
  <c r="AK15" i="2" s="1"/>
  <c r="AJ16" i="2"/>
  <c r="AK16" i="2" s="1"/>
  <c r="AJ17" i="2"/>
  <c r="AK17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29" i="2"/>
  <c r="AK29" i="2" s="1"/>
  <c r="AJ30" i="2"/>
  <c r="AK30" i="2" s="1"/>
  <c r="AJ31" i="2"/>
  <c r="AK31" i="2" s="1"/>
  <c r="AJ32" i="2"/>
  <c r="AK32" i="2" s="1"/>
  <c r="AJ33" i="2"/>
  <c r="AK33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44" i="2"/>
  <c r="AK44" i="2" s="1"/>
  <c r="AJ45" i="2"/>
  <c r="AK45" i="2" s="1"/>
  <c r="AJ46" i="2"/>
  <c r="AK46" i="2" s="1"/>
  <c r="AJ47" i="2"/>
  <c r="AK47" i="2" s="1"/>
  <c r="AJ48" i="2"/>
  <c r="AK48" i="2" s="1"/>
  <c r="AJ49" i="2"/>
  <c r="AK49" i="2" s="1"/>
  <c r="AJ50" i="2"/>
  <c r="AK50" i="2" s="1"/>
  <c r="AJ51" i="2"/>
  <c r="AK51" i="2" s="1"/>
  <c r="AJ52" i="2"/>
  <c r="AK52" i="2" s="1"/>
  <c r="AJ53" i="2"/>
  <c r="AK53" i="2" s="1"/>
  <c r="AJ54" i="2"/>
  <c r="AK54" i="2" s="1"/>
  <c r="AJ55" i="2"/>
  <c r="AK55" i="2" s="1"/>
  <c r="AJ56" i="2"/>
  <c r="AK56" i="2" s="1"/>
  <c r="AJ57" i="2"/>
  <c r="AK57" i="2" s="1"/>
  <c r="AJ58" i="2"/>
  <c r="AK58" i="2" s="1"/>
  <c r="AJ59" i="2"/>
  <c r="AK59" i="2" s="1"/>
  <c r="AJ60" i="2"/>
  <c r="AK60" i="2" s="1"/>
  <c r="AJ61" i="2"/>
  <c r="AK61" i="2" s="1"/>
  <c r="AJ62" i="2"/>
  <c r="AK62" i="2" s="1"/>
  <c r="AJ63" i="2"/>
  <c r="AK63" i="2" s="1"/>
  <c r="AJ64" i="2"/>
  <c r="AK64" i="2" s="1"/>
  <c r="AJ65" i="2"/>
  <c r="AK65" i="2" s="1"/>
  <c r="AJ66" i="2"/>
  <c r="AK66" i="2" s="1"/>
  <c r="AJ67" i="2"/>
  <c r="AK67" i="2" s="1"/>
  <c r="AJ68" i="2"/>
  <c r="AK68" i="2" s="1"/>
  <c r="AJ69" i="2"/>
  <c r="AK69" i="2" s="1"/>
  <c r="AJ70" i="2"/>
  <c r="AK70" i="2" s="1"/>
  <c r="AJ71" i="2"/>
  <c r="AK71" i="2" s="1"/>
  <c r="AJ72" i="2"/>
  <c r="AK72" i="2" s="1"/>
  <c r="AJ73" i="2"/>
  <c r="AK73" i="2" s="1"/>
  <c r="AJ74" i="2"/>
  <c r="AK74" i="2" s="1"/>
  <c r="AJ75" i="2"/>
  <c r="AK75" i="2" s="1"/>
  <c r="AJ76" i="2"/>
  <c r="AK76" i="2" s="1"/>
  <c r="AJ77" i="2"/>
  <c r="AK77" i="2" s="1"/>
  <c r="AJ78" i="2"/>
  <c r="AK78" i="2" s="1"/>
  <c r="AJ79" i="2"/>
  <c r="AK79" i="2" s="1"/>
  <c r="AJ80" i="2"/>
  <c r="AK80" i="2" s="1"/>
  <c r="AJ81" i="2"/>
  <c r="AK81" i="2" s="1"/>
  <c r="AJ82" i="2"/>
  <c r="AK82" i="2" s="1"/>
  <c r="AJ83" i="2"/>
  <c r="AK83" i="2" s="1"/>
  <c r="AJ84" i="2"/>
  <c r="AK84" i="2" s="1"/>
  <c r="AJ85" i="2"/>
  <c r="AK85" i="2" s="1"/>
  <c r="AJ86" i="2"/>
  <c r="AK86" i="2" s="1"/>
  <c r="AJ87" i="2"/>
  <c r="AK87" i="2" s="1"/>
  <c r="AJ88" i="2"/>
  <c r="AK88" i="2" s="1"/>
  <c r="AJ89" i="2"/>
  <c r="AK89" i="2" s="1"/>
  <c r="AJ90" i="2"/>
  <c r="AK90" i="2" s="1"/>
  <c r="AJ91" i="2"/>
  <c r="AK91" i="2" s="1"/>
  <c r="AJ92" i="2"/>
  <c r="AK92" i="2" s="1"/>
  <c r="AJ93" i="2"/>
  <c r="AK93" i="2" s="1"/>
  <c r="AJ94" i="2"/>
  <c r="AK94" i="2" s="1"/>
  <c r="AJ5" i="2"/>
  <c r="AK5" i="2" s="1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5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V10" i="2"/>
  <c r="V11" i="2"/>
  <c r="V12" i="2"/>
  <c r="V15" i="2"/>
  <c r="V16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2" i="2"/>
  <c r="V73" i="2"/>
  <c r="V74" i="2"/>
  <c r="V75" i="2"/>
  <c r="V76" i="2"/>
  <c r="V77" i="2"/>
  <c r="V78" i="2"/>
  <c r="V79" i="2"/>
  <c r="V80" i="2"/>
  <c r="V81" i="2"/>
  <c r="V83" i="2"/>
  <c r="V84" i="2"/>
  <c r="V85" i="2"/>
  <c r="V86" i="2"/>
  <c r="V87" i="2"/>
  <c r="V88" i="2"/>
  <c r="V89" i="2"/>
  <c r="V90" i="2"/>
  <c r="V91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T10" i="2"/>
  <c r="T11" i="2"/>
  <c r="T12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AF90" i="2"/>
  <c r="AE6" i="2"/>
  <c r="AE7" i="2"/>
  <c r="AE8" i="2"/>
  <c r="AE9" i="2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4" i="2"/>
  <c r="AF24" i="2" s="1"/>
  <c r="AE25" i="2"/>
  <c r="AF25" i="2" s="1"/>
  <c r="AE26" i="2"/>
  <c r="AF26" i="2" s="1"/>
  <c r="AE27" i="2"/>
  <c r="AF27" i="2" s="1"/>
  <c r="AE28" i="2"/>
  <c r="AF28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5" i="2"/>
  <c r="AF35" i="2" s="1"/>
  <c r="AE36" i="2"/>
  <c r="AF36" i="2" s="1"/>
  <c r="AE37" i="2"/>
  <c r="AF37" i="2" s="1"/>
  <c r="AE38" i="2"/>
  <c r="AF38" i="2" s="1"/>
  <c r="AE39" i="2"/>
  <c r="AF39" i="2" s="1"/>
  <c r="AE40" i="2"/>
  <c r="AF40" i="2" s="1"/>
  <c r="AE41" i="2"/>
  <c r="AF41" i="2" s="1"/>
  <c r="AE42" i="2"/>
  <c r="AF42" i="2" s="1"/>
  <c r="AE43" i="2"/>
  <c r="AF43" i="2" s="1"/>
  <c r="AE44" i="2"/>
  <c r="AF44" i="2" s="1"/>
  <c r="AE45" i="2"/>
  <c r="AF45" i="2" s="1"/>
  <c r="AE46" i="2"/>
  <c r="AF46" i="2" s="1"/>
  <c r="AE47" i="2"/>
  <c r="AF47" i="2" s="1"/>
  <c r="AE48" i="2"/>
  <c r="AF48" i="2" s="1"/>
  <c r="AE49" i="2"/>
  <c r="AF49" i="2" s="1"/>
  <c r="AE50" i="2"/>
  <c r="AF50" i="2" s="1"/>
  <c r="AE51" i="2"/>
  <c r="AF51" i="2" s="1"/>
  <c r="AE52" i="2"/>
  <c r="AF52" i="2" s="1"/>
  <c r="AE53" i="2"/>
  <c r="AF53" i="2" s="1"/>
  <c r="AE54" i="2"/>
  <c r="AF54" i="2" s="1"/>
  <c r="AE55" i="2"/>
  <c r="AF55" i="2" s="1"/>
  <c r="AE56" i="2"/>
  <c r="AF56" i="2" s="1"/>
  <c r="AE57" i="2"/>
  <c r="AF57" i="2" s="1"/>
  <c r="AE58" i="2"/>
  <c r="AF58" i="2" s="1"/>
  <c r="AE59" i="2"/>
  <c r="AF59" i="2" s="1"/>
  <c r="AE60" i="2"/>
  <c r="AF60" i="2" s="1"/>
  <c r="AE61" i="2"/>
  <c r="AF61" i="2" s="1"/>
  <c r="AE62" i="2"/>
  <c r="AF62" i="2" s="1"/>
  <c r="AE63" i="2"/>
  <c r="AF63" i="2" s="1"/>
  <c r="AE64" i="2"/>
  <c r="AF64" i="2" s="1"/>
  <c r="AE65" i="2"/>
  <c r="AF65" i="2" s="1"/>
  <c r="AE66" i="2"/>
  <c r="AF66" i="2" s="1"/>
  <c r="AE67" i="2"/>
  <c r="AF67" i="2" s="1"/>
  <c r="AE68" i="2"/>
  <c r="AF68" i="2" s="1"/>
  <c r="AE69" i="2"/>
  <c r="AF69" i="2" s="1"/>
  <c r="AE70" i="2"/>
  <c r="AF70" i="2" s="1"/>
  <c r="AE71" i="2"/>
  <c r="AF71" i="2" s="1"/>
  <c r="AE72" i="2"/>
  <c r="AF72" i="2" s="1"/>
  <c r="AE73" i="2"/>
  <c r="AF73" i="2" s="1"/>
  <c r="AE74" i="2"/>
  <c r="AF74" i="2" s="1"/>
  <c r="AE75" i="2"/>
  <c r="AF75" i="2" s="1"/>
  <c r="AE76" i="2"/>
  <c r="AF76" i="2" s="1"/>
  <c r="AE77" i="2"/>
  <c r="AF77" i="2" s="1"/>
  <c r="AE78" i="2"/>
  <c r="AF78" i="2" s="1"/>
  <c r="AE79" i="2"/>
  <c r="AF79" i="2" s="1"/>
  <c r="AE80" i="2"/>
  <c r="AF80" i="2" s="1"/>
  <c r="AE81" i="2"/>
  <c r="AF81" i="2" s="1"/>
  <c r="AE82" i="2"/>
  <c r="AF82" i="2" s="1"/>
  <c r="AE83" i="2"/>
  <c r="AF83" i="2" s="1"/>
  <c r="AE84" i="2"/>
  <c r="AF84" i="2" s="1"/>
  <c r="AE85" i="2"/>
  <c r="AF85" i="2" s="1"/>
  <c r="AE86" i="2"/>
  <c r="AF86" i="2" s="1"/>
  <c r="AE87" i="2"/>
  <c r="AF87" i="2" s="1"/>
  <c r="AE88" i="2"/>
  <c r="AF88" i="2" s="1"/>
  <c r="AE89" i="2"/>
  <c r="AF89" i="2" s="1"/>
  <c r="AE90" i="2"/>
  <c r="AE91" i="2"/>
  <c r="AF91" i="2" s="1"/>
  <c r="AE92" i="2"/>
  <c r="AF92" i="2" s="1"/>
  <c r="AE93" i="2"/>
  <c r="AF93" i="2" s="1"/>
  <c r="AE94" i="2"/>
  <c r="AF94" i="2" s="1"/>
  <c r="AE95" i="2"/>
  <c r="AF95" i="2" s="1"/>
  <c r="AE96" i="2"/>
  <c r="AF96" i="2" s="1"/>
  <c r="AE97" i="2"/>
  <c r="AF97" i="2" s="1"/>
  <c r="AE98" i="2"/>
  <c r="AF98" i="2" s="1"/>
  <c r="AE99" i="2"/>
  <c r="AF99" i="2" s="1"/>
  <c r="AE5" i="2"/>
  <c r="Z6" i="2"/>
  <c r="Z7" i="2"/>
  <c r="Z8" i="2"/>
  <c r="Z9" i="2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24" i="2"/>
  <c r="AA24" i="2" s="1"/>
  <c r="Z25" i="2"/>
  <c r="AA25" i="2" s="1"/>
  <c r="Z26" i="2"/>
  <c r="AA26" i="2" s="1"/>
  <c r="Z27" i="2"/>
  <c r="AA27" i="2" s="1"/>
  <c r="Z28" i="2"/>
  <c r="AA28" i="2" s="1"/>
  <c r="Z29" i="2"/>
  <c r="AA29" i="2" s="1"/>
  <c r="Z30" i="2"/>
  <c r="AA30" i="2" s="1"/>
  <c r="Z31" i="2"/>
  <c r="AA31" i="2" s="1"/>
  <c r="Z32" i="2"/>
  <c r="AA32" i="2" s="1"/>
  <c r="Z33" i="2"/>
  <c r="AA33" i="2" s="1"/>
  <c r="Z34" i="2"/>
  <c r="AA34" i="2" s="1"/>
  <c r="Z35" i="2"/>
  <c r="AA35" i="2" s="1"/>
  <c r="Z36" i="2"/>
  <c r="AA36" i="2" s="1"/>
  <c r="Z37" i="2"/>
  <c r="AA37" i="2" s="1"/>
  <c r="Z38" i="2"/>
  <c r="AA38" i="2" s="1"/>
  <c r="Z39" i="2"/>
  <c r="AA39" i="2" s="1"/>
  <c r="Z40" i="2"/>
  <c r="AA40" i="2" s="1"/>
  <c r="Z41" i="2"/>
  <c r="AA41" i="2" s="1"/>
  <c r="Z42" i="2"/>
  <c r="AA42" i="2" s="1"/>
  <c r="Z43" i="2"/>
  <c r="AA43" i="2" s="1"/>
  <c r="Z44" i="2"/>
  <c r="AA44" i="2" s="1"/>
  <c r="Z45" i="2"/>
  <c r="AA45" i="2" s="1"/>
  <c r="Z46" i="2"/>
  <c r="AA46" i="2" s="1"/>
  <c r="Z47" i="2"/>
  <c r="AA47" i="2" s="1"/>
  <c r="Z48" i="2"/>
  <c r="AA48" i="2" s="1"/>
  <c r="Z49" i="2"/>
  <c r="AA49" i="2" s="1"/>
  <c r="Z50" i="2"/>
  <c r="AA50" i="2" s="1"/>
  <c r="Z51" i="2"/>
  <c r="AA51" i="2" s="1"/>
  <c r="Z52" i="2"/>
  <c r="AA52" i="2" s="1"/>
  <c r="Z53" i="2"/>
  <c r="AA53" i="2" s="1"/>
  <c r="Z54" i="2"/>
  <c r="AA54" i="2" s="1"/>
  <c r="Z55" i="2"/>
  <c r="AA55" i="2" s="1"/>
  <c r="Z56" i="2"/>
  <c r="AA56" i="2" s="1"/>
  <c r="Z57" i="2"/>
  <c r="AA57" i="2" s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82" i="2"/>
  <c r="AA82" i="2" s="1"/>
  <c r="Z83" i="2"/>
  <c r="AA83" i="2" s="1"/>
  <c r="Z84" i="2"/>
  <c r="AA84" i="2" s="1"/>
  <c r="Z85" i="2"/>
  <c r="AA85" i="2" s="1"/>
  <c r="Z86" i="2"/>
  <c r="AA86" i="2" s="1"/>
  <c r="Z87" i="2"/>
  <c r="AA87" i="2" s="1"/>
  <c r="Z88" i="2"/>
  <c r="AA88" i="2" s="1"/>
  <c r="Z89" i="2"/>
  <c r="AA89" i="2" s="1"/>
  <c r="Z90" i="2"/>
  <c r="AA90" i="2" s="1"/>
  <c r="Z91" i="2"/>
  <c r="AA91" i="2" s="1"/>
  <c r="Z92" i="2"/>
  <c r="AA92" i="2" s="1"/>
  <c r="Z93" i="2"/>
  <c r="AA93" i="2" s="1"/>
  <c r="Z94" i="2"/>
  <c r="AA94" i="2" s="1"/>
  <c r="Z95" i="2"/>
  <c r="AA95" i="2" s="1"/>
  <c r="Z96" i="2"/>
  <c r="AA96" i="2" s="1"/>
  <c r="Z97" i="2"/>
  <c r="AA97" i="2" s="1"/>
  <c r="Z98" i="2"/>
  <c r="AA98" i="2" s="1"/>
  <c r="Z99" i="2"/>
  <c r="AA99" i="2" s="1"/>
  <c r="Z100" i="2"/>
  <c r="AA100" i="2" s="1"/>
  <c r="Z101" i="2"/>
  <c r="AA101" i="2" s="1"/>
  <c r="Z102" i="2"/>
  <c r="AA102" i="2" s="1"/>
  <c r="Z103" i="2"/>
  <c r="AA103" i="2" s="1"/>
  <c r="Z104" i="2"/>
  <c r="AA104" i="2" s="1"/>
  <c r="Z5" i="2"/>
  <c r="P6" i="2"/>
  <c r="P7" i="2"/>
  <c r="P8" i="2"/>
  <c r="P9" i="2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 s="1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Q92" i="2" s="1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 s="1"/>
  <c r="P102" i="2"/>
  <c r="Q102" i="2" s="1"/>
  <c r="P103" i="2"/>
  <c r="Q103" i="2" s="1"/>
  <c r="P104" i="2"/>
  <c r="Q104" i="2" s="1"/>
  <c r="P105" i="2"/>
  <c r="Q105" i="2" s="1"/>
  <c r="P106" i="2"/>
  <c r="Q106" i="2" s="1"/>
  <c r="P107" i="2"/>
  <c r="Q107" i="2" s="1"/>
  <c r="P108" i="2"/>
  <c r="Q108" i="2" s="1"/>
  <c r="P109" i="2"/>
  <c r="Q109" i="2" s="1"/>
  <c r="P110" i="2"/>
  <c r="Q110" i="2" s="1"/>
  <c r="P111" i="2"/>
  <c r="Q111" i="2" s="1"/>
  <c r="P112" i="2"/>
  <c r="Q112" i="2" s="1"/>
  <c r="P113" i="2"/>
  <c r="Q113" i="2" s="1"/>
  <c r="P114" i="2"/>
  <c r="Q114" i="2" s="1"/>
  <c r="U6" i="2"/>
  <c r="U7" i="2"/>
  <c r="U8" i="2"/>
  <c r="U9" i="2"/>
  <c r="U5" i="2"/>
  <c r="P5" i="2"/>
  <c r="AM75" i="6"/>
  <c r="AN75" i="6"/>
  <c r="AP75" i="6"/>
  <c r="AQ75" i="6"/>
  <c r="AS75" i="6"/>
  <c r="AT75" i="6"/>
  <c r="AV75" i="6"/>
  <c r="AW75" i="6"/>
  <c r="AY75" i="6"/>
  <c r="AZ75" i="6"/>
  <c r="BB75" i="6"/>
  <c r="BC75" i="6"/>
  <c r="BE75" i="6"/>
  <c r="BF75" i="6"/>
  <c r="BH75" i="6"/>
  <c r="BI75" i="6"/>
  <c r="BK75" i="6"/>
  <c r="BL75" i="6"/>
  <c r="BN75" i="6"/>
  <c r="BO75" i="6"/>
  <c r="BQ75" i="6"/>
  <c r="BR75" i="6"/>
  <c r="BT75" i="6"/>
  <c r="BU75" i="6"/>
  <c r="BW75" i="6"/>
  <c r="BX75" i="6"/>
  <c r="BZ75" i="6"/>
  <c r="CA75" i="6"/>
  <c r="CC75" i="6"/>
  <c r="CD75" i="6"/>
  <c r="CF75" i="6"/>
  <c r="CG75" i="6"/>
  <c r="CI75" i="6"/>
  <c r="CJ75" i="6"/>
  <c r="CL75" i="6"/>
  <c r="CM75" i="6"/>
  <c r="AM76" i="6"/>
  <c r="AN76" i="6"/>
  <c r="AP76" i="6"/>
  <c r="AQ76" i="6"/>
  <c r="AS76" i="6"/>
  <c r="AT76" i="6"/>
  <c r="AV76" i="6"/>
  <c r="AW76" i="6"/>
  <c r="AY76" i="6"/>
  <c r="AZ76" i="6"/>
  <c r="BB76" i="6"/>
  <c r="BC76" i="6"/>
  <c r="BE76" i="6"/>
  <c r="BF76" i="6"/>
  <c r="BH76" i="6"/>
  <c r="BI76" i="6"/>
  <c r="BK76" i="6"/>
  <c r="BL76" i="6"/>
  <c r="BN76" i="6"/>
  <c r="BO76" i="6"/>
  <c r="BQ76" i="6"/>
  <c r="BR76" i="6"/>
  <c r="BT76" i="6"/>
  <c r="BU76" i="6"/>
  <c r="BW76" i="6"/>
  <c r="BX76" i="6"/>
  <c r="BZ76" i="6"/>
  <c r="CA76" i="6"/>
  <c r="CC76" i="6"/>
  <c r="CD76" i="6"/>
  <c r="CF76" i="6"/>
  <c r="CG76" i="6"/>
  <c r="CI76" i="6"/>
  <c r="CJ76" i="6"/>
  <c r="CL76" i="6"/>
  <c r="CM76" i="6"/>
  <c r="AM77" i="6"/>
  <c r="AN77" i="6"/>
  <c r="AP77" i="6"/>
  <c r="AQ77" i="6"/>
  <c r="AS77" i="6"/>
  <c r="AT77" i="6"/>
  <c r="AV77" i="6"/>
  <c r="AW77" i="6"/>
  <c r="AY77" i="6"/>
  <c r="AZ77" i="6"/>
  <c r="BB77" i="6"/>
  <c r="BC77" i="6"/>
  <c r="BE77" i="6"/>
  <c r="BF77" i="6"/>
  <c r="BH77" i="6"/>
  <c r="BI77" i="6"/>
  <c r="BK77" i="6"/>
  <c r="BL77" i="6"/>
  <c r="BN77" i="6"/>
  <c r="BO77" i="6"/>
  <c r="BQ77" i="6"/>
  <c r="BR77" i="6"/>
  <c r="BT77" i="6"/>
  <c r="BU77" i="6"/>
  <c r="BW77" i="6"/>
  <c r="BX77" i="6"/>
  <c r="BZ77" i="6"/>
  <c r="CA77" i="6"/>
  <c r="CC77" i="6"/>
  <c r="CD77" i="6"/>
  <c r="CF77" i="6"/>
  <c r="CG77" i="6"/>
  <c r="CI77" i="6"/>
  <c r="CJ77" i="6"/>
  <c r="CL77" i="6"/>
  <c r="CM77" i="6"/>
  <c r="AM78" i="6"/>
  <c r="AN78" i="6"/>
  <c r="AP78" i="6"/>
  <c r="AQ78" i="6"/>
  <c r="AS78" i="6"/>
  <c r="AT78" i="6"/>
  <c r="AV78" i="6"/>
  <c r="AW78" i="6"/>
  <c r="AY78" i="6"/>
  <c r="AZ78" i="6"/>
  <c r="BB78" i="6"/>
  <c r="BC78" i="6"/>
  <c r="BE78" i="6"/>
  <c r="BF78" i="6"/>
  <c r="BH78" i="6"/>
  <c r="BI78" i="6"/>
  <c r="BK78" i="6"/>
  <c r="BL78" i="6"/>
  <c r="BN78" i="6"/>
  <c r="BO78" i="6"/>
  <c r="BQ78" i="6"/>
  <c r="BR78" i="6"/>
  <c r="BT78" i="6"/>
  <c r="BU78" i="6"/>
  <c r="BW78" i="6"/>
  <c r="BX78" i="6"/>
  <c r="BZ78" i="6"/>
  <c r="CA78" i="6"/>
  <c r="CC78" i="6"/>
  <c r="CD78" i="6"/>
  <c r="CF78" i="6"/>
  <c r="CG78" i="6"/>
  <c r="CI78" i="6"/>
  <c r="CJ78" i="6"/>
  <c r="CL78" i="6"/>
  <c r="CM78" i="6"/>
  <c r="AM79" i="6"/>
  <c r="AN79" i="6"/>
  <c r="AP79" i="6"/>
  <c r="AQ79" i="6"/>
  <c r="AS79" i="6"/>
  <c r="AT79" i="6"/>
  <c r="AV79" i="6"/>
  <c r="AW79" i="6"/>
  <c r="AY79" i="6"/>
  <c r="AZ79" i="6"/>
  <c r="BB79" i="6"/>
  <c r="BC79" i="6"/>
  <c r="BE79" i="6"/>
  <c r="BF79" i="6"/>
  <c r="BH79" i="6"/>
  <c r="BI79" i="6"/>
  <c r="BK79" i="6"/>
  <c r="BL79" i="6"/>
  <c r="BN79" i="6"/>
  <c r="BO79" i="6"/>
  <c r="BQ79" i="6"/>
  <c r="BR79" i="6"/>
  <c r="BT79" i="6"/>
  <c r="BU79" i="6"/>
  <c r="BW79" i="6"/>
  <c r="BX79" i="6"/>
  <c r="BZ79" i="6"/>
  <c r="CA79" i="6"/>
  <c r="CC79" i="6"/>
  <c r="CD79" i="6"/>
  <c r="CF79" i="6"/>
  <c r="CG79" i="6"/>
  <c r="CI79" i="6"/>
  <c r="CJ79" i="6"/>
  <c r="CL79" i="6"/>
  <c r="CM79" i="6"/>
  <c r="AM80" i="6"/>
  <c r="AN80" i="6"/>
  <c r="AP80" i="6"/>
  <c r="AQ80" i="6"/>
  <c r="AS80" i="6"/>
  <c r="AT80" i="6"/>
  <c r="AV80" i="6"/>
  <c r="AW80" i="6"/>
  <c r="AY80" i="6"/>
  <c r="AZ80" i="6"/>
  <c r="BB80" i="6"/>
  <c r="BC80" i="6"/>
  <c r="BE80" i="6"/>
  <c r="BF80" i="6"/>
  <c r="BH80" i="6"/>
  <c r="BI80" i="6"/>
  <c r="BK80" i="6"/>
  <c r="BL80" i="6"/>
  <c r="BN80" i="6"/>
  <c r="BO80" i="6"/>
  <c r="BQ80" i="6"/>
  <c r="BR80" i="6"/>
  <c r="BT80" i="6"/>
  <c r="BU80" i="6"/>
  <c r="BW80" i="6"/>
  <c r="BX80" i="6"/>
  <c r="BZ80" i="6"/>
  <c r="CA80" i="6"/>
  <c r="CC80" i="6"/>
  <c r="CD80" i="6"/>
  <c r="CF80" i="6"/>
  <c r="CG80" i="6"/>
  <c r="CI80" i="6"/>
  <c r="CJ80" i="6"/>
  <c r="CL80" i="6"/>
  <c r="CM80" i="6"/>
  <c r="AM81" i="6"/>
  <c r="AN81" i="6"/>
  <c r="AP81" i="6"/>
  <c r="AQ81" i="6"/>
  <c r="AS81" i="6"/>
  <c r="AT81" i="6"/>
  <c r="AV81" i="6"/>
  <c r="AW81" i="6"/>
  <c r="AY81" i="6"/>
  <c r="AZ81" i="6"/>
  <c r="BB81" i="6"/>
  <c r="BC81" i="6"/>
  <c r="BE81" i="6"/>
  <c r="BF81" i="6"/>
  <c r="BH81" i="6"/>
  <c r="BI81" i="6"/>
  <c r="BK81" i="6"/>
  <c r="BL81" i="6"/>
  <c r="BN81" i="6"/>
  <c r="BO81" i="6"/>
  <c r="BQ81" i="6"/>
  <c r="BR81" i="6"/>
  <c r="BT81" i="6"/>
  <c r="BU81" i="6"/>
  <c r="BW81" i="6"/>
  <c r="BX81" i="6"/>
  <c r="BZ81" i="6"/>
  <c r="CA81" i="6"/>
  <c r="CC81" i="6"/>
  <c r="CD81" i="6"/>
  <c r="CF81" i="6"/>
  <c r="CG81" i="6"/>
  <c r="CI81" i="6"/>
  <c r="CJ81" i="6"/>
  <c r="CL81" i="6"/>
  <c r="CM81" i="6"/>
  <c r="AM82" i="6"/>
  <c r="AN82" i="6"/>
  <c r="AP82" i="6"/>
  <c r="AQ82" i="6"/>
  <c r="AS82" i="6"/>
  <c r="AT82" i="6"/>
  <c r="AV82" i="6"/>
  <c r="AW82" i="6"/>
  <c r="AY82" i="6"/>
  <c r="AZ82" i="6"/>
  <c r="BB82" i="6"/>
  <c r="BC82" i="6"/>
  <c r="BE82" i="6"/>
  <c r="BF82" i="6"/>
  <c r="BH82" i="6"/>
  <c r="BI82" i="6"/>
  <c r="BK82" i="6"/>
  <c r="BL82" i="6"/>
  <c r="BN82" i="6"/>
  <c r="BO82" i="6"/>
  <c r="BQ82" i="6"/>
  <c r="BR82" i="6"/>
  <c r="BT82" i="6"/>
  <c r="BU82" i="6"/>
  <c r="BW82" i="6"/>
  <c r="BX82" i="6"/>
  <c r="BZ82" i="6"/>
  <c r="CA82" i="6"/>
  <c r="CC82" i="6"/>
  <c r="CD82" i="6"/>
  <c r="CF82" i="6"/>
  <c r="CG82" i="6"/>
  <c r="CI82" i="6"/>
  <c r="CJ82" i="6"/>
  <c r="CL82" i="6"/>
  <c r="CM82" i="6"/>
  <c r="AM83" i="6"/>
  <c r="AN83" i="6"/>
  <c r="AP83" i="6"/>
  <c r="AQ83" i="6"/>
  <c r="AS83" i="6"/>
  <c r="AT83" i="6"/>
  <c r="AV83" i="6"/>
  <c r="AW83" i="6"/>
  <c r="AY83" i="6"/>
  <c r="AZ83" i="6"/>
  <c r="BB83" i="6"/>
  <c r="BC83" i="6"/>
  <c r="BE83" i="6"/>
  <c r="BF83" i="6"/>
  <c r="BH83" i="6"/>
  <c r="BI83" i="6"/>
  <c r="BK83" i="6"/>
  <c r="BL83" i="6"/>
  <c r="BN83" i="6"/>
  <c r="BO83" i="6"/>
  <c r="BQ83" i="6"/>
  <c r="BR83" i="6"/>
  <c r="BT83" i="6"/>
  <c r="BU83" i="6"/>
  <c r="BW83" i="6"/>
  <c r="BX83" i="6"/>
  <c r="BZ83" i="6"/>
  <c r="CA83" i="6"/>
  <c r="CC83" i="6"/>
  <c r="CD83" i="6"/>
  <c r="CF83" i="6"/>
  <c r="CG83" i="6"/>
  <c r="CI83" i="6"/>
  <c r="CJ83" i="6"/>
  <c r="CL83" i="6"/>
  <c r="CM83" i="6"/>
  <c r="AM84" i="6"/>
  <c r="AN84" i="6"/>
  <c r="AP84" i="6"/>
  <c r="AQ84" i="6"/>
  <c r="AS84" i="6"/>
  <c r="AT84" i="6"/>
  <c r="AV84" i="6"/>
  <c r="AW84" i="6"/>
  <c r="AY84" i="6"/>
  <c r="AZ84" i="6"/>
  <c r="BB84" i="6"/>
  <c r="BC84" i="6"/>
  <c r="BE84" i="6"/>
  <c r="BF84" i="6"/>
  <c r="BH84" i="6"/>
  <c r="BI84" i="6"/>
  <c r="BK84" i="6"/>
  <c r="BL84" i="6"/>
  <c r="BN84" i="6"/>
  <c r="BO84" i="6"/>
  <c r="BQ84" i="6"/>
  <c r="BR84" i="6"/>
  <c r="BT84" i="6"/>
  <c r="BU84" i="6"/>
  <c r="BW84" i="6"/>
  <c r="BX84" i="6"/>
  <c r="BZ84" i="6"/>
  <c r="CA84" i="6"/>
  <c r="CC84" i="6"/>
  <c r="CD84" i="6"/>
  <c r="CF84" i="6"/>
  <c r="CG84" i="6"/>
  <c r="CI84" i="6"/>
  <c r="CJ84" i="6"/>
  <c r="CL84" i="6"/>
  <c r="CM84" i="6"/>
  <c r="AM85" i="6"/>
  <c r="AN85" i="6"/>
  <c r="AP85" i="6"/>
  <c r="AQ85" i="6"/>
  <c r="AS85" i="6"/>
  <c r="AT85" i="6"/>
  <c r="AV85" i="6"/>
  <c r="AW85" i="6"/>
  <c r="AY85" i="6"/>
  <c r="AZ85" i="6"/>
  <c r="BB85" i="6"/>
  <c r="BC85" i="6"/>
  <c r="BE85" i="6"/>
  <c r="BF85" i="6"/>
  <c r="BH85" i="6"/>
  <c r="BI85" i="6"/>
  <c r="BK85" i="6"/>
  <c r="BL85" i="6"/>
  <c r="BN85" i="6"/>
  <c r="BO85" i="6"/>
  <c r="BQ85" i="6"/>
  <c r="BR85" i="6"/>
  <c r="BT85" i="6"/>
  <c r="BU85" i="6"/>
  <c r="BW85" i="6"/>
  <c r="BX85" i="6"/>
  <c r="BZ85" i="6"/>
  <c r="CA85" i="6"/>
  <c r="CC85" i="6"/>
  <c r="CD85" i="6"/>
  <c r="CF85" i="6"/>
  <c r="CG85" i="6"/>
  <c r="CI85" i="6"/>
  <c r="CJ85" i="6"/>
  <c r="CL85" i="6"/>
  <c r="CM85" i="6"/>
  <c r="AM7" i="6"/>
  <c r="AN7" i="6"/>
  <c r="AP7" i="6"/>
  <c r="AQ7" i="6"/>
  <c r="AS7" i="6"/>
  <c r="AT7" i="6"/>
  <c r="AV7" i="6"/>
  <c r="AW7" i="6"/>
  <c r="AY7" i="6"/>
  <c r="AZ7" i="6"/>
  <c r="BB7" i="6"/>
  <c r="BC7" i="6"/>
  <c r="BE7" i="6"/>
  <c r="BF7" i="6"/>
  <c r="BH7" i="6"/>
  <c r="BI7" i="6"/>
  <c r="BK7" i="6"/>
  <c r="BL7" i="6"/>
  <c r="BN7" i="6"/>
  <c r="BO7" i="6"/>
  <c r="BQ7" i="6"/>
  <c r="BR7" i="6"/>
  <c r="BT7" i="6"/>
  <c r="BU7" i="6"/>
  <c r="BW7" i="6"/>
  <c r="BX7" i="6"/>
  <c r="BZ7" i="6"/>
  <c r="CA7" i="6"/>
  <c r="CC7" i="6"/>
  <c r="CD7" i="6"/>
  <c r="CF7" i="6"/>
  <c r="CG7" i="6"/>
  <c r="CI7" i="6"/>
  <c r="CJ7" i="6"/>
  <c r="CL7" i="6"/>
  <c r="CM7" i="6"/>
  <c r="AM8" i="6"/>
  <c r="AN8" i="6"/>
  <c r="AP8" i="6"/>
  <c r="AQ8" i="6"/>
  <c r="AS8" i="6"/>
  <c r="AT8" i="6"/>
  <c r="AV8" i="6"/>
  <c r="AW8" i="6"/>
  <c r="AY8" i="6"/>
  <c r="AZ8" i="6"/>
  <c r="BB8" i="6"/>
  <c r="BC8" i="6"/>
  <c r="BE8" i="6"/>
  <c r="BF8" i="6"/>
  <c r="BH8" i="6"/>
  <c r="BI8" i="6"/>
  <c r="BK8" i="6"/>
  <c r="BL8" i="6"/>
  <c r="BN8" i="6"/>
  <c r="BO8" i="6"/>
  <c r="BQ8" i="6"/>
  <c r="BR8" i="6"/>
  <c r="BT8" i="6"/>
  <c r="BU8" i="6"/>
  <c r="BW8" i="6"/>
  <c r="BX8" i="6"/>
  <c r="BZ8" i="6"/>
  <c r="CA8" i="6"/>
  <c r="CC8" i="6"/>
  <c r="CD8" i="6"/>
  <c r="CF8" i="6"/>
  <c r="CG8" i="6"/>
  <c r="CI8" i="6"/>
  <c r="CJ8" i="6"/>
  <c r="CL8" i="6"/>
  <c r="CM8" i="6"/>
  <c r="AM9" i="6"/>
  <c r="AN9" i="6"/>
  <c r="AP9" i="6"/>
  <c r="AQ9" i="6"/>
  <c r="AS9" i="6"/>
  <c r="AT9" i="6"/>
  <c r="AV9" i="6"/>
  <c r="AW9" i="6"/>
  <c r="AY9" i="6"/>
  <c r="AZ9" i="6"/>
  <c r="BB9" i="6"/>
  <c r="BC9" i="6"/>
  <c r="BE9" i="6"/>
  <c r="BF9" i="6"/>
  <c r="BH9" i="6"/>
  <c r="BI9" i="6"/>
  <c r="BK9" i="6"/>
  <c r="BL9" i="6"/>
  <c r="BN9" i="6"/>
  <c r="BO9" i="6"/>
  <c r="BQ9" i="6"/>
  <c r="BR9" i="6"/>
  <c r="BT9" i="6"/>
  <c r="BU9" i="6"/>
  <c r="BW9" i="6"/>
  <c r="BX9" i="6"/>
  <c r="BZ9" i="6"/>
  <c r="CA9" i="6"/>
  <c r="CC9" i="6"/>
  <c r="CD9" i="6"/>
  <c r="CF9" i="6"/>
  <c r="CG9" i="6"/>
  <c r="CI9" i="6"/>
  <c r="CJ9" i="6"/>
  <c r="CL9" i="6"/>
  <c r="CM9" i="6"/>
  <c r="AM10" i="6"/>
  <c r="AN10" i="6"/>
  <c r="AP10" i="6"/>
  <c r="AQ10" i="6"/>
  <c r="AS10" i="6"/>
  <c r="AT10" i="6"/>
  <c r="AV10" i="6"/>
  <c r="AW10" i="6"/>
  <c r="AY10" i="6"/>
  <c r="AZ10" i="6"/>
  <c r="BB10" i="6"/>
  <c r="BC10" i="6"/>
  <c r="BE10" i="6"/>
  <c r="BF10" i="6"/>
  <c r="BH10" i="6"/>
  <c r="BI10" i="6"/>
  <c r="BK10" i="6"/>
  <c r="BL10" i="6"/>
  <c r="BN10" i="6"/>
  <c r="BO10" i="6"/>
  <c r="BQ10" i="6"/>
  <c r="BR10" i="6"/>
  <c r="BT10" i="6"/>
  <c r="BU10" i="6"/>
  <c r="BW10" i="6"/>
  <c r="BX10" i="6"/>
  <c r="BZ10" i="6"/>
  <c r="CA10" i="6"/>
  <c r="CC10" i="6"/>
  <c r="CD10" i="6"/>
  <c r="CF10" i="6"/>
  <c r="CG10" i="6"/>
  <c r="CI10" i="6"/>
  <c r="CJ10" i="6"/>
  <c r="CL10" i="6"/>
  <c r="CM10" i="6"/>
  <c r="AM11" i="6"/>
  <c r="AN11" i="6"/>
  <c r="AP11" i="6"/>
  <c r="AQ11" i="6"/>
  <c r="AS11" i="6"/>
  <c r="AT11" i="6"/>
  <c r="AV11" i="6"/>
  <c r="AW11" i="6"/>
  <c r="AY11" i="6"/>
  <c r="AZ11" i="6"/>
  <c r="BB11" i="6"/>
  <c r="BC11" i="6"/>
  <c r="BE11" i="6"/>
  <c r="BF11" i="6"/>
  <c r="BH11" i="6"/>
  <c r="BI11" i="6"/>
  <c r="BK11" i="6"/>
  <c r="BL11" i="6"/>
  <c r="BN11" i="6"/>
  <c r="BO11" i="6"/>
  <c r="BQ11" i="6"/>
  <c r="BR11" i="6"/>
  <c r="BT11" i="6"/>
  <c r="BU11" i="6"/>
  <c r="BW11" i="6"/>
  <c r="BX11" i="6"/>
  <c r="BZ11" i="6"/>
  <c r="CA11" i="6"/>
  <c r="CC11" i="6"/>
  <c r="CD11" i="6"/>
  <c r="CF11" i="6"/>
  <c r="CG11" i="6"/>
  <c r="CI11" i="6"/>
  <c r="CJ11" i="6"/>
  <c r="CL11" i="6"/>
  <c r="CM11" i="6"/>
  <c r="AM12" i="6"/>
  <c r="AN12" i="6"/>
  <c r="AP12" i="6"/>
  <c r="AQ12" i="6"/>
  <c r="AS12" i="6"/>
  <c r="AT12" i="6"/>
  <c r="AV12" i="6"/>
  <c r="AW12" i="6"/>
  <c r="AY12" i="6"/>
  <c r="AZ12" i="6"/>
  <c r="BB12" i="6"/>
  <c r="BC12" i="6"/>
  <c r="BE12" i="6"/>
  <c r="BF12" i="6"/>
  <c r="BH12" i="6"/>
  <c r="BI12" i="6"/>
  <c r="BK12" i="6"/>
  <c r="BL12" i="6"/>
  <c r="BN12" i="6"/>
  <c r="BO12" i="6"/>
  <c r="BQ12" i="6"/>
  <c r="BR12" i="6"/>
  <c r="BT12" i="6"/>
  <c r="BU12" i="6"/>
  <c r="BW12" i="6"/>
  <c r="BX12" i="6"/>
  <c r="BZ12" i="6"/>
  <c r="CA12" i="6"/>
  <c r="CC12" i="6"/>
  <c r="CD12" i="6"/>
  <c r="CF12" i="6"/>
  <c r="CG12" i="6"/>
  <c r="CI12" i="6"/>
  <c r="CJ12" i="6"/>
  <c r="CL12" i="6"/>
  <c r="CM12" i="6"/>
  <c r="AM13" i="6"/>
  <c r="AN13" i="6"/>
  <c r="AP13" i="6"/>
  <c r="AQ13" i="6"/>
  <c r="AS13" i="6"/>
  <c r="AT13" i="6"/>
  <c r="AV13" i="6"/>
  <c r="AW13" i="6"/>
  <c r="AY13" i="6"/>
  <c r="AZ13" i="6"/>
  <c r="BB13" i="6"/>
  <c r="BC13" i="6"/>
  <c r="BE13" i="6"/>
  <c r="BF13" i="6"/>
  <c r="BH13" i="6"/>
  <c r="BI13" i="6"/>
  <c r="BK13" i="6"/>
  <c r="BL13" i="6"/>
  <c r="BN13" i="6"/>
  <c r="BO13" i="6"/>
  <c r="BQ13" i="6"/>
  <c r="BR13" i="6"/>
  <c r="BT13" i="6"/>
  <c r="BU13" i="6"/>
  <c r="BW13" i="6"/>
  <c r="BX13" i="6"/>
  <c r="BZ13" i="6"/>
  <c r="CA13" i="6"/>
  <c r="CC13" i="6"/>
  <c r="CD13" i="6"/>
  <c r="CF13" i="6"/>
  <c r="CG13" i="6"/>
  <c r="CI13" i="6"/>
  <c r="CJ13" i="6"/>
  <c r="CL13" i="6"/>
  <c r="CM13" i="6"/>
  <c r="AM14" i="6"/>
  <c r="AN14" i="6"/>
  <c r="AP14" i="6"/>
  <c r="AQ14" i="6"/>
  <c r="AS14" i="6"/>
  <c r="AT14" i="6"/>
  <c r="AV14" i="6"/>
  <c r="AW14" i="6"/>
  <c r="AY14" i="6"/>
  <c r="AZ14" i="6"/>
  <c r="BB14" i="6"/>
  <c r="BC14" i="6"/>
  <c r="BE14" i="6"/>
  <c r="BF14" i="6"/>
  <c r="BH14" i="6"/>
  <c r="BI14" i="6"/>
  <c r="BK14" i="6"/>
  <c r="BL14" i="6"/>
  <c r="BN14" i="6"/>
  <c r="BO14" i="6"/>
  <c r="BQ14" i="6"/>
  <c r="BR14" i="6"/>
  <c r="BT14" i="6"/>
  <c r="BU14" i="6"/>
  <c r="BW14" i="6"/>
  <c r="BX14" i="6"/>
  <c r="BZ14" i="6"/>
  <c r="CA14" i="6"/>
  <c r="CC14" i="6"/>
  <c r="CD14" i="6"/>
  <c r="CF14" i="6"/>
  <c r="CG14" i="6"/>
  <c r="CI14" i="6"/>
  <c r="CJ14" i="6"/>
  <c r="CL14" i="6"/>
  <c r="CM14" i="6"/>
  <c r="AM15" i="6"/>
  <c r="AN15" i="6"/>
  <c r="AP15" i="6"/>
  <c r="AQ15" i="6"/>
  <c r="AS15" i="6"/>
  <c r="AT15" i="6"/>
  <c r="AV15" i="6"/>
  <c r="AW15" i="6"/>
  <c r="AY15" i="6"/>
  <c r="AZ15" i="6"/>
  <c r="BB15" i="6"/>
  <c r="BC15" i="6"/>
  <c r="BE15" i="6"/>
  <c r="BF15" i="6"/>
  <c r="BH15" i="6"/>
  <c r="BI15" i="6"/>
  <c r="BK15" i="6"/>
  <c r="BL15" i="6"/>
  <c r="BN15" i="6"/>
  <c r="BO15" i="6"/>
  <c r="BQ15" i="6"/>
  <c r="BR15" i="6"/>
  <c r="BT15" i="6"/>
  <c r="BU15" i="6"/>
  <c r="BW15" i="6"/>
  <c r="BX15" i="6"/>
  <c r="BZ15" i="6"/>
  <c r="CA15" i="6"/>
  <c r="CC15" i="6"/>
  <c r="CD15" i="6"/>
  <c r="CF15" i="6"/>
  <c r="CG15" i="6"/>
  <c r="CI15" i="6"/>
  <c r="CJ15" i="6"/>
  <c r="CL15" i="6"/>
  <c r="CM15" i="6"/>
  <c r="AM16" i="6"/>
  <c r="AN16" i="6"/>
  <c r="AP16" i="6"/>
  <c r="AQ16" i="6"/>
  <c r="AS16" i="6"/>
  <c r="AT16" i="6"/>
  <c r="AV16" i="6"/>
  <c r="AW16" i="6"/>
  <c r="AY16" i="6"/>
  <c r="AZ16" i="6"/>
  <c r="BB16" i="6"/>
  <c r="BC16" i="6"/>
  <c r="BE16" i="6"/>
  <c r="BF16" i="6"/>
  <c r="BH16" i="6"/>
  <c r="BI16" i="6"/>
  <c r="BK16" i="6"/>
  <c r="BL16" i="6"/>
  <c r="BN16" i="6"/>
  <c r="BO16" i="6"/>
  <c r="BQ16" i="6"/>
  <c r="BR16" i="6"/>
  <c r="BT16" i="6"/>
  <c r="BU16" i="6"/>
  <c r="BW16" i="6"/>
  <c r="BX16" i="6"/>
  <c r="BZ16" i="6"/>
  <c r="CA16" i="6"/>
  <c r="CC16" i="6"/>
  <c r="CD16" i="6"/>
  <c r="CF16" i="6"/>
  <c r="CG16" i="6"/>
  <c r="CI16" i="6"/>
  <c r="CJ16" i="6"/>
  <c r="CL16" i="6"/>
  <c r="CM16" i="6"/>
  <c r="AM17" i="6"/>
  <c r="AN17" i="6"/>
  <c r="AP17" i="6"/>
  <c r="AQ17" i="6"/>
  <c r="AS17" i="6"/>
  <c r="AT17" i="6"/>
  <c r="AV17" i="6"/>
  <c r="AW17" i="6"/>
  <c r="AY17" i="6"/>
  <c r="AZ17" i="6"/>
  <c r="BB17" i="6"/>
  <c r="BC17" i="6"/>
  <c r="BE17" i="6"/>
  <c r="BF17" i="6"/>
  <c r="BH17" i="6"/>
  <c r="BI17" i="6"/>
  <c r="BK17" i="6"/>
  <c r="BL17" i="6"/>
  <c r="BN17" i="6"/>
  <c r="BO17" i="6"/>
  <c r="BQ17" i="6"/>
  <c r="BR17" i="6"/>
  <c r="BT17" i="6"/>
  <c r="BU17" i="6"/>
  <c r="BW17" i="6"/>
  <c r="BX17" i="6"/>
  <c r="BZ17" i="6"/>
  <c r="CA17" i="6"/>
  <c r="CC17" i="6"/>
  <c r="CD17" i="6"/>
  <c r="CF17" i="6"/>
  <c r="CG17" i="6"/>
  <c r="CI17" i="6"/>
  <c r="CJ17" i="6"/>
  <c r="CL17" i="6"/>
  <c r="CM17" i="6"/>
  <c r="AM18" i="6"/>
  <c r="AN18" i="6"/>
  <c r="AP18" i="6"/>
  <c r="AQ18" i="6"/>
  <c r="AS18" i="6"/>
  <c r="AT18" i="6"/>
  <c r="AV18" i="6"/>
  <c r="AW18" i="6"/>
  <c r="AY18" i="6"/>
  <c r="AZ18" i="6"/>
  <c r="BB18" i="6"/>
  <c r="BC18" i="6"/>
  <c r="BE18" i="6"/>
  <c r="BF18" i="6"/>
  <c r="BH18" i="6"/>
  <c r="BI18" i="6"/>
  <c r="BK18" i="6"/>
  <c r="BL18" i="6"/>
  <c r="BN18" i="6"/>
  <c r="BO18" i="6"/>
  <c r="BQ18" i="6"/>
  <c r="BR18" i="6"/>
  <c r="BT18" i="6"/>
  <c r="BU18" i="6"/>
  <c r="BW18" i="6"/>
  <c r="BX18" i="6"/>
  <c r="BZ18" i="6"/>
  <c r="CA18" i="6"/>
  <c r="CC18" i="6"/>
  <c r="CD18" i="6"/>
  <c r="CF18" i="6"/>
  <c r="CG18" i="6"/>
  <c r="CI18" i="6"/>
  <c r="CJ18" i="6"/>
  <c r="CL18" i="6"/>
  <c r="CM18" i="6"/>
  <c r="AM19" i="6"/>
  <c r="AN19" i="6"/>
  <c r="AP19" i="6"/>
  <c r="AQ19" i="6"/>
  <c r="AS19" i="6"/>
  <c r="AT19" i="6"/>
  <c r="AV19" i="6"/>
  <c r="AW19" i="6"/>
  <c r="AY19" i="6"/>
  <c r="AZ19" i="6"/>
  <c r="BB19" i="6"/>
  <c r="BC19" i="6"/>
  <c r="BE19" i="6"/>
  <c r="BF19" i="6"/>
  <c r="BH19" i="6"/>
  <c r="BI19" i="6"/>
  <c r="BK19" i="6"/>
  <c r="BL19" i="6"/>
  <c r="BN19" i="6"/>
  <c r="BO19" i="6"/>
  <c r="BQ19" i="6"/>
  <c r="BR19" i="6"/>
  <c r="BT19" i="6"/>
  <c r="BU19" i="6"/>
  <c r="BW19" i="6"/>
  <c r="BX19" i="6"/>
  <c r="BZ19" i="6"/>
  <c r="CA19" i="6"/>
  <c r="CC19" i="6"/>
  <c r="CD19" i="6"/>
  <c r="CF19" i="6"/>
  <c r="CG19" i="6"/>
  <c r="CI19" i="6"/>
  <c r="CJ19" i="6"/>
  <c r="CL19" i="6"/>
  <c r="CM19" i="6"/>
  <c r="AM20" i="6"/>
  <c r="AN20" i="6"/>
  <c r="AP20" i="6"/>
  <c r="AQ20" i="6"/>
  <c r="AS20" i="6"/>
  <c r="AT20" i="6"/>
  <c r="AV20" i="6"/>
  <c r="AW20" i="6"/>
  <c r="AY20" i="6"/>
  <c r="AZ20" i="6"/>
  <c r="BB20" i="6"/>
  <c r="BC20" i="6"/>
  <c r="BE20" i="6"/>
  <c r="BF20" i="6"/>
  <c r="BH20" i="6"/>
  <c r="BI20" i="6"/>
  <c r="BK20" i="6"/>
  <c r="BL20" i="6"/>
  <c r="BN20" i="6"/>
  <c r="BO20" i="6"/>
  <c r="BQ20" i="6"/>
  <c r="BR20" i="6"/>
  <c r="BT20" i="6"/>
  <c r="BU20" i="6"/>
  <c r="BW20" i="6"/>
  <c r="BX20" i="6"/>
  <c r="BZ20" i="6"/>
  <c r="CA20" i="6"/>
  <c r="CC20" i="6"/>
  <c r="CD20" i="6"/>
  <c r="CF20" i="6"/>
  <c r="CG20" i="6"/>
  <c r="CI20" i="6"/>
  <c r="CJ20" i="6"/>
  <c r="CL20" i="6"/>
  <c r="CM20" i="6"/>
  <c r="AM21" i="6"/>
  <c r="AN21" i="6"/>
  <c r="AP21" i="6"/>
  <c r="AQ21" i="6"/>
  <c r="AS21" i="6"/>
  <c r="AT21" i="6"/>
  <c r="AV21" i="6"/>
  <c r="AW21" i="6"/>
  <c r="AY21" i="6"/>
  <c r="AZ21" i="6"/>
  <c r="BB21" i="6"/>
  <c r="BC21" i="6"/>
  <c r="BE21" i="6"/>
  <c r="BF21" i="6"/>
  <c r="BH21" i="6"/>
  <c r="BI21" i="6"/>
  <c r="BK21" i="6"/>
  <c r="BL21" i="6"/>
  <c r="BN21" i="6"/>
  <c r="BO21" i="6"/>
  <c r="BQ21" i="6"/>
  <c r="BR21" i="6"/>
  <c r="BT21" i="6"/>
  <c r="BU21" i="6"/>
  <c r="BW21" i="6"/>
  <c r="BX21" i="6"/>
  <c r="BZ21" i="6"/>
  <c r="CA21" i="6"/>
  <c r="CC21" i="6"/>
  <c r="CD21" i="6"/>
  <c r="CF21" i="6"/>
  <c r="CG21" i="6"/>
  <c r="CI21" i="6"/>
  <c r="CJ21" i="6"/>
  <c r="CL21" i="6"/>
  <c r="CM21" i="6"/>
  <c r="AM22" i="6"/>
  <c r="AN22" i="6"/>
  <c r="AP22" i="6"/>
  <c r="AQ22" i="6"/>
  <c r="AS22" i="6"/>
  <c r="AT22" i="6"/>
  <c r="AV22" i="6"/>
  <c r="AW22" i="6"/>
  <c r="AY22" i="6"/>
  <c r="AZ22" i="6"/>
  <c r="BB22" i="6"/>
  <c r="BC22" i="6"/>
  <c r="BE22" i="6"/>
  <c r="BF22" i="6"/>
  <c r="BH22" i="6"/>
  <c r="BI22" i="6"/>
  <c r="BK22" i="6"/>
  <c r="BL22" i="6"/>
  <c r="BN22" i="6"/>
  <c r="BO22" i="6"/>
  <c r="BQ22" i="6"/>
  <c r="BR22" i="6"/>
  <c r="BT22" i="6"/>
  <c r="BU22" i="6"/>
  <c r="BW22" i="6"/>
  <c r="BX22" i="6"/>
  <c r="BZ22" i="6"/>
  <c r="CA22" i="6"/>
  <c r="CC22" i="6"/>
  <c r="CD22" i="6"/>
  <c r="CF22" i="6"/>
  <c r="CG22" i="6"/>
  <c r="CI22" i="6"/>
  <c r="CJ22" i="6"/>
  <c r="CL22" i="6"/>
  <c r="CM22" i="6"/>
  <c r="AM23" i="6"/>
  <c r="AN23" i="6"/>
  <c r="AP23" i="6"/>
  <c r="AQ23" i="6"/>
  <c r="AS23" i="6"/>
  <c r="AT23" i="6"/>
  <c r="AV23" i="6"/>
  <c r="AW23" i="6"/>
  <c r="AY23" i="6"/>
  <c r="AZ23" i="6"/>
  <c r="BB23" i="6"/>
  <c r="BC23" i="6"/>
  <c r="BE23" i="6"/>
  <c r="BF23" i="6"/>
  <c r="BH23" i="6"/>
  <c r="BI23" i="6"/>
  <c r="BK23" i="6"/>
  <c r="BL23" i="6"/>
  <c r="BN23" i="6"/>
  <c r="BO23" i="6"/>
  <c r="BQ23" i="6"/>
  <c r="BR23" i="6"/>
  <c r="BT23" i="6"/>
  <c r="BU23" i="6"/>
  <c r="BW23" i="6"/>
  <c r="BX23" i="6"/>
  <c r="BZ23" i="6"/>
  <c r="CA23" i="6"/>
  <c r="CC23" i="6"/>
  <c r="CD23" i="6"/>
  <c r="CF23" i="6"/>
  <c r="CG23" i="6"/>
  <c r="CI23" i="6"/>
  <c r="CJ23" i="6"/>
  <c r="CL23" i="6"/>
  <c r="CM23" i="6"/>
  <c r="AM24" i="6"/>
  <c r="AN24" i="6"/>
  <c r="AP24" i="6"/>
  <c r="AQ24" i="6"/>
  <c r="AS24" i="6"/>
  <c r="AT24" i="6"/>
  <c r="AV24" i="6"/>
  <c r="AW24" i="6"/>
  <c r="AY24" i="6"/>
  <c r="AZ24" i="6"/>
  <c r="BB24" i="6"/>
  <c r="BC24" i="6"/>
  <c r="BE24" i="6"/>
  <c r="BF24" i="6"/>
  <c r="BH24" i="6"/>
  <c r="BI24" i="6"/>
  <c r="BK24" i="6"/>
  <c r="BL24" i="6"/>
  <c r="BN24" i="6"/>
  <c r="BO24" i="6"/>
  <c r="BQ24" i="6"/>
  <c r="BR24" i="6"/>
  <c r="BT24" i="6"/>
  <c r="BU24" i="6"/>
  <c r="BW24" i="6"/>
  <c r="BX24" i="6"/>
  <c r="BZ24" i="6"/>
  <c r="CA24" i="6"/>
  <c r="CC24" i="6"/>
  <c r="CD24" i="6"/>
  <c r="CF24" i="6"/>
  <c r="CG24" i="6"/>
  <c r="CI24" i="6"/>
  <c r="CJ24" i="6"/>
  <c r="CL24" i="6"/>
  <c r="CM24" i="6"/>
  <c r="AM25" i="6"/>
  <c r="AN25" i="6"/>
  <c r="AP25" i="6"/>
  <c r="AQ25" i="6"/>
  <c r="AS25" i="6"/>
  <c r="AT25" i="6"/>
  <c r="AV25" i="6"/>
  <c r="AW25" i="6"/>
  <c r="AY25" i="6"/>
  <c r="AZ25" i="6"/>
  <c r="BB25" i="6"/>
  <c r="BC25" i="6"/>
  <c r="BE25" i="6"/>
  <c r="BF25" i="6"/>
  <c r="BH25" i="6"/>
  <c r="BI25" i="6"/>
  <c r="BK25" i="6"/>
  <c r="BL25" i="6"/>
  <c r="BN25" i="6"/>
  <c r="BO25" i="6"/>
  <c r="BQ25" i="6"/>
  <c r="BR25" i="6"/>
  <c r="BT25" i="6"/>
  <c r="BU25" i="6"/>
  <c r="BW25" i="6"/>
  <c r="BX25" i="6"/>
  <c r="BZ25" i="6"/>
  <c r="CA25" i="6"/>
  <c r="CC25" i="6"/>
  <c r="CD25" i="6"/>
  <c r="CF25" i="6"/>
  <c r="CG25" i="6"/>
  <c r="CI25" i="6"/>
  <c r="CJ25" i="6"/>
  <c r="CL25" i="6"/>
  <c r="CM25" i="6"/>
  <c r="AM26" i="6"/>
  <c r="AN26" i="6"/>
  <c r="AP26" i="6"/>
  <c r="AQ26" i="6"/>
  <c r="AS26" i="6"/>
  <c r="AT26" i="6"/>
  <c r="AV26" i="6"/>
  <c r="AW26" i="6"/>
  <c r="AY26" i="6"/>
  <c r="AZ26" i="6"/>
  <c r="BB26" i="6"/>
  <c r="BC26" i="6"/>
  <c r="BE26" i="6"/>
  <c r="BF26" i="6"/>
  <c r="BH26" i="6"/>
  <c r="BI26" i="6"/>
  <c r="BK26" i="6"/>
  <c r="BL26" i="6"/>
  <c r="BN26" i="6"/>
  <c r="BO26" i="6"/>
  <c r="BQ26" i="6"/>
  <c r="BR26" i="6"/>
  <c r="BT26" i="6"/>
  <c r="BU26" i="6"/>
  <c r="BW26" i="6"/>
  <c r="BX26" i="6"/>
  <c r="BZ26" i="6"/>
  <c r="CA26" i="6"/>
  <c r="CC26" i="6"/>
  <c r="CD26" i="6"/>
  <c r="CF26" i="6"/>
  <c r="CG26" i="6"/>
  <c r="CI26" i="6"/>
  <c r="CJ26" i="6"/>
  <c r="CL26" i="6"/>
  <c r="CM26" i="6"/>
  <c r="AM27" i="6"/>
  <c r="AN27" i="6"/>
  <c r="AP27" i="6"/>
  <c r="AQ27" i="6"/>
  <c r="AS27" i="6"/>
  <c r="AT27" i="6"/>
  <c r="AV27" i="6"/>
  <c r="AW27" i="6"/>
  <c r="AY27" i="6"/>
  <c r="AZ27" i="6"/>
  <c r="BB27" i="6"/>
  <c r="BC27" i="6"/>
  <c r="BE27" i="6"/>
  <c r="BF27" i="6"/>
  <c r="BH27" i="6"/>
  <c r="BI27" i="6"/>
  <c r="BK27" i="6"/>
  <c r="BL27" i="6"/>
  <c r="BN27" i="6"/>
  <c r="BO27" i="6"/>
  <c r="BQ27" i="6"/>
  <c r="BR27" i="6"/>
  <c r="BT27" i="6"/>
  <c r="BU27" i="6"/>
  <c r="BW27" i="6"/>
  <c r="BX27" i="6"/>
  <c r="BZ27" i="6"/>
  <c r="CA27" i="6"/>
  <c r="CC27" i="6"/>
  <c r="CD27" i="6"/>
  <c r="CF27" i="6"/>
  <c r="CG27" i="6"/>
  <c r="CI27" i="6"/>
  <c r="CJ27" i="6"/>
  <c r="CL27" i="6"/>
  <c r="CM27" i="6"/>
  <c r="AM28" i="6"/>
  <c r="AN28" i="6"/>
  <c r="AP28" i="6"/>
  <c r="AQ28" i="6"/>
  <c r="AS28" i="6"/>
  <c r="AT28" i="6"/>
  <c r="AV28" i="6"/>
  <c r="AW28" i="6"/>
  <c r="AY28" i="6"/>
  <c r="AZ28" i="6"/>
  <c r="BB28" i="6"/>
  <c r="BC28" i="6"/>
  <c r="BE28" i="6"/>
  <c r="BF28" i="6"/>
  <c r="BH28" i="6"/>
  <c r="BI28" i="6"/>
  <c r="BK28" i="6"/>
  <c r="BL28" i="6"/>
  <c r="BN28" i="6"/>
  <c r="BO28" i="6"/>
  <c r="BQ28" i="6"/>
  <c r="BR28" i="6"/>
  <c r="BT28" i="6"/>
  <c r="BU28" i="6"/>
  <c r="BW28" i="6"/>
  <c r="BX28" i="6"/>
  <c r="BZ28" i="6"/>
  <c r="CA28" i="6"/>
  <c r="CC28" i="6"/>
  <c r="CD28" i="6"/>
  <c r="CF28" i="6"/>
  <c r="CG28" i="6"/>
  <c r="CI28" i="6"/>
  <c r="CJ28" i="6"/>
  <c r="CL28" i="6"/>
  <c r="CM28" i="6"/>
  <c r="AM29" i="6"/>
  <c r="AN29" i="6"/>
  <c r="AP29" i="6"/>
  <c r="AQ29" i="6"/>
  <c r="AS29" i="6"/>
  <c r="AT29" i="6"/>
  <c r="AV29" i="6"/>
  <c r="AW29" i="6"/>
  <c r="AY29" i="6"/>
  <c r="AZ29" i="6"/>
  <c r="BB29" i="6"/>
  <c r="BC29" i="6"/>
  <c r="BE29" i="6"/>
  <c r="BF29" i="6"/>
  <c r="BH29" i="6"/>
  <c r="BI29" i="6"/>
  <c r="BK29" i="6"/>
  <c r="BL29" i="6"/>
  <c r="BN29" i="6"/>
  <c r="BO29" i="6"/>
  <c r="BQ29" i="6"/>
  <c r="BR29" i="6"/>
  <c r="BT29" i="6"/>
  <c r="BU29" i="6"/>
  <c r="BW29" i="6"/>
  <c r="BX29" i="6"/>
  <c r="BZ29" i="6"/>
  <c r="CA29" i="6"/>
  <c r="CC29" i="6"/>
  <c r="CD29" i="6"/>
  <c r="CF29" i="6"/>
  <c r="CG29" i="6"/>
  <c r="CI29" i="6"/>
  <c r="CJ29" i="6"/>
  <c r="CL29" i="6"/>
  <c r="CM29" i="6"/>
  <c r="AM30" i="6"/>
  <c r="AN30" i="6"/>
  <c r="AP30" i="6"/>
  <c r="AQ30" i="6"/>
  <c r="AS30" i="6"/>
  <c r="AT30" i="6"/>
  <c r="AV30" i="6"/>
  <c r="AW30" i="6"/>
  <c r="AY30" i="6"/>
  <c r="AZ30" i="6"/>
  <c r="BB30" i="6"/>
  <c r="BC30" i="6"/>
  <c r="BE30" i="6"/>
  <c r="BF30" i="6"/>
  <c r="BH30" i="6"/>
  <c r="BI30" i="6"/>
  <c r="BK30" i="6"/>
  <c r="BL30" i="6"/>
  <c r="BN30" i="6"/>
  <c r="BO30" i="6"/>
  <c r="BQ30" i="6"/>
  <c r="BR30" i="6"/>
  <c r="BT30" i="6"/>
  <c r="BU30" i="6"/>
  <c r="BW30" i="6"/>
  <c r="BX30" i="6"/>
  <c r="BZ30" i="6"/>
  <c r="CA30" i="6"/>
  <c r="CC30" i="6"/>
  <c r="CD30" i="6"/>
  <c r="CF30" i="6"/>
  <c r="CG30" i="6"/>
  <c r="CI30" i="6"/>
  <c r="CJ30" i="6"/>
  <c r="CL30" i="6"/>
  <c r="CM30" i="6"/>
  <c r="AM31" i="6"/>
  <c r="AN31" i="6"/>
  <c r="AP31" i="6"/>
  <c r="AQ31" i="6"/>
  <c r="AS31" i="6"/>
  <c r="AT31" i="6"/>
  <c r="AV31" i="6"/>
  <c r="AW31" i="6"/>
  <c r="AY31" i="6"/>
  <c r="AZ31" i="6"/>
  <c r="BB31" i="6"/>
  <c r="BC31" i="6"/>
  <c r="BE31" i="6"/>
  <c r="BF31" i="6"/>
  <c r="BH31" i="6"/>
  <c r="BI31" i="6"/>
  <c r="BK31" i="6"/>
  <c r="BL31" i="6"/>
  <c r="BN31" i="6"/>
  <c r="BO31" i="6"/>
  <c r="BQ31" i="6"/>
  <c r="BR31" i="6"/>
  <c r="BT31" i="6"/>
  <c r="BU31" i="6"/>
  <c r="BW31" i="6"/>
  <c r="BX31" i="6"/>
  <c r="BZ31" i="6"/>
  <c r="CA31" i="6"/>
  <c r="CC31" i="6"/>
  <c r="CD31" i="6"/>
  <c r="CF31" i="6"/>
  <c r="CG31" i="6"/>
  <c r="CI31" i="6"/>
  <c r="CJ31" i="6"/>
  <c r="CL31" i="6"/>
  <c r="CM31" i="6"/>
  <c r="AM32" i="6"/>
  <c r="AN32" i="6"/>
  <c r="AP32" i="6"/>
  <c r="AQ32" i="6"/>
  <c r="AS32" i="6"/>
  <c r="AT32" i="6"/>
  <c r="AV32" i="6"/>
  <c r="AW32" i="6"/>
  <c r="AY32" i="6"/>
  <c r="AZ32" i="6"/>
  <c r="BB32" i="6"/>
  <c r="BC32" i="6"/>
  <c r="BE32" i="6"/>
  <c r="BF32" i="6"/>
  <c r="BH32" i="6"/>
  <c r="BI32" i="6"/>
  <c r="BK32" i="6"/>
  <c r="BL32" i="6"/>
  <c r="BN32" i="6"/>
  <c r="BO32" i="6"/>
  <c r="BQ32" i="6"/>
  <c r="BR32" i="6"/>
  <c r="BT32" i="6"/>
  <c r="BU32" i="6"/>
  <c r="BW32" i="6"/>
  <c r="BX32" i="6"/>
  <c r="BZ32" i="6"/>
  <c r="CA32" i="6"/>
  <c r="CC32" i="6"/>
  <c r="CD32" i="6"/>
  <c r="CF32" i="6"/>
  <c r="CG32" i="6"/>
  <c r="CI32" i="6"/>
  <c r="CJ32" i="6"/>
  <c r="CL32" i="6"/>
  <c r="CM32" i="6"/>
  <c r="AM33" i="6"/>
  <c r="AN33" i="6"/>
  <c r="AP33" i="6"/>
  <c r="AQ33" i="6"/>
  <c r="AS33" i="6"/>
  <c r="AT33" i="6"/>
  <c r="AV33" i="6"/>
  <c r="AW33" i="6"/>
  <c r="AY33" i="6"/>
  <c r="AZ33" i="6"/>
  <c r="BB33" i="6"/>
  <c r="BC33" i="6"/>
  <c r="BE33" i="6"/>
  <c r="BF33" i="6"/>
  <c r="BH33" i="6"/>
  <c r="BI33" i="6"/>
  <c r="BK33" i="6"/>
  <c r="BL33" i="6"/>
  <c r="BN33" i="6"/>
  <c r="BO33" i="6"/>
  <c r="BQ33" i="6"/>
  <c r="BR33" i="6"/>
  <c r="BT33" i="6"/>
  <c r="BU33" i="6"/>
  <c r="BW33" i="6"/>
  <c r="BX33" i="6"/>
  <c r="BZ33" i="6"/>
  <c r="CA33" i="6"/>
  <c r="CC33" i="6"/>
  <c r="CD33" i="6"/>
  <c r="CF33" i="6"/>
  <c r="CG33" i="6"/>
  <c r="CI33" i="6"/>
  <c r="CJ33" i="6"/>
  <c r="CL33" i="6"/>
  <c r="CM33" i="6"/>
  <c r="AM34" i="6"/>
  <c r="AN34" i="6"/>
  <c r="AP34" i="6"/>
  <c r="AQ34" i="6"/>
  <c r="AS34" i="6"/>
  <c r="AT34" i="6"/>
  <c r="AV34" i="6"/>
  <c r="AW34" i="6"/>
  <c r="AY34" i="6"/>
  <c r="AZ34" i="6"/>
  <c r="BB34" i="6"/>
  <c r="BC34" i="6"/>
  <c r="BE34" i="6"/>
  <c r="BF34" i="6"/>
  <c r="BH34" i="6"/>
  <c r="BI34" i="6"/>
  <c r="BK34" i="6"/>
  <c r="BL34" i="6"/>
  <c r="BN34" i="6"/>
  <c r="BO34" i="6"/>
  <c r="BQ34" i="6"/>
  <c r="BR34" i="6"/>
  <c r="BT34" i="6"/>
  <c r="BU34" i="6"/>
  <c r="BW34" i="6"/>
  <c r="BX34" i="6"/>
  <c r="BZ34" i="6"/>
  <c r="CA34" i="6"/>
  <c r="CC34" i="6"/>
  <c r="CD34" i="6"/>
  <c r="CF34" i="6"/>
  <c r="CG34" i="6"/>
  <c r="CI34" i="6"/>
  <c r="CJ34" i="6"/>
  <c r="CL34" i="6"/>
  <c r="CM34" i="6"/>
  <c r="AM35" i="6"/>
  <c r="AN35" i="6"/>
  <c r="AP35" i="6"/>
  <c r="AQ35" i="6"/>
  <c r="AS35" i="6"/>
  <c r="AT35" i="6"/>
  <c r="AV35" i="6"/>
  <c r="AW35" i="6"/>
  <c r="AY35" i="6"/>
  <c r="AZ35" i="6"/>
  <c r="BB35" i="6"/>
  <c r="BC35" i="6"/>
  <c r="BE35" i="6"/>
  <c r="BF35" i="6"/>
  <c r="BH35" i="6"/>
  <c r="BI35" i="6"/>
  <c r="BK35" i="6"/>
  <c r="BL35" i="6"/>
  <c r="BN35" i="6"/>
  <c r="BO35" i="6"/>
  <c r="BQ35" i="6"/>
  <c r="BR35" i="6"/>
  <c r="BT35" i="6"/>
  <c r="BU35" i="6"/>
  <c r="BW35" i="6"/>
  <c r="BX35" i="6"/>
  <c r="BZ35" i="6"/>
  <c r="CA35" i="6"/>
  <c r="CC35" i="6"/>
  <c r="CD35" i="6"/>
  <c r="CF35" i="6"/>
  <c r="CG35" i="6"/>
  <c r="CI35" i="6"/>
  <c r="CJ35" i="6"/>
  <c r="CL35" i="6"/>
  <c r="CM35" i="6"/>
  <c r="AM36" i="6"/>
  <c r="AN36" i="6"/>
  <c r="AP36" i="6"/>
  <c r="AQ36" i="6"/>
  <c r="AS36" i="6"/>
  <c r="AT36" i="6"/>
  <c r="AV36" i="6"/>
  <c r="AW36" i="6"/>
  <c r="AY36" i="6"/>
  <c r="AZ36" i="6"/>
  <c r="BB36" i="6"/>
  <c r="BC36" i="6"/>
  <c r="BE36" i="6"/>
  <c r="BF36" i="6"/>
  <c r="BH36" i="6"/>
  <c r="BI36" i="6"/>
  <c r="BK36" i="6"/>
  <c r="BL36" i="6"/>
  <c r="BN36" i="6"/>
  <c r="BO36" i="6"/>
  <c r="BQ36" i="6"/>
  <c r="BR36" i="6"/>
  <c r="BT36" i="6"/>
  <c r="BU36" i="6"/>
  <c r="BW36" i="6"/>
  <c r="BX36" i="6"/>
  <c r="BZ36" i="6"/>
  <c r="CA36" i="6"/>
  <c r="CC36" i="6"/>
  <c r="CD36" i="6"/>
  <c r="CF36" i="6"/>
  <c r="CG36" i="6"/>
  <c r="CI36" i="6"/>
  <c r="CJ36" i="6"/>
  <c r="CL36" i="6"/>
  <c r="CM36" i="6"/>
  <c r="AM37" i="6"/>
  <c r="AN37" i="6"/>
  <c r="AP37" i="6"/>
  <c r="AQ37" i="6"/>
  <c r="AS37" i="6"/>
  <c r="AT37" i="6"/>
  <c r="AV37" i="6"/>
  <c r="AW37" i="6"/>
  <c r="AY37" i="6"/>
  <c r="AZ37" i="6"/>
  <c r="BB37" i="6"/>
  <c r="BC37" i="6"/>
  <c r="BE37" i="6"/>
  <c r="BF37" i="6"/>
  <c r="BH37" i="6"/>
  <c r="BI37" i="6"/>
  <c r="BK37" i="6"/>
  <c r="BL37" i="6"/>
  <c r="BN37" i="6"/>
  <c r="BO37" i="6"/>
  <c r="BQ37" i="6"/>
  <c r="BR37" i="6"/>
  <c r="BT37" i="6"/>
  <c r="BU37" i="6"/>
  <c r="BW37" i="6"/>
  <c r="BX37" i="6"/>
  <c r="BZ37" i="6"/>
  <c r="CA37" i="6"/>
  <c r="CC37" i="6"/>
  <c r="CD37" i="6"/>
  <c r="CF37" i="6"/>
  <c r="CG37" i="6"/>
  <c r="CI37" i="6"/>
  <c r="CJ37" i="6"/>
  <c r="CL37" i="6"/>
  <c r="CM37" i="6"/>
  <c r="AM38" i="6"/>
  <c r="AN38" i="6"/>
  <c r="AP38" i="6"/>
  <c r="AQ38" i="6"/>
  <c r="AS38" i="6"/>
  <c r="AT38" i="6"/>
  <c r="AV38" i="6"/>
  <c r="AW38" i="6"/>
  <c r="AY38" i="6"/>
  <c r="AZ38" i="6"/>
  <c r="BB38" i="6"/>
  <c r="BC38" i="6"/>
  <c r="BE38" i="6"/>
  <c r="BF38" i="6"/>
  <c r="BH38" i="6"/>
  <c r="BI38" i="6"/>
  <c r="BK38" i="6"/>
  <c r="BL38" i="6"/>
  <c r="BN38" i="6"/>
  <c r="BO38" i="6"/>
  <c r="BQ38" i="6"/>
  <c r="BR38" i="6"/>
  <c r="BT38" i="6"/>
  <c r="BU38" i="6"/>
  <c r="BW38" i="6"/>
  <c r="BX38" i="6"/>
  <c r="BZ38" i="6"/>
  <c r="CA38" i="6"/>
  <c r="CC38" i="6"/>
  <c r="CD38" i="6"/>
  <c r="CF38" i="6"/>
  <c r="CG38" i="6"/>
  <c r="CI38" i="6"/>
  <c r="CJ38" i="6"/>
  <c r="CL38" i="6"/>
  <c r="CM38" i="6"/>
  <c r="AM39" i="6"/>
  <c r="AN39" i="6"/>
  <c r="AP39" i="6"/>
  <c r="AQ39" i="6"/>
  <c r="AS39" i="6"/>
  <c r="AT39" i="6"/>
  <c r="AV39" i="6"/>
  <c r="AW39" i="6"/>
  <c r="AY39" i="6"/>
  <c r="AZ39" i="6"/>
  <c r="BB39" i="6"/>
  <c r="BC39" i="6"/>
  <c r="BE39" i="6"/>
  <c r="BF39" i="6"/>
  <c r="BH39" i="6"/>
  <c r="BI39" i="6"/>
  <c r="BK39" i="6"/>
  <c r="BL39" i="6"/>
  <c r="BN39" i="6"/>
  <c r="BO39" i="6"/>
  <c r="BQ39" i="6"/>
  <c r="BR39" i="6"/>
  <c r="BT39" i="6"/>
  <c r="BU39" i="6"/>
  <c r="BW39" i="6"/>
  <c r="BX39" i="6"/>
  <c r="BZ39" i="6"/>
  <c r="CA39" i="6"/>
  <c r="CC39" i="6"/>
  <c r="CD39" i="6"/>
  <c r="CF39" i="6"/>
  <c r="CG39" i="6"/>
  <c r="CI39" i="6"/>
  <c r="CJ39" i="6"/>
  <c r="CL39" i="6"/>
  <c r="CM39" i="6"/>
  <c r="AM40" i="6"/>
  <c r="AN40" i="6"/>
  <c r="AP40" i="6"/>
  <c r="AQ40" i="6"/>
  <c r="AS40" i="6"/>
  <c r="AT40" i="6"/>
  <c r="AV40" i="6"/>
  <c r="AW40" i="6"/>
  <c r="AY40" i="6"/>
  <c r="AZ40" i="6"/>
  <c r="BB40" i="6"/>
  <c r="BC40" i="6"/>
  <c r="BE40" i="6"/>
  <c r="BF40" i="6"/>
  <c r="BH40" i="6"/>
  <c r="BI40" i="6"/>
  <c r="BK40" i="6"/>
  <c r="BL40" i="6"/>
  <c r="BN40" i="6"/>
  <c r="BO40" i="6"/>
  <c r="BQ40" i="6"/>
  <c r="BR40" i="6"/>
  <c r="BT40" i="6"/>
  <c r="BU40" i="6"/>
  <c r="BW40" i="6"/>
  <c r="BX40" i="6"/>
  <c r="BZ40" i="6"/>
  <c r="CA40" i="6"/>
  <c r="CC40" i="6"/>
  <c r="CD40" i="6"/>
  <c r="CF40" i="6"/>
  <c r="CG40" i="6"/>
  <c r="CI40" i="6"/>
  <c r="CJ40" i="6"/>
  <c r="CL40" i="6"/>
  <c r="CM40" i="6"/>
  <c r="AM41" i="6"/>
  <c r="AN41" i="6"/>
  <c r="AP41" i="6"/>
  <c r="AQ41" i="6"/>
  <c r="AS41" i="6"/>
  <c r="AT41" i="6"/>
  <c r="AV41" i="6"/>
  <c r="AW41" i="6"/>
  <c r="AY41" i="6"/>
  <c r="AZ41" i="6"/>
  <c r="BB41" i="6"/>
  <c r="BC41" i="6"/>
  <c r="BE41" i="6"/>
  <c r="BF41" i="6"/>
  <c r="BH41" i="6"/>
  <c r="BI41" i="6"/>
  <c r="BK41" i="6"/>
  <c r="BL41" i="6"/>
  <c r="BN41" i="6"/>
  <c r="BO41" i="6"/>
  <c r="BQ41" i="6"/>
  <c r="BR41" i="6"/>
  <c r="BT41" i="6"/>
  <c r="BU41" i="6"/>
  <c r="BW41" i="6"/>
  <c r="BX41" i="6"/>
  <c r="BZ41" i="6"/>
  <c r="CA41" i="6"/>
  <c r="CC41" i="6"/>
  <c r="CD41" i="6"/>
  <c r="CF41" i="6"/>
  <c r="CG41" i="6"/>
  <c r="CI41" i="6"/>
  <c r="CJ41" i="6"/>
  <c r="CL41" i="6"/>
  <c r="CM41" i="6"/>
  <c r="AM42" i="6"/>
  <c r="AN42" i="6"/>
  <c r="AP42" i="6"/>
  <c r="AQ42" i="6"/>
  <c r="AS42" i="6"/>
  <c r="AT42" i="6"/>
  <c r="AV42" i="6"/>
  <c r="AW42" i="6"/>
  <c r="AY42" i="6"/>
  <c r="AZ42" i="6"/>
  <c r="BB42" i="6"/>
  <c r="BC42" i="6"/>
  <c r="BE42" i="6"/>
  <c r="BF42" i="6"/>
  <c r="BH42" i="6"/>
  <c r="BI42" i="6"/>
  <c r="BK42" i="6"/>
  <c r="BL42" i="6"/>
  <c r="BN42" i="6"/>
  <c r="BO42" i="6"/>
  <c r="BQ42" i="6"/>
  <c r="BR42" i="6"/>
  <c r="BT42" i="6"/>
  <c r="BU42" i="6"/>
  <c r="BW42" i="6"/>
  <c r="BX42" i="6"/>
  <c r="BZ42" i="6"/>
  <c r="CA42" i="6"/>
  <c r="CC42" i="6"/>
  <c r="CD42" i="6"/>
  <c r="CF42" i="6"/>
  <c r="CG42" i="6"/>
  <c r="CI42" i="6"/>
  <c r="CJ42" i="6"/>
  <c r="CL42" i="6"/>
  <c r="CM42" i="6"/>
  <c r="AM43" i="6"/>
  <c r="AN43" i="6"/>
  <c r="AP43" i="6"/>
  <c r="AQ43" i="6"/>
  <c r="AS43" i="6"/>
  <c r="AT43" i="6"/>
  <c r="AV43" i="6"/>
  <c r="AW43" i="6"/>
  <c r="AY43" i="6"/>
  <c r="AZ43" i="6"/>
  <c r="BB43" i="6"/>
  <c r="BC43" i="6"/>
  <c r="BE43" i="6"/>
  <c r="BF43" i="6"/>
  <c r="BH43" i="6"/>
  <c r="BI43" i="6"/>
  <c r="BK43" i="6"/>
  <c r="BL43" i="6"/>
  <c r="BN43" i="6"/>
  <c r="BO43" i="6"/>
  <c r="BQ43" i="6"/>
  <c r="BR43" i="6"/>
  <c r="BT43" i="6"/>
  <c r="BU43" i="6"/>
  <c r="BW43" i="6"/>
  <c r="BX43" i="6"/>
  <c r="BZ43" i="6"/>
  <c r="CA43" i="6"/>
  <c r="CC43" i="6"/>
  <c r="CD43" i="6"/>
  <c r="CF43" i="6"/>
  <c r="CG43" i="6"/>
  <c r="CI43" i="6"/>
  <c r="CJ43" i="6"/>
  <c r="CL43" i="6"/>
  <c r="CM43" i="6"/>
  <c r="AM44" i="6"/>
  <c r="AN44" i="6"/>
  <c r="AP44" i="6"/>
  <c r="AQ44" i="6"/>
  <c r="AS44" i="6"/>
  <c r="AT44" i="6"/>
  <c r="AV44" i="6"/>
  <c r="AW44" i="6"/>
  <c r="AY44" i="6"/>
  <c r="AZ44" i="6"/>
  <c r="BB44" i="6"/>
  <c r="BC44" i="6"/>
  <c r="BE44" i="6"/>
  <c r="BF44" i="6"/>
  <c r="BH44" i="6"/>
  <c r="BI44" i="6"/>
  <c r="BK44" i="6"/>
  <c r="BL44" i="6"/>
  <c r="BN44" i="6"/>
  <c r="BO44" i="6"/>
  <c r="BQ44" i="6"/>
  <c r="BR44" i="6"/>
  <c r="BT44" i="6"/>
  <c r="BU44" i="6"/>
  <c r="BW44" i="6"/>
  <c r="BX44" i="6"/>
  <c r="BZ44" i="6"/>
  <c r="CA44" i="6"/>
  <c r="CC44" i="6"/>
  <c r="CD44" i="6"/>
  <c r="CF44" i="6"/>
  <c r="CG44" i="6"/>
  <c r="CI44" i="6"/>
  <c r="CJ44" i="6"/>
  <c r="CL44" i="6"/>
  <c r="CM44" i="6"/>
  <c r="AM45" i="6"/>
  <c r="AN45" i="6"/>
  <c r="AP45" i="6"/>
  <c r="AQ45" i="6"/>
  <c r="AS45" i="6"/>
  <c r="AT45" i="6"/>
  <c r="AV45" i="6"/>
  <c r="AW45" i="6"/>
  <c r="AY45" i="6"/>
  <c r="AZ45" i="6"/>
  <c r="BB45" i="6"/>
  <c r="BC45" i="6"/>
  <c r="BE45" i="6"/>
  <c r="BF45" i="6"/>
  <c r="BH45" i="6"/>
  <c r="BI45" i="6"/>
  <c r="BK45" i="6"/>
  <c r="BL45" i="6"/>
  <c r="BN45" i="6"/>
  <c r="BO45" i="6"/>
  <c r="BQ45" i="6"/>
  <c r="BR45" i="6"/>
  <c r="BT45" i="6"/>
  <c r="BU45" i="6"/>
  <c r="BW45" i="6"/>
  <c r="BX45" i="6"/>
  <c r="BZ45" i="6"/>
  <c r="CA45" i="6"/>
  <c r="CC45" i="6"/>
  <c r="CD45" i="6"/>
  <c r="CF45" i="6"/>
  <c r="CG45" i="6"/>
  <c r="CI45" i="6"/>
  <c r="CJ45" i="6"/>
  <c r="CL45" i="6"/>
  <c r="CM45" i="6"/>
  <c r="AM46" i="6"/>
  <c r="AN46" i="6"/>
  <c r="AP46" i="6"/>
  <c r="AQ46" i="6"/>
  <c r="AS46" i="6"/>
  <c r="AT46" i="6"/>
  <c r="AV46" i="6"/>
  <c r="AW46" i="6"/>
  <c r="AY46" i="6"/>
  <c r="AZ46" i="6"/>
  <c r="BB46" i="6"/>
  <c r="BC46" i="6"/>
  <c r="BE46" i="6"/>
  <c r="BF46" i="6"/>
  <c r="BH46" i="6"/>
  <c r="BI46" i="6"/>
  <c r="BK46" i="6"/>
  <c r="BL46" i="6"/>
  <c r="BN46" i="6"/>
  <c r="BO46" i="6"/>
  <c r="BQ46" i="6"/>
  <c r="BR46" i="6"/>
  <c r="BT46" i="6"/>
  <c r="BU46" i="6"/>
  <c r="BW46" i="6"/>
  <c r="BX46" i="6"/>
  <c r="BZ46" i="6"/>
  <c r="CA46" i="6"/>
  <c r="CC46" i="6"/>
  <c r="CD46" i="6"/>
  <c r="CF46" i="6"/>
  <c r="CG46" i="6"/>
  <c r="CI46" i="6"/>
  <c r="CJ46" i="6"/>
  <c r="CL46" i="6"/>
  <c r="CM46" i="6"/>
  <c r="AM47" i="6"/>
  <c r="AN47" i="6"/>
  <c r="AP47" i="6"/>
  <c r="AQ47" i="6"/>
  <c r="AS47" i="6"/>
  <c r="AT47" i="6"/>
  <c r="AV47" i="6"/>
  <c r="AW47" i="6"/>
  <c r="AY47" i="6"/>
  <c r="AZ47" i="6"/>
  <c r="BB47" i="6"/>
  <c r="BC47" i="6"/>
  <c r="BE47" i="6"/>
  <c r="BF47" i="6"/>
  <c r="BH47" i="6"/>
  <c r="BI47" i="6"/>
  <c r="BK47" i="6"/>
  <c r="BL47" i="6"/>
  <c r="BN47" i="6"/>
  <c r="BO47" i="6"/>
  <c r="BQ47" i="6"/>
  <c r="BR47" i="6"/>
  <c r="BT47" i="6"/>
  <c r="BU47" i="6"/>
  <c r="BW47" i="6"/>
  <c r="BX47" i="6"/>
  <c r="BZ47" i="6"/>
  <c r="CA47" i="6"/>
  <c r="CC47" i="6"/>
  <c r="CD47" i="6"/>
  <c r="CF47" i="6"/>
  <c r="CG47" i="6"/>
  <c r="CI47" i="6"/>
  <c r="CJ47" i="6"/>
  <c r="CL47" i="6"/>
  <c r="CM47" i="6"/>
  <c r="AM48" i="6"/>
  <c r="AN48" i="6"/>
  <c r="AP48" i="6"/>
  <c r="AQ48" i="6"/>
  <c r="AS48" i="6"/>
  <c r="AT48" i="6"/>
  <c r="AV48" i="6"/>
  <c r="AW48" i="6"/>
  <c r="AY48" i="6"/>
  <c r="AZ48" i="6"/>
  <c r="BB48" i="6"/>
  <c r="BC48" i="6"/>
  <c r="BE48" i="6"/>
  <c r="BF48" i="6"/>
  <c r="BH48" i="6"/>
  <c r="BI48" i="6"/>
  <c r="BK48" i="6"/>
  <c r="BL48" i="6"/>
  <c r="BN48" i="6"/>
  <c r="BO48" i="6"/>
  <c r="BQ48" i="6"/>
  <c r="BR48" i="6"/>
  <c r="BT48" i="6"/>
  <c r="BU48" i="6"/>
  <c r="BW48" i="6"/>
  <c r="BX48" i="6"/>
  <c r="BZ48" i="6"/>
  <c r="CA48" i="6"/>
  <c r="CC48" i="6"/>
  <c r="CD48" i="6"/>
  <c r="CF48" i="6"/>
  <c r="CG48" i="6"/>
  <c r="CI48" i="6"/>
  <c r="CJ48" i="6"/>
  <c r="CL48" i="6"/>
  <c r="CM48" i="6"/>
  <c r="AM49" i="6"/>
  <c r="AN49" i="6"/>
  <c r="AP49" i="6"/>
  <c r="AQ49" i="6"/>
  <c r="AS49" i="6"/>
  <c r="AT49" i="6"/>
  <c r="AV49" i="6"/>
  <c r="AW49" i="6"/>
  <c r="AY49" i="6"/>
  <c r="AZ49" i="6"/>
  <c r="BB49" i="6"/>
  <c r="BC49" i="6"/>
  <c r="BE49" i="6"/>
  <c r="BF49" i="6"/>
  <c r="BH49" i="6"/>
  <c r="BI49" i="6"/>
  <c r="BK49" i="6"/>
  <c r="BL49" i="6"/>
  <c r="BN49" i="6"/>
  <c r="BO49" i="6"/>
  <c r="BQ49" i="6"/>
  <c r="BR49" i="6"/>
  <c r="BT49" i="6"/>
  <c r="BU49" i="6"/>
  <c r="BW49" i="6"/>
  <c r="BX49" i="6"/>
  <c r="BZ49" i="6"/>
  <c r="CA49" i="6"/>
  <c r="CC49" i="6"/>
  <c r="CD49" i="6"/>
  <c r="CF49" i="6"/>
  <c r="CG49" i="6"/>
  <c r="CI49" i="6"/>
  <c r="CJ49" i="6"/>
  <c r="CL49" i="6"/>
  <c r="CM49" i="6"/>
  <c r="AM50" i="6"/>
  <c r="AN50" i="6"/>
  <c r="AP50" i="6"/>
  <c r="AQ50" i="6"/>
  <c r="AS50" i="6"/>
  <c r="AT50" i="6"/>
  <c r="AV50" i="6"/>
  <c r="AW50" i="6"/>
  <c r="AY50" i="6"/>
  <c r="AZ50" i="6"/>
  <c r="BB50" i="6"/>
  <c r="BC50" i="6"/>
  <c r="BE50" i="6"/>
  <c r="BF50" i="6"/>
  <c r="BH50" i="6"/>
  <c r="BI50" i="6"/>
  <c r="BK50" i="6"/>
  <c r="BL50" i="6"/>
  <c r="BN50" i="6"/>
  <c r="BO50" i="6"/>
  <c r="BQ50" i="6"/>
  <c r="BR50" i="6"/>
  <c r="BT50" i="6"/>
  <c r="BU50" i="6"/>
  <c r="BW50" i="6"/>
  <c r="BX50" i="6"/>
  <c r="BZ50" i="6"/>
  <c r="CA50" i="6"/>
  <c r="CC50" i="6"/>
  <c r="CD50" i="6"/>
  <c r="CF50" i="6"/>
  <c r="CG50" i="6"/>
  <c r="CI50" i="6"/>
  <c r="CJ50" i="6"/>
  <c r="CL50" i="6"/>
  <c r="CM50" i="6"/>
  <c r="AM51" i="6"/>
  <c r="AN51" i="6"/>
  <c r="AP51" i="6"/>
  <c r="AQ51" i="6"/>
  <c r="AS51" i="6"/>
  <c r="AT51" i="6"/>
  <c r="AV51" i="6"/>
  <c r="AW51" i="6"/>
  <c r="AY51" i="6"/>
  <c r="AZ51" i="6"/>
  <c r="BB51" i="6"/>
  <c r="BC51" i="6"/>
  <c r="BE51" i="6"/>
  <c r="BF51" i="6"/>
  <c r="BH51" i="6"/>
  <c r="BI51" i="6"/>
  <c r="BK51" i="6"/>
  <c r="BL51" i="6"/>
  <c r="BN51" i="6"/>
  <c r="BO51" i="6"/>
  <c r="BQ51" i="6"/>
  <c r="BR51" i="6"/>
  <c r="BT51" i="6"/>
  <c r="BU51" i="6"/>
  <c r="BW51" i="6"/>
  <c r="BX51" i="6"/>
  <c r="BZ51" i="6"/>
  <c r="CA51" i="6"/>
  <c r="CC51" i="6"/>
  <c r="CD51" i="6"/>
  <c r="CF51" i="6"/>
  <c r="CG51" i="6"/>
  <c r="CI51" i="6"/>
  <c r="CJ51" i="6"/>
  <c r="CL51" i="6"/>
  <c r="CM51" i="6"/>
  <c r="AM52" i="6"/>
  <c r="AN52" i="6"/>
  <c r="AP52" i="6"/>
  <c r="AQ52" i="6"/>
  <c r="AS52" i="6"/>
  <c r="AT52" i="6"/>
  <c r="AV52" i="6"/>
  <c r="AW52" i="6"/>
  <c r="AY52" i="6"/>
  <c r="AZ52" i="6"/>
  <c r="BB52" i="6"/>
  <c r="BC52" i="6"/>
  <c r="BE52" i="6"/>
  <c r="BF52" i="6"/>
  <c r="BH52" i="6"/>
  <c r="BI52" i="6"/>
  <c r="BK52" i="6"/>
  <c r="BL52" i="6"/>
  <c r="BN52" i="6"/>
  <c r="BO52" i="6"/>
  <c r="BQ52" i="6"/>
  <c r="BR52" i="6"/>
  <c r="BT52" i="6"/>
  <c r="BU52" i="6"/>
  <c r="BW52" i="6"/>
  <c r="BX52" i="6"/>
  <c r="BZ52" i="6"/>
  <c r="CA52" i="6"/>
  <c r="CC52" i="6"/>
  <c r="CD52" i="6"/>
  <c r="CF52" i="6"/>
  <c r="CG52" i="6"/>
  <c r="CI52" i="6"/>
  <c r="CJ52" i="6"/>
  <c r="CL52" i="6"/>
  <c r="CM52" i="6"/>
  <c r="AM53" i="6"/>
  <c r="AN53" i="6"/>
  <c r="AP53" i="6"/>
  <c r="AQ53" i="6"/>
  <c r="AS53" i="6"/>
  <c r="AT53" i="6"/>
  <c r="AV53" i="6"/>
  <c r="AW53" i="6"/>
  <c r="AY53" i="6"/>
  <c r="AZ53" i="6"/>
  <c r="BB53" i="6"/>
  <c r="BC53" i="6"/>
  <c r="BE53" i="6"/>
  <c r="BF53" i="6"/>
  <c r="BH53" i="6"/>
  <c r="BI53" i="6"/>
  <c r="BK53" i="6"/>
  <c r="BL53" i="6"/>
  <c r="BN53" i="6"/>
  <c r="BO53" i="6"/>
  <c r="BQ53" i="6"/>
  <c r="BR53" i="6"/>
  <c r="BT53" i="6"/>
  <c r="BU53" i="6"/>
  <c r="BW53" i="6"/>
  <c r="BX53" i="6"/>
  <c r="BZ53" i="6"/>
  <c r="CA53" i="6"/>
  <c r="CC53" i="6"/>
  <c r="CD53" i="6"/>
  <c r="CF53" i="6"/>
  <c r="CG53" i="6"/>
  <c r="CI53" i="6"/>
  <c r="CJ53" i="6"/>
  <c r="CL53" i="6"/>
  <c r="CM53" i="6"/>
  <c r="AM54" i="6"/>
  <c r="AN54" i="6"/>
  <c r="AP54" i="6"/>
  <c r="AQ54" i="6"/>
  <c r="AS54" i="6"/>
  <c r="AT54" i="6"/>
  <c r="AV54" i="6"/>
  <c r="AW54" i="6"/>
  <c r="AY54" i="6"/>
  <c r="AZ54" i="6"/>
  <c r="BB54" i="6"/>
  <c r="BC54" i="6"/>
  <c r="BE54" i="6"/>
  <c r="BF54" i="6"/>
  <c r="BH54" i="6"/>
  <c r="BI54" i="6"/>
  <c r="BK54" i="6"/>
  <c r="BL54" i="6"/>
  <c r="BN54" i="6"/>
  <c r="BO54" i="6"/>
  <c r="BQ54" i="6"/>
  <c r="BR54" i="6"/>
  <c r="BT54" i="6"/>
  <c r="BU54" i="6"/>
  <c r="BW54" i="6"/>
  <c r="BX54" i="6"/>
  <c r="BZ54" i="6"/>
  <c r="CA54" i="6"/>
  <c r="CC54" i="6"/>
  <c r="CD54" i="6"/>
  <c r="CF54" i="6"/>
  <c r="CG54" i="6"/>
  <c r="CI54" i="6"/>
  <c r="CJ54" i="6"/>
  <c r="CL54" i="6"/>
  <c r="CM54" i="6"/>
  <c r="AM55" i="6"/>
  <c r="AN55" i="6"/>
  <c r="AP55" i="6"/>
  <c r="AQ55" i="6"/>
  <c r="AS55" i="6"/>
  <c r="AT55" i="6"/>
  <c r="AV55" i="6"/>
  <c r="AW55" i="6"/>
  <c r="AY55" i="6"/>
  <c r="AZ55" i="6"/>
  <c r="BB55" i="6"/>
  <c r="BC55" i="6"/>
  <c r="BE55" i="6"/>
  <c r="BF55" i="6"/>
  <c r="BH55" i="6"/>
  <c r="BI55" i="6"/>
  <c r="BK55" i="6"/>
  <c r="BL55" i="6"/>
  <c r="BN55" i="6"/>
  <c r="BO55" i="6"/>
  <c r="BQ55" i="6"/>
  <c r="BR55" i="6"/>
  <c r="BT55" i="6"/>
  <c r="BU55" i="6"/>
  <c r="BW55" i="6"/>
  <c r="BX55" i="6"/>
  <c r="BZ55" i="6"/>
  <c r="CA55" i="6"/>
  <c r="CC55" i="6"/>
  <c r="CD55" i="6"/>
  <c r="CF55" i="6"/>
  <c r="CG55" i="6"/>
  <c r="CI55" i="6"/>
  <c r="CJ55" i="6"/>
  <c r="CL55" i="6"/>
  <c r="CM55" i="6"/>
  <c r="AM56" i="6"/>
  <c r="AN56" i="6"/>
  <c r="AP56" i="6"/>
  <c r="AQ56" i="6"/>
  <c r="AS56" i="6"/>
  <c r="AT56" i="6"/>
  <c r="AV56" i="6"/>
  <c r="AW56" i="6"/>
  <c r="AY56" i="6"/>
  <c r="AZ56" i="6"/>
  <c r="BB56" i="6"/>
  <c r="BC56" i="6"/>
  <c r="BE56" i="6"/>
  <c r="BF56" i="6"/>
  <c r="BH56" i="6"/>
  <c r="BI56" i="6"/>
  <c r="BK56" i="6"/>
  <c r="BL56" i="6"/>
  <c r="BN56" i="6"/>
  <c r="BO56" i="6"/>
  <c r="BQ56" i="6"/>
  <c r="BR56" i="6"/>
  <c r="BT56" i="6"/>
  <c r="BU56" i="6"/>
  <c r="BW56" i="6"/>
  <c r="BX56" i="6"/>
  <c r="BZ56" i="6"/>
  <c r="CA56" i="6"/>
  <c r="CC56" i="6"/>
  <c r="CD56" i="6"/>
  <c r="CF56" i="6"/>
  <c r="CG56" i="6"/>
  <c r="CI56" i="6"/>
  <c r="CJ56" i="6"/>
  <c r="CL56" i="6"/>
  <c r="CM56" i="6"/>
  <c r="AM57" i="6"/>
  <c r="AN57" i="6"/>
  <c r="AP57" i="6"/>
  <c r="AQ57" i="6"/>
  <c r="AS57" i="6"/>
  <c r="AT57" i="6"/>
  <c r="AV57" i="6"/>
  <c r="AW57" i="6"/>
  <c r="AY57" i="6"/>
  <c r="AZ57" i="6"/>
  <c r="BB57" i="6"/>
  <c r="BC57" i="6"/>
  <c r="BE57" i="6"/>
  <c r="BF57" i="6"/>
  <c r="BH57" i="6"/>
  <c r="BI57" i="6"/>
  <c r="BK57" i="6"/>
  <c r="BL57" i="6"/>
  <c r="BN57" i="6"/>
  <c r="BO57" i="6"/>
  <c r="BQ57" i="6"/>
  <c r="BR57" i="6"/>
  <c r="BT57" i="6"/>
  <c r="BU57" i="6"/>
  <c r="BW57" i="6"/>
  <c r="BX57" i="6"/>
  <c r="BZ57" i="6"/>
  <c r="CA57" i="6"/>
  <c r="CC57" i="6"/>
  <c r="CD57" i="6"/>
  <c r="CF57" i="6"/>
  <c r="CG57" i="6"/>
  <c r="CI57" i="6"/>
  <c r="CJ57" i="6"/>
  <c r="CL57" i="6"/>
  <c r="CM57" i="6"/>
  <c r="AM58" i="6"/>
  <c r="AN58" i="6"/>
  <c r="AP58" i="6"/>
  <c r="AQ58" i="6"/>
  <c r="AS58" i="6"/>
  <c r="AT58" i="6"/>
  <c r="AV58" i="6"/>
  <c r="AW58" i="6"/>
  <c r="AY58" i="6"/>
  <c r="AZ58" i="6"/>
  <c r="BB58" i="6"/>
  <c r="BC58" i="6"/>
  <c r="BE58" i="6"/>
  <c r="BF58" i="6"/>
  <c r="BH58" i="6"/>
  <c r="BI58" i="6"/>
  <c r="BK58" i="6"/>
  <c r="BL58" i="6"/>
  <c r="BN58" i="6"/>
  <c r="BO58" i="6"/>
  <c r="BQ58" i="6"/>
  <c r="BR58" i="6"/>
  <c r="BT58" i="6"/>
  <c r="BU58" i="6"/>
  <c r="BW58" i="6"/>
  <c r="BX58" i="6"/>
  <c r="BZ58" i="6"/>
  <c r="CA58" i="6"/>
  <c r="CC58" i="6"/>
  <c r="CD58" i="6"/>
  <c r="CF58" i="6"/>
  <c r="CG58" i="6"/>
  <c r="CI58" i="6"/>
  <c r="CJ58" i="6"/>
  <c r="CL58" i="6"/>
  <c r="CM58" i="6"/>
  <c r="AM59" i="6"/>
  <c r="AN59" i="6"/>
  <c r="AP59" i="6"/>
  <c r="AQ59" i="6"/>
  <c r="AS59" i="6"/>
  <c r="AT59" i="6"/>
  <c r="AV59" i="6"/>
  <c r="AW59" i="6"/>
  <c r="AY59" i="6"/>
  <c r="AZ59" i="6"/>
  <c r="BB59" i="6"/>
  <c r="BC59" i="6"/>
  <c r="BE59" i="6"/>
  <c r="BF59" i="6"/>
  <c r="BH59" i="6"/>
  <c r="BI59" i="6"/>
  <c r="BK59" i="6"/>
  <c r="BL59" i="6"/>
  <c r="BN59" i="6"/>
  <c r="BO59" i="6"/>
  <c r="BQ59" i="6"/>
  <c r="BR59" i="6"/>
  <c r="BT59" i="6"/>
  <c r="BU59" i="6"/>
  <c r="BW59" i="6"/>
  <c r="BX59" i="6"/>
  <c r="BZ59" i="6"/>
  <c r="CA59" i="6"/>
  <c r="CC59" i="6"/>
  <c r="CD59" i="6"/>
  <c r="CF59" i="6"/>
  <c r="CG59" i="6"/>
  <c r="CI59" i="6"/>
  <c r="CJ59" i="6"/>
  <c r="CL59" i="6"/>
  <c r="CM59" i="6"/>
  <c r="AM60" i="6"/>
  <c r="AN60" i="6"/>
  <c r="AP60" i="6"/>
  <c r="AQ60" i="6"/>
  <c r="AS60" i="6"/>
  <c r="AT60" i="6"/>
  <c r="AV60" i="6"/>
  <c r="AW60" i="6"/>
  <c r="AY60" i="6"/>
  <c r="AZ60" i="6"/>
  <c r="BB60" i="6"/>
  <c r="BC60" i="6"/>
  <c r="BE60" i="6"/>
  <c r="BF60" i="6"/>
  <c r="BH60" i="6"/>
  <c r="BI60" i="6"/>
  <c r="BK60" i="6"/>
  <c r="BL60" i="6"/>
  <c r="BN60" i="6"/>
  <c r="BO60" i="6"/>
  <c r="BQ60" i="6"/>
  <c r="BR60" i="6"/>
  <c r="BT60" i="6"/>
  <c r="BU60" i="6"/>
  <c r="BW60" i="6"/>
  <c r="BX60" i="6"/>
  <c r="BZ60" i="6"/>
  <c r="CA60" i="6"/>
  <c r="CC60" i="6"/>
  <c r="CD60" i="6"/>
  <c r="CF60" i="6"/>
  <c r="CG60" i="6"/>
  <c r="CI60" i="6"/>
  <c r="CJ60" i="6"/>
  <c r="CL60" i="6"/>
  <c r="CM60" i="6"/>
  <c r="AM61" i="6"/>
  <c r="AN61" i="6"/>
  <c r="AP61" i="6"/>
  <c r="AQ61" i="6"/>
  <c r="AS61" i="6"/>
  <c r="AT61" i="6"/>
  <c r="AV61" i="6"/>
  <c r="AW61" i="6"/>
  <c r="AY61" i="6"/>
  <c r="AZ61" i="6"/>
  <c r="BB61" i="6"/>
  <c r="BC61" i="6"/>
  <c r="BE61" i="6"/>
  <c r="BF61" i="6"/>
  <c r="BH61" i="6"/>
  <c r="BI61" i="6"/>
  <c r="BK61" i="6"/>
  <c r="BL61" i="6"/>
  <c r="BN61" i="6"/>
  <c r="BO61" i="6"/>
  <c r="BQ61" i="6"/>
  <c r="BR61" i="6"/>
  <c r="BT61" i="6"/>
  <c r="BU61" i="6"/>
  <c r="BW61" i="6"/>
  <c r="BX61" i="6"/>
  <c r="BZ61" i="6"/>
  <c r="CA61" i="6"/>
  <c r="CC61" i="6"/>
  <c r="CD61" i="6"/>
  <c r="CF61" i="6"/>
  <c r="CG61" i="6"/>
  <c r="CI61" i="6"/>
  <c r="CJ61" i="6"/>
  <c r="CL61" i="6"/>
  <c r="CM61" i="6"/>
  <c r="AM62" i="6"/>
  <c r="AN62" i="6"/>
  <c r="AP62" i="6"/>
  <c r="AQ62" i="6"/>
  <c r="AS62" i="6"/>
  <c r="AT62" i="6"/>
  <c r="AV62" i="6"/>
  <c r="AW62" i="6"/>
  <c r="AY62" i="6"/>
  <c r="AZ62" i="6"/>
  <c r="BB62" i="6"/>
  <c r="BC62" i="6"/>
  <c r="BE62" i="6"/>
  <c r="BF62" i="6"/>
  <c r="BH62" i="6"/>
  <c r="BI62" i="6"/>
  <c r="BK62" i="6"/>
  <c r="BL62" i="6"/>
  <c r="BN62" i="6"/>
  <c r="BO62" i="6"/>
  <c r="BQ62" i="6"/>
  <c r="BR62" i="6"/>
  <c r="BT62" i="6"/>
  <c r="BU62" i="6"/>
  <c r="BW62" i="6"/>
  <c r="BX62" i="6"/>
  <c r="BZ62" i="6"/>
  <c r="CA62" i="6"/>
  <c r="CC62" i="6"/>
  <c r="CD62" i="6"/>
  <c r="CF62" i="6"/>
  <c r="CG62" i="6"/>
  <c r="CI62" i="6"/>
  <c r="CJ62" i="6"/>
  <c r="CL62" i="6"/>
  <c r="CM62" i="6"/>
  <c r="AM63" i="6"/>
  <c r="AN63" i="6"/>
  <c r="AP63" i="6"/>
  <c r="AQ63" i="6"/>
  <c r="AS63" i="6"/>
  <c r="AT63" i="6"/>
  <c r="AV63" i="6"/>
  <c r="AW63" i="6"/>
  <c r="AY63" i="6"/>
  <c r="AZ63" i="6"/>
  <c r="BB63" i="6"/>
  <c r="BC63" i="6"/>
  <c r="BE63" i="6"/>
  <c r="BF63" i="6"/>
  <c r="BH63" i="6"/>
  <c r="BI63" i="6"/>
  <c r="BK63" i="6"/>
  <c r="BL63" i="6"/>
  <c r="BN63" i="6"/>
  <c r="BO63" i="6"/>
  <c r="BQ63" i="6"/>
  <c r="BR63" i="6"/>
  <c r="BT63" i="6"/>
  <c r="BU63" i="6"/>
  <c r="BW63" i="6"/>
  <c r="BX63" i="6"/>
  <c r="BZ63" i="6"/>
  <c r="CA63" i="6"/>
  <c r="CC63" i="6"/>
  <c r="CD63" i="6"/>
  <c r="CF63" i="6"/>
  <c r="CG63" i="6"/>
  <c r="CI63" i="6"/>
  <c r="CJ63" i="6"/>
  <c r="CL63" i="6"/>
  <c r="CM63" i="6"/>
  <c r="AM64" i="6"/>
  <c r="AN64" i="6"/>
  <c r="AP64" i="6"/>
  <c r="AQ64" i="6"/>
  <c r="AS64" i="6"/>
  <c r="AT64" i="6"/>
  <c r="AV64" i="6"/>
  <c r="AW64" i="6"/>
  <c r="AY64" i="6"/>
  <c r="AZ64" i="6"/>
  <c r="BB64" i="6"/>
  <c r="BC64" i="6"/>
  <c r="BE64" i="6"/>
  <c r="BF64" i="6"/>
  <c r="BH64" i="6"/>
  <c r="BI64" i="6"/>
  <c r="BK64" i="6"/>
  <c r="BL64" i="6"/>
  <c r="BN64" i="6"/>
  <c r="BO64" i="6"/>
  <c r="BQ64" i="6"/>
  <c r="BR64" i="6"/>
  <c r="BT64" i="6"/>
  <c r="BU64" i="6"/>
  <c r="BW64" i="6"/>
  <c r="BX64" i="6"/>
  <c r="BZ64" i="6"/>
  <c r="CA64" i="6"/>
  <c r="CC64" i="6"/>
  <c r="CD64" i="6"/>
  <c r="CF64" i="6"/>
  <c r="CG64" i="6"/>
  <c r="CI64" i="6"/>
  <c r="CJ64" i="6"/>
  <c r="CL64" i="6"/>
  <c r="CM64" i="6"/>
  <c r="AM65" i="6"/>
  <c r="AN65" i="6"/>
  <c r="AP65" i="6"/>
  <c r="AQ65" i="6"/>
  <c r="AS65" i="6"/>
  <c r="AT65" i="6"/>
  <c r="AV65" i="6"/>
  <c r="AW65" i="6"/>
  <c r="AY65" i="6"/>
  <c r="AZ65" i="6"/>
  <c r="BB65" i="6"/>
  <c r="BC65" i="6"/>
  <c r="BE65" i="6"/>
  <c r="BF65" i="6"/>
  <c r="BH65" i="6"/>
  <c r="BI65" i="6"/>
  <c r="BK65" i="6"/>
  <c r="BL65" i="6"/>
  <c r="BN65" i="6"/>
  <c r="BO65" i="6"/>
  <c r="BQ65" i="6"/>
  <c r="BR65" i="6"/>
  <c r="BT65" i="6"/>
  <c r="BU65" i="6"/>
  <c r="BW65" i="6"/>
  <c r="BX65" i="6"/>
  <c r="BZ65" i="6"/>
  <c r="CA65" i="6"/>
  <c r="CC65" i="6"/>
  <c r="CD65" i="6"/>
  <c r="CF65" i="6"/>
  <c r="CG65" i="6"/>
  <c r="CI65" i="6"/>
  <c r="CJ65" i="6"/>
  <c r="CL65" i="6"/>
  <c r="CM65" i="6"/>
  <c r="AM66" i="6"/>
  <c r="AN66" i="6"/>
  <c r="AP66" i="6"/>
  <c r="AQ66" i="6"/>
  <c r="AS66" i="6"/>
  <c r="AT66" i="6"/>
  <c r="AV66" i="6"/>
  <c r="AW66" i="6"/>
  <c r="AY66" i="6"/>
  <c r="AZ66" i="6"/>
  <c r="BB66" i="6"/>
  <c r="BC66" i="6"/>
  <c r="BE66" i="6"/>
  <c r="BF66" i="6"/>
  <c r="BH66" i="6"/>
  <c r="BI66" i="6"/>
  <c r="BK66" i="6"/>
  <c r="BL66" i="6"/>
  <c r="BN66" i="6"/>
  <c r="BO66" i="6"/>
  <c r="BQ66" i="6"/>
  <c r="BR66" i="6"/>
  <c r="BT66" i="6"/>
  <c r="BU66" i="6"/>
  <c r="BW66" i="6"/>
  <c r="BX66" i="6"/>
  <c r="BZ66" i="6"/>
  <c r="CA66" i="6"/>
  <c r="CC66" i="6"/>
  <c r="CD66" i="6"/>
  <c r="CF66" i="6"/>
  <c r="CG66" i="6"/>
  <c r="CI66" i="6"/>
  <c r="CJ66" i="6"/>
  <c r="CL66" i="6"/>
  <c r="CM66" i="6"/>
  <c r="AM67" i="6"/>
  <c r="AN67" i="6"/>
  <c r="AP67" i="6"/>
  <c r="AQ67" i="6"/>
  <c r="AS67" i="6"/>
  <c r="AT67" i="6"/>
  <c r="AV67" i="6"/>
  <c r="AW67" i="6"/>
  <c r="AY67" i="6"/>
  <c r="AZ67" i="6"/>
  <c r="BB67" i="6"/>
  <c r="BC67" i="6"/>
  <c r="BE67" i="6"/>
  <c r="BF67" i="6"/>
  <c r="BH67" i="6"/>
  <c r="BI67" i="6"/>
  <c r="BK67" i="6"/>
  <c r="BL67" i="6"/>
  <c r="BN67" i="6"/>
  <c r="BO67" i="6"/>
  <c r="BQ67" i="6"/>
  <c r="BR67" i="6"/>
  <c r="BT67" i="6"/>
  <c r="BU67" i="6"/>
  <c r="BW67" i="6"/>
  <c r="BX67" i="6"/>
  <c r="BZ67" i="6"/>
  <c r="CA67" i="6"/>
  <c r="CC67" i="6"/>
  <c r="CD67" i="6"/>
  <c r="CF67" i="6"/>
  <c r="CG67" i="6"/>
  <c r="CI67" i="6"/>
  <c r="CJ67" i="6"/>
  <c r="CL67" i="6"/>
  <c r="CM67" i="6"/>
  <c r="AM68" i="6"/>
  <c r="AN68" i="6"/>
  <c r="AP68" i="6"/>
  <c r="AQ68" i="6"/>
  <c r="AS68" i="6"/>
  <c r="AT68" i="6"/>
  <c r="AV68" i="6"/>
  <c r="AW68" i="6"/>
  <c r="AY68" i="6"/>
  <c r="AZ68" i="6"/>
  <c r="BB68" i="6"/>
  <c r="BC68" i="6"/>
  <c r="BE68" i="6"/>
  <c r="BF68" i="6"/>
  <c r="BH68" i="6"/>
  <c r="BI68" i="6"/>
  <c r="BK68" i="6"/>
  <c r="BL68" i="6"/>
  <c r="BN68" i="6"/>
  <c r="BO68" i="6"/>
  <c r="BQ68" i="6"/>
  <c r="BR68" i="6"/>
  <c r="BT68" i="6"/>
  <c r="BU68" i="6"/>
  <c r="BW68" i="6"/>
  <c r="BX68" i="6"/>
  <c r="BZ68" i="6"/>
  <c r="CA68" i="6"/>
  <c r="CC68" i="6"/>
  <c r="CD68" i="6"/>
  <c r="CF68" i="6"/>
  <c r="CG68" i="6"/>
  <c r="CI68" i="6"/>
  <c r="CJ68" i="6"/>
  <c r="CL68" i="6"/>
  <c r="CM68" i="6"/>
  <c r="AM69" i="6"/>
  <c r="AN69" i="6"/>
  <c r="AP69" i="6"/>
  <c r="AQ69" i="6"/>
  <c r="AS69" i="6"/>
  <c r="AT69" i="6"/>
  <c r="AV69" i="6"/>
  <c r="AW69" i="6"/>
  <c r="AY69" i="6"/>
  <c r="AZ69" i="6"/>
  <c r="BB69" i="6"/>
  <c r="BC69" i="6"/>
  <c r="BE69" i="6"/>
  <c r="BF69" i="6"/>
  <c r="BH69" i="6"/>
  <c r="BI69" i="6"/>
  <c r="BK69" i="6"/>
  <c r="BL69" i="6"/>
  <c r="BN69" i="6"/>
  <c r="BO69" i="6"/>
  <c r="BQ69" i="6"/>
  <c r="BR69" i="6"/>
  <c r="BT69" i="6"/>
  <c r="BU69" i="6"/>
  <c r="BW69" i="6"/>
  <c r="BX69" i="6"/>
  <c r="BZ69" i="6"/>
  <c r="CA69" i="6"/>
  <c r="CC69" i="6"/>
  <c r="CD69" i="6"/>
  <c r="CF69" i="6"/>
  <c r="CG69" i="6"/>
  <c r="CI69" i="6"/>
  <c r="CJ69" i="6"/>
  <c r="CL69" i="6"/>
  <c r="CM69" i="6"/>
  <c r="AM70" i="6"/>
  <c r="AN70" i="6"/>
  <c r="AP70" i="6"/>
  <c r="AQ70" i="6"/>
  <c r="AS70" i="6"/>
  <c r="AT70" i="6"/>
  <c r="AV70" i="6"/>
  <c r="AW70" i="6"/>
  <c r="AY70" i="6"/>
  <c r="AZ70" i="6"/>
  <c r="BB70" i="6"/>
  <c r="BC70" i="6"/>
  <c r="BE70" i="6"/>
  <c r="BF70" i="6"/>
  <c r="BH70" i="6"/>
  <c r="BI70" i="6"/>
  <c r="BK70" i="6"/>
  <c r="BL70" i="6"/>
  <c r="BN70" i="6"/>
  <c r="BO70" i="6"/>
  <c r="BQ70" i="6"/>
  <c r="BR70" i="6"/>
  <c r="BT70" i="6"/>
  <c r="BU70" i="6"/>
  <c r="BW70" i="6"/>
  <c r="BX70" i="6"/>
  <c r="BZ70" i="6"/>
  <c r="CA70" i="6"/>
  <c r="CC70" i="6"/>
  <c r="CD70" i="6"/>
  <c r="CF70" i="6"/>
  <c r="CG70" i="6"/>
  <c r="CI70" i="6"/>
  <c r="CJ70" i="6"/>
  <c r="CL70" i="6"/>
  <c r="CM70" i="6"/>
  <c r="AM71" i="6"/>
  <c r="AN71" i="6"/>
  <c r="AP71" i="6"/>
  <c r="AQ71" i="6"/>
  <c r="AS71" i="6"/>
  <c r="AT71" i="6"/>
  <c r="AV71" i="6"/>
  <c r="AW71" i="6"/>
  <c r="AY71" i="6"/>
  <c r="AZ71" i="6"/>
  <c r="BB71" i="6"/>
  <c r="BC71" i="6"/>
  <c r="BE71" i="6"/>
  <c r="BF71" i="6"/>
  <c r="BH71" i="6"/>
  <c r="BI71" i="6"/>
  <c r="BK71" i="6"/>
  <c r="BL71" i="6"/>
  <c r="BN71" i="6"/>
  <c r="BO71" i="6"/>
  <c r="BQ71" i="6"/>
  <c r="BR71" i="6"/>
  <c r="BT71" i="6"/>
  <c r="BU71" i="6"/>
  <c r="BW71" i="6"/>
  <c r="BX71" i="6"/>
  <c r="BZ71" i="6"/>
  <c r="CA71" i="6"/>
  <c r="CC71" i="6"/>
  <c r="CD71" i="6"/>
  <c r="CF71" i="6"/>
  <c r="CG71" i="6"/>
  <c r="CI71" i="6"/>
  <c r="CJ71" i="6"/>
  <c r="CL71" i="6"/>
  <c r="CM71" i="6"/>
  <c r="AM72" i="6"/>
  <c r="AN72" i="6"/>
  <c r="AP72" i="6"/>
  <c r="AQ72" i="6"/>
  <c r="AS72" i="6"/>
  <c r="AT72" i="6"/>
  <c r="AV72" i="6"/>
  <c r="AW72" i="6"/>
  <c r="AY72" i="6"/>
  <c r="AZ72" i="6"/>
  <c r="BB72" i="6"/>
  <c r="BC72" i="6"/>
  <c r="BE72" i="6"/>
  <c r="BF72" i="6"/>
  <c r="BH72" i="6"/>
  <c r="BI72" i="6"/>
  <c r="BK72" i="6"/>
  <c r="BL72" i="6"/>
  <c r="BN72" i="6"/>
  <c r="BO72" i="6"/>
  <c r="BQ72" i="6"/>
  <c r="BR72" i="6"/>
  <c r="BT72" i="6"/>
  <c r="BU72" i="6"/>
  <c r="BW72" i="6"/>
  <c r="BX72" i="6"/>
  <c r="BZ72" i="6"/>
  <c r="CA72" i="6"/>
  <c r="CC72" i="6"/>
  <c r="CD72" i="6"/>
  <c r="CF72" i="6"/>
  <c r="CG72" i="6"/>
  <c r="CI72" i="6"/>
  <c r="CJ72" i="6"/>
  <c r="CL72" i="6"/>
  <c r="CM72" i="6"/>
  <c r="AM73" i="6"/>
  <c r="AN73" i="6"/>
  <c r="AP73" i="6"/>
  <c r="AQ73" i="6"/>
  <c r="AS73" i="6"/>
  <c r="AT73" i="6"/>
  <c r="AV73" i="6"/>
  <c r="AW73" i="6"/>
  <c r="AY73" i="6"/>
  <c r="AZ73" i="6"/>
  <c r="BB73" i="6"/>
  <c r="BC73" i="6"/>
  <c r="BE73" i="6"/>
  <c r="BF73" i="6"/>
  <c r="BH73" i="6"/>
  <c r="BI73" i="6"/>
  <c r="BK73" i="6"/>
  <c r="BL73" i="6"/>
  <c r="BN73" i="6"/>
  <c r="BO73" i="6"/>
  <c r="BQ73" i="6"/>
  <c r="BR73" i="6"/>
  <c r="BT73" i="6"/>
  <c r="BU73" i="6"/>
  <c r="BW73" i="6"/>
  <c r="BX73" i="6"/>
  <c r="BZ73" i="6"/>
  <c r="CA73" i="6"/>
  <c r="CC73" i="6"/>
  <c r="CD73" i="6"/>
  <c r="CF73" i="6"/>
  <c r="CG73" i="6"/>
  <c r="CI73" i="6"/>
  <c r="CJ73" i="6"/>
  <c r="CL73" i="6"/>
  <c r="CM73" i="6"/>
  <c r="AM74" i="6"/>
  <c r="AN74" i="6"/>
  <c r="AP74" i="6"/>
  <c r="AQ74" i="6"/>
  <c r="AS74" i="6"/>
  <c r="AT74" i="6"/>
  <c r="AV74" i="6"/>
  <c r="AW74" i="6"/>
  <c r="AY74" i="6"/>
  <c r="AZ74" i="6"/>
  <c r="BB74" i="6"/>
  <c r="BC74" i="6"/>
  <c r="BE74" i="6"/>
  <c r="BF74" i="6"/>
  <c r="BH74" i="6"/>
  <c r="BI74" i="6"/>
  <c r="BK74" i="6"/>
  <c r="BL74" i="6"/>
  <c r="BN74" i="6"/>
  <c r="BO74" i="6"/>
  <c r="BQ74" i="6"/>
  <c r="BR74" i="6"/>
  <c r="BT74" i="6"/>
  <c r="BU74" i="6"/>
  <c r="BW74" i="6"/>
  <c r="BX74" i="6"/>
  <c r="BZ74" i="6"/>
  <c r="CA74" i="6"/>
  <c r="CC74" i="6"/>
  <c r="CD74" i="6"/>
  <c r="CF74" i="6"/>
  <c r="CG74" i="6"/>
  <c r="CI74" i="6"/>
  <c r="CJ74" i="6"/>
  <c r="CL74" i="6"/>
  <c r="CM74" i="6"/>
  <c r="CL6" i="6"/>
  <c r="CM6" i="6"/>
  <c r="CI6" i="6"/>
  <c r="CJ6" i="6"/>
  <c r="CF6" i="6"/>
  <c r="CG6" i="6"/>
  <c r="CC6" i="6"/>
  <c r="CD6" i="6"/>
  <c r="BZ6" i="6"/>
  <c r="CA6" i="6"/>
  <c r="BW6" i="6"/>
  <c r="BX6" i="6"/>
  <c r="BT6" i="6"/>
  <c r="BU6" i="6"/>
  <c r="BQ6" i="6"/>
  <c r="BR6" i="6"/>
  <c r="BN6" i="6"/>
  <c r="BO6" i="6"/>
  <c r="BK6" i="6"/>
  <c r="BL6" i="6"/>
  <c r="BH6" i="6"/>
  <c r="BI6" i="6"/>
  <c r="BE6" i="6"/>
  <c r="BF6" i="6"/>
  <c r="BB6" i="6"/>
  <c r="BC6" i="6"/>
  <c r="AY6" i="6"/>
  <c r="AZ6" i="6"/>
  <c r="AV6" i="6"/>
  <c r="AW6" i="6"/>
  <c r="AS6" i="6"/>
  <c r="AT6" i="6"/>
  <c r="AP6" i="6"/>
  <c r="AQ6" i="6"/>
  <c r="AM6" i="6"/>
  <c r="AN6" i="6"/>
  <c r="AJ6" i="6"/>
  <c r="AK6" i="6"/>
  <c r="AJ7" i="6"/>
  <c r="AK7" i="6"/>
  <c r="AJ8" i="6"/>
  <c r="AK8" i="6"/>
  <c r="AJ9" i="6"/>
  <c r="AK9" i="6"/>
  <c r="AJ10" i="6"/>
  <c r="AK10" i="6"/>
  <c r="AJ11" i="6"/>
  <c r="AK11" i="6"/>
  <c r="AJ12" i="6"/>
  <c r="AK12" i="6"/>
  <c r="AJ13" i="6"/>
  <c r="AK13" i="6"/>
  <c r="AJ14" i="6"/>
  <c r="AK14" i="6"/>
  <c r="AJ15" i="6"/>
  <c r="AK15" i="6"/>
  <c r="AJ16" i="6"/>
  <c r="AK16" i="6"/>
  <c r="AJ17" i="6"/>
  <c r="AK17" i="6"/>
  <c r="AJ18" i="6"/>
  <c r="AK18" i="6"/>
  <c r="AJ19" i="6"/>
  <c r="AK19" i="6"/>
  <c r="AJ20" i="6"/>
  <c r="AK20" i="6"/>
  <c r="AJ21" i="6"/>
  <c r="AK21" i="6"/>
  <c r="AJ22" i="6"/>
  <c r="AK22" i="6"/>
  <c r="AJ23" i="6"/>
  <c r="AK23" i="6"/>
  <c r="AJ24" i="6"/>
  <c r="AK24" i="6"/>
  <c r="AJ25" i="6"/>
  <c r="AK25" i="6"/>
  <c r="AJ26" i="6"/>
  <c r="AK26" i="6"/>
  <c r="AJ27" i="6"/>
  <c r="AK27" i="6"/>
  <c r="AJ28" i="6"/>
  <c r="AK28" i="6"/>
  <c r="AJ29" i="6"/>
  <c r="AK29" i="6"/>
  <c r="AJ30" i="6"/>
  <c r="AK30" i="6"/>
  <c r="AJ31" i="6"/>
  <c r="AK31" i="6"/>
  <c r="AJ32" i="6"/>
  <c r="AK32" i="6"/>
  <c r="AJ33" i="6"/>
  <c r="AK33" i="6"/>
  <c r="AJ34" i="6"/>
  <c r="AK34" i="6"/>
  <c r="AJ35" i="6"/>
  <c r="AK35" i="6"/>
  <c r="AJ36" i="6"/>
  <c r="AK36" i="6"/>
  <c r="AJ37" i="6"/>
  <c r="AK37" i="6"/>
  <c r="AJ38" i="6"/>
  <c r="AK38" i="6"/>
  <c r="AJ39" i="6"/>
  <c r="AK39" i="6"/>
  <c r="AJ40" i="6"/>
  <c r="AK40" i="6"/>
  <c r="AJ41" i="6"/>
  <c r="AK41" i="6"/>
  <c r="AJ42" i="6"/>
  <c r="AK42" i="6"/>
  <c r="AJ43" i="6"/>
  <c r="AK43" i="6"/>
  <c r="AJ44" i="6"/>
  <c r="AK44" i="6"/>
  <c r="AJ45" i="6"/>
  <c r="AK45" i="6"/>
  <c r="AJ46" i="6"/>
  <c r="AK46" i="6"/>
  <c r="AJ47" i="6"/>
  <c r="AK47" i="6"/>
  <c r="AJ48" i="6"/>
  <c r="AK48" i="6"/>
  <c r="AJ49" i="6"/>
  <c r="AK49" i="6"/>
  <c r="AJ50" i="6"/>
  <c r="AK50" i="6"/>
  <c r="AJ51" i="6"/>
  <c r="AK51" i="6"/>
  <c r="AJ52" i="6"/>
  <c r="AK52" i="6"/>
  <c r="AJ53" i="6"/>
  <c r="AK53" i="6"/>
  <c r="AJ54" i="6"/>
  <c r="AK54" i="6"/>
  <c r="AJ55" i="6"/>
  <c r="AK55" i="6"/>
  <c r="AJ56" i="6"/>
  <c r="AK56" i="6"/>
  <c r="AJ57" i="6"/>
  <c r="AK57" i="6"/>
  <c r="AJ58" i="6"/>
  <c r="AK58" i="6"/>
  <c r="AJ59" i="6"/>
  <c r="AK59" i="6"/>
  <c r="AJ60" i="6"/>
  <c r="AK60" i="6"/>
  <c r="AJ61" i="6"/>
  <c r="AK61" i="6"/>
  <c r="AJ62" i="6"/>
  <c r="AK62" i="6"/>
  <c r="AJ63" i="6"/>
  <c r="AK63" i="6"/>
  <c r="AJ64" i="6"/>
  <c r="AK64" i="6"/>
  <c r="AJ65" i="6"/>
  <c r="AK65" i="6"/>
  <c r="AJ66" i="6"/>
  <c r="AK66" i="6"/>
  <c r="AJ67" i="6"/>
  <c r="AK67" i="6"/>
  <c r="AJ68" i="6"/>
  <c r="AK68" i="6"/>
  <c r="AJ69" i="6"/>
  <c r="AK69" i="6"/>
  <c r="AJ70" i="6"/>
  <c r="AK70" i="6"/>
  <c r="AJ71" i="6"/>
  <c r="AK71" i="6"/>
  <c r="AJ72" i="6"/>
  <c r="AK72" i="6"/>
  <c r="AJ73" i="6"/>
  <c r="AK73" i="6"/>
  <c r="AJ74" i="6"/>
  <c r="AK74" i="6"/>
  <c r="AJ75" i="6"/>
  <c r="AK75" i="6"/>
  <c r="AJ76" i="6"/>
  <c r="AK76" i="6"/>
  <c r="AJ77" i="6"/>
  <c r="AK77" i="6"/>
  <c r="AJ78" i="6"/>
  <c r="AK78" i="6"/>
  <c r="AJ79" i="6"/>
  <c r="AK79" i="6"/>
  <c r="AJ80" i="6"/>
  <c r="AK80" i="6"/>
  <c r="AJ81" i="6"/>
  <c r="AK81" i="6"/>
  <c r="AJ82" i="6"/>
  <c r="AK82" i="6"/>
  <c r="AJ83" i="6"/>
  <c r="AK83" i="6"/>
  <c r="AJ84" i="6"/>
  <c r="AK84" i="6"/>
  <c r="AJ85" i="6"/>
  <c r="AK85" i="6"/>
  <c r="AG6" i="6"/>
  <c r="AH6" i="6"/>
  <c r="AG7" i="6"/>
  <c r="AH7" i="6"/>
  <c r="AG8" i="6"/>
  <c r="AH8" i="6"/>
  <c r="AG9" i="6"/>
  <c r="AH9" i="6"/>
  <c r="AG10" i="6"/>
  <c r="AH10" i="6"/>
  <c r="AG11" i="6"/>
  <c r="AH11" i="6"/>
  <c r="AG12" i="6"/>
  <c r="AH12" i="6"/>
  <c r="AG13" i="6"/>
  <c r="AH13" i="6"/>
  <c r="AG14" i="6"/>
  <c r="AH14" i="6"/>
  <c r="AG15" i="6"/>
  <c r="AH15" i="6"/>
  <c r="AG16" i="6"/>
  <c r="AH16" i="6"/>
  <c r="AG17" i="6"/>
  <c r="AH17" i="6"/>
  <c r="AG18" i="6"/>
  <c r="AH18" i="6"/>
  <c r="AG19" i="6"/>
  <c r="AH19" i="6"/>
  <c r="AG20" i="6"/>
  <c r="AH20" i="6"/>
  <c r="AG21" i="6"/>
  <c r="AH21" i="6"/>
  <c r="AG22" i="6"/>
  <c r="AH22" i="6"/>
  <c r="AG23" i="6"/>
  <c r="AH23" i="6"/>
  <c r="AG24" i="6"/>
  <c r="AH24" i="6"/>
  <c r="AG25" i="6"/>
  <c r="AH25" i="6"/>
  <c r="AG26" i="6"/>
  <c r="AH26" i="6"/>
  <c r="AG27" i="6"/>
  <c r="AH27" i="6"/>
  <c r="AG28" i="6"/>
  <c r="AH28" i="6"/>
  <c r="AG29" i="6"/>
  <c r="AH29" i="6"/>
  <c r="AG30" i="6"/>
  <c r="AH30" i="6"/>
  <c r="AG31" i="6"/>
  <c r="AH31" i="6"/>
  <c r="AG32" i="6"/>
  <c r="AH32" i="6"/>
  <c r="AG33" i="6"/>
  <c r="AH33" i="6"/>
  <c r="AG34" i="6"/>
  <c r="AH34" i="6"/>
  <c r="AG35" i="6"/>
  <c r="AH35" i="6"/>
  <c r="AG36" i="6"/>
  <c r="AH36" i="6"/>
  <c r="AG37" i="6"/>
  <c r="AH37" i="6"/>
  <c r="AG38" i="6"/>
  <c r="AH38" i="6"/>
  <c r="AG39" i="6"/>
  <c r="AH39" i="6"/>
  <c r="AG40" i="6"/>
  <c r="AH40" i="6"/>
  <c r="AG41" i="6"/>
  <c r="AH41" i="6"/>
  <c r="AG42" i="6"/>
  <c r="AH42" i="6"/>
  <c r="AG43" i="6"/>
  <c r="AH43" i="6"/>
  <c r="AG44" i="6"/>
  <c r="AH44" i="6"/>
  <c r="AG45" i="6"/>
  <c r="AH45" i="6"/>
  <c r="AG46" i="6"/>
  <c r="AH46" i="6"/>
  <c r="AG47" i="6"/>
  <c r="AH47" i="6"/>
  <c r="AG48" i="6"/>
  <c r="AH48" i="6"/>
  <c r="AG49" i="6"/>
  <c r="AH49" i="6"/>
  <c r="AG50" i="6"/>
  <c r="AH50" i="6"/>
  <c r="AG51" i="6"/>
  <c r="AH51" i="6"/>
  <c r="AG52" i="6"/>
  <c r="AH52" i="6"/>
  <c r="AG53" i="6"/>
  <c r="AH53" i="6"/>
  <c r="AG54" i="6"/>
  <c r="AH54" i="6"/>
  <c r="AG55" i="6"/>
  <c r="AH55" i="6"/>
  <c r="AG56" i="6"/>
  <c r="AH56" i="6"/>
  <c r="AG57" i="6"/>
  <c r="AH57" i="6"/>
  <c r="AG58" i="6"/>
  <c r="AH58" i="6"/>
  <c r="AG59" i="6"/>
  <c r="AH59" i="6"/>
  <c r="AG60" i="6"/>
  <c r="AH60" i="6"/>
  <c r="AG61" i="6"/>
  <c r="AH61" i="6"/>
  <c r="AG62" i="6"/>
  <c r="AH62" i="6"/>
  <c r="AG63" i="6"/>
  <c r="AH63" i="6"/>
  <c r="AG64" i="6"/>
  <c r="AH64" i="6"/>
  <c r="AG65" i="6"/>
  <c r="AH65" i="6"/>
  <c r="AG66" i="6"/>
  <c r="AH66" i="6"/>
  <c r="AG67" i="6"/>
  <c r="AH67" i="6"/>
  <c r="AG68" i="6"/>
  <c r="AH68" i="6"/>
  <c r="AG69" i="6"/>
  <c r="AH69" i="6"/>
  <c r="AG70" i="6"/>
  <c r="AH70" i="6"/>
  <c r="AG71" i="6"/>
  <c r="AH71" i="6"/>
  <c r="AG72" i="6"/>
  <c r="AH72" i="6"/>
  <c r="AG73" i="6"/>
  <c r="AH73" i="6"/>
  <c r="AG74" i="6"/>
  <c r="AH74" i="6"/>
  <c r="AG75" i="6"/>
  <c r="AH75" i="6"/>
  <c r="AG76" i="6"/>
  <c r="AH76" i="6"/>
  <c r="AG77" i="6"/>
  <c r="AH77" i="6"/>
  <c r="AG78" i="6"/>
  <c r="AH78" i="6"/>
  <c r="AG79" i="6"/>
  <c r="AH79" i="6"/>
  <c r="AG80" i="6"/>
  <c r="AH80" i="6"/>
  <c r="AG81" i="6"/>
  <c r="AH81" i="6"/>
  <c r="AG82" i="6"/>
  <c r="AH82" i="6"/>
  <c r="AG83" i="6"/>
  <c r="AH83" i="6"/>
  <c r="AG84" i="6"/>
  <c r="AH84" i="6"/>
  <c r="AG85" i="6"/>
  <c r="AH85" i="6"/>
  <c r="CM5" i="6"/>
  <c r="CL5" i="6"/>
  <c r="CJ5" i="6"/>
  <c r="CI5" i="6"/>
  <c r="CG5" i="6"/>
  <c r="CF5" i="6"/>
  <c r="CD5" i="6"/>
  <c r="CC5" i="6"/>
  <c r="CA5" i="6"/>
  <c r="BZ5" i="6"/>
  <c r="BX5" i="6"/>
  <c r="BW5" i="6"/>
  <c r="BU5" i="6"/>
  <c r="BT5" i="6"/>
  <c r="BR5" i="6"/>
  <c r="BQ5" i="6"/>
  <c r="BO5" i="6"/>
  <c r="BN5" i="6"/>
  <c r="BL5" i="6"/>
  <c r="BK5" i="6"/>
  <c r="BI5" i="6"/>
  <c r="BH5" i="6"/>
  <c r="BF5" i="6"/>
  <c r="BE5" i="6"/>
  <c r="BC5" i="6"/>
  <c r="BB5" i="6"/>
  <c r="AZ5" i="6"/>
  <c r="AY5" i="6"/>
  <c r="AW5" i="6"/>
  <c r="AV5" i="6"/>
  <c r="AT5" i="6"/>
  <c r="AS5" i="6"/>
  <c r="AQ5" i="6"/>
  <c r="AP5" i="6"/>
  <c r="AN5" i="6"/>
  <c r="AM5" i="6"/>
  <c r="AK5" i="6"/>
  <c r="AJ5" i="6"/>
  <c r="AG5" i="6"/>
  <c r="AH5" i="6"/>
  <c r="AE76" i="6"/>
  <c r="AD76" i="6"/>
  <c r="AB76" i="6"/>
  <c r="AA76" i="6"/>
  <c r="Y76" i="6"/>
  <c r="X76" i="6"/>
  <c r="V76" i="6"/>
  <c r="U76" i="6"/>
  <c r="S76" i="6"/>
  <c r="R76" i="6"/>
  <c r="P76" i="6"/>
  <c r="O76" i="6"/>
  <c r="M76" i="6"/>
  <c r="L76" i="6"/>
  <c r="J76" i="6"/>
  <c r="I76" i="6"/>
  <c r="G76" i="6"/>
  <c r="F76" i="6"/>
  <c r="AE75" i="6"/>
  <c r="AD75" i="6"/>
  <c r="AB75" i="6"/>
  <c r="AA75" i="6"/>
  <c r="Y75" i="6"/>
  <c r="X75" i="6"/>
  <c r="V75" i="6"/>
  <c r="U75" i="6"/>
  <c r="S75" i="6"/>
  <c r="R75" i="6"/>
  <c r="P75" i="6"/>
  <c r="O75" i="6"/>
  <c r="M75" i="6"/>
  <c r="L75" i="6"/>
  <c r="J75" i="6"/>
  <c r="I75" i="6"/>
  <c r="G75" i="6"/>
  <c r="F75" i="6"/>
  <c r="AE74" i="6"/>
  <c r="AD74" i="6"/>
  <c r="AB74" i="6"/>
  <c r="AA74" i="6"/>
  <c r="Y74" i="6"/>
  <c r="X74" i="6"/>
  <c r="V74" i="6"/>
  <c r="U74" i="6"/>
  <c r="S74" i="6"/>
  <c r="R74" i="6"/>
  <c r="P74" i="6"/>
  <c r="O74" i="6"/>
  <c r="M74" i="6"/>
  <c r="L74" i="6"/>
  <c r="J74" i="6"/>
  <c r="I74" i="6"/>
  <c r="G74" i="6"/>
  <c r="F74" i="6"/>
  <c r="AE73" i="6"/>
  <c r="AD73" i="6"/>
  <c r="AB73" i="6"/>
  <c r="AA73" i="6"/>
  <c r="Y73" i="6"/>
  <c r="X73" i="6"/>
  <c r="V73" i="6"/>
  <c r="U73" i="6"/>
  <c r="S73" i="6"/>
  <c r="R73" i="6"/>
  <c r="P73" i="6"/>
  <c r="O73" i="6"/>
  <c r="M73" i="6"/>
  <c r="L73" i="6"/>
  <c r="J73" i="6"/>
  <c r="I73" i="6"/>
  <c r="G73" i="6"/>
  <c r="F73" i="6"/>
  <c r="AE72" i="6"/>
  <c r="AD72" i="6"/>
  <c r="AB72" i="6"/>
  <c r="AA72" i="6"/>
  <c r="Y72" i="6"/>
  <c r="X72" i="6"/>
  <c r="V72" i="6"/>
  <c r="U72" i="6"/>
  <c r="S72" i="6"/>
  <c r="R72" i="6"/>
  <c r="P72" i="6"/>
  <c r="O72" i="6"/>
  <c r="M72" i="6"/>
  <c r="L72" i="6"/>
  <c r="J72" i="6"/>
  <c r="I72" i="6"/>
  <c r="G72" i="6"/>
  <c r="F72" i="6"/>
  <c r="AE71" i="6"/>
  <c r="AD71" i="6"/>
  <c r="AB71" i="6"/>
  <c r="AA71" i="6"/>
  <c r="Y71" i="6"/>
  <c r="X71" i="6"/>
  <c r="V71" i="6"/>
  <c r="U71" i="6"/>
  <c r="S71" i="6"/>
  <c r="R71" i="6"/>
  <c r="P71" i="6"/>
  <c r="O71" i="6"/>
  <c r="M71" i="6"/>
  <c r="L71" i="6"/>
  <c r="J71" i="6"/>
  <c r="I71" i="6"/>
  <c r="G71" i="6"/>
  <c r="F71" i="6"/>
  <c r="AE70" i="6"/>
  <c r="AD70" i="6"/>
  <c r="AB70" i="6"/>
  <c r="AA70" i="6"/>
  <c r="Y70" i="6"/>
  <c r="X70" i="6"/>
  <c r="V70" i="6"/>
  <c r="U70" i="6"/>
  <c r="S70" i="6"/>
  <c r="R70" i="6"/>
  <c r="P70" i="6"/>
  <c r="O70" i="6"/>
  <c r="M70" i="6"/>
  <c r="L70" i="6"/>
  <c r="J70" i="6"/>
  <c r="I70" i="6"/>
  <c r="G70" i="6"/>
  <c r="F70" i="6"/>
  <c r="AE69" i="6"/>
  <c r="AD69" i="6"/>
  <c r="AB69" i="6"/>
  <c r="AA69" i="6"/>
  <c r="Y69" i="6"/>
  <c r="X69" i="6"/>
  <c r="V69" i="6"/>
  <c r="U69" i="6"/>
  <c r="S69" i="6"/>
  <c r="R69" i="6"/>
  <c r="P69" i="6"/>
  <c r="O69" i="6"/>
  <c r="M69" i="6"/>
  <c r="L69" i="6"/>
  <c r="J69" i="6"/>
  <c r="I69" i="6"/>
  <c r="G69" i="6"/>
  <c r="F69" i="6"/>
  <c r="AE68" i="6"/>
  <c r="AD68" i="6"/>
  <c r="AB68" i="6"/>
  <c r="AA68" i="6"/>
  <c r="Y68" i="6"/>
  <c r="X68" i="6"/>
  <c r="V68" i="6"/>
  <c r="U68" i="6"/>
  <c r="S68" i="6"/>
  <c r="R68" i="6"/>
  <c r="P68" i="6"/>
  <c r="O68" i="6"/>
  <c r="M68" i="6"/>
  <c r="L68" i="6"/>
  <c r="J68" i="6"/>
  <c r="I68" i="6"/>
  <c r="G68" i="6"/>
  <c r="F68" i="6"/>
  <c r="AE64" i="6"/>
  <c r="AD64" i="6"/>
  <c r="AB64" i="6"/>
  <c r="AA64" i="6"/>
  <c r="Y64" i="6"/>
  <c r="X64" i="6"/>
  <c r="V64" i="6"/>
  <c r="U64" i="6"/>
  <c r="S64" i="6"/>
  <c r="R64" i="6"/>
  <c r="P64" i="6"/>
  <c r="O64" i="6"/>
  <c r="M64" i="6"/>
  <c r="L64" i="6"/>
  <c r="J64" i="6"/>
  <c r="I64" i="6"/>
  <c r="G64" i="6"/>
  <c r="F64" i="6"/>
  <c r="AE63" i="6"/>
  <c r="AD63" i="6"/>
  <c r="AB63" i="6"/>
  <c r="AA63" i="6"/>
  <c r="Y63" i="6"/>
  <c r="X63" i="6"/>
  <c r="V63" i="6"/>
  <c r="U63" i="6"/>
  <c r="S63" i="6"/>
  <c r="R63" i="6"/>
  <c r="P63" i="6"/>
  <c r="O63" i="6"/>
  <c r="M63" i="6"/>
  <c r="L63" i="6"/>
  <c r="J63" i="6"/>
  <c r="I63" i="6"/>
  <c r="G63" i="6"/>
  <c r="F63" i="6"/>
  <c r="AE62" i="6"/>
  <c r="AD62" i="6"/>
  <c r="AB62" i="6"/>
  <c r="AA62" i="6"/>
  <c r="Y62" i="6"/>
  <c r="X62" i="6"/>
  <c r="V62" i="6"/>
  <c r="U62" i="6"/>
  <c r="S62" i="6"/>
  <c r="R62" i="6"/>
  <c r="P62" i="6"/>
  <c r="O62" i="6"/>
  <c r="M62" i="6"/>
  <c r="L62" i="6"/>
  <c r="J62" i="6"/>
  <c r="I62" i="6"/>
  <c r="G62" i="6"/>
  <c r="F62" i="6"/>
  <c r="AE61" i="6"/>
  <c r="AD61" i="6"/>
  <c r="AB61" i="6"/>
  <c r="AA61" i="6"/>
  <c r="Y61" i="6"/>
  <c r="X61" i="6"/>
  <c r="V61" i="6"/>
  <c r="U61" i="6"/>
  <c r="S61" i="6"/>
  <c r="R61" i="6"/>
  <c r="P61" i="6"/>
  <c r="O61" i="6"/>
  <c r="M61" i="6"/>
  <c r="L61" i="6"/>
  <c r="J61" i="6"/>
  <c r="I61" i="6"/>
  <c r="G61" i="6"/>
  <c r="F61" i="6"/>
  <c r="AE60" i="6"/>
  <c r="AD60" i="6"/>
  <c r="AB60" i="6"/>
  <c r="AA60" i="6"/>
  <c r="Y60" i="6"/>
  <c r="X60" i="6"/>
  <c r="V60" i="6"/>
  <c r="U60" i="6"/>
  <c r="S60" i="6"/>
  <c r="R60" i="6"/>
  <c r="P60" i="6"/>
  <c r="O60" i="6"/>
  <c r="M60" i="6"/>
  <c r="L60" i="6"/>
  <c r="J60" i="6"/>
  <c r="I60" i="6"/>
  <c r="G60" i="6"/>
  <c r="F60" i="6"/>
  <c r="AE59" i="6"/>
  <c r="AD59" i="6"/>
  <c r="AB59" i="6"/>
  <c r="AA59" i="6"/>
  <c r="Y59" i="6"/>
  <c r="X59" i="6"/>
  <c r="V59" i="6"/>
  <c r="U59" i="6"/>
  <c r="S59" i="6"/>
  <c r="R59" i="6"/>
  <c r="P59" i="6"/>
  <c r="O59" i="6"/>
  <c r="M59" i="6"/>
  <c r="L59" i="6"/>
  <c r="J59" i="6"/>
  <c r="I59" i="6"/>
  <c r="G59" i="6"/>
  <c r="F59" i="6"/>
  <c r="AE58" i="6"/>
  <c r="AD58" i="6"/>
  <c r="AB58" i="6"/>
  <c r="AA58" i="6"/>
  <c r="Y58" i="6"/>
  <c r="X58" i="6"/>
  <c r="V58" i="6"/>
  <c r="U58" i="6"/>
  <c r="S58" i="6"/>
  <c r="R58" i="6"/>
  <c r="P58" i="6"/>
  <c r="O58" i="6"/>
  <c r="M58" i="6"/>
  <c r="L58" i="6"/>
  <c r="J58" i="6"/>
  <c r="I58" i="6"/>
  <c r="G58" i="6"/>
  <c r="F58" i="6"/>
  <c r="AE57" i="6"/>
  <c r="AD57" i="6"/>
  <c r="AB57" i="6"/>
  <c r="AA57" i="6"/>
  <c r="Y57" i="6"/>
  <c r="X57" i="6"/>
  <c r="V57" i="6"/>
  <c r="U57" i="6"/>
  <c r="S57" i="6"/>
  <c r="R57" i="6"/>
  <c r="P57" i="6"/>
  <c r="O57" i="6"/>
  <c r="M57" i="6"/>
  <c r="L57" i="6"/>
  <c r="J57" i="6"/>
  <c r="I57" i="6"/>
  <c r="G57" i="6"/>
  <c r="F57" i="6"/>
  <c r="AE56" i="6"/>
  <c r="AD56" i="6"/>
  <c r="AB56" i="6"/>
  <c r="AA56" i="6"/>
  <c r="Y56" i="6"/>
  <c r="X56" i="6"/>
  <c r="V56" i="6"/>
  <c r="U56" i="6"/>
  <c r="S56" i="6"/>
  <c r="R56" i="6"/>
  <c r="P56" i="6"/>
  <c r="O56" i="6"/>
  <c r="M56" i="6"/>
  <c r="L56" i="6"/>
  <c r="J56" i="6"/>
  <c r="I56" i="6"/>
  <c r="G56" i="6"/>
  <c r="F56" i="6"/>
  <c r="AE52" i="6"/>
  <c r="AD52" i="6"/>
  <c r="AB52" i="6"/>
  <c r="AA52" i="6"/>
  <c r="Y52" i="6"/>
  <c r="X52" i="6"/>
  <c r="V52" i="6"/>
  <c r="U52" i="6"/>
  <c r="S52" i="6"/>
  <c r="R52" i="6"/>
  <c r="P52" i="6"/>
  <c r="O52" i="6"/>
  <c r="M52" i="6"/>
  <c r="L52" i="6"/>
  <c r="J52" i="6"/>
  <c r="I52" i="6"/>
  <c r="G52" i="6"/>
  <c r="F52" i="6"/>
  <c r="AE51" i="6"/>
  <c r="AD51" i="6"/>
  <c r="AB51" i="6"/>
  <c r="AA51" i="6"/>
  <c r="Y51" i="6"/>
  <c r="X51" i="6"/>
  <c r="V51" i="6"/>
  <c r="U51" i="6"/>
  <c r="S51" i="6"/>
  <c r="R51" i="6"/>
  <c r="P51" i="6"/>
  <c r="O51" i="6"/>
  <c r="M51" i="6"/>
  <c r="L51" i="6"/>
  <c r="J51" i="6"/>
  <c r="I51" i="6"/>
  <c r="G51" i="6"/>
  <c r="F51" i="6"/>
  <c r="AE50" i="6"/>
  <c r="AD50" i="6"/>
  <c r="AB50" i="6"/>
  <c r="AA50" i="6"/>
  <c r="Y50" i="6"/>
  <c r="X50" i="6"/>
  <c r="V50" i="6"/>
  <c r="U50" i="6"/>
  <c r="S50" i="6"/>
  <c r="R50" i="6"/>
  <c r="P50" i="6"/>
  <c r="O50" i="6"/>
  <c r="M50" i="6"/>
  <c r="L50" i="6"/>
  <c r="J50" i="6"/>
  <c r="I50" i="6"/>
  <c r="G50" i="6"/>
  <c r="F50" i="6"/>
  <c r="AE49" i="6"/>
  <c r="AD49" i="6"/>
  <c r="AB49" i="6"/>
  <c r="AA49" i="6"/>
  <c r="Y49" i="6"/>
  <c r="X49" i="6"/>
  <c r="V49" i="6"/>
  <c r="U49" i="6"/>
  <c r="S49" i="6"/>
  <c r="R49" i="6"/>
  <c r="P49" i="6"/>
  <c r="O49" i="6"/>
  <c r="M49" i="6"/>
  <c r="L49" i="6"/>
  <c r="J49" i="6"/>
  <c r="I49" i="6"/>
  <c r="G49" i="6"/>
  <c r="F49" i="6"/>
  <c r="AE48" i="6"/>
  <c r="AD48" i="6"/>
  <c r="AB48" i="6"/>
  <c r="AA48" i="6"/>
  <c r="Y48" i="6"/>
  <c r="X48" i="6"/>
  <c r="V48" i="6"/>
  <c r="U48" i="6"/>
  <c r="S48" i="6"/>
  <c r="R48" i="6"/>
  <c r="P48" i="6"/>
  <c r="O48" i="6"/>
  <c r="M48" i="6"/>
  <c r="L48" i="6"/>
  <c r="J48" i="6"/>
  <c r="I48" i="6"/>
  <c r="G48" i="6"/>
  <c r="F48" i="6"/>
  <c r="AE47" i="6"/>
  <c r="AD47" i="6"/>
  <c r="AB47" i="6"/>
  <c r="AA47" i="6"/>
  <c r="Y47" i="6"/>
  <c r="X47" i="6"/>
  <c r="V47" i="6"/>
  <c r="U47" i="6"/>
  <c r="S47" i="6"/>
  <c r="R47" i="6"/>
  <c r="P47" i="6"/>
  <c r="O47" i="6"/>
  <c r="M47" i="6"/>
  <c r="L47" i="6"/>
  <c r="J47" i="6"/>
  <c r="I47" i="6"/>
  <c r="G47" i="6"/>
  <c r="F47" i="6"/>
  <c r="AE46" i="6"/>
  <c r="AD46" i="6"/>
  <c r="AB46" i="6"/>
  <c r="AA46" i="6"/>
  <c r="Y46" i="6"/>
  <c r="X46" i="6"/>
  <c r="V46" i="6"/>
  <c r="U46" i="6"/>
  <c r="S46" i="6"/>
  <c r="R46" i="6"/>
  <c r="P46" i="6"/>
  <c r="O46" i="6"/>
  <c r="M46" i="6"/>
  <c r="L46" i="6"/>
  <c r="J46" i="6"/>
  <c r="I46" i="6"/>
  <c r="G46" i="6"/>
  <c r="F46" i="6"/>
  <c r="AE45" i="6"/>
  <c r="AD45" i="6"/>
  <c r="AB45" i="6"/>
  <c r="AA45" i="6"/>
  <c r="Y45" i="6"/>
  <c r="X45" i="6"/>
  <c r="V45" i="6"/>
  <c r="U45" i="6"/>
  <c r="S45" i="6"/>
  <c r="R45" i="6"/>
  <c r="P45" i="6"/>
  <c r="O45" i="6"/>
  <c r="M45" i="6"/>
  <c r="L45" i="6"/>
  <c r="J45" i="6"/>
  <c r="I45" i="6"/>
  <c r="G45" i="6"/>
  <c r="F45" i="6"/>
  <c r="AE44" i="6"/>
  <c r="AD44" i="6"/>
  <c r="AB44" i="6"/>
  <c r="AA44" i="6"/>
  <c r="Y44" i="6"/>
  <c r="X44" i="6"/>
  <c r="V44" i="6"/>
  <c r="U44" i="6"/>
  <c r="S44" i="6"/>
  <c r="R44" i="6"/>
  <c r="P44" i="6"/>
  <c r="O44" i="6"/>
  <c r="M44" i="6"/>
  <c r="L44" i="6"/>
  <c r="J44" i="6"/>
  <c r="I44" i="6"/>
  <c r="G44" i="6"/>
  <c r="F44" i="6"/>
  <c r="AE40" i="6"/>
  <c r="AD40" i="6"/>
  <c r="AB40" i="6"/>
  <c r="AA40" i="6"/>
  <c r="Y40" i="6"/>
  <c r="X40" i="6"/>
  <c r="V40" i="6"/>
  <c r="U40" i="6"/>
  <c r="S40" i="6"/>
  <c r="R40" i="6"/>
  <c r="P40" i="6"/>
  <c r="O40" i="6"/>
  <c r="M40" i="6"/>
  <c r="L40" i="6"/>
  <c r="J40" i="6"/>
  <c r="I40" i="6"/>
  <c r="G40" i="6"/>
  <c r="F40" i="6"/>
  <c r="AE39" i="6"/>
  <c r="AD39" i="6"/>
  <c r="AB39" i="6"/>
  <c r="AA39" i="6"/>
  <c r="Y39" i="6"/>
  <c r="X39" i="6"/>
  <c r="V39" i="6"/>
  <c r="U39" i="6"/>
  <c r="S39" i="6"/>
  <c r="R39" i="6"/>
  <c r="P39" i="6"/>
  <c r="O39" i="6"/>
  <c r="M39" i="6"/>
  <c r="L39" i="6"/>
  <c r="J39" i="6"/>
  <c r="I39" i="6"/>
  <c r="G39" i="6"/>
  <c r="F39" i="6"/>
  <c r="AE38" i="6"/>
  <c r="AD38" i="6"/>
  <c r="AB38" i="6"/>
  <c r="AA38" i="6"/>
  <c r="Y38" i="6"/>
  <c r="X38" i="6"/>
  <c r="V38" i="6"/>
  <c r="U38" i="6"/>
  <c r="S38" i="6"/>
  <c r="R38" i="6"/>
  <c r="P38" i="6"/>
  <c r="O38" i="6"/>
  <c r="M38" i="6"/>
  <c r="L38" i="6"/>
  <c r="J38" i="6"/>
  <c r="I38" i="6"/>
  <c r="G38" i="6"/>
  <c r="F38" i="6"/>
  <c r="AE37" i="6"/>
  <c r="AD37" i="6"/>
  <c r="AB37" i="6"/>
  <c r="AA37" i="6"/>
  <c r="Y37" i="6"/>
  <c r="X37" i="6"/>
  <c r="V37" i="6"/>
  <c r="U37" i="6"/>
  <c r="S37" i="6"/>
  <c r="R37" i="6"/>
  <c r="P37" i="6"/>
  <c r="O37" i="6"/>
  <c r="M37" i="6"/>
  <c r="L37" i="6"/>
  <c r="J37" i="6"/>
  <c r="I37" i="6"/>
  <c r="G37" i="6"/>
  <c r="F37" i="6"/>
  <c r="AE36" i="6"/>
  <c r="AD36" i="6"/>
  <c r="AB36" i="6"/>
  <c r="AA36" i="6"/>
  <c r="Y36" i="6"/>
  <c r="X36" i="6"/>
  <c r="V36" i="6"/>
  <c r="U36" i="6"/>
  <c r="S36" i="6"/>
  <c r="R36" i="6"/>
  <c r="P36" i="6"/>
  <c r="O36" i="6"/>
  <c r="M36" i="6"/>
  <c r="L36" i="6"/>
  <c r="J36" i="6"/>
  <c r="I36" i="6"/>
  <c r="G36" i="6"/>
  <c r="F36" i="6"/>
  <c r="AE35" i="6"/>
  <c r="AD35" i="6"/>
  <c r="AB35" i="6"/>
  <c r="AA35" i="6"/>
  <c r="Y35" i="6"/>
  <c r="X35" i="6"/>
  <c r="V35" i="6"/>
  <c r="U35" i="6"/>
  <c r="S35" i="6"/>
  <c r="R35" i="6"/>
  <c r="P35" i="6"/>
  <c r="O35" i="6"/>
  <c r="M35" i="6"/>
  <c r="L35" i="6"/>
  <c r="J35" i="6"/>
  <c r="I35" i="6"/>
  <c r="G35" i="6"/>
  <c r="F35" i="6"/>
  <c r="AE34" i="6"/>
  <c r="AD34" i="6"/>
  <c r="AB34" i="6"/>
  <c r="AA34" i="6"/>
  <c r="Y34" i="6"/>
  <c r="X34" i="6"/>
  <c r="V34" i="6"/>
  <c r="U34" i="6"/>
  <c r="S34" i="6"/>
  <c r="R34" i="6"/>
  <c r="P34" i="6"/>
  <c r="O34" i="6"/>
  <c r="M34" i="6"/>
  <c r="L34" i="6"/>
  <c r="J34" i="6"/>
  <c r="I34" i="6"/>
  <c r="G34" i="6"/>
  <c r="F34" i="6"/>
  <c r="AE33" i="6"/>
  <c r="AD33" i="6"/>
  <c r="AB33" i="6"/>
  <c r="AA33" i="6"/>
  <c r="Y33" i="6"/>
  <c r="X33" i="6"/>
  <c r="V33" i="6"/>
  <c r="U33" i="6"/>
  <c r="S33" i="6"/>
  <c r="R33" i="6"/>
  <c r="P33" i="6"/>
  <c r="O33" i="6"/>
  <c r="M33" i="6"/>
  <c r="L33" i="6"/>
  <c r="J33" i="6"/>
  <c r="I33" i="6"/>
  <c r="G33" i="6"/>
  <c r="F33" i="6"/>
  <c r="AE32" i="6"/>
  <c r="AD32" i="6"/>
  <c r="AB32" i="6"/>
  <c r="AA32" i="6"/>
  <c r="Y32" i="6"/>
  <c r="X32" i="6"/>
  <c r="V32" i="6"/>
  <c r="U32" i="6"/>
  <c r="S32" i="6"/>
  <c r="R32" i="6"/>
  <c r="P32" i="6"/>
  <c r="O32" i="6"/>
  <c r="M32" i="6"/>
  <c r="L32" i="6"/>
  <c r="J32" i="6"/>
  <c r="I32" i="6"/>
  <c r="G32" i="6"/>
  <c r="F32" i="6"/>
  <c r="AE28" i="6"/>
  <c r="AD28" i="6"/>
  <c r="AB28" i="6"/>
  <c r="AA28" i="6"/>
  <c r="Y28" i="6"/>
  <c r="X28" i="6"/>
  <c r="V28" i="6"/>
  <c r="U28" i="6"/>
  <c r="S28" i="6"/>
  <c r="R28" i="6"/>
  <c r="P28" i="6"/>
  <c r="O28" i="6"/>
  <c r="M28" i="6"/>
  <c r="L28" i="6"/>
  <c r="J28" i="6"/>
  <c r="I28" i="6"/>
  <c r="G28" i="6"/>
  <c r="F28" i="6"/>
  <c r="AE27" i="6"/>
  <c r="AD27" i="6"/>
  <c r="AB27" i="6"/>
  <c r="AA27" i="6"/>
  <c r="Y27" i="6"/>
  <c r="X27" i="6"/>
  <c r="V27" i="6"/>
  <c r="U27" i="6"/>
  <c r="S27" i="6"/>
  <c r="R27" i="6"/>
  <c r="P27" i="6"/>
  <c r="O27" i="6"/>
  <c r="M27" i="6"/>
  <c r="L27" i="6"/>
  <c r="J27" i="6"/>
  <c r="I27" i="6"/>
  <c r="G27" i="6"/>
  <c r="F27" i="6"/>
  <c r="AE26" i="6"/>
  <c r="AD26" i="6"/>
  <c r="AB26" i="6"/>
  <c r="AA26" i="6"/>
  <c r="Y26" i="6"/>
  <c r="X26" i="6"/>
  <c r="V26" i="6"/>
  <c r="U26" i="6"/>
  <c r="S26" i="6"/>
  <c r="R26" i="6"/>
  <c r="P26" i="6"/>
  <c r="O26" i="6"/>
  <c r="M26" i="6"/>
  <c r="L26" i="6"/>
  <c r="J26" i="6"/>
  <c r="I26" i="6"/>
  <c r="G26" i="6"/>
  <c r="F26" i="6"/>
  <c r="AE25" i="6"/>
  <c r="AD25" i="6"/>
  <c r="AB25" i="6"/>
  <c r="AA25" i="6"/>
  <c r="Y25" i="6"/>
  <c r="X25" i="6"/>
  <c r="V25" i="6"/>
  <c r="U25" i="6"/>
  <c r="S25" i="6"/>
  <c r="R25" i="6"/>
  <c r="P25" i="6"/>
  <c r="O25" i="6"/>
  <c r="M25" i="6"/>
  <c r="L25" i="6"/>
  <c r="J25" i="6"/>
  <c r="I25" i="6"/>
  <c r="G25" i="6"/>
  <c r="F25" i="6"/>
  <c r="AE24" i="6"/>
  <c r="AD24" i="6"/>
  <c r="AB24" i="6"/>
  <c r="AA24" i="6"/>
  <c r="Y24" i="6"/>
  <c r="X24" i="6"/>
  <c r="V24" i="6"/>
  <c r="U24" i="6"/>
  <c r="S24" i="6"/>
  <c r="R24" i="6"/>
  <c r="P24" i="6"/>
  <c r="O24" i="6"/>
  <c r="M24" i="6"/>
  <c r="L24" i="6"/>
  <c r="J24" i="6"/>
  <c r="I24" i="6"/>
  <c r="G24" i="6"/>
  <c r="F24" i="6"/>
  <c r="AE23" i="6"/>
  <c r="AD23" i="6"/>
  <c r="AB23" i="6"/>
  <c r="AA23" i="6"/>
  <c r="Y23" i="6"/>
  <c r="X23" i="6"/>
  <c r="V23" i="6"/>
  <c r="U23" i="6"/>
  <c r="S23" i="6"/>
  <c r="R23" i="6"/>
  <c r="P23" i="6"/>
  <c r="O23" i="6"/>
  <c r="M23" i="6"/>
  <c r="L23" i="6"/>
  <c r="J23" i="6"/>
  <c r="I23" i="6"/>
  <c r="G23" i="6"/>
  <c r="F23" i="6"/>
  <c r="AE22" i="6"/>
  <c r="AD22" i="6"/>
  <c r="AB22" i="6"/>
  <c r="AA22" i="6"/>
  <c r="Y22" i="6"/>
  <c r="X22" i="6"/>
  <c r="V22" i="6"/>
  <c r="U22" i="6"/>
  <c r="S22" i="6"/>
  <c r="R22" i="6"/>
  <c r="P22" i="6"/>
  <c r="O22" i="6"/>
  <c r="M22" i="6"/>
  <c r="L22" i="6"/>
  <c r="J22" i="6"/>
  <c r="I22" i="6"/>
  <c r="G22" i="6"/>
  <c r="F22" i="6"/>
  <c r="AE21" i="6"/>
  <c r="AD21" i="6"/>
  <c r="AB21" i="6"/>
  <c r="AA21" i="6"/>
  <c r="Y21" i="6"/>
  <c r="X21" i="6"/>
  <c r="V21" i="6"/>
  <c r="U21" i="6"/>
  <c r="S21" i="6"/>
  <c r="R21" i="6"/>
  <c r="P21" i="6"/>
  <c r="O21" i="6"/>
  <c r="M21" i="6"/>
  <c r="L21" i="6"/>
  <c r="J21" i="6"/>
  <c r="I21" i="6"/>
  <c r="G21" i="6"/>
  <c r="F21" i="6"/>
  <c r="AE20" i="6"/>
  <c r="AD20" i="6"/>
  <c r="AB20" i="6"/>
  <c r="AA20" i="6"/>
  <c r="Y20" i="6"/>
  <c r="X20" i="6"/>
  <c r="V20" i="6"/>
  <c r="U20" i="6"/>
  <c r="S20" i="6"/>
  <c r="R20" i="6"/>
  <c r="P20" i="6"/>
  <c r="O20" i="6"/>
  <c r="M20" i="6"/>
  <c r="L20" i="6"/>
  <c r="J20" i="6"/>
  <c r="I20" i="6"/>
  <c r="G20" i="6"/>
  <c r="F20" i="6"/>
  <c r="AE16" i="6"/>
  <c r="AD16" i="6"/>
  <c r="AB16" i="6"/>
  <c r="AA16" i="6"/>
  <c r="Y16" i="6"/>
  <c r="X16" i="6"/>
  <c r="V16" i="6"/>
  <c r="U16" i="6"/>
  <c r="S16" i="6"/>
  <c r="R16" i="6"/>
  <c r="P16" i="6"/>
  <c r="O16" i="6"/>
  <c r="M16" i="6"/>
  <c r="L16" i="6"/>
  <c r="J16" i="6"/>
  <c r="I16" i="6"/>
  <c r="G16" i="6"/>
  <c r="F16" i="6"/>
  <c r="AE15" i="6"/>
  <c r="AD15" i="6"/>
  <c r="AB15" i="6"/>
  <c r="AA15" i="6"/>
  <c r="Y15" i="6"/>
  <c r="X15" i="6"/>
  <c r="V15" i="6"/>
  <c r="U15" i="6"/>
  <c r="S15" i="6"/>
  <c r="R15" i="6"/>
  <c r="P15" i="6"/>
  <c r="O15" i="6"/>
  <c r="M15" i="6"/>
  <c r="L15" i="6"/>
  <c r="J15" i="6"/>
  <c r="I15" i="6"/>
  <c r="G15" i="6"/>
  <c r="F15" i="6"/>
  <c r="AE14" i="6"/>
  <c r="AD14" i="6"/>
  <c r="AB14" i="6"/>
  <c r="AA14" i="6"/>
  <c r="Y14" i="6"/>
  <c r="X14" i="6"/>
  <c r="V14" i="6"/>
  <c r="U14" i="6"/>
  <c r="S14" i="6"/>
  <c r="R14" i="6"/>
  <c r="P14" i="6"/>
  <c r="O14" i="6"/>
  <c r="M14" i="6"/>
  <c r="L14" i="6"/>
  <c r="J14" i="6"/>
  <c r="I14" i="6"/>
  <c r="G14" i="6"/>
  <c r="F14" i="6"/>
  <c r="AE13" i="6"/>
  <c r="AD13" i="6"/>
  <c r="AB13" i="6"/>
  <c r="AA13" i="6"/>
  <c r="Y13" i="6"/>
  <c r="X13" i="6"/>
  <c r="V13" i="6"/>
  <c r="U13" i="6"/>
  <c r="S13" i="6"/>
  <c r="R13" i="6"/>
  <c r="P13" i="6"/>
  <c r="O13" i="6"/>
  <c r="M13" i="6"/>
  <c r="L13" i="6"/>
  <c r="J13" i="6"/>
  <c r="I13" i="6"/>
  <c r="G13" i="6"/>
  <c r="F13" i="6"/>
  <c r="AE12" i="6"/>
  <c r="AD12" i="6"/>
  <c r="AB12" i="6"/>
  <c r="AA12" i="6"/>
  <c r="Y12" i="6"/>
  <c r="X12" i="6"/>
  <c r="V12" i="6"/>
  <c r="U12" i="6"/>
  <c r="S12" i="6"/>
  <c r="R12" i="6"/>
  <c r="P12" i="6"/>
  <c r="O12" i="6"/>
  <c r="M12" i="6"/>
  <c r="L12" i="6"/>
  <c r="J12" i="6"/>
  <c r="I12" i="6"/>
  <c r="G12" i="6"/>
  <c r="F12" i="6"/>
  <c r="AE11" i="6"/>
  <c r="AD11" i="6"/>
  <c r="AB11" i="6"/>
  <c r="AA11" i="6"/>
  <c r="Y11" i="6"/>
  <c r="X11" i="6"/>
  <c r="V11" i="6"/>
  <c r="U11" i="6"/>
  <c r="S11" i="6"/>
  <c r="R11" i="6"/>
  <c r="P11" i="6"/>
  <c r="O11" i="6"/>
  <c r="M11" i="6"/>
  <c r="L11" i="6"/>
  <c r="J11" i="6"/>
  <c r="I11" i="6"/>
  <c r="G11" i="6"/>
  <c r="F11" i="6"/>
  <c r="AE10" i="6"/>
  <c r="AD10" i="6"/>
  <c r="AB10" i="6"/>
  <c r="AA10" i="6"/>
  <c r="Y10" i="6"/>
  <c r="X10" i="6"/>
  <c r="V10" i="6"/>
  <c r="U10" i="6"/>
  <c r="S10" i="6"/>
  <c r="R10" i="6"/>
  <c r="P10" i="6"/>
  <c r="O10" i="6"/>
  <c r="M10" i="6"/>
  <c r="L10" i="6"/>
  <c r="J10" i="6"/>
  <c r="I10" i="6"/>
  <c r="G10" i="6"/>
  <c r="F10" i="6"/>
  <c r="AE9" i="6"/>
  <c r="AD9" i="6"/>
  <c r="AB9" i="6"/>
  <c r="AA9" i="6"/>
  <c r="Y9" i="6"/>
  <c r="X9" i="6"/>
  <c r="V9" i="6"/>
  <c r="U9" i="6"/>
  <c r="S9" i="6"/>
  <c r="R9" i="6"/>
  <c r="P9" i="6"/>
  <c r="O9" i="6"/>
  <c r="M9" i="6"/>
  <c r="L9" i="6"/>
  <c r="J9" i="6"/>
  <c r="I9" i="6"/>
  <c r="G9" i="6"/>
  <c r="F9" i="6"/>
  <c r="AE8" i="6"/>
  <c r="AD8" i="6"/>
  <c r="AB8" i="6"/>
  <c r="AA8" i="6"/>
  <c r="Y8" i="6"/>
  <c r="X8" i="6"/>
  <c r="V8" i="6"/>
  <c r="U8" i="6"/>
  <c r="S8" i="6"/>
  <c r="R8" i="6"/>
  <c r="P8" i="6"/>
  <c r="O8" i="6"/>
  <c r="M8" i="6"/>
  <c r="L8" i="6"/>
  <c r="J8" i="6"/>
  <c r="I8" i="6"/>
  <c r="G8" i="6"/>
  <c r="F8" i="6"/>
  <c r="AE85" i="6"/>
  <c r="AD85" i="6"/>
  <c r="AB85" i="6"/>
  <c r="AA85" i="6"/>
  <c r="Y85" i="6"/>
  <c r="X85" i="6"/>
  <c r="V85" i="6"/>
  <c r="U85" i="6"/>
  <c r="S85" i="6"/>
  <c r="R85" i="6"/>
  <c r="P85" i="6"/>
  <c r="O85" i="6"/>
  <c r="M85" i="6"/>
  <c r="L85" i="6"/>
  <c r="J85" i="6"/>
  <c r="I85" i="6"/>
  <c r="G85" i="6"/>
  <c r="F85" i="6"/>
  <c r="AE84" i="6"/>
  <c r="AD84" i="6"/>
  <c r="AB84" i="6"/>
  <c r="AA84" i="6"/>
  <c r="Y84" i="6"/>
  <c r="X84" i="6"/>
  <c r="V84" i="6"/>
  <c r="U84" i="6"/>
  <c r="S84" i="6"/>
  <c r="R84" i="6"/>
  <c r="P84" i="6"/>
  <c r="O84" i="6"/>
  <c r="M84" i="6"/>
  <c r="L84" i="6"/>
  <c r="J84" i="6"/>
  <c r="I84" i="6"/>
  <c r="G84" i="6"/>
  <c r="F84" i="6"/>
  <c r="AE83" i="6"/>
  <c r="AD83" i="6"/>
  <c r="AB83" i="6"/>
  <c r="AA83" i="6"/>
  <c r="Y83" i="6"/>
  <c r="X83" i="6"/>
  <c r="V83" i="6"/>
  <c r="U83" i="6"/>
  <c r="S83" i="6"/>
  <c r="R83" i="6"/>
  <c r="P83" i="6"/>
  <c r="O83" i="6"/>
  <c r="M83" i="6"/>
  <c r="L83" i="6"/>
  <c r="J83" i="6"/>
  <c r="I83" i="6"/>
  <c r="G83" i="6"/>
  <c r="F83" i="6"/>
  <c r="AE82" i="6"/>
  <c r="AD82" i="6"/>
  <c r="AB82" i="6"/>
  <c r="AA82" i="6"/>
  <c r="Y82" i="6"/>
  <c r="X82" i="6"/>
  <c r="V82" i="6"/>
  <c r="U82" i="6"/>
  <c r="S82" i="6"/>
  <c r="R82" i="6"/>
  <c r="P82" i="6"/>
  <c r="O82" i="6"/>
  <c r="M82" i="6"/>
  <c r="L82" i="6"/>
  <c r="J82" i="6"/>
  <c r="I82" i="6"/>
  <c r="G82" i="6"/>
  <c r="F82" i="6"/>
  <c r="AE81" i="6"/>
  <c r="AD81" i="6"/>
  <c r="AB81" i="6"/>
  <c r="AA81" i="6"/>
  <c r="Y81" i="6"/>
  <c r="X81" i="6"/>
  <c r="V81" i="6"/>
  <c r="U81" i="6"/>
  <c r="S81" i="6"/>
  <c r="R81" i="6"/>
  <c r="P81" i="6"/>
  <c r="O81" i="6"/>
  <c r="M81" i="6"/>
  <c r="L81" i="6"/>
  <c r="J81" i="6"/>
  <c r="I81" i="6"/>
  <c r="G81" i="6"/>
  <c r="F81" i="6"/>
  <c r="AE80" i="6"/>
  <c r="AD80" i="6"/>
  <c r="AB80" i="6"/>
  <c r="AA80" i="6"/>
  <c r="Y80" i="6"/>
  <c r="X80" i="6"/>
  <c r="V80" i="6"/>
  <c r="U80" i="6"/>
  <c r="S80" i="6"/>
  <c r="R80" i="6"/>
  <c r="P80" i="6"/>
  <c r="O80" i="6"/>
  <c r="M80" i="6"/>
  <c r="L80" i="6"/>
  <c r="J80" i="6"/>
  <c r="I80" i="6"/>
  <c r="G80" i="6"/>
  <c r="F80" i="6"/>
  <c r="AE79" i="6"/>
  <c r="AD79" i="6"/>
  <c r="AB79" i="6"/>
  <c r="AA79" i="6"/>
  <c r="Y79" i="6"/>
  <c r="X79" i="6"/>
  <c r="V79" i="6"/>
  <c r="U79" i="6"/>
  <c r="S79" i="6"/>
  <c r="R79" i="6"/>
  <c r="P79" i="6"/>
  <c r="O79" i="6"/>
  <c r="M79" i="6"/>
  <c r="L79" i="6"/>
  <c r="J79" i="6"/>
  <c r="I79" i="6"/>
  <c r="G79" i="6"/>
  <c r="F79" i="6"/>
  <c r="AE78" i="6"/>
  <c r="AD78" i="6"/>
  <c r="AB78" i="6"/>
  <c r="AA78" i="6"/>
  <c r="Y78" i="6"/>
  <c r="X78" i="6"/>
  <c r="V78" i="6"/>
  <c r="U78" i="6"/>
  <c r="S78" i="6"/>
  <c r="R78" i="6"/>
  <c r="P78" i="6"/>
  <c r="O78" i="6"/>
  <c r="M78" i="6"/>
  <c r="L78" i="6"/>
  <c r="J78" i="6"/>
  <c r="I78" i="6"/>
  <c r="G78" i="6"/>
  <c r="F78" i="6"/>
  <c r="AE77" i="6"/>
  <c r="AD77" i="6"/>
  <c r="AB77" i="6"/>
  <c r="AA77" i="6"/>
  <c r="Y77" i="6"/>
  <c r="X77" i="6"/>
  <c r="V77" i="6"/>
  <c r="U77" i="6"/>
  <c r="S77" i="6"/>
  <c r="R77" i="6"/>
  <c r="P77" i="6"/>
  <c r="O77" i="6"/>
  <c r="M77" i="6"/>
  <c r="L77" i="6"/>
  <c r="J77" i="6"/>
  <c r="I77" i="6"/>
  <c r="G77" i="6"/>
  <c r="F77" i="6"/>
  <c r="AE67" i="6"/>
  <c r="AD67" i="6"/>
  <c r="AB67" i="6"/>
  <c r="AA67" i="6"/>
  <c r="Y67" i="6"/>
  <c r="X67" i="6"/>
  <c r="V67" i="6"/>
  <c r="U67" i="6"/>
  <c r="S67" i="6"/>
  <c r="R67" i="6"/>
  <c r="P67" i="6"/>
  <c r="O67" i="6"/>
  <c r="M67" i="6"/>
  <c r="L67" i="6"/>
  <c r="J67" i="6"/>
  <c r="I67" i="6"/>
  <c r="G67" i="6"/>
  <c r="F67" i="6"/>
  <c r="AE66" i="6"/>
  <c r="AD66" i="6"/>
  <c r="AB66" i="6"/>
  <c r="AA66" i="6"/>
  <c r="Y66" i="6"/>
  <c r="X66" i="6"/>
  <c r="V66" i="6"/>
  <c r="U66" i="6"/>
  <c r="S66" i="6"/>
  <c r="R66" i="6"/>
  <c r="P66" i="6"/>
  <c r="O66" i="6"/>
  <c r="M66" i="6"/>
  <c r="L66" i="6"/>
  <c r="J66" i="6"/>
  <c r="I66" i="6"/>
  <c r="G66" i="6"/>
  <c r="F66" i="6"/>
  <c r="AE65" i="6"/>
  <c r="AD65" i="6"/>
  <c r="AB65" i="6"/>
  <c r="AA65" i="6"/>
  <c r="Y65" i="6"/>
  <c r="X65" i="6"/>
  <c r="V65" i="6"/>
  <c r="U65" i="6"/>
  <c r="S65" i="6"/>
  <c r="R65" i="6"/>
  <c r="P65" i="6"/>
  <c r="O65" i="6"/>
  <c r="M65" i="6"/>
  <c r="L65" i="6"/>
  <c r="J65" i="6"/>
  <c r="I65" i="6"/>
  <c r="G65" i="6"/>
  <c r="F65" i="6"/>
  <c r="AE55" i="6"/>
  <c r="AD55" i="6"/>
  <c r="AB55" i="6"/>
  <c r="AA55" i="6"/>
  <c r="Y55" i="6"/>
  <c r="X55" i="6"/>
  <c r="V55" i="6"/>
  <c r="U55" i="6"/>
  <c r="S55" i="6"/>
  <c r="R55" i="6"/>
  <c r="P55" i="6"/>
  <c r="O55" i="6"/>
  <c r="M55" i="6"/>
  <c r="L55" i="6"/>
  <c r="J55" i="6"/>
  <c r="I55" i="6"/>
  <c r="G55" i="6"/>
  <c r="F55" i="6"/>
  <c r="AE54" i="6"/>
  <c r="AD54" i="6"/>
  <c r="AB54" i="6"/>
  <c r="AA54" i="6"/>
  <c r="Y54" i="6"/>
  <c r="X54" i="6"/>
  <c r="V54" i="6"/>
  <c r="U54" i="6"/>
  <c r="S54" i="6"/>
  <c r="R54" i="6"/>
  <c r="P54" i="6"/>
  <c r="O54" i="6"/>
  <c r="M54" i="6"/>
  <c r="L54" i="6"/>
  <c r="J54" i="6"/>
  <c r="I54" i="6"/>
  <c r="G54" i="6"/>
  <c r="F54" i="6"/>
  <c r="AE53" i="6"/>
  <c r="AD53" i="6"/>
  <c r="AB53" i="6"/>
  <c r="AA53" i="6"/>
  <c r="Y53" i="6"/>
  <c r="X53" i="6"/>
  <c r="V53" i="6"/>
  <c r="U53" i="6"/>
  <c r="S53" i="6"/>
  <c r="R53" i="6"/>
  <c r="P53" i="6"/>
  <c r="O53" i="6"/>
  <c r="M53" i="6"/>
  <c r="L53" i="6"/>
  <c r="J53" i="6"/>
  <c r="I53" i="6"/>
  <c r="G53" i="6"/>
  <c r="F53" i="6"/>
  <c r="AE43" i="6"/>
  <c r="AD43" i="6"/>
  <c r="AB43" i="6"/>
  <c r="AA43" i="6"/>
  <c r="Y43" i="6"/>
  <c r="X43" i="6"/>
  <c r="V43" i="6"/>
  <c r="U43" i="6"/>
  <c r="S43" i="6"/>
  <c r="R43" i="6"/>
  <c r="P43" i="6"/>
  <c r="O43" i="6"/>
  <c r="M43" i="6"/>
  <c r="L43" i="6"/>
  <c r="J43" i="6"/>
  <c r="I43" i="6"/>
  <c r="G43" i="6"/>
  <c r="F43" i="6"/>
  <c r="AE42" i="6"/>
  <c r="AD42" i="6"/>
  <c r="AB42" i="6"/>
  <c r="AA42" i="6"/>
  <c r="Y42" i="6"/>
  <c r="X42" i="6"/>
  <c r="V42" i="6"/>
  <c r="U42" i="6"/>
  <c r="S42" i="6"/>
  <c r="R42" i="6"/>
  <c r="P42" i="6"/>
  <c r="O42" i="6"/>
  <c r="M42" i="6"/>
  <c r="L42" i="6"/>
  <c r="J42" i="6"/>
  <c r="I42" i="6"/>
  <c r="G42" i="6"/>
  <c r="F42" i="6"/>
  <c r="AE41" i="6"/>
  <c r="AD41" i="6"/>
  <c r="AB41" i="6"/>
  <c r="AA41" i="6"/>
  <c r="Y41" i="6"/>
  <c r="X41" i="6"/>
  <c r="V41" i="6"/>
  <c r="U41" i="6"/>
  <c r="S41" i="6"/>
  <c r="R41" i="6"/>
  <c r="P41" i="6"/>
  <c r="O41" i="6"/>
  <c r="M41" i="6"/>
  <c r="L41" i="6"/>
  <c r="J41" i="6"/>
  <c r="I41" i="6"/>
  <c r="G41" i="6"/>
  <c r="F41" i="6"/>
  <c r="AE31" i="6"/>
  <c r="AD31" i="6"/>
  <c r="AB31" i="6"/>
  <c r="AA31" i="6"/>
  <c r="Y31" i="6"/>
  <c r="X31" i="6"/>
  <c r="V31" i="6"/>
  <c r="U31" i="6"/>
  <c r="S31" i="6"/>
  <c r="R31" i="6"/>
  <c r="P31" i="6"/>
  <c r="O31" i="6"/>
  <c r="M31" i="6"/>
  <c r="L31" i="6"/>
  <c r="J31" i="6"/>
  <c r="I31" i="6"/>
  <c r="G31" i="6"/>
  <c r="F31" i="6"/>
  <c r="AE30" i="6"/>
  <c r="AD30" i="6"/>
  <c r="AB30" i="6"/>
  <c r="AA30" i="6"/>
  <c r="Y30" i="6"/>
  <c r="X30" i="6"/>
  <c r="V30" i="6"/>
  <c r="U30" i="6"/>
  <c r="S30" i="6"/>
  <c r="R30" i="6"/>
  <c r="P30" i="6"/>
  <c r="O30" i="6"/>
  <c r="M30" i="6"/>
  <c r="L30" i="6"/>
  <c r="J30" i="6"/>
  <c r="I30" i="6"/>
  <c r="G30" i="6"/>
  <c r="F30" i="6"/>
  <c r="AE29" i="6"/>
  <c r="AD29" i="6"/>
  <c r="AB29" i="6"/>
  <c r="AA29" i="6"/>
  <c r="Y29" i="6"/>
  <c r="X29" i="6"/>
  <c r="V29" i="6"/>
  <c r="U29" i="6"/>
  <c r="S29" i="6"/>
  <c r="R29" i="6"/>
  <c r="P29" i="6"/>
  <c r="O29" i="6"/>
  <c r="M29" i="6"/>
  <c r="L29" i="6"/>
  <c r="J29" i="6"/>
  <c r="I29" i="6"/>
  <c r="G29" i="6"/>
  <c r="F29" i="6"/>
  <c r="AE19" i="6"/>
  <c r="AD19" i="6"/>
  <c r="AB19" i="6"/>
  <c r="AA19" i="6"/>
  <c r="Y19" i="6"/>
  <c r="X19" i="6"/>
  <c r="V19" i="6"/>
  <c r="U19" i="6"/>
  <c r="S19" i="6"/>
  <c r="R19" i="6"/>
  <c r="P19" i="6"/>
  <c r="O19" i="6"/>
  <c r="M19" i="6"/>
  <c r="L19" i="6"/>
  <c r="J19" i="6"/>
  <c r="I19" i="6"/>
  <c r="G19" i="6"/>
  <c r="F19" i="6"/>
  <c r="AE18" i="6"/>
  <c r="AD18" i="6"/>
  <c r="AB18" i="6"/>
  <c r="AA18" i="6"/>
  <c r="Y18" i="6"/>
  <c r="X18" i="6"/>
  <c r="V18" i="6"/>
  <c r="U18" i="6"/>
  <c r="S18" i="6"/>
  <c r="R18" i="6"/>
  <c r="P18" i="6"/>
  <c r="O18" i="6"/>
  <c r="M18" i="6"/>
  <c r="L18" i="6"/>
  <c r="J18" i="6"/>
  <c r="I18" i="6"/>
  <c r="G18" i="6"/>
  <c r="F18" i="6"/>
  <c r="AE17" i="6"/>
  <c r="AD17" i="6"/>
  <c r="AB17" i="6"/>
  <c r="AA17" i="6"/>
  <c r="Y17" i="6"/>
  <c r="X17" i="6"/>
  <c r="V17" i="6"/>
  <c r="U17" i="6"/>
  <c r="S17" i="6"/>
  <c r="R17" i="6"/>
  <c r="P17" i="6"/>
  <c r="O17" i="6"/>
  <c r="M17" i="6"/>
  <c r="L17" i="6"/>
  <c r="J17" i="6"/>
  <c r="I17" i="6"/>
  <c r="G17" i="6"/>
  <c r="F17" i="6"/>
  <c r="AE7" i="6"/>
  <c r="AD7" i="6"/>
  <c r="AB7" i="6"/>
  <c r="AA7" i="6"/>
  <c r="Y7" i="6"/>
  <c r="X7" i="6"/>
  <c r="V7" i="6"/>
  <c r="U7" i="6"/>
  <c r="S7" i="6"/>
  <c r="R7" i="6"/>
  <c r="P7" i="6"/>
  <c r="O7" i="6"/>
  <c r="M7" i="6"/>
  <c r="L7" i="6"/>
  <c r="J7" i="6"/>
  <c r="I7" i="6"/>
  <c r="G7" i="6"/>
  <c r="F7" i="6"/>
  <c r="AE6" i="6"/>
  <c r="AD6" i="6"/>
  <c r="AB6" i="6"/>
  <c r="AA6" i="6"/>
  <c r="Y6" i="6"/>
  <c r="X6" i="6"/>
  <c r="V6" i="6"/>
  <c r="U6" i="6"/>
  <c r="S6" i="6"/>
  <c r="R6" i="6"/>
  <c r="P6" i="6"/>
  <c r="O6" i="6"/>
  <c r="M6" i="6"/>
  <c r="L6" i="6"/>
  <c r="J6" i="6"/>
  <c r="I6" i="6"/>
  <c r="G6" i="6"/>
  <c r="F6" i="6"/>
  <c r="AE5" i="6"/>
  <c r="AD5" i="6"/>
  <c r="AB5" i="6"/>
  <c r="AA5" i="6"/>
  <c r="Y5" i="6"/>
  <c r="X5" i="6"/>
  <c r="V5" i="6"/>
  <c r="U5" i="6"/>
  <c r="S5" i="6"/>
  <c r="R5" i="6"/>
  <c r="P5" i="6"/>
  <c r="O5" i="6"/>
  <c r="M5" i="6"/>
  <c r="L5" i="6"/>
  <c r="J5" i="6"/>
  <c r="I5" i="6"/>
  <c r="G5" i="6"/>
  <c r="F5" i="6"/>
  <c r="AD6" i="4"/>
  <c r="AE6" i="4"/>
  <c r="AD7" i="4"/>
  <c r="AE7" i="4"/>
  <c r="AD8" i="4"/>
  <c r="AE8" i="4"/>
  <c r="AD9" i="4"/>
  <c r="AE9" i="4"/>
  <c r="AD10" i="4"/>
  <c r="AE10" i="4"/>
  <c r="AD11" i="4"/>
  <c r="AE11" i="4"/>
  <c r="AD12" i="4"/>
  <c r="AE12" i="4"/>
  <c r="AD13" i="4"/>
  <c r="AE13" i="4"/>
  <c r="AD14" i="4"/>
  <c r="AE14" i="4"/>
  <c r="AD15" i="4"/>
  <c r="AE15" i="4"/>
  <c r="AD16" i="4"/>
  <c r="AE16" i="4"/>
  <c r="AD17" i="4"/>
  <c r="AE17" i="4"/>
  <c r="AD18" i="4"/>
  <c r="AE18" i="4"/>
  <c r="AD19" i="4"/>
  <c r="AE19" i="4"/>
  <c r="AD20" i="4"/>
  <c r="AE20" i="4"/>
  <c r="AD21" i="4"/>
  <c r="AE21" i="4"/>
  <c r="AD22" i="4"/>
  <c r="AE22" i="4"/>
  <c r="AD23" i="4"/>
  <c r="AE23" i="4"/>
  <c r="AD24" i="4"/>
  <c r="AE24" i="4"/>
  <c r="AD25" i="4"/>
  <c r="AE25" i="4"/>
  <c r="AD26" i="4"/>
  <c r="AE26" i="4"/>
  <c r="AD27" i="4"/>
  <c r="AE27" i="4"/>
  <c r="AD28" i="4"/>
  <c r="AE28" i="4"/>
  <c r="AD29" i="4"/>
  <c r="AE29" i="4"/>
  <c r="AD30" i="4"/>
  <c r="AE30" i="4"/>
  <c r="AD31" i="4"/>
  <c r="AE31" i="4"/>
  <c r="AD32" i="4"/>
  <c r="AE32" i="4"/>
  <c r="AD33" i="4"/>
  <c r="AE33" i="4"/>
  <c r="AD34" i="4"/>
  <c r="AE34" i="4"/>
  <c r="AA6" i="4"/>
  <c r="AB6" i="4"/>
  <c r="AA7" i="4"/>
  <c r="AB7" i="4"/>
  <c r="AA8" i="4"/>
  <c r="AB8" i="4"/>
  <c r="AA9" i="4"/>
  <c r="AB9" i="4"/>
  <c r="AA10" i="4"/>
  <c r="AB10" i="4"/>
  <c r="AA11" i="4"/>
  <c r="AB11" i="4"/>
  <c r="AA12" i="4"/>
  <c r="AB12" i="4"/>
  <c r="AA13" i="4"/>
  <c r="AB13" i="4"/>
  <c r="AA14" i="4"/>
  <c r="AB14" i="4"/>
  <c r="AA15" i="4"/>
  <c r="AB15" i="4"/>
  <c r="AA16" i="4"/>
  <c r="AB16" i="4"/>
  <c r="AA17" i="4"/>
  <c r="AB17" i="4"/>
  <c r="AA18" i="4"/>
  <c r="AB18" i="4"/>
  <c r="AA19" i="4"/>
  <c r="AB19" i="4"/>
  <c r="AA20" i="4"/>
  <c r="AB20" i="4"/>
  <c r="AA21" i="4"/>
  <c r="AB21" i="4"/>
  <c r="AA22" i="4"/>
  <c r="AB22" i="4"/>
  <c r="AA23" i="4"/>
  <c r="AB23" i="4"/>
  <c r="AA24" i="4"/>
  <c r="AB24" i="4"/>
  <c r="AA25" i="4"/>
  <c r="AB25" i="4"/>
  <c r="AA26" i="4"/>
  <c r="AB26" i="4"/>
  <c r="AA27" i="4"/>
  <c r="AB27" i="4"/>
  <c r="AA28" i="4"/>
  <c r="AB28" i="4"/>
  <c r="AA29" i="4"/>
  <c r="AB29" i="4"/>
  <c r="AA30" i="4"/>
  <c r="AB30" i="4"/>
  <c r="AA31" i="4"/>
  <c r="AB31" i="4"/>
  <c r="AA32" i="4"/>
  <c r="AB32" i="4"/>
  <c r="AA33" i="4"/>
  <c r="AB33" i="4"/>
  <c r="AA34" i="4"/>
  <c r="AB34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R32" i="4"/>
  <c r="S32" i="4"/>
  <c r="R33" i="4"/>
  <c r="S33" i="4"/>
  <c r="R34" i="4"/>
  <c r="S34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6" i="4"/>
  <c r="M6" i="4"/>
  <c r="L7" i="4"/>
  <c r="M7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AE5" i="4"/>
  <c r="AD5" i="4"/>
  <c r="AB5" i="4"/>
  <c r="AA5" i="4"/>
  <c r="Y5" i="4"/>
  <c r="X5" i="4"/>
  <c r="V5" i="4"/>
  <c r="U5" i="4"/>
  <c r="S5" i="4"/>
  <c r="R5" i="4"/>
  <c r="P5" i="4"/>
  <c r="O5" i="4"/>
  <c r="M5" i="4"/>
  <c r="L5" i="4"/>
  <c r="J5" i="4"/>
  <c r="I5" i="4"/>
  <c r="G5" i="4"/>
  <c r="F5" i="4"/>
  <c r="D21" i="11" l="1"/>
  <c r="E20" i="11"/>
  <c r="AR58" i="11"/>
  <c r="AL43" i="11"/>
  <c r="AI53" i="11"/>
  <c r="Q103" i="11"/>
  <c r="K104" i="11"/>
  <c r="W78" i="11"/>
  <c r="N68" i="11"/>
  <c r="AR54" i="11"/>
  <c r="AO53" i="11"/>
  <c r="T88" i="11"/>
  <c r="AF78" i="11"/>
  <c r="AI48" i="11"/>
  <c r="K78" i="11"/>
  <c r="BJ29" i="11"/>
  <c r="AR48" i="11"/>
  <c r="T64" i="11"/>
  <c r="Q79" i="11"/>
  <c r="H29" i="11"/>
  <c r="AU19" i="11"/>
  <c r="AX33" i="11"/>
  <c r="AC54" i="11"/>
  <c r="K109" i="11"/>
  <c r="N14" i="11"/>
  <c r="AC34" i="11"/>
  <c r="AI69" i="11"/>
  <c r="BG29" i="11"/>
  <c r="W63" i="11"/>
  <c r="BM8" i="11"/>
  <c r="AO34" i="11"/>
  <c r="BD38" i="11"/>
  <c r="BG23" i="11"/>
  <c r="E27" i="11"/>
  <c r="AR38" i="11"/>
  <c r="H59" i="11"/>
  <c r="BJ23" i="11"/>
  <c r="H44" i="11"/>
  <c r="BG9" i="11"/>
  <c r="AC13" i="11"/>
  <c r="K98" i="11"/>
  <c r="W89" i="11"/>
  <c r="Q39" i="11"/>
  <c r="Q33" i="11"/>
  <c r="AC38" i="11"/>
  <c r="W23" i="11"/>
  <c r="N73" i="11"/>
  <c r="Q23" i="11"/>
  <c r="AU38" i="11"/>
  <c r="N104" i="11"/>
  <c r="Q94" i="11"/>
  <c r="H14" i="11"/>
  <c r="AF43" i="11"/>
  <c r="K64" i="11"/>
  <c r="BA44" i="11"/>
  <c r="W39" i="11"/>
  <c r="BP9" i="11"/>
  <c r="AL34" i="11"/>
  <c r="AU14" i="11"/>
  <c r="AL19" i="11"/>
  <c r="Q19" i="11"/>
  <c r="T28" i="11"/>
  <c r="H119" i="11"/>
  <c r="N98" i="11"/>
  <c r="AL68" i="11"/>
  <c r="AI44" i="11"/>
  <c r="W68" i="11"/>
  <c r="AX28" i="11"/>
  <c r="T38" i="11"/>
  <c r="AX9" i="11"/>
  <c r="Q29" i="11"/>
  <c r="AF33" i="11"/>
  <c r="AL48" i="11"/>
  <c r="N63" i="11"/>
  <c r="Q9" i="11"/>
  <c r="T83" i="11"/>
  <c r="E17" i="11"/>
  <c r="N58" i="11"/>
  <c r="K44" i="11"/>
  <c r="AI59" i="11"/>
  <c r="AO58" i="11"/>
  <c r="W73" i="11"/>
  <c r="W28" i="11"/>
  <c r="K28" i="11"/>
  <c r="T8" i="11"/>
  <c r="N44" i="11"/>
  <c r="Q54" i="11"/>
  <c r="W49" i="11"/>
  <c r="BD28" i="11"/>
  <c r="Q44" i="11"/>
  <c r="T13" i="11"/>
  <c r="AU34" i="11"/>
  <c r="BA9" i="11"/>
  <c r="AI19" i="11"/>
  <c r="E31" i="11"/>
  <c r="H69" i="11"/>
  <c r="N9" i="11"/>
  <c r="BA23" i="11"/>
  <c r="BM19" i="11"/>
  <c r="AF39" i="11"/>
  <c r="H74" i="11"/>
  <c r="T44" i="11"/>
  <c r="AR59" i="11"/>
  <c r="AF69" i="11"/>
  <c r="K73" i="11"/>
  <c r="AR19" i="11"/>
  <c r="H33" i="11"/>
  <c r="BD19" i="11"/>
  <c r="K34" i="11"/>
  <c r="T98" i="11"/>
  <c r="AC84" i="11"/>
  <c r="AL38" i="11"/>
  <c r="AC68" i="11"/>
  <c r="BA19" i="11"/>
  <c r="BA38" i="11"/>
  <c r="AF49" i="11"/>
  <c r="AR9" i="11"/>
  <c r="BD14" i="11"/>
  <c r="AI74" i="11"/>
  <c r="AI39" i="11"/>
  <c r="N49" i="11"/>
  <c r="AC28" i="11"/>
  <c r="AO49" i="11"/>
  <c r="AC58" i="11"/>
  <c r="T59" i="11"/>
  <c r="AL8" i="11"/>
  <c r="E35" i="11"/>
  <c r="W33" i="11"/>
  <c r="N93" i="11"/>
  <c r="W93" i="11"/>
  <c r="AL59" i="11"/>
  <c r="AO9" i="11"/>
  <c r="AR23" i="11"/>
  <c r="W58" i="11"/>
  <c r="K19" i="11"/>
  <c r="W53" i="11"/>
  <c r="AX39" i="11"/>
  <c r="BJ9" i="11"/>
  <c r="BG14" i="11"/>
  <c r="AL54" i="11"/>
  <c r="K94" i="11"/>
  <c r="T54" i="11"/>
  <c r="BD34" i="11"/>
  <c r="AF73" i="11"/>
  <c r="AI33" i="11"/>
  <c r="BM13" i="11"/>
  <c r="E9" i="11"/>
  <c r="AL13" i="11"/>
  <c r="AR33" i="11"/>
  <c r="H98" i="11"/>
  <c r="AF9" i="11"/>
  <c r="AF58" i="11"/>
  <c r="Q69" i="11"/>
  <c r="Q98" i="11"/>
  <c r="H23" i="11"/>
  <c r="AU44" i="11"/>
  <c r="AC19" i="11"/>
  <c r="AC48" i="11"/>
  <c r="K8" i="11"/>
  <c r="T94" i="11"/>
  <c r="AI23" i="11"/>
  <c r="BS9" i="11"/>
  <c r="AU48" i="11"/>
  <c r="H109" i="11"/>
  <c r="AX14" i="11"/>
  <c r="AX44" i="11"/>
  <c r="H19" i="11"/>
  <c r="H54" i="11"/>
  <c r="AF29" i="11"/>
  <c r="K38" i="11"/>
  <c r="W44" i="11"/>
  <c r="Q49" i="11"/>
  <c r="H113" i="11"/>
  <c r="H49" i="11"/>
  <c r="T68" i="11"/>
  <c r="BP14" i="11"/>
  <c r="AX49" i="11"/>
  <c r="H84" i="11"/>
  <c r="BA14" i="11"/>
  <c r="AC44" i="11"/>
  <c r="N53" i="11"/>
  <c r="BV8" i="11"/>
  <c r="BG33" i="11"/>
  <c r="K48" i="11"/>
  <c r="N79" i="11"/>
  <c r="AI9" i="11"/>
  <c r="H38" i="11"/>
  <c r="AI64" i="11"/>
  <c r="K59" i="11"/>
  <c r="BJ19" i="11"/>
  <c r="BA33" i="11"/>
  <c r="K89" i="11"/>
  <c r="K53" i="11"/>
  <c r="K68" i="11"/>
  <c r="AU8" i="11"/>
  <c r="N28" i="11"/>
  <c r="H78" i="11"/>
  <c r="BD8" i="11"/>
  <c r="N39" i="11"/>
  <c r="AU54" i="11"/>
  <c r="K113" i="11"/>
  <c r="AO39" i="11"/>
  <c r="N19" i="11"/>
  <c r="Q84" i="11"/>
  <c r="H9" i="11"/>
  <c r="AF14" i="11"/>
  <c r="Q74" i="11"/>
  <c r="AL44" i="11"/>
  <c r="T34" i="11"/>
  <c r="AC64" i="11"/>
  <c r="AL28" i="11"/>
  <c r="AC8" i="11"/>
  <c r="T48" i="11"/>
  <c r="N89" i="11"/>
  <c r="AI14" i="11"/>
  <c r="AO29" i="11"/>
  <c r="AU28" i="11"/>
  <c r="K84" i="11"/>
  <c r="W9" i="11"/>
  <c r="H94" i="11"/>
  <c r="T19" i="11"/>
  <c r="Q59" i="11"/>
  <c r="N33" i="11"/>
  <c r="S14" i="2"/>
  <c r="U13" i="2"/>
  <c r="V13" i="2" s="1"/>
  <c r="BV124" i="5"/>
  <c r="BS124" i="5"/>
  <c r="BP124" i="5"/>
  <c r="BM124" i="5"/>
  <c r="BJ124" i="5"/>
  <c r="BG124" i="5"/>
  <c r="BD124" i="5"/>
  <c r="BA124" i="5"/>
  <c r="AX124" i="5"/>
  <c r="AU124" i="5"/>
  <c r="AR124" i="5"/>
  <c r="AO124" i="5"/>
  <c r="AL124" i="5"/>
  <c r="AI124" i="5"/>
  <c r="AF124" i="5"/>
  <c r="AC124" i="5"/>
  <c r="Z124" i="5"/>
  <c r="W124" i="5"/>
  <c r="T124" i="5"/>
  <c r="Q124" i="5"/>
  <c r="N124" i="5"/>
  <c r="K124" i="5"/>
  <c r="H124" i="5"/>
  <c r="E124" i="5"/>
  <c r="BV123" i="5"/>
  <c r="BS123" i="5"/>
  <c r="BP123" i="5"/>
  <c r="BM123" i="5"/>
  <c r="BJ123" i="5"/>
  <c r="BG123" i="5"/>
  <c r="BD123" i="5"/>
  <c r="BA123" i="5"/>
  <c r="AX123" i="5"/>
  <c r="AU123" i="5"/>
  <c r="AR123" i="5"/>
  <c r="AO123" i="5"/>
  <c r="AL123" i="5"/>
  <c r="AI123" i="5"/>
  <c r="AF123" i="5"/>
  <c r="AC123" i="5"/>
  <c r="Z123" i="5"/>
  <c r="W123" i="5"/>
  <c r="T123" i="5"/>
  <c r="Q123" i="5"/>
  <c r="N123" i="5"/>
  <c r="K123" i="5"/>
  <c r="H123" i="5"/>
  <c r="E123" i="5"/>
  <c r="BV122" i="5"/>
  <c r="BS122" i="5"/>
  <c r="BP122" i="5"/>
  <c r="BM122" i="5"/>
  <c r="BJ122" i="5"/>
  <c r="BG122" i="5"/>
  <c r="BD122" i="5"/>
  <c r="BA122" i="5"/>
  <c r="AX122" i="5"/>
  <c r="AU122" i="5"/>
  <c r="AR122" i="5"/>
  <c r="AO122" i="5"/>
  <c r="AL122" i="5"/>
  <c r="AI122" i="5"/>
  <c r="AF122" i="5"/>
  <c r="AC122" i="5"/>
  <c r="Z122" i="5"/>
  <c r="W122" i="5"/>
  <c r="T122" i="5"/>
  <c r="Q122" i="5"/>
  <c r="N122" i="5"/>
  <c r="K122" i="5"/>
  <c r="H122" i="5"/>
  <c r="E122" i="5"/>
  <c r="BV121" i="5"/>
  <c r="BS121" i="5"/>
  <c r="BP121" i="5"/>
  <c r="BM121" i="5"/>
  <c r="BJ121" i="5"/>
  <c r="BG121" i="5"/>
  <c r="BD121" i="5"/>
  <c r="BA121" i="5"/>
  <c r="AX121" i="5"/>
  <c r="AU121" i="5"/>
  <c r="AR121" i="5"/>
  <c r="AO121" i="5"/>
  <c r="AL121" i="5"/>
  <c r="AI121" i="5"/>
  <c r="AF121" i="5"/>
  <c r="AC121" i="5"/>
  <c r="Z121" i="5"/>
  <c r="W121" i="5"/>
  <c r="T121" i="5"/>
  <c r="Q121" i="5"/>
  <c r="N121" i="5"/>
  <c r="K121" i="5"/>
  <c r="H121" i="5"/>
  <c r="E121" i="5"/>
  <c r="BV120" i="5"/>
  <c r="BS120" i="5"/>
  <c r="BP120" i="5"/>
  <c r="BM120" i="5"/>
  <c r="BJ120" i="5"/>
  <c r="BG120" i="5"/>
  <c r="BD120" i="5"/>
  <c r="BA120" i="5"/>
  <c r="AX120" i="5"/>
  <c r="AU120" i="5"/>
  <c r="AR120" i="5"/>
  <c r="AO120" i="5"/>
  <c r="AL120" i="5"/>
  <c r="AI120" i="5"/>
  <c r="AF120" i="5"/>
  <c r="AC120" i="5"/>
  <c r="Z120" i="5"/>
  <c r="W120" i="5"/>
  <c r="T120" i="5"/>
  <c r="Q120" i="5"/>
  <c r="N120" i="5"/>
  <c r="K120" i="5"/>
  <c r="H120" i="5"/>
  <c r="E120" i="5"/>
  <c r="BV119" i="5"/>
  <c r="BS119" i="5"/>
  <c r="BP119" i="5"/>
  <c r="BM119" i="5"/>
  <c r="BJ119" i="5"/>
  <c r="BG119" i="5"/>
  <c r="BD119" i="5"/>
  <c r="BA119" i="5"/>
  <c r="AX119" i="5"/>
  <c r="AU119" i="5"/>
  <c r="AR119" i="5"/>
  <c r="AO119" i="5"/>
  <c r="AL119" i="5"/>
  <c r="AI119" i="5"/>
  <c r="AF119" i="5"/>
  <c r="AC119" i="5"/>
  <c r="Z119" i="5"/>
  <c r="W119" i="5"/>
  <c r="T119" i="5"/>
  <c r="Q119" i="5"/>
  <c r="N119" i="5"/>
  <c r="K119" i="5"/>
  <c r="H119" i="5"/>
  <c r="E119" i="5"/>
  <c r="BV118" i="5"/>
  <c r="BS118" i="5"/>
  <c r="BP118" i="5"/>
  <c r="BM118" i="5"/>
  <c r="BJ118" i="5"/>
  <c r="BG118" i="5"/>
  <c r="BD118" i="5"/>
  <c r="BA118" i="5"/>
  <c r="AX118" i="5"/>
  <c r="AU118" i="5"/>
  <c r="AR118" i="5"/>
  <c r="AO118" i="5"/>
  <c r="AL118" i="5"/>
  <c r="AI118" i="5"/>
  <c r="AF118" i="5"/>
  <c r="AC118" i="5"/>
  <c r="Z118" i="5"/>
  <c r="W118" i="5"/>
  <c r="T118" i="5"/>
  <c r="Q118" i="5"/>
  <c r="N118" i="5"/>
  <c r="K118" i="5"/>
  <c r="H118" i="5"/>
  <c r="E118" i="5"/>
  <c r="BV117" i="5"/>
  <c r="BS117" i="5"/>
  <c r="BP117" i="5"/>
  <c r="BM117" i="5"/>
  <c r="BJ117" i="5"/>
  <c r="BG117" i="5"/>
  <c r="BD117" i="5"/>
  <c r="BA117" i="5"/>
  <c r="AX117" i="5"/>
  <c r="AU117" i="5"/>
  <c r="AR117" i="5"/>
  <c r="AO117" i="5"/>
  <c r="AL117" i="5"/>
  <c r="AI117" i="5"/>
  <c r="AF117" i="5"/>
  <c r="AC117" i="5"/>
  <c r="Z117" i="5"/>
  <c r="W117" i="5"/>
  <c r="T117" i="5"/>
  <c r="Q117" i="5"/>
  <c r="N117" i="5"/>
  <c r="K117" i="5"/>
  <c r="H117" i="5"/>
  <c r="E117" i="5"/>
  <c r="BV116" i="5"/>
  <c r="BS116" i="5"/>
  <c r="BP116" i="5"/>
  <c r="BM116" i="5"/>
  <c r="BJ116" i="5"/>
  <c r="BG116" i="5"/>
  <c r="BD116" i="5"/>
  <c r="BA116" i="5"/>
  <c r="AX116" i="5"/>
  <c r="AU116" i="5"/>
  <c r="AR116" i="5"/>
  <c r="AO116" i="5"/>
  <c r="AL116" i="5"/>
  <c r="AI116" i="5"/>
  <c r="AF116" i="5"/>
  <c r="AC116" i="5"/>
  <c r="Z116" i="5"/>
  <c r="W116" i="5"/>
  <c r="T116" i="5"/>
  <c r="Q116" i="5"/>
  <c r="N116" i="5"/>
  <c r="K116" i="5"/>
  <c r="H116" i="5"/>
  <c r="E116" i="5"/>
  <c r="BV115" i="5"/>
  <c r="BS115" i="5"/>
  <c r="BP115" i="5"/>
  <c r="BM115" i="5"/>
  <c r="BJ115" i="5"/>
  <c r="BG115" i="5"/>
  <c r="BD115" i="5"/>
  <c r="BA115" i="5"/>
  <c r="AX115" i="5"/>
  <c r="AU115" i="5"/>
  <c r="AR115" i="5"/>
  <c r="AO115" i="5"/>
  <c r="AL115" i="5"/>
  <c r="AI115" i="5"/>
  <c r="AF115" i="5"/>
  <c r="AC115" i="5"/>
  <c r="Z115" i="5"/>
  <c r="W115" i="5"/>
  <c r="T115" i="5"/>
  <c r="Q115" i="5"/>
  <c r="N115" i="5"/>
  <c r="K115" i="5"/>
  <c r="H115" i="5"/>
  <c r="E115" i="5"/>
  <c r="BV114" i="5"/>
  <c r="BS114" i="5"/>
  <c r="BP114" i="5"/>
  <c r="BM114" i="5"/>
  <c r="BJ114" i="5"/>
  <c r="BG114" i="5"/>
  <c r="BD114" i="5"/>
  <c r="BA114" i="5"/>
  <c r="AX114" i="5"/>
  <c r="AU114" i="5"/>
  <c r="AR114" i="5"/>
  <c r="AO114" i="5"/>
  <c r="AL114" i="5"/>
  <c r="AI114" i="5"/>
  <c r="AF114" i="5"/>
  <c r="AC114" i="5"/>
  <c r="Z114" i="5"/>
  <c r="W114" i="5"/>
  <c r="T114" i="5"/>
  <c r="Q114" i="5"/>
  <c r="N114" i="5"/>
  <c r="K114" i="5"/>
  <c r="H114" i="5"/>
  <c r="E114" i="5"/>
  <c r="BV113" i="5"/>
  <c r="BS113" i="5"/>
  <c r="BP113" i="5"/>
  <c r="BM113" i="5"/>
  <c r="BJ113" i="5"/>
  <c r="BG113" i="5"/>
  <c r="BD113" i="5"/>
  <c r="BA113" i="5"/>
  <c r="AX113" i="5"/>
  <c r="AU113" i="5"/>
  <c r="AR113" i="5"/>
  <c r="AO113" i="5"/>
  <c r="AL113" i="5"/>
  <c r="AI113" i="5"/>
  <c r="AF113" i="5"/>
  <c r="AC113" i="5"/>
  <c r="Z113" i="5"/>
  <c r="W113" i="5"/>
  <c r="T113" i="5"/>
  <c r="Q113" i="5"/>
  <c r="N113" i="5"/>
  <c r="K113" i="5"/>
  <c r="H113" i="5"/>
  <c r="E113" i="5"/>
  <c r="BV112" i="5"/>
  <c r="BS112" i="5"/>
  <c r="BP112" i="5"/>
  <c r="BM112" i="5"/>
  <c r="BJ112" i="5"/>
  <c r="BG112" i="5"/>
  <c r="BD112" i="5"/>
  <c r="BA112" i="5"/>
  <c r="AX112" i="5"/>
  <c r="AU112" i="5"/>
  <c r="AR112" i="5"/>
  <c r="AO112" i="5"/>
  <c r="AL112" i="5"/>
  <c r="AI112" i="5"/>
  <c r="AF112" i="5"/>
  <c r="AC112" i="5"/>
  <c r="Z112" i="5"/>
  <c r="W112" i="5"/>
  <c r="T112" i="5"/>
  <c r="Q112" i="5"/>
  <c r="N112" i="5"/>
  <c r="K112" i="5"/>
  <c r="H112" i="5"/>
  <c r="E112" i="5"/>
  <c r="BV111" i="5"/>
  <c r="BS111" i="5"/>
  <c r="BP111" i="5"/>
  <c r="BM111" i="5"/>
  <c r="BJ111" i="5"/>
  <c r="BG111" i="5"/>
  <c r="BD111" i="5"/>
  <c r="BA111" i="5"/>
  <c r="AX111" i="5"/>
  <c r="AU111" i="5"/>
  <c r="AR111" i="5"/>
  <c r="AO111" i="5"/>
  <c r="AL111" i="5"/>
  <c r="AI111" i="5"/>
  <c r="AF111" i="5"/>
  <c r="AC111" i="5"/>
  <c r="Z111" i="5"/>
  <c r="W111" i="5"/>
  <c r="T111" i="5"/>
  <c r="Q111" i="5"/>
  <c r="N111" i="5"/>
  <c r="K111" i="5"/>
  <c r="H111" i="5"/>
  <c r="E111" i="5"/>
  <c r="BV110" i="5"/>
  <c r="BS110" i="5"/>
  <c r="BP110" i="5"/>
  <c r="BM110" i="5"/>
  <c r="BJ110" i="5"/>
  <c r="BG110" i="5"/>
  <c r="BD110" i="5"/>
  <c r="BA110" i="5"/>
  <c r="AX110" i="5"/>
  <c r="AU110" i="5"/>
  <c r="AR110" i="5"/>
  <c r="AO110" i="5"/>
  <c r="AL110" i="5"/>
  <c r="AI110" i="5"/>
  <c r="AF110" i="5"/>
  <c r="AC110" i="5"/>
  <c r="Z110" i="5"/>
  <c r="W110" i="5"/>
  <c r="T110" i="5"/>
  <c r="Q110" i="5"/>
  <c r="N110" i="5"/>
  <c r="K110" i="5"/>
  <c r="H110" i="5"/>
  <c r="E110" i="5"/>
  <c r="BV109" i="5"/>
  <c r="BS109" i="5"/>
  <c r="BP109" i="5"/>
  <c r="BM109" i="5"/>
  <c r="BJ109" i="5"/>
  <c r="BG109" i="5"/>
  <c r="BD109" i="5"/>
  <c r="BA109" i="5"/>
  <c r="AX109" i="5"/>
  <c r="AU109" i="5"/>
  <c r="AR109" i="5"/>
  <c r="AO109" i="5"/>
  <c r="AL109" i="5"/>
  <c r="AI109" i="5"/>
  <c r="AF109" i="5"/>
  <c r="AC109" i="5"/>
  <c r="Z109" i="5"/>
  <c r="W109" i="5"/>
  <c r="T109" i="5"/>
  <c r="Q109" i="5"/>
  <c r="N109" i="5"/>
  <c r="K109" i="5"/>
  <c r="H109" i="5"/>
  <c r="E109" i="5"/>
  <c r="BV108" i="5"/>
  <c r="BS108" i="5"/>
  <c r="BP108" i="5"/>
  <c r="BM108" i="5"/>
  <c r="BJ108" i="5"/>
  <c r="BG108" i="5"/>
  <c r="BD108" i="5"/>
  <c r="BA108" i="5"/>
  <c r="AX108" i="5"/>
  <c r="AU108" i="5"/>
  <c r="AR108" i="5"/>
  <c r="AO108" i="5"/>
  <c r="AL108" i="5"/>
  <c r="AI108" i="5"/>
  <c r="AF108" i="5"/>
  <c r="AC108" i="5"/>
  <c r="Z108" i="5"/>
  <c r="W108" i="5"/>
  <c r="T108" i="5"/>
  <c r="Q108" i="5"/>
  <c r="N108" i="5"/>
  <c r="K108" i="5"/>
  <c r="H108" i="5"/>
  <c r="E108" i="5"/>
  <c r="BV107" i="5"/>
  <c r="BS107" i="5"/>
  <c r="BP107" i="5"/>
  <c r="BM107" i="5"/>
  <c r="BJ107" i="5"/>
  <c r="BG107" i="5"/>
  <c r="BD107" i="5"/>
  <c r="BA107" i="5"/>
  <c r="AX107" i="5"/>
  <c r="AU107" i="5"/>
  <c r="AR107" i="5"/>
  <c r="AO107" i="5"/>
  <c r="AL107" i="5"/>
  <c r="AI107" i="5"/>
  <c r="AF107" i="5"/>
  <c r="AC107" i="5"/>
  <c r="Z107" i="5"/>
  <c r="W107" i="5"/>
  <c r="T107" i="5"/>
  <c r="Q107" i="5"/>
  <c r="N107" i="5"/>
  <c r="K107" i="5"/>
  <c r="H107" i="5"/>
  <c r="E107" i="5"/>
  <c r="BV106" i="5"/>
  <c r="BS106" i="5"/>
  <c r="BP106" i="5"/>
  <c r="BM106" i="5"/>
  <c r="BJ106" i="5"/>
  <c r="BG106" i="5"/>
  <c r="BD106" i="5"/>
  <c r="BA106" i="5"/>
  <c r="AX106" i="5"/>
  <c r="AU106" i="5"/>
  <c r="AR106" i="5"/>
  <c r="AO106" i="5"/>
  <c r="AL106" i="5"/>
  <c r="AI106" i="5"/>
  <c r="AF106" i="5"/>
  <c r="AC106" i="5"/>
  <c r="Z106" i="5"/>
  <c r="W106" i="5"/>
  <c r="T106" i="5"/>
  <c r="Q106" i="5"/>
  <c r="N106" i="5"/>
  <c r="K106" i="5"/>
  <c r="H106" i="5"/>
  <c r="E106" i="5"/>
  <c r="BV105" i="5"/>
  <c r="BS105" i="5"/>
  <c r="BP105" i="5"/>
  <c r="BM105" i="5"/>
  <c r="BJ105" i="5"/>
  <c r="BG105" i="5"/>
  <c r="BD105" i="5"/>
  <c r="BA105" i="5"/>
  <c r="AX105" i="5"/>
  <c r="AU105" i="5"/>
  <c r="AR105" i="5"/>
  <c r="AO105" i="5"/>
  <c r="AL105" i="5"/>
  <c r="AI105" i="5"/>
  <c r="AF105" i="5"/>
  <c r="AC105" i="5"/>
  <c r="Z105" i="5"/>
  <c r="W105" i="5"/>
  <c r="T105" i="5"/>
  <c r="Q105" i="5"/>
  <c r="N105" i="5"/>
  <c r="K105" i="5"/>
  <c r="H105" i="5"/>
  <c r="E105" i="5"/>
  <c r="BV104" i="5"/>
  <c r="BS104" i="5"/>
  <c r="BP104" i="5"/>
  <c r="BM104" i="5"/>
  <c r="BJ104" i="5"/>
  <c r="BG104" i="5"/>
  <c r="BD104" i="5"/>
  <c r="BA104" i="5"/>
  <c r="AX104" i="5"/>
  <c r="AU104" i="5"/>
  <c r="AR104" i="5"/>
  <c r="AO104" i="5"/>
  <c r="AL104" i="5"/>
  <c r="AI104" i="5"/>
  <c r="AF104" i="5"/>
  <c r="AC104" i="5"/>
  <c r="Z104" i="5"/>
  <c r="W104" i="5"/>
  <c r="T104" i="5"/>
  <c r="Q104" i="5"/>
  <c r="N104" i="5"/>
  <c r="K104" i="5"/>
  <c r="H104" i="5"/>
  <c r="E104" i="5"/>
  <c r="BV103" i="5"/>
  <c r="BS103" i="5"/>
  <c r="BP103" i="5"/>
  <c r="BM103" i="5"/>
  <c r="BJ103" i="5"/>
  <c r="BG103" i="5"/>
  <c r="BD103" i="5"/>
  <c r="BA103" i="5"/>
  <c r="AX103" i="5"/>
  <c r="AU103" i="5"/>
  <c r="AR103" i="5"/>
  <c r="AO103" i="5"/>
  <c r="AL103" i="5"/>
  <c r="AI103" i="5"/>
  <c r="AF103" i="5"/>
  <c r="AC103" i="5"/>
  <c r="Z103" i="5"/>
  <c r="W103" i="5"/>
  <c r="T103" i="5"/>
  <c r="Q103" i="5"/>
  <c r="N103" i="5"/>
  <c r="K103" i="5"/>
  <c r="H103" i="5"/>
  <c r="E103" i="5"/>
  <c r="BV102" i="5"/>
  <c r="BS102" i="5"/>
  <c r="BP102" i="5"/>
  <c r="BM102" i="5"/>
  <c r="BJ102" i="5"/>
  <c r="BG102" i="5"/>
  <c r="BD102" i="5"/>
  <c r="BA102" i="5"/>
  <c r="AX102" i="5"/>
  <c r="AU102" i="5"/>
  <c r="AR102" i="5"/>
  <c r="AO102" i="5"/>
  <c r="AL102" i="5"/>
  <c r="AI102" i="5"/>
  <c r="AF102" i="5"/>
  <c r="AC102" i="5"/>
  <c r="Z102" i="5"/>
  <c r="W102" i="5"/>
  <c r="T102" i="5"/>
  <c r="Q102" i="5"/>
  <c r="N102" i="5"/>
  <c r="K102" i="5"/>
  <c r="H102" i="5"/>
  <c r="E102" i="5"/>
  <c r="BV101" i="5"/>
  <c r="BS101" i="5"/>
  <c r="BP101" i="5"/>
  <c r="BM101" i="5"/>
  <c r="BJ101" i="5"/>
  <c r="BG101" i="5"/>
  <c r="BD101" i="5"/>
  <c r="BA101" i="5"/>
  <c r="AX101" i="5"/>
  <c r="AU101" i="5"/>
  <c r="AR101" i="5"/>
  <c r="AO101" i="5"/>
  <c r="AL101" i="5"/>
  <c r="AI101" i="5"/>
  <c r="AF101" i="5"/>
  <c r="AC101" i="5"/>
  <c r="Z101" i="5"/>
  <c r="W101" i="5"/>
  <c r="T101" i="5"/>
  <c r="Q101" i="5"/>
  <c r="N101" i="5"/>
  <c r="K101" i="5"/>
  <c r="H101" i="5"/>
  <c r="E101" i="5"/>
  <c r="BV100" i="5"/>
  <c r="BS100" i="5"/>
  <c r="BP100" i="5"/>
  <c r="BM100" i="5"/>
  <c r="BJ100" i="5"/>
  <c r="BG100" i="5"/>
  <c r="BD100" i="5"/>
  <c r="BA100" i="5"/>
  <c r="AX100" i="5"/>
  <c r="AU100" i="5"/>
  <c r="AR100" i="5"/>
  <c r="AO100" i="5"/>
  <c r="AL100" i="5"/>
  <c r="AI100" i="5"/>
  <c r="AF100" i="5"/>
  <c r="AC100" i="5"/>
  <c r="Z100" i="5"/>
  <c r="W100" i="5"/>
  <c r="T100" i="5"/>
  <c r="Q100" i="5"/>
  <c r="N100" i="5"/>
  <c r="K100" i="5"/>
  <c r="H100" i="5"/>
  <c r="E100" i="5"/>
  <c r="BV99" i="5"/>
  <c r="BS99" i="5"/>
  <c r="BP99" i="5"/>
  <c r="BM99" i="5"/>
  <c r="BJ99" i="5"/>
  <c r="BG99" i="5"/>
  <c r="BD99" i="5"/>
  <c r="BA99" i="5"/>
  <c r="AX99" i="5"/>
  <c r="AU99" i="5"/>
  <c r="AR99" i="5"/>
  <c r="AO99" i="5"/>
  <c r="AL99" i="5"/>
  <c r="AI99" i="5"/>
  <c r="AF99" i="5"/>
  <c r="AC99" i="5"/>
  <c r="Z99" i="5"/>
  <c r="W99" i="5"/>
  <c r="T99" i="5"/>
  <c r="Q99" i="5"/>
  <c r="N99" i="5"/>
  <c r="K99" i="5"/>
  <c r="H99" i="5"/>
  <c r="E99" i="5"/>
  <c r="BV98" i="5"/>
  <c r="BS98" i="5"/>
  <c r="BP98" i="5"/>
  <c r="BM98" i="5"/>
  <c r="BJ98" i="5"/>
  <c r="BG98" i="5"/>
  <c r="BD98" i="5"/>
  <c r="BA98" i="5"/>
  <c r="AX98" i="5"/>
  <c r="AU98" i="5"/>
  <c r="AR98" i="5"/>
  <c r="AO98" i="5"/>
  <c r="AL98" i="5"/>
  <c r="AI98" i="5"/>
  <c r="AF98" i="5"/>
  <c r="AC98" i="5"/>
  <c r="Z98" i="5"/>
  <c r="W98" i="5"/>
  <c r="T98" i="5"/>
  <c r="Q98" i="5"/>
  <c r="N98" i="5"/>
  <c r="K98" i="5"/>
  <c r="H98" i="5"/>
  <c r="E98" i="5"/>
  <c r="BV97" i="5"/>
  <c r="BS97" i="5"/>
  <c r="BP97" i="5"/>
  <c r="BM97" i="5"/>
  <c r="BJ97" i="5"/>
  <c r="BG97" i="5"/>
  <c r="BD97" i="5"/>
  <c r="BA97" i="5"/>
  <c r="AX97" i="5"/>
  <c r="AU97" i="5"/>
  <c r="AR97" i="5"/>
  <c r="AO97" i="5"/>
  <c r="AL97" i="5"/>
  <c r="AI97" i="5"/>
  <c r="AF97" i="5"/>
  <c r="AC97" i="5"/>
  <c r="Z97" i="5"/>
  <c r="W97" i="5"/>
  <c r="T97" i="5"/>
  <c r="Q97" i="5"/>
  <c r="N97" i="5"/>
  <c r="K97" i="5"/>
  <c r="H97" i="5"/>
  <c r="E97" i="5"/>
  <c r="BV96" i="5"/>
  <c r="BS96" i="5"/>
  <c r="BP96" i="5"/>
  <c r="BM96" i="5"/>
  <c r="BJ96" i="5"/>
  <c r="BG96" i="5"/>
  <c r="BD96" i="5"/>
  <c r="BA96" i="5"/>
  <c r="AX96" i="5"/>
  <c r="AU96" i="5"/>
  <c r="AR96" i="5"/>
  <c r="AO96" i="5"/>
  <c r="AL96" i="5"/>
  <c r="AI96" i="5"/>
  <c r="AF96" i="5"/>
  <c r="AC96" i="5"/>
  <c r="Z96" i="5"/>
  <c r="W96" i="5"/>
  <c r="T96" i="5"/>
  <c r="Q96" i="5"/>
  <c r="N96" i="5"/>
  <c r="K96" i="5"/>
  <c r="H96" i="5"/>
  <c r="E96" i="5"/>
  <c r="BV95" i="5"/>
  <c r="BS95" i="5"/>
  <c r="BP95" i="5"/>
  <c r="BM95" i="5"/>
  <c r="BJ95" i="5"/>
  <c r="BG95" i="5"/>
  <c r="BD95" i="5"/>
  <c r="BA95" i="5"/>
  <c r="AX95" i="5"/>
  <c r="AU95" i="5"/>
  <c r="AR95" i="5"/>
  <c r="AO95" i="5"/>
  <c r="AL95" i="5"/>
  <c r="AI95" i="5"/>
  <c r="AF95" i="5"/>
  <c r="AC95" i="5"/>
  <c r="Z95" i="5"/>
  <c r="W95" i="5"/>
  <c r="T95" i="5"/>
  <c r="Q95" i="5"/>
  <c r="N95" i="5"/>
  <c r="K95" i="5"/>
  <c r="H95" i="5"/>
  <c r="E95" i="5"/>
  <c r="BV94" i="5"/>
  <c r="BS94" i="5"/>
  <c r="BP94" i="5"/>
  <c r="BM94" i="5"/>
  <c r="BJ94" i="5"/>
  <c r="BG94" i="5"/>
  <c r="BD94" i="5"/>
  <c r="BA94" i="5"/>
  <c r="AX94" i="5"/>
  <c r="AU94" i="5"/>
  <c r="AR94" i="5"/>
  <c r="AO94" i="5"/>
  <c r="AL94" i="5"/>
  <c r="AI94" i="5"/>
  <c r="AF94" i="5"/>
  <c r="AC94" i="5"/>
  <c r="Z94" i="5"/>
  <c r="W94" i="5"/>
  <c r="T94" i="5"/>
  <c r="Q94" i="5"/>
  <c r="N94" i="5"/>
  <c r="K94" i="5"/>
  <c r="H94" i="5"/>
  <c r="E94" i="5"/>
  <c r="BV93" i="5"/>
  <c r="BS93" i="5"/>
  <c r="BP93" i="5"/>
  <c r="BM93" i="5"/>
  <c r="BJ93" i="5"/>
  <c r="BG93" i="5"/>
  <c r="BD93" i="5"/>
  <c r="BA93" i="5"/>
  <c r="AX93" i="5"/>
  <c r="AU93" i="5"/>
  <c r="AR93" i="5"/>
  <c r="AO93" i="5"/>
  <c r="AL93" i="5"/>
  <c r="AI93" i="5"/>
  <c r="AF93" i="5"/>
  <c r="AC93" i="5"/>
  <c r="Z93" i="5"/>
  <c r="W93" i="5"/>
  <c r="T93" i="5"/>
  <c r="Q93" i="5"/>
  <c r="N93" i="5"/>
  <c r="K93" i="5"/>
  <c r="H93" i="5"/>
  <c r="E93" i="5"/>
  <c r="BV92" i="5"/>
  <c r="BS92" i="5"/>
  <c r="BP92" i="5"/>
  <c r="BM92" i="5"/>
  <c r="BJ92" i="5"/>
  <c r="BG92" i="5"/>
  <c r="BD92" i="5"/>
  <c r="BA92" i="5"/>
  <c r="AX92" i="5"/>
  <c r="AU92" i="5"/>
  <c r="AR92" i="5"/>
  <c r="AO92" i="5"/>
  <c r="AL92" i="5"/>
  <c r="AI92" i="5"/>
  <c r="AF92" i="5"/>
  <c r="AC92" i="5"/>
  <c r="Z92" i="5"/>
  <c r="W92" i="5"/>
  <c r="T92" i="5"/>
  <c r="Q92" i="5"/>
  <c r="N92" i="5"/>
  <c r="K92" i="5"/>
  <c r="H92" i="5"/>
  <c r="E92" i="5"/>
  <c r="BV91" i="5"/>
  <c r="BS91" i="5"/>
  <c r="BP91" i="5"/>
  <c r="BM91" i="5"/>
  <c r="BJ91" i="5"/>
  <c r="BG91" i="5"/>
  <c r="BD91" i="5"/>
  <c r="BA91" i="5"/>
  <c r="AX91" i="5"/>
  <c r="AU91" i="5"/>
  <c r="AR91" i="5"/>
  <c r="AO91" i="5"/>
  <c r="AL91" i="5"/>
  <c r="AI91" i="5"/>
  <c r="AF91" i="5"/>
  <c r="AC91" i="5"/>
  <c r="Z91" i="5"/>
  <c r="W91" i="5"/>
  <c r="T91" i="5"/>
  <c r="Q91" i="5"/>
  <c r="N91" i="5"/>
  <c r="K91" i="5"/>
  <c r="H91" i="5"/>
  <c r="E91" i="5"/>
  <c r="BV90" i="5"/>
  <c r="BS90" i="5"/>
  <c r="BP90" i="5"/>
  <c r="BM90" i="5"/>
  <c r="BJ90" i="5"/>
  <c r="BG90" i="5"/>
  <c r="BD90" i="5"/>
  <c r="BA90" i="5"/>
  <c r="AX90" i="5"/>
  <c r="AU90" i="5"/>
  <c r="AR90" i="5"/>
  <c r="AO90" i="5"/>
  <c r="AL90" i="5"/>
  <c r="AI90" i="5"/>
  <c r="AF90" i="5"/>
  <c r="AC90" i="5"/>
  <c r="Z90" i="5"/>
  <c r="W90" i="5"/>
  <c r="T90" i="5"/>
  <c r="Q90" i="5"/>
  <c r="N90" i="5"/>
  <c r="K90" i="5"/>
  <c r="H90" i="5"/>
  <c r="E90" i="5"/>
  <c r="BV89" i="5"/>
  <c r="BS89" i="5"/>
  <c r="BP89" i="5"/>
  <c r="BM89" i="5"/>
  <c r="BJ89" i="5"/>
  <c r="BG89" i="5"/>
  <c r="BD89" i="5"/>
  <c r="BA89" i="5"/>
  <c r="AX89" i="5"/>
  <c r="AU89" i="5"/>
  <c r="AR89" i="5"/>
  <c r="AO89" i="5"/>
  <c r="AL89" i="5"/>
  <c r="AI89" i="5"/>
  <c r="AF89" i="5"/>
  <c r="AC89" i="5"/>
  <c r="Z89" i="5"/>
  <c r="W89" i="5"/>
  <c r="T89" i="5"/>
  <c r="Q89" i="5"/>
  <c r="N89" i="5"/>
  <c r="K89" i="5"/>
  <c r="H89" i="5"/>
  <c r="E89" i="5"/>
  <c r="BV88" i="5"/>
  <c r="BS88" i="5"/>
  <c r="BP88" i="5"/>
  <c r="BM88" i="5"/>
  <c r="BJ88" i="5"/>
  <c r="BG88" i="5"/>
  <c r="BD88" i="5"/>
  <c r="BA88" i="5"/>
  <c r="AX88" i="5"/>
  <c r="AU88" i="5"/>
  <c r="AR88" i="5"/>
  <c r="AO88" i="5"/>
  <c r="AL88" i="5"/>
  <c r="AI88" i="5"/>
  <c r="AF88" i="5"/>
  <c r="AC88" i="5"/>
  <c r="Z88" i="5"/>
  <c r="W88" i="5"/>
  <c r="T88" i="5"/>
  <c r="Q88" i="5"/>
  <c r="N88" i="5"/>
  <c r="K88" i="5"/>
  <c r="H88" i="5"/>
  <c r="E88" i="5"/>
  <c r="BV87" i="5"/>
  <c r="BS87" i="5"/>
  <c r="BP87" i="5"/>
  <c r="BM87" i="5"/>
  <c r="BJ87" i="5"/>
  <c r="BG87" i="5"/>
  <c r="BD87" i="5"/>
  <c r="BA87" i="5"/>
  <c r="AX87" i="5"/>
  <c r="AU87" i="5"/>
  <c r="AR87" i="5"/>
  <c r="AO87" i="5"/>
  <c r="AL87" i="5"/>
  <c r="AI87" i="5"/>
  <c r="AF87" i="5"/>
  <c r="AC87" i="5"/>
  <c r="Z87" i="5"/>
  <c r="W87" i="5"/>
  <c r="T87" i="5"/>
  <c r="Q87" i="5"/>
  <c r="N87" i="5"/>
  <c r="K87" i="5"/>
  <c r="H87" i="5"/>
  <c r="E87" i="5"/>
  <c r="BV86" i="5"/>
  <c r="BS86" i="5"/>
  <c r="BP86" i="5"/>
  <c r="BM86" i="5"/>
  <c r="BJ86" i="5"/>
  <c r="BG86" i="5"/>
  <c r="BD86" i="5"/>
  <c r="BA86" i="5"/>
  <c r="AX86" i="5"/>
  <c r="AU86" i="5"/>
  <c r="AR86" i="5"/>
  <c r="AO86" i="5"/>
  <c r="AL86" i="5"/>
  <c r="AI86" i="5"/>
  <c r="AF86" i="5"/>
  <c r="AC86" i="5"/>
  <c r="Z86" i="5"/>
  <c r="W86" i="5"/>
  <c r="T86" i="5"/>
  <c r="Q86" i="5"/>
  <c r="N86" i="5"/>
  <c r="K86" i="5"/>
  <c r="H86" i="5"/>
  <c r="E86" i="5"/>
  <c r="BV85" i="5"/>
  <c r="BS85" i="5"/>
  <c r="BP85" i="5"/>
  <c r="BM85" i="5"/>
  <c r="BJ85" i="5"/>
  <c r="BG85" i="5"/>
  <c r="BD85" i="5"/>
  <c r="BA85" i="5"/>
  <c r="AX85" i="5"/>
  <c r="AU85" i="5"/>
  <c r="AR85" i="5"/>
  <c r="AO85" i="5"/>
  <c r="AL85" i="5"/>
  <c r="AI85" i="5"/>
  <c r="AF85" i="5"/>
  <c r="AC85" i="5"/>
  <c r="Z85" i="5"/>
  <c r="W85" i="5"/>
  <c r="T85" i="5"/>
  <c r="Q85" i="5"/>
  <c r="N85" i="5"/>
  <c r="K85" i="5"/>
  <c r="H85" i="5"/>
  <c r="E85" i="5"/>
  <c r="BV84" i="5"/>
  <c r="BS84" i="5"/>
  <c r="BP84" i="5"/>
  <c r="BM84" i="5"/>
  <c r="BJ84" i="5"/>
  <c r="BG84" i="5"/>
  <c r="BD84" i="5"/>
  <c r="BA84" i="5"/>
  <c r="AX84" i="5"/>
  <c r="AU84" i="5"/>
  <c r="AR84" i="5"/>
  <c r="AO84" i="5"/>
  <c r="AL84" i="5"/>
  <c r="AI84" i="5"/>
  <c r="AF84" i="5"/>
  <c r="AC84" i="5"/>
  <c r="Z84" i="5"/>
  <c r="W84" i="5"/>
  <c r="T84" i="5"/>
  <c r="Q84" i="5"/>
  <c r="N84" i="5"/>
  <c r="K84" i="5"/>
  <c r="H84" i="5"/>
  <c r="E84" i="5"/>
  <c r="BV83" i="5"/>
  <c r="BS83" i="5"/>
  <c r="BP83" i="5"/>
  <c r="BM83" i="5"/>
  <c r="BJ83" i="5"/>
  <c r="BG83" i="5"/>
  <c r="BD83" i="5"/>
  <c r="BA83" i="5"/>
  <c r="AX83" i="5"/>
  <c r="AU83" i="5"/>
  <c r="AR83" i="5"/>
  <c r="AO83" i="5"/>
  <c r="AL83" i="5"/>
  <c r="AI83" i="5"/>
  <c r="AF83" i="5"/>
  <c r="AC83" i="5"/>
  <c r="Z83" i="5"/>
  <c r="W83" i="5"/>
  <c r="T83" i="5"/>
  <c r="Q83" i="5"/>
  <c r="N83" i="5"/>
  <c r="K83" i="5"/>
  <c r="H83" i="5"/>
  <c r="E83" i="5"/>
  <c r="BV82" i="5"/>
  <c r="BS82" i="5"/>
  <c r="BP82" i="5"/>
  <c r="BM82" i="5"/>
  <c r="BJ82" i="5"/>
  <c r="BG82" i="5"/>
  <c r="BD82" i="5"/>
  <c r="BA82" i="5"/>
  <c r="AX82" i="5"/>
  <c r="AU82" i="5"/>
  <c r="AR82" i="5"/>
  <c r="AO82" i="5"/>
  <c r="AL82" i="5"/>
  <c r="AI82" i="5"/>
  <c r="AF82" i="5"/>
  <c r="AC82" i="5"/>
  <c r="Z82" i="5"/>
  <c r="W82" i="5"/>
  <c r="T82" i="5"/>
  <c r="Q82" i="5"/>
  <c r="N82" i="5"/>
  <c r="K82" i="5"/>
  <c r="H82" i="5"/>
  <c r="E82" i="5"/>
  <c r="BV81" i="5"/>
  <c r="BS81" i="5"/>
  <c r="BP81" i="5"/>
  <c r="BM81" i="5"/>
  <c r="BJ81" i="5"/>
  <c r="BG81" i="5"/>
  <c r="BD81" i="5"/>
  <c r="BA81" i="5"/>
  <c r="AX81" i="5"/>
  <c r="AU81" i="5"/>
  <c r="AR81" i="5"/>
  <c r="AO81" i="5"/>
  <c r="AL81" i="5"/>
  <c r="AI81" i="5"/>
  <c r="AF81" i="5"/>
  <c r="AC81" i="5"/>
  <c r="Z81" i="5"/>
  <c r="W81" i="5"/>
  <c r="T81" i="5"/>
  <c r="Q81" i="5"/>
  <c r="N81" i="5"/>
  <c r="K81" i="5"/>
  <c r="H81" i="5"/>
  <c r="E81" i="5"/>
  <c r="BV80" i="5"/>
  <c r="BS80" i="5"/>
  <c r="BP80" i="5"/>
  <c r="BM80" i="5"/>
  <c r="BJ80" i="5"/>
  <c r="BG80" i="5"/>
  <c r="BD80" i="5"/>
  <c r="BA80" i="5"/>
  <c r="AX80" i="5"/>
  <c r="AU80" i="5"/>
  <c r="AR80" i="5"/>
  <c r="AO80" i="5"/>
  <c r="AL80" i="5"/>
  <c r="AI80" i="5"/>
  <c r="AF80" i="5"/>
  <c r="AC80" i="5"/>
  <c r="Z80" i="5"/>
  <c r="W80" i="5"/>
  <c r="T80" i="5"/>
  <c r="Q80" i="5"/>
  <c r="N80" i="5"/>
  <c r="K80" i="5"/>
  <c r="H80" i="5"/>
  <c r="E80" i="5"/>
  <c r="BV79" i="5"/>
  <c r="BS79" i="5"/>
  <c r="BP79" i="5"/>
  <c r="BM79" i="5"/>
  <c r="BJ79" i="5"/>
  <c r="BG79" i="5"/>
  <c r="BD79" i="5"/>
  <c r="BA79" i="5"/>
  <c r="AX79" i="5"/>
  <c r="AU79" i="5"/>
  <c r="AR79" i="5"/>
  <c r="AO79" i="5"/>
  <c r="AL79" i="5"/>
  <c r="AI79" i="5"/>
  <c r="AF79" i="5"/>
  <c r="AC79" i="5"/>
  <c r="Z79" i="5"/>
  <c r="W79" i="5"/>
  <c r="T79" i="5"/>
  <c r="Q79" i="5"/>
  <c r="N79" i="5"/>
  <c r="K79" i="5"/>
  <c r="H79" i="5"/>
  <c r="E79" i="5"/>
  <c r="BV78" i="5"/>
  <c r="BS78" i="5"/>
  <c r="BP78" i="5"/>
  <c r="BM78" i="5"/>
  <c r="BJ78" i="5"/>
  <c r="BG78" i="5"/>
  <c r="BD78" i="5"/>
  <c r="BA78" i="5"/>
  <c r="AX78" i="5"/>
  <c r="AU78" i="5"/>
  <c r="AR78" i="5"/>
  <c r="AO78" i="5"/>
  <c r="AL78" i="5"/>
  <c r="AI78" i="5"/>
  <c r="AF78" i="5"/>
  <c r="AC78" i="5"/>
  <c r="Z78" i="5"/>
  <c r="W78" i="5"/>
  <c r="T78" i="5"/>
  <c r="Q78" i="5"/>
  <c r="N78" i="5"/>
  <c r="K78" i="5"/>
  <c r="H78" i="5"/>
  <c r="E78" i="5"/>
  <c r="BV77" i="5"/>
  <c r="BS77" i="5"/>
  <c r="BP77" i="5"/>
  <c r="BM77" i="5"/>
  <c r="BJ77" i="5"/>
  <c r="BG77" i="5"/>
  <c r="BD77" i="5"/>
  <c r="BA77" i="5"/>
  <c r="AX77" i="5"/>
  <c r="AU77" i="5"/>
  <c r="AR77" i="5"/>
  <c r="AO77" i="5"/>
  <c r="AL77" i="5"/>
  <c r="AI77" i="5"/>
  <c r="AF77" i="5"/>
  <c r="AC77" i="5"/>
  <c r="Z77" i="5"/>
  <c r="W77" i="5"/>
  <c r="T77" i="5"/>
  <c r="Q77" i="5"/>
  <c r="N77" i="5"/>
  <c r="K77" i="5"/>
  <c r="H77" i="5"/>
  <c r="E77" i="5"/>
  <c r="BV76" i="5"/>
  <c r="BS76" i="5"/>
  <c r="BP76" i="5"/>
  <c r="BM76" i="5"/>
  <c r="BJ76" i="5"/>
  <c r="BG76" i="5"/>
  <c r="BD76" i="5"/>
  <c r="BA76" i="5"/>
  <c r="AX76" i="5"/>
  <c r="AU76" i="5"/>
  <c r="AR76" i="5"/>
  <c r="AO76" i="5"/>
  <c r="AL76" i="5"/>
  <c r="AI76" i="5"/>
  <c r="AF76" i="5"/>
  <c r="AC76" i="5"/>
  <c r="Z76" i="5"/>
  <c r="W76" i="5"/>
  <c r="T76" i="5"/>
  <c r="Q76" i="5"/>
  <c r="N76" i="5"/>
  <c r="K76" i="5"/>
  <c r="H76" i="5"/>
  <c r="E76" i="5"/>
  <c r="BV75" i="5"/>
  <c r="BS75" i="5"/>
  <c r="BP75" i="5"/>
  <c r="BM75" i="5"/>
  <c r="BJ75" i="5"/>
  <c r="BG75" i="5"/>
  <c r="BD75" i="5"/>
  <c r="BA75" i="5"/>
  <c r="AX75" i="5"/>
  <c r="AU75" i="5"/>
  <c r="AR75" i="5"/>
  <c r="AO75" i="5"/>
  <c r="AL75" i="5"/>
  <c r="AI75" i="5"/>
  <c r="AF75" i="5"/>
  <c r="AC75" i="5"/>
  <c r="Z75" i="5"/>
  <c r="W75" i="5"/>
  <c r="T75" i="5"/>
  <c r="Q75" i="5"/>
  <c r="N75" i="5"/>
  <c r="K75" i="5"/>
  <c r="H75" i="5"/>
  <c r="E75" i="5"/>
  <c r="BV74" i="5"/>
  <c r="BS74" i="5"/>
  <c r="BP74" i="5"/>
  <c r="BM74" i="5"/>
  <c r="BJ74" i="5"/>
  <c r="BG74" i="5"/>
  <c r="BD74" i="5"/>
  <c r="BA74" i="5"/>
  <c r="AX74" i="5"/>
  <c r="AU74" i="5"/>
  <c r="AR74" i="5"/>
  <c r="AO74" i="5"/>
  <c r="AL74" i="5"/>
  <c r="AI74" i="5"/>
  <c r="AF74" i="5"/>
  <c r="AC74" i="5"/>
  <c r="Z74" i="5"/>
  <c r="W74" i="5"/>
  <c r="T74" i="5"/>
  <c r="Q74" i="5"/>
  <c r="N74" i="5"/>
  <c r="K74" i="5"/>
  <c r="H74" i="5"/>
  <c r="E74" i="5"/>
  <c r="BV73" i="5"/>
  <c r="BS73" i="5"/>
  <c r="BP73" i="5"/>
  <c r="BM73" i="5"/>
  <c r="BJ73" i="5"/>
  <c r="BG73" i="5"/>
  <c r="BD73" i="5"/>
  <c r="BA73" i="5"/>
  <c r="AX73" i="5"/>
  <c r="AU73" i="5"/>
  <c r="AR73" i="5"/>
  <c r="AO73" i="5"/>
  <c r="AL73" i="5"/>
  <c r="AI73" i="5"/>
  <c r="AF73" i="5"/>
  <c r="AC73" i="5"/>
  <c r="Z73" i="5"/>
  <c r="W73" i="5"/>
  <c r="T73" i="5"/>
  <c r="Q73" i="5"/>
  <c r="N73" i="5"/>
  <c r="K73" i="5"/>
  <c r="H73" i="5"/>
  <c r="E73" i="5"/>
  <c r="BV72" i="5"/>
  <c r="BS72" i="5"/>
  <c r="BP72" i="5"/>
  <c r="BM72" i="5"/>
  <c r="BJ72" i="5"/>
  <c r="BG72" i="5"/>
  <c r="BD72" i="5"/>
  <c r="BA72" i="5"/>
  <c r="AX72" i="5"/>
  <c r="AU72" i="5"/>
  <c r="AR72" i="5"/>
  <c r="AO72" i="5"/>
  <c r="AL72" i="5"/>
  <c r="AI72" i="5"/>
  <c r="AF72" i="5"/>
  <c r="AC72" i="5"/>
  <c r="Z72" i="5"/>
  <c r="W72" i="5"/>
  <c r="T72" i="5"/>
  <c r="Q72" i="5"/>
  <c r="N72" i="5"/>
  <c r="K72" i="5"/>
  <c r="H72" i="5"/>
  <c r="E72" i="5"/>
  <c r="BV71" i="5"/>
  <c r="BS71" i="5"/>
  <c r="BP71" i="5"/>
  <c r="BM71" i="5"/>
  <c r="BJ71" i="5"/>
  <c r="BG71" i="5"/>
  <c r="BD71" i="5"/>
  <c r="BA71" i="5"/>
  <c r="AX71" i="5"/>
  <c r="AU71" i="5"/>
  <c r="AR71" i="5"/>
  <c r="AO71" i="5"/>
  <c r="AL71" i="5"/>
  <c r="AI71" i="5"/>
  <c r="AF71" i="5"/>
  <c r="AC71" i="5"/>
  <c r="Z71" i="5"/>
  <c r="W71" i="5"/>
  <c r="T71" i="5"/>
  <c r="Q71" i="5"/>
  <c r="N71" i="5"/>
  <c r="K71" i="5"/>
  <c r="H71" i="5"/>
  <c r="E71" i="5"/>
  <c r="BV70" i="5"/>
  <c r="BS70" i="5"/>
  <c r="BP70" i="5"/>
  <c r="BM70" i="5"/>
  <c r="BJ70" i="5"/>
  <c r="BG70" i="5"/>
  <c r="BD70" i="5"/>
  <c r="BA70" i="5"/>
  <c r="AX70" i="5"/>
  <c r="AU70" i="5"/>
  <c r="AR70" i="5"/>
  <c r="AO70" i="5"/>
  <c r="AL70" i="5"/>
  <c r="AI70" i="5"/>
  <c r="AF70" i="5"/>
  <c r="AC70" i="5"/>
  <c r="Z70" i="5"/>
  <c r="W70" i="5"/>
  <c r="T70" i="5"/>
  <c r="Q70" i="5"/>
  <c r="N70" i="5"/>
  <c r="K70" i="5"/>
  <c r="H70" i="5"/>
  <c r="E70" i="5"/>
  <c r="BV69" i="5"/>
  <c r="BS69" i="5"/>
  <c r="BP69" i="5"/>
  <c r="BM69" i="5"/>
  <c r="BJ69" i="5"/>
  <c r="BG69" i="5"/>
  <c r="BD69" i="5"/>
  <c r="BA69" i="5"/>
  <c r="AX69" i="5"/>
  <c r="AU69" i="5"/>
  <c r="AR69" i="5"/>
  <c r="AO69" i="5"/>
  <c r="AL69" i="5"/>
  <c r="AI69" i="5"/>
  <c r="AF69" i="5"/>
  <c r="AC69" i="5"/>
  <c r="Z69" i="5"/>
  <c r="W69" i="5"/>
  <c r="T69" i="5"/>
  <c r="Q69" i="5"/>
  <c r="N69" i="5"/>
  <c r="K69" i="5"/>
  <c r="H69" i="5"/>
  <c r="E69" i="5"/>
  <c r="BV68" i="5"/>
  <c r="BS68" i="5"/>
  <c r="BP68" i="5"/>
  <c r="BM68" i="5"/>
  <c r="BJ68" i="5"/>
  <c r="BG68" i="5"/>
  <c r="BD68" i="5"/>
  <c r="BA68" i="5"/>
  <c r="AX68" i="5"/>
  <c r="AU68" i="5"/>
  <c r="AR68" i="5"/>
  <c r="AO68" i="5"/>
  <c r="AL68" i="5"/>
  <c r="AI68" i="5"/>
  <c r="AF68" i="5"/>
  <c r="AC68" i="5"/>
  <c r="Z68" i="5"/>
  <c r="W68" i="5"/>
  <c r="T68" i="5"/>
  <c r="Q68" i="5"/>
  <c r="N68" i="5"/>
  <c r="K68" i="5"/>
  <c r="H68" i="5"/>
  <c r="E68" i="5"/>
  <c r="BV67" i="5"/>
  <c r="BS67" i="5"/>
  <c r="BP67" i="5"/>
  <c r="BM67" i="5"/>
  <c r="BJ67" i="5"/>
  <c r="BG67" i="5"/>
  <c r="BD67" i="5"/>
  <c r="BA67" i="5"/>
  <c r="AX67" i="5"/>
  <c r="AU67" i="5"/>
  <c r="AR67" i="5"/>
  <c r="AO67" i="5"/>
  <c r="AL67" i="5"/>
  <c r="AI67" i="5"/>
  <c r="AF67" i="5"/>
  <c r="AC67" i="5"/>
  <c r="Z67" i="5"/>
  <c r="W67" i="5"/>
  <c r="T67" i="5"/>
  <c r="Q67" i="5"/>
  <c r="N67" i="5"/>
  <c r="K67" i="5"/>
  <c r="H67" i="5"/>
  <c r="E67" i="5"/>
  <c r="BV66" i="5"/>
  <c r="BS66" i="5"/>
  <c r="BP66" i="5"/>
  <c r="BM66" i="5"/>
  <c r="BJ66" i="5"/>
  <c r="BG66" i="5"/>
  <c r="BD66" i="5"/>
  <c r="BA66" i="5"/>
  <c r="AX66" i="5"/>
  <c r="AU66" i="5"/>
  <c r="AR66" i="5"/>
  <c r="AO66" i="5"/>
  <c r="AL66" i="5"/>
  <c r="AI66" i="5"/>
  <c r="AF66" i="5"/>
  <c r="AC66" i="5"/>
  <c r="Z66" i="5"/>
  <c r="W66" i="5"/>
  <c r="T66" i="5"/>
  <c r="Q66" i="5"/>
  <c r="N66" i="5"/>
  <c r="K66" i="5"/>
  <c r="H66" i="5"/>
  <c r="E66" i="5"/>
  <c r="BV65" i="5"/>
  <c r="BS65" i="5"/>
  <c r="BP65" i="5"/>
  <c r="BM65" i="5"/>
  <c r="BJ65" i="5"/>
  <c r="BG65" i="5"/>
  <c r="BD65" i="5"/>
  <c r="BA65" i="5"/>
  <c r="AX65" i="5"/>
  <c r="AU65" i="5"/>
  <c r="AR65" i="5"/>
  <c r="AO65" i="5"/>
  <c r="AL65" i="5"/>
  <c r="AI65" i="5"/>
  <c r="AF65" i="5"/>
  <c r="AC65" i="5"/>
  <c r="Z65" i="5"/>
  <c r="W65" i="5"/>
  <c r="T65" i="5"/>
  <c r="Q65" i="5"/>
  <c r="N65" i="5"/>
  <c r="K65" i="5"/>
  <c r="H65" i="5"/>
  <c r="E65" i="5"/>
  <c r="BV64" i="5"/>
  <c r="BS64" i="5"/>
  <c r="BP64" i="5"/>
  <c r="BM64" i="5"/>
  <c r="BJ64" i="5"/>
  <c r="BG64" i="5"/>
  <c r="BD64" i="5"/>
  <c r="BA64" i="5"/>
  <c r="AX64" i="5"/>
  <c r="AU64" i="5"/>
  <c r="AR64" i="5"/>
  <c r="AO64" i="5"/>
  <c r="AL64" i="5"/>
  <c r="AI64" i="5"/>
  <c r="AF64" i="5"/>
  <c r="AC64" i="5"/>
  <c r="Z64" i="5"/>
  <c r="W64" i="5"/>
  <c r="T64" i="5"/>
  <c r="Q64" i="5"/>
  <c r="N64" i="5"/>
  <c r="K64" i="5"/>
  <c r="H64" i="5"/>
  <c r="E64" i="5"/>
  <c r="BV63" i="5"/>
  <c r="BS63" i="5"/>
  <c r="BP63" i="5"/>
  <c r="BM63" i="5"/>
  <c r="BJ63" i="5"/>
  <c r="BG63" i="5"/>
  <c r="BD63" i="5"/>
  <c r="BA63" i="5"/>
  <c r="AX63" i="5"/>
  <c r="AU63" i="5"/>
  <c r="AR63" i="5"/>
  <c r="AO63" i="5"/>
  <c r="AL63" i="5"/>
  <c r="AI63" i="5"/>
  <c r="AF63" i="5"/>
  <c r="AC63" i="5"/>
  <c r="Z63" i="5"/>
  <c r="W63" i="5"/>
  <c r="T63" i="5"/>
  <c r="Q63" i="5"/>
  <c r="N63" i="5"/>
  <c r="K63" i="5"/>
  <c r="H63" i="5"/>
  <c r="E63" i="5"/>
  <c r="BV62" i="5"/>
  <c r="BS62" i="5"/>
  <c r="BP62" i="5"/>
  <c r="BM62" i="5"/>
  <c r="BJ62" i="5"/>
  <c r="BG62" i="5"/>
  <c r="BD62" i="5"/>
  <c r="BA62" i="5"/>
  <c r="AX62" i="5"/>
  <c r="AU62" i="5"/>
  <c r="AR62" i="5"/>
  <c r="AO62" i="5"/>
  <c r="AL62" i="5"/>
  <c r="AI62" i="5"/>
  <c r="AF62" i="5"/>
  <c r="AC62" i="5"/>
  <c r="Z62" i="5"/>
  <c r="W62" i="5"/>
  <c r="T62" i="5"/>
  <c r="Q62" i="5"/>
  <c r="N62" i="5"/>
  <c r="K62" i="5"/>
  <c r="H62" i="5"/>
  <c r="E62" i="5"/>
  <c r="BV61" i="5"/>
  <c r="BS61" i="5"/>
  <c r="BP61" i="5"/>
  <c r="BM61" i="5"/>
  <c r="BJ61" i="5"/>
  <c r="BG61" i="5"/>
  <c r="BD61" i="5"/>
  <c r="BA61" i="5"/>
  <c r="AX61" i="5"/>
  <c r="AU61" i="5"/>
  <c r="AR61" i="5"/>
  <c r="AO61" i="5"/>
  <c r="AL61" i="5"/>
  <c r="AI61" i="5"/>
  <c r="AF61" i="5"/>
  <c r="AC61" i="5"/>
  <c r="Z61" i="5"/>
  <c r="W61" i="5"/>
  <c r="T61" i="5"/>
  <c r="Q61" i="5"/>
  <c r="N61" i="5"/>
  <c r="K61" i="5"/>
  <c r="H61" i="5"/>
  <c r="E61" i="5"/>
  <c r="BV60" i="5"/>
  <c r="BS60" i="5"/>
  <c r="BP60" i="5"/>
  <c r="BM60" i="5"/>
  <c r="BJ60" i="5"/>
  <c r="BG60" i="5"/>
  <c r="BD60" i="5"/>
  <c r="BA60" i="5"/>
  <c r="AX60" i="5"/>
  <c r="AU60" i="5"/>
  <c r="AR60" i="5"/>
  <c r="AO60" i="5"/>
  <c r="AL60" i="5"/>
  <c r="AI60" i="5"/>
  <c r="AF60" i="5"/>
  <c r="AC60" i="5"/>
  <c r="Z60" i="5"/>
  <c r="W60" i="5"/>
  <c r="T60" i="5"/>
  <c r="Q60" i="5"/>
  <c r="N60" i="5"/>
  <c r="K60" i="5"/>
  <c r="H60" i="5"/>
  <c r="E60" i="5"/>
  <c r="BV59" i="5"/>
  <c r="BS59" i="5"/>
  <c r="BP59" i="5"/>
  <c r="BM59" i="5"/>
  <c r="BJ59" i="5"/>
  <c r="BG59" i="5"/>
  <c r="BD59" i="5"/>
  <c r="BA59" i="5"/>
  <c r="AX59" i="5"/>
  <c r="AU59" i="5"/>
  <c r="AR59" i="5"/>
  <c r="AO59" i="5"/>
  <c r="AL59" i="5"/>
  <c r="AI59" i="5"/>
  <c r="AF59" i="5"/>
  <c r="AC59" i="5"/>
  <c r="Z59" i="5"/>
  <c r="W59" i="5"/>
  <c r="T59" i="5"/>
  <c r="Q59" i="5"/>
  <c r="N59" i="5"/>
  <c r="K59" i="5"/>
  <c r="H59" i="5"/>
  <c r="E59" i="5"/>
  <c r="BV58" i="5"/>
  <c r="BS58" i="5"/>
  <c r="BP58" i="5"/>
  <c r="BM58" i="5"/>
  <c r="BJ58" i="5"/>
  <c r="BG58" i="5"/>
  <c r="BD58" i="5"/>
  <c r="BA58" i="5"/>
  <c r="AX58" i="5"/>
  <c r="AU58" i="5"/>
  <c r="AR58" i="5"/>
  <c r="AO58" i="5"/>
  <c r="AL58" i="5"/>
  <c r="AI58" i="5"/>
  <c r="AF58" i="5"/>
  <c r="AC58" i="5"/>
  <c r="Z58" i="5"/>
  <c r="W58" i="5"/>
  <c r="T58" i="5"/>
  <c r="Q58" i="5"/>
  <c r="N58" i="5"/>
  <c r="K58" i="5"/>
  <c r="H58" i="5"/>
  <c r="E58" i="5"/>
  <c r="BV57" i="5"/>
  <c r="BS57" i="5"/>
  <c r="BP57" i="5"/>
  <c r="BM57" i="5"/>
  <c r="BJ57" i="5"/>
  <c r="BG57" i="5"/>
  <c r="BD57" i="5"/>
  <c r="BA57" i="5"/>
  <c r="AX57" i="5"/>
  <c r="AU57" i="5"/>
  <c r="AR57" i="5"/>
  <c r="AO57" i="5"/>
  <c r="AL57" i="5"/>
  <c r="AI57" i="5"/>
  <c r="AF57" i="5"/>
  <c r="AC57" i="5"/>
  <c r="Z57" i="5"/>
  <c r="W57" i="5"/>
  <c r="T57" i="5"/>
  <c r="Q57" i="5"/>
  <c r="N57" i="5"/>
  <c r="K57" i="5"/>
  <c r="H57" i="5"/>
  <c r="E57" i="5"/>
  <c r="BV56" i="5"/>
  <c r="BS56" i="5"/>
  <c r="BP56" i="5"/>
  <c r="BM56" i="5"/>
  <c r="BJ56" i="5"/>
  <c r="BG56" i="5"/>
  <c r="BD56" i="5"/>
  <c r="BA56" i="5"/>
  <c r="AX56" i="5"/>
  <c r="AU56" i="5"/>
  <c r="AR56" i="5"/>
  <c r="AO56" i="5"/>
  <c r="AL56" i="5"/>
  <c r="AI56" i="5"/>
  <c r="AF56" i="5"/>
  <c r="AC56" i="5"/>
  <c r="Z56" i="5"/>
  <c r="W56" i="5"/>
  <c r="T56" i="5"/>
  <c r="Q56" i="5"/>
  <c r="N56" i="5"/>
  <c r="K56" i="5"/>
  <c r="H56" i="5"/>
  <c r="E56" i="5"/>
  <c r="BV55" i="5"/>
  <c r="BS55" i="5"/>
  <c r="BP55" i="5"/>
  <c r="BM55" i="5"/>
  <c r="BJ55" i="5"/>
  <c r="BG55" i="5"/>
  <c r="BD55" i="5"/>
  <c r="BA55" i="5"/>
  <c r="AX55" i="5"/>
  <c r="AU55" i="5"/>
  <c r="AR55" i="5"/>
  <c r="AO55" i="5"/>
  <c r="AL55" i="5"/>
  <c r="AI55" i="5"/>
  <c r="AF55" i="5"/>
  <c r="AC55" i="5"/>
  <c r="Z55" i="5"/>
  <c r="W55" i="5"/>
  <c r="T55" i="5"/>
  <c r="Q55" i="5"/>
  <c r="N55" i="5"/>
  <c r="K55" i="5"/>
  <c r="H55" i="5"/>
  <c r="E55" i="5"/>
  <c r="BV54" i="5"/>
  <c r="BS54" i="5"/>
  <c r="BP54" i="5"/>
  <c r="BM54" i="5"/>
  <c r="BJ54" i="5"/>
  <c r="BG54" i="5"/>
  <c r="BD54" i="5"/>
  <c r="BA54" i="5"/>
  <c r="AX54" i="5"/>
  <c r="AU54" i="5"/>
  <c r="AR54" i="5"/>
  <c r="AO54" i="5"/>
  <c r="AL54" i="5"/>
  <c r="AI54" i="5"/>
  <c r="AF54" i="5"/>
  <c r="AC54" i="5"/>
  <c r="Z54" i="5"/>
  <c r="W54" i="5"/>
  <c r="T54" i="5"/>
  <c r="Q54" i="5"/>
  <c r="N54" i="5"/>
  <c r="K54" i="5"/>
  <c r="H54" i="5"/>
  <c r="E54" i="5"/>
  <c r="BV53" i="5"/>
  <c r="BS53" i="5"/>
  <c r="BP53" i="5"/>
  <c r="BM53" i="5"/>
  <c r="BJ53" i="5"/>
  <c r="BG53" i="5"/>
  <c r="BD53" i="5"/>
  <c r="BA53" i="5"/>
  <c r="AX53" i="5"/>
  <c r="AU53" i="5"/>
  <c r="AR53" i="5"/>
  <c r="AO53" i="5"/>
  <c r="AL53" i="5"/>
  <c r="AI53" i="5"/>
  <c r="AF53" i="5"/>
  <c r="AC53" i="5"/>
  <c r="Z53" i="5"/>
  <c r="W53" i="5"/>
  <c r="T53" i="5"/>
  <c r="Q53" i="5"/>
  <c r="N53" i="5"/>
  <c r="K53" i="5"/>
  <c r="H53" i="5"/>
  <c r="E53" i="5"/>
  <c r="BV52" i="5"/>
  <c r="BS52" i="5"/>
  <c r="BP52" i="5"/>
  <c r="BM52" i="5"/>
  <c r="BJ52" i="5"/>
  <c r="BG52" i="5"/>
  <c r="BD52" i="5"/>
  <c r="BA52" i="5"/>
  <c r="AX52" i="5"/>
  <c r="AU52" i="5"/>
  <c r="AR52" i="5"/>
  <c r="AO52" i="5"/>
  <c r="AL52" i="5"/>
  <c r="AI52" i="5"/>
  <c r="AF52" i="5"/>
  <c r="AC52" i="5"/>
  <c r="Z52" i="5"/>
  <c r="W52" i="5"/>
  <c r="T52" i="5"/>
  <c r="Q52" i="5"/>
  <c r="N52" i="5"/>
  <c r="K52" i="5"/>
  <c r="H52" i="5"/>
  <c r="E52" i="5"/>
  <c r="BV51" i="5"/>
  <c r="BS51" i="5"/>
  <c r="BP51" i="5"/>
  <c r="BM51" i="5"/>
  <c r="BJ51" i="5"/>
  <c r="BG51" i="5"/>
  <c r="BD51" i="5"/>
  <c r="BA51" i="5"/>
  <c r="AX51" i="5"/>
  <c r="AU51" i="5"/>
  <c r="AR51" i="5"/>
  <c r="AO51" i="5"/>
  <c r="AL51" i="5"/>
  <c r="AI51" i="5"/>
  <c r="AF51" i="5"/>
  <c r="AC51" i="5"/>
  <c r="Z51" i="5"/>
  <c r="W51" i="5"/>
  <c r="T51" i="5"/>
  <c r="Q51" i="5"/>
  <c r="N51" i="5"/>
  <c r="K51" i="5"/>
  <c r="H51" i="5"/>
  <c r="E51" i="5"/>
  <c r="BV50" i="5"/>
  <c r="BS50" i="5"/>
  <c r="BP50" i="5"/>
  <c r="BM50" i="5"/>
  <c r="BJ50" i="5"/>
  <c r="BG50" i="5"/>
  <c r="BD50" i="5"/>
  <c r="BA50" i="5"/>
  <c r="AX50" i="5"/>
  <c r="AU50" i="5"/>
  <c r="AR50" i="5"/>
  <c r="AO50" i="5"/>
  <c r="AL50" i="5"/>
  <c r="AI50" i="5"/>
  <c r="AF50" i="5"/>
  <c r="AC50" i="5"/>
  <c r="Z50" i="5"/>
  <c r="W50" i="5"/>
  <c r="T50" i="5"/>
  <c r="Q50" i="5"/>
  <c r="N50" i="5"/>
  <c r="K50" i="5"/>
  <c r="H50" i="5"/>
  <c r="E50" i="5"/>
  <c r="BV49" i="5"/>
  <c r="BS49" i="5"/>
  <c r="BP49" i="5"/>
  <c r="BM49" i="5"/>
  <c r="BJ49" i="5"/>
  <c r="BG49" i="5"/>
  <c r="BD49" i="5"/>
  <c r="BA49" i="5"/>
  <c r="AX49" i="5"/>
  <c r="AU49" i="5"/>
  <c r="AR49" i="5"/>
  <c r="AO49" i="5"/>
  <c r="AL49" i="5"/>
  <c r="AI49" i="5"/>
  <c r="AF49" i="5"/>
  <c r="AC49" i="5"/>
  <c r="Z49" i="5"/>
  <c r="W49" i="5"/>
  <c r="T49" i="5"/>
  <c r="Q49" i="5"/>
  <c r="N49" i="5"/>
  <c r="K49" i="5"/>
  <c r="H49" i="5"/>
  <c r="E49" i="5"/>
  <c r="BV48" i="5"/>
  <c r="BS48" i="5"/>
  <c r="BP48" i="5"/>
  <c r="BM48" i="5"/>
  <c r="BJ48" i="5"/>
  <c r="BG48" i="5"/>
  <c r="BD48" i="5"/>
  <c r="BA48" i="5"/>
  <c r="AX48" i="5"/>
  <c r="AU48" i="5"/>
  <c r="AR48" i="5"/>
  <c r="AO48" i="5"/>
  <c r="AL48" i="5"/>
  <c r="AI48" i="5"/>
  <c r="AF48" i="5"/>
  <c r="AC48" i="5"/>
  <c r="Z48" i="5"/>
  <c r="W48" i="5"/>
  <c r="T48" i="5"/>
  <c r="Q48" i="5"/>
  <c r="N48" i="5"/>
  <c r="K48" i="5"/>
  <c r="H48" i="5"/>
  <c r="E48" i="5"/>
  <c r="BV47" i="5"/>
  <c r="BS47" i="5"/>
  <c r="BP47" i="5"/>
  <c r="BM47" i="5"/>
  <c r="BJ47" i="5"/>
  <c r="BG47" i="5"/>
  <c r="BD47" i="5"/>
  <c r="BA47" i="5"/>
  <c r="AX47" i="5"/>
  <c r="AU47" i="5"/>
  <c r="AR47" i="5"/>
  <c r="AO47" i="5"/>
  <c r="AL47" i="5"/>
  <c r="AI47" i="5"/>
  <c r="AF47" i="5"/>
  <c r="AC47" i="5"/>
  <c r="Z47" i="5"/>
  <c r="W47" i="5"/>
  <c r="T47" i="5"/>
  <c r="Q47" i="5"/>
  <c r="N47" i="5"/>
  <c r="K47" i="5"/>
  <c r="H47" i="5"/>
  <c r="E47" i="5"/>
  <c r="BV46" i="5"/>
  <c r="BS46" i="5"/>
  <c r="BP46" i="5"/>
  <c r="BM46" i="5"/>
  <c r="BJ46" i="5"/>
  <c r="BG46" i="5"/>
  <c r="BD46" i="5"/>
  <c r="BA46" i="5"/>
  <c r="AX46" i="5"/>
  <c r="AU46" i="5"/>
  <c r="AR46" i="5"/>
  <c r="AO46" i="5"/>
  <c r="AL46" i="5"/>
  <c r="AI46" i="5"/>
  <c r="AF46" i="5"/>
  <c r="AC46" i="5"/>
  <c r="Z46" i="5"/>
  <c r="W46" i="5"/>
  <c r="T46" i="5"/>
  <c r="Q46" i="5"/>
  <c r="N46" i="5"/>
  <c r="K46" i="5"/>
  <c r="H46" i="5"/>
  <c r="E46" i="5"/>
  <c r="BV45" i="5"/>
  <c r="BS45" i="5"/>
  <c r="BP45" i="5"/>
  <c r="BM45" i="5"/>
  <c r="BJ45" i="5"/>
  <c r="BG45" i="5"/>
  <c r="BD45" i="5"/>
  <c r="BA45" i="5"/>
  <c r="AX45" i="5"/>
  <c r="AU45" i="5"/>
  <c r="AR45" i="5"/>
  <c r="AO45" i="5"/>
  <c r="AL45" i="5"/>
  <c r="AI45" i="5"/>
  <c r="AF45" i="5"/>
  <c r="AC45" i="5"/>
  <c r="Z45" i="5"/>
  <c r="W45" i="5"/>
  <c r="T45" i="5"/>
  <c r="Q45" i="5"/>
  <c r="N45" i="5"/>
  <c r="K45" i="5"/>
  <c r="H45" i="5"/>
  <c r="E45" i="5"/>
  <c r="BV44" i="5"/>
  <c r="BS44" i="5"/>
  <c r="BP44" i="5"/>
  <c r="BM44" i="5"/>
  <c r="BJ44" i="5"/>
  <c r="BG44" i="5"/>
  <c r="BD44" i="5"/>
  <c r="BA44" i="5"/>
  <c r="AX44" i="5"/>
  <c r="AU44" i="5"/>
  <c r="AR44" i="5"/>
  <c r="AO44" i="5"/>
  <c r="AL44" i="5"/>
  <c r="AI44" i="5"/>
  <c r="AF44" i="5"/>
  <c r="AC44" i="5"/>
  <c r="Z44" i="5"/>
  <c r="W44" i="5"/>
  <c r="T44" i="5"/>
  <c r="Q44" i="5"/>
  <c r="N44" i="5"/>
  <c r="K44" i="5"/>
  <c r="H44" i="5"/>
  <c r="E44" i="5"/>
  <c r="BV43" i="5"/>
  <c r="BS43" i="5"/>
  <c r="BP43" i="5"/>
  <c r="BM43" i="5"/>
  <c r="BJ43" i="5"/>
  <c r="BG43" i="5"/>
  <c r="BD43" i="5"/>
  <c r="BA43" i="5"/>
  <c r="AX43" i="5"/>
  <c r="AU43" i="5"/>
  <c r="AR43" i="5"/>
  <c r="AO43" i="5"/>
  <c r="AL43" i="5"/>
  <c r="AI43" i="5"/>
  <c r="AF43" i="5"/>
  <c r="AC43" i="5"/>
  <c r="Z43" i="5"/>
  <c r="W43" i="5"/>
  <c r="T43" i="5"/>
  <c r="Q43" i="5"/>
  <c r="N43" i="5"/>
  <c r="K43" i="5"/>
  <c r="H43" i="5"/>
  <c r="E43" i="5"/>
  <c r="BV42" i="5"/>
  <c r="BS42" i="5"/>
  <c r="BP42" i="5"/>
  <c r="BM42" i="5"/>
  <c r="BJ42" i="5"/>
  <c r="BG42" i="5"/>
  <c r="BD42" i="5"/>
  <c r="BA42" i="5"/>
  <c r="AX42" i="5"/>
  <c r="AU42" i="5"/>
  <c r="AR42" i="5"/>
  <c r="AO42" i="5"/>
  <c r="AL42" i="5"/>
  <c r="AI42" i="5"/>
  <c r="AF42" i="5"/>
  <c r="AC42" i="5"/>
  <c r="Z42" i="5"/>
  <c r="W42" i="5"/>
  <c r="T42" i="5"/>
  <c r="Q42" i="5"/>
  <c r="N42" i="5"/>
  <c r="K42" i="5"/>
  <c r="H42" i="5"/>
  <c r="E42" i="5"/>
  <c r="BV41" i="5"/>
  <c r="BS41" i="5"/>
  <c r="BP41" i="5"/>
  <c r="BM41" i="5"/>
  <c r="BJ41" i="5"/>
  <c r="BG41" i="5"/>
  <c r="BD41" i="5"/>
  <c r="BA41" i="5"/>
  <c r="AX41" i="5"/>
  <c r="AU41" i="5"/>
  <c r="AR41" i="5"/>
  <c r="AO41" i="5"/>
  <c r="AL41" i="5"/>
  <c r="AI41" i="5"/>
  <c r="AF41" i="5"/>
  <c r="AC41" i="5"/>
  <c r="Z41" i="5"/>
  <c r="W41" i="5"/>
  <c r="T41" i="5"/>
  <c r="Q41" i="5"/>
  <c r="N41" i="5"/>
  <c r="K41" i="5"/>
  <c r="H41" i="5"/>
  <c r="E41" i="5"/>
  <c r="BV40" i="5"/>
  <c r="BS40" i="5"/>
  <c r="BP40" i="5"/>
  <c r="BM40" i="5"/>
  <c r="BJ40" i="5"/>
  <c r="BG40" i="5"/>
  <c r="BD40" i="5"/>
  <c r="BA40" i="5"/>
  <c r="AX40" i="5"/>
  <c r="AU40" i="5"/>
  <c r="AR40" i="5"/>
  <c r="AO40" i="5"/>
  <c r="AL40" i="5"/>
  <c r="AI40" i="5"/>
  <c r="AF40" i="5"/>
  <c r="AC40" i="5"/>
  <c r="Z40" i="5"/>
  <c r="W40" i="5"/>
  <c r="T40" i="5"/>
  <c r="Q40" i="5"/>
  <c r="N40" i="5"/>
  <c r="K40" i="5"/>
  <c r="H40" i="5"/>
  <c r="E40" i="5"/>
  <c r="BV39" i="5"/>
  <c r="BS39" i="5"/>
  <c r="BP39" i="5"/>
  <c r="BM39" i="5"/>
  <c r="BJ39" i="5"/>
  <c r="BG39" i="5"/>
  <c r="BD39" i="5"/>
  <c r="BA39" i="5"/>
  <c r="AX39" i="5"/>
  <c r="AU39" i="5"/>
  <c r="AR39" i="5"/>
  <c r="AO39" i="5"/>
  <c r="AL39" i="5"/>
  <c r="AI39" i="5"/>
  <c r="AF39" i="5"/>
  <c r="AC39" i="5"/>
  <c r="Z39" i="5"/>
  <c r="W39" i="5"/>
  <c r="T39" i="5"/>
  <c r="Q39" i="5"/>
  <c r="N39" i="5"/>
  <c r="K39" i="5"/>
  <c r="H39" i="5"/>
  <c r="E39" i="5"/>
  <c r="BV38" i="5"/>
  <c r="BS38" i="5"/>
  <c r="BP38" i="5"/>
  <c r="BM38" i="5"/>
  <c r="BJ38" i="5"/>
  <c r="BG38" i="5"/>
  <c r="BD38" i="5"/>
  <c r="BA38" i="5"/>
  <c r="AX38" i="5"/>
  <c r="AU38" i="5"/>
  <c r="AR38" i="5"/>
  <c r="AO38" i="5"/>
  <c r="AL38" i="5"/>
  <c r="AI38" i="5"/>
  <c r="AF38" i="5"/>
  <c r="AC38" i="5"/>
  <c r="Z38" i="5"/>
  <c r="W38" i="5"/>
  <c r="T38" i="5"/>
  <c r="Q38" i="5"/>
  <c r="N38" i="5"/>
  <c r="K38" i="5"/>
  <c r="H38" i="5"/>
  <c r="E38" i="5"/>
  <c r="BV37" i="5"/>
  <c r="BS37" i="5"/>
  <c r="BP37" i="5"/>
  <c r="BM37" i="5"/>
  <c r="BJ37" i="5"/>
  <c r="BG37" i="5"/>
  <c r="BD37" i="5"/>
  <c r="BA37" i="5"/>
  <c r="AX37" i="5"/>
  <c r="AU37" i="5"/>
  <c r="AR37" i="5"/>
  <c r="AO37" i="5"/>
  <c r="AL37" i="5"/>
  <c r="AI37" i="5"/>
  <c r="AF37" i="5"/>
  <c r="AC37" i="5"/>
  <c r="Z37" i="5"/>
  <c r="W37" i="5"/>
  <c r="T37" i="5"/>
  <c r="Q37" i="5"/>
  <c r="N37" i="5"/>
  <c r="K37" i="5"/>
  <c r="H37" i="5"/>
  <c r="E37" i="5"/>
  <c r="BV36" i="5"/>
  <c r="BS36" i="5"/>
  <c r="BP36" i="5"/>
  <c r="BM36" i="5"/>
  <c r="BJ36" i="5"/>
  <c r="BG36" i="5"/>
  <c r="BD36" i="5"/>
  <c r="BA36" i="5"/>
  <c r="AX36" i="5"/>
  <c r="AU36" i="5"/>
  <c r="AR36" i="5"/>
  <c r="AO36" i="5"/>
  <c r="AL36" i="5"/>
  <c r="AI36" i="5"/>
  <c r="AF36" i="5"/>
  <c r="AC36" i="5"/>
  <c r="Z36" i="5"/>
  <c r="W36" i="5"/>
  <c r="T36" i="5"/>
  <c r="Q36" i="5"/>
  <c r="N36" i="5"/>
  <c r="K36" i="5"/>
  <c r="H36" i="5"/>
  <c r="E36" i="5"/>
  <c r="BV35" i="5"/>
  <c r="BS35" i="5"/>
  <c r="BP35" i="5"/>
  <c r="BM35" i="5"/>
  <c r="BJ35" i="5"/>
  <c r="BG35" i="5"/>
  <c r="BD35" i="5"/>
  <c r="BA35" i="5"/>
  <c r="AX35" i="5"/>
  <c r="AU35" i="5"/>
  <c r="AR35" i="5"/>
  <c r="AO35" i="5"/>
  <c r="AL35" i="5"/>
  <c r="AI35" i="5"/>
  <c r="AF35" i="5"/>
  <c r="AC35" i="5"/>
  <c r="Z35" i="5"/>
  <c r="W35" i="5"/>
  <c r="T35" i="5"/>
  <c r="Q35" i="5"/>
  <c r="N35" i="5"/>
  <c r="K35" i="5"/>
  <c r="H35" i="5"/>
  <c r="E35" i="5"/>
  <c r="BV34" i="5"/>
  <c r="BS34" i="5"/>
  <c r="BP34" i="5"/>
  <c r="BM34" i="5"/>
  <c r="BJ34" i="5"/>
  <c r="BG34" i="5"/>
  <c r="BD34" i="5"/>
  <c r="BA34" i="5"/>
  <c r="AX34" i="5"/>
  <c r="AU34" i="5"/>
  <c r="AR34" i="5"/>
  <c r="AO34" i="5"/>
  <c r="AL34" i="5"/>
  <c r="AI34" i="5"/>
  <c r="AF34" i="5"/>
  <c r="AC34" i="5"/>
  <c r="Z34" i="5"/>
  <c r="W34" i="5"/>
  <c r="T34" i="5"/>
  <c r="Q34" i="5"/>
  <c r="N34" i="5"/>
  <c r="K34" i="5"/>
  <c r="H34" i="5"/>
  <c r="E34" i="5"/>
  <c r="BV33" i="5"/>
  <c r="BS33" i="5"/>
  <c r="BP33" i="5"/>
  <c r="BM33" i="5"/>
  <c r="BJ33" i="5"/>
  <c r="BG33" i="5"/>
  <c r="BD33" i="5"/>
  <c r="BA33" i="5"/>
  <c r="AX33" i="5"/>
  <c r="AU33" i="5"/>
  <c r="AR33" i="5"/>
  <c r="AO33" i="5"/>
  <c r="AL33" i="5"/>
  <c r="AI33" i="5"/>
  <c r="AF33" i="5"/>
  <c r="AC33" i="5"/>
  <c r="Z33" i="5"/>
  <c r="W33" i="5"/>
  <c r="T33" i="5"/>
  <c r="Q33" i="5"/>
  <c r="N33" i="5"/>
  <c r="K33" i="5"/>
  <c r="H33" i="5"/>
  <c r="E33" i="5"/>
  <c r="BV32" i="5"/>
  <c r="BS32" i="5"/>
  <c r="BP32" i="5"/>
  <c r="BM32" i="5"/>
  <c r="BJ32" i="5"/>
  <c r="BG32" i="5"/>
  <c r="BD32" i="5"/>
  <c r="BA32" i="5"/>
  <c r="AX32" i="5"/>
  <c r="AU32" i="5"/>
  <c r="AR32" i="5"/>
  <c r="AO32" i="5"/>
  <c r="AL32" i="5"/>
  <c r="AI32" i="5"/>
  <c r="AF32" i="5"/>
  <c r="AC32" i="5"/>
  <c r="Z32" i="5"/>
  <c r="W32" i="5"/>
  <c r="T32" i="5"/>
  <c r="Q32" i="5"/>
  <c r="N32" i="5"/>
  <c r="K32" i="5"/>
  <c r="H32" i="5"/>
  <c r="E32" i="5"/>
  <c r="BV31" i="5"/>
  <c r="BS31" i="5"/>
  <c r="BP31" i="5"/>
  <c r="BM31" i="5"/>
  <c r="BJ31" i="5"/>
  <c r="BG31" i="5"/>
  <c r="BD31" i="5"/>
  <c r="BA31" i="5"/>
  <c r="AX31" i="5"/>
  <c r="AU31" i="5"/>
  <c r="AR31" i="5"/>
  <c r="AO31" i="5"/>
  <c r="AL31" i="5"/>
  <c r="AI31" i="5"/>
  <c r="AF31" i="5"/>
  <c r="AC31" i="5"/>
  <c r="Z31" i="5"/>
  <c r="W31" i="5"/>
  <c r="T31" i="5"/>
  <c r="Q31" i="5"/>
  <c r="N31" i="5"/>
  <c r="K31" i="5"/>
  <c r="H31" i="5"/>
  <c r="E31" i="5"/>
  <c r="BV30" i="5"/>
  <c r="BS30" i="5"/>
  <c r="BP30" i="5"/>
  <c r="BM30" i="5"/>
  <c r="BJ30" i="5"/>
  <c r="BG30" i="5"/>
  <c r="BD30" i="5"/>
  <c r="BA30" i="5"/>
  <c r="AX30" i="5"/>
  <c r="AU30" i="5"/>
  <c r="AR30" i="5"/>
  <c r="AO30" i="5"/>
  <c r="AL30" i="5"/>
  <c r="AI30" i="5"/>
  <c r="AF30" i="5"/>
  <c r="AC30" i="5"/>
  <c r="Z30" i="5"/>
  <c r="W30" i="5"/>
  <c r="T30" i="5"/>
  <c r="Q30" i="5"/>
  <c r="N30" i="5"/>
  <c r="K30" i="5"/>
  <c r="H30" i="5"/>
  <c r="E30" i="5"/>
  <c r="BV29" i="5"/>
  <c r="BS29" i="5"/>
  <c r="BP29" i="5"/>
  <c r="BM29" i="5"/>
  <c r="BJ29" i="5"/>
  <c r="BG29" i="5"/>
  <c r="BD29" i="5"/>
  <c r="BA29" i="5"/>
  <c r="AX29" i="5"/>
  <c r="AU29" i="5"/>
  <c r="AR29" i="5"/>
  <c r="AO29" i="5"/>
  <c r="AL29" i="5"/>
  <c r="AI29" i="5"/>
  <c r="AF29" i="5"/>
  <c r="AC29" i="5"/>
  <c r="Z29" i="5"/>
  <c r="W29" i="5"/>
  <c r="T29" i="5"/>
  <c r="Q29" i="5"/>
  <c r="N29" i="5"/>
  <c r="K29" i="5"/>
  <c r="H29" i="5"/>
  <c r="E29" i="5"/>
  <c r="BV28" i="5"/>
  <c r="BS28" i="5"/>
  <c r="BP28" i="5"/>
  <c r="BM28" i="5"/>
  <c r="BJ28" i="5"/>
  <c r="BG28" i="5"/>
  <c r="BD28" i="5"/>
  <c r="BA28" i="5"/>
  <c r="AX28" i="5"/>
  <c r="AU28" i="5"/>
  <c r="AR28" i="5"/>
  <c r="AO28" i="5"/>
  <c r="AL28" i="5"/>
  <c r="AI28" i="5"/>
  <c r="AF28" i="5"/>
  <c r="AC28" i="5"/>
  <c r="Z28" i="5"/>
  <c r="W28" i="5"/>
  <c r="T28" i="5"/>
  <c r="Q28" i="5"/>
  <c r="N28" i="5"/>
  <c r="K28" i="5"/>
  <c r="H28" i="5"/>
  <c r="E28" i="5"/>
  <c r="BV27" i="5"/>
  <c r="BS27" i="5"/>
  <c r="BP27" i="5"/>
  <c r="BM27" i="5"/>
  <c r="BJ27" i="5"/>
  <c r="BG27" i="5"/>
  <c r="BD27" i="5"/>
  <c r="BA27" i="5"/>
  <c r="AX27" i="5"/>
  <c r="AU27" i="5"/>
  <c r="AR27" i="5"/>
  <c r="AO27" i="5"/>
  <c r="AL27" i="5"/>
  <c r="AI27" i="5"/>
  <c r="AF27" i="5"/>
  <c r="AC27" i="5"/>
  <c r="Z27" i="5"/>
  <c r="W27" i="5"/>
  <c r="T27" i="5"/>
  <c r="Q27" i="5"/>
  <c r="N27" i="5"/>
  <c r="K27" i="5"/>
  <c r="H27" i="5"/>
  <c r="E27" i="5"/>
  <c r="BV26" i="5"/>
  <c r="BS26" i="5"/>
  <c r="BP26" i="5"/>
  <c r="BM26" i="5"/>
  <c r="BJ26" i="5"/>
  <c r="BG26" i="5"/>
  <c r="BD26" i="5"/>
  <c r="BA26" i="5"/>
  <c r="AX26" i="5"/>
  <c r="AU26" i="5"/>
  <c r="AR26" i="5"/>
  <c r="AO26" i="5"/>
  <c r="AL26" i="5"/>
  <c r="AI26" i="5"/>
  <c r="AF26" i="5"/>
  <c r="AC26" i="5"/>
  <c r="Z26" i="5"/>
  <c r="W26" i="5"/>
  <c r="T26" i="5"/>
  <c r="Q26" i="5"/>
  <c r="N26" i="5"/>
  <c r="K26" i="5"/>
  <c r="H26" i="5"/>
  <c r="E26" i="5"/>
  <c r="BV25" i="5"/>
  <c r="BS25" i="5"/>
  <c r="BP25" i="5"/>
  <c r="BM25" i="5"/>
  <c r="BJ25" i="5"/>
  <c r="BG25" i="5"/>
  <c r="BD25" i="5"/>
  <c r="BA25" i="5"/>
  <c r="AX25" i="5"/>
  <c r="AU25" i="5"/>
  <c r="AR25" i="5"/>
  <c r="AO25" i="5"/>
  <c r="AL25" i="5"/>
  <c r="AI25" i="5"/>
  <c r="AF25" i="5"/>
  <c r="AC25" i="5"/>
  <c r="Z25" i="5"/>
  <c r="W25" i="5"/>
  <c r="T25" i="5"/>
  <c r="Q25" i="5"/>
  <c r="N25" i="5"/>
  <c r="K25" i="5"/>
  <c r="H25" i="5"/>
  <c r="E25" i="5"/>
  <c r="BV24" i="5"/>
  <c r="BS24" i="5"/>
  <c r="BP24" i="5"/>
  <c r="BM24" i="5"/>
  <c r="BJ24" i="5"/>
  <c r="BG24" i="5"/>
  <c r="BD24" i="5"/>
  <c r="BA24" i="5"/>
  <c r="AX24" i="5"/>
  <c r="AU24" i="5"/>
  <c r="AR24" i="5"/>
  <c r="AO24" i="5"/>
  <c r="AL24" i="5"/>
  <c r="AI24" i="5"/>
  <c r="AF24" i="5"/>
  <c r="AC24" i="5"/>
  <c r="Z24" i="5"/>
  <c r="W24" i="5"/>
  <c r="T24" i="5"/>
  <c r="Q24" i="5"/>
  <c r="N24" i="5"/>
  <c r="K24" i="5"/>
  <c r="H24" i="5"/>
  <c r="E24" i="5"/>
  <c r="BV23" i="5"/>
  <c r="BS23" i="5"/>
  <c r="BP23" i="5"/>
  <c r="BM23" i="5"/>
  <c r="BJ23" i="5"/>
  <c r="BG23" i="5"/>
  <c r="BD23" i="5"/>
  <c r="BA23" i="5"/>
  <c r="AX23" i="5"/>
  <c r="AU23" i="5"/>
  <c r="AR23" i="5"/>
  <c r="AO23" i="5"/>
  <c r="AL23" i="5"/>
  <c r="AI23" i="5"/>
  <c r="AF23" i="5"/>
  <c r="AC23" i="5"/>
  <c r="Z23" i="5"/>
  <c r="W23" i="5"/>
  <c r="T23" i="5"/>
  <c r="Q23" i="5"/>
  <c r="N23" i="5"/>
  <c r="K23" i="5"/>
  <c r="H23" i="5"/>
  <c r="E23" i="5"/>
  <c r="BV22" i="5"/>
  <c r="BS22" i="5"/>
  <c r="BP22" i="5"/>
  <c r="BM22" i="5"/>
  <c r="BJ22" i="5"/>
  <c r="BG22" i="5"/>
  <c r="BD22" i="5"/>
  <c r="BA22" i="5"/>
  <c r="AX22" i="5"/>
  <c r="AU22" i="5"/>
  <c r="AR22" i="5"/>
  <c r="AO22" i="5"/>
  <c r="AL22" i="5"/>
  <c r="AI22" i="5"/>
  <c r="AF22" i="5"/>
  <c r="AC22" i="5"/>
  <c r="Z22" i="5"/>
  <c r="W22" i="5"/>
  <c r="T22" i="5"/>
  <c r="Q22" i="5"/>
  <c r="N22" i="5"/>
  <c r="K22" i="5"/>
  <c r="H22" i="5"/>
  <c r="E22" i="5"/>
  <c r="BV21" i="5"/>
  <c r="BS21" i="5"/>
  <c r="BP21" i="5"/>
  <c r="BM21" i="5"/>
  <c r="BJ21" i="5"/>
  <c r="BG21" i="5"/>
  <c r="BD21" i="5"/>
  <c r="BA21" i="5"/>
  <c r="AX21" i="5"/>
  <c r="AU21" i="5"/>
  <c r="AR21" i="5"/>
  <c r="AO21" i="5"/>
  <c r="AL21" i="5"/>
  <c r="AI21" i="5"/>
  <c r="AF21" i="5"/>
  <c r="AC21" i="5"/>
  <c r="Z21" i="5"/>
  <c r="W21" i="5"/>
  <c r="T21" i="5"/>
  <c r="Q21" i="5"/>
  <c r="N21" i="5"/>
  <c r="K21" i="5"/>
  <c r="H21" i="5"/>
  <c r="E21" i="5"/>
  <c r="BV20" i="5"/>
  <c r="BS20" i="5"/>
  <c r="BP20" i="5"/>
  <c r="BM20" i="5"/>
  <c r="BJ20" i="5"/>
  <c r="BG20" i="5"/>
  <c r="BD20" i="5"/>
  <c r="BA20" i="5"/>
  <c r="AX20" i="5"/>
  <c r="AU20" i="5"/>
  <c r="AR20" i="5"/>
  <c r="AO20" i="5"/>
  <c r="AL20" i="5"/>
  <c r="AI20" i="5"/>
  <c r="AF20" i="5"/>
  <c r="AC20" i="5"/>
  <c r="Z20" i="5"/>
  <c r="W20" i="5"/>
  <c r="T20" i="5"/>
  <c r="Q20" i="5"/>
  <c r="N20" i="5"/>
  <c r="K20" i="5"/>
  <c r="H20" i="5"/>
  <c r="E20" i="5"/>
  <c r="BV19" i="5"/>
  <c r="BS19" i="5"/>
  <c r="BP19" i="5"/>
  <c r="BM19" i="5"/>
  <c r="BJ19" i="5"/>
  <c r="BG19" i="5"/>
  <c r="BD19" i="5"/>
  <c r="BA19" i="5"/>
  <c r="AX19" i="5"/>
  <c r="AU19" i="5"/>
  <c r="AR19" i="5"/>
  <c r="AO19" i="5"/>
  <c r="AL19" i="5"/>
  <c r="AI19" i="5"/>
  <c r="AF19" i="5"/>
  <c r="AC19" i="5"/>
  <c r="Z19" i="5"/>
  <c r="W19" i="5"/>
  <c r="T19" i="5"/>
  <c r="Q19" i="5"/>
  <c r="N19" i="5"/>
  <c r="K19" i="5"/>
  <c r="H19" i="5"/>
  <c r="E19" i="5"/>
  <c r="BV18" i="5"/>
  <c r="BS18" i="5"/>
  <c r="BP18" i="5"/>
  <c r="BM18" i="5"/>
  <c r="BJ18" i="5"/>
  <c r="BG18" i="5"/>
  <c r="BD18" i="5"/>
  <c r="BA18" i="5"/>
  <c r="AX18" i="5"/>
  <c r="AU18" i="5"/>
  <c r="AR18" i="5"/>
  <c r="AO18" i="5"/>
  <c r="AL18" i="5"/>
  <c r="AI18" i="5"/>
  <c r="AF18" i="5"/>
  <c r="AC18" i="5"/>
  <c r="Z18" i="5"/>
  <c r="W18" i="5"/>
  <c r="T18" i="5"/>
  <c r="Q18" i="5"/>
  <c r="N18" i="5"/>
  <c r="K18" i="5"/>
  <c r="H18" i="5"/>
  <c r="E18" i="5"/>
  <c r="BV17" i="5"/>
  <c r="BS17" i="5"/>
  <c r="BP17" i="5"/>
  <c r="BM17" i="5"/>
  <c r="BJ17" i="5"/>
  <c r="BG17" i="5"/>
  <c r="BD17" i="5"/>
  <c r="BA17" i="5"/>
  <c r="AX17" i="5"/>
  <c r="AU17" i="5"/>
  <c r="AR17" i="5"/>
  <c r="AO17" i="5"/>
  <c r="AL17" i="5"/>
  <c r="AI17" i="5"/>
  <c r="AF17" i="5"/>
  <c r="AC17" i="5"/>
  <c r="Z17" i="5"/>
  <c r="W17" i="5"/>
  <c r="T17" i="5"/>
  <c r="Q17" i="5"/>
  <c r="N17" i="5"/>
  <c r="K17" i="5"/>
  <c r="H17" i="5"/>
  <c r="E17" i="5"/>
  <c r="BV16" i="5"/>
  <c r="BS16" i="5"/>
  <c r="BP16" i="5"/>
  <c r="BM16" i="5"/>
  <c r="BJ16" i="5"/>
  <c r="BG16" i="5"/>
  <c r="BD16" i="5"/>
  <c r="BA16" i="5"/>
  <c r="AX16" i="5"/>
  <c r="AU16" i="5"/>
  <c r="AR16" i="5"/>
  <c r="AO16" i="5"/>
  <c r="AL16" i="5"/>
  <c r="AI16" i="5"/>
  <c r="AF16" i="5"/>
  <c r="AC16" i="5"/>
  <c r="Z16" i="5"/>
  <c r="W16" i="5"/>
  <c r="T16" i="5"/>
  <c r="Q16" i="5"/>
  <c r="N16" i="5"/>
  <c r="K16" i="5"/>
  <c r="H16" i="5"/>
  <c r="E16" i="5"/>
  <c r="BV15" i="5"/>
  <c r="BS15" i="5"/>
  <c r="BP15" i="5"/>
  <c r="BM15" i="5"/>
  <c r="BJ15" i="5"/>
  <c r="BG15" i="5"/>
  <c r="BD15" i="5"/>
  <c r="BA15" i="5"/>
  <c r="AX15" i="5"/>
  <c r="AU15" i="5"/>
  <c r="AR15" i="5"/>
  <c r="AO15" i="5"/>
  <c r="AL15" i="5"/>
  <c r="AI15" i="5"/>
  <c r="AF15" i="5"/>
  <c r="AC15" i="5"/>
  <c r="Z15" i="5"/>
  <c r="W15" i="5"/>
  <c r="T15" i="5"/>
  <c r="Q15" i="5"/>
  <c r="N15" i="5"/>
  <c r="K15" i="5"/>
  <c r="H15" i="5"/>
  <c r="E15" i="5"/>
  <c r="BV14" i="5"/>
  <c r="BS14" i="5"/>
  <c r="BP14" i="5"/>
  <c r="BM14" i="5"/>
  <c r="BJ14" i="5"/>
  <c r="BG14" i="5"/>
  <c r="BD14" i="5"/>
  <c r="BA14" i="5"/>
  <c r="AX14" i="5"/>
  <c r="AU14" i="5"/>
  <c r="AR14" i="5"/>
  <c r="AO14" i="5"/>
  <c r="AL14" i="5"/>
  <c r="AI14" i="5"/>
  <c r="AF14" i="5"/>
  <c r="AC14" i="5"/>
  <c r="Z14" i="5"/>
  <c r="W14" i="5"/>
  <c r="T14" i="5"/>
  <c r="Q14" i="5"/>
  <c r="N14" i="5"/>
  <c r="K14" i="5"/>
  <c r="H14" i="5"/>
  <c r="E14" i="5"/>
  <c r="BV13" i="5"/>
  <c r="BS13" i="5"/>
  <c r="BP13" i="5"/>
  <c r="BM13" i="5"/>
  <c r="BJ13" i="5"/>
  <c r="BG13" i="5"/>
  <c r="BD13" i="5"/>
  <c r="BA13" i="5"/>
  <c r="AX13" i="5"/>
  <c r="AU13" i="5"/>
  <c r="AR13" i="5"/>
  <c r="AO13" i="5"/>
  <c r="AL13" i="5"/>
  <c r="AI13" i="5"/>
  <c r="AF13" i="5"/>
  <c r="AC13" i="5"/>
  <c r="Z13" i="5"/>
  <c r="W13" i="5"/>
  <c r="T13" i="5"/>
  <c r="Q13" i="5"/>
  <c r="N13" i="5"/>
  <c r="K13" i="5"/>
  <c r="H13" i="5"/>
  <c r="E13" i="5"/>
  <c r="BV12" i="5"/>
  <c r="BS12" i="5"/>
  <c r="BP12" i="5"/>
  <c r="BM12" i="5"/>
  <c r="BJ12" i="5"/>
  <c r="BG12" i="5"/>
  <c r="BD12" i="5"/>
  <c r="BA12" i="5"/>
  <c r="AX12" i="5"/>
  <c r="AU12" i="5"/>
  <c r="AR12" i="5"/>
  <c r="AO12" i="5"/>
  <c r="AL12" i="5"/>
  <c r="AI12" i="5"/>
  <c r="AF12" i="5"/>
  <c r="AC12" i="5"/>
  <c r="Z12" i="5"/>
  <c r="W12" i="5"/>
  <c r="T12" i="5"/>
  <c r="Q12" i="5"/>
  <c r="N12" i="5"/>
  <c r="K12" i="5"/>
  <c r="H12" i="5"/>
  <c r="E12" i="5"/>
  <c r="BV11" i="5"/>
  <c r="BS11" i="5"/>
  <c r="BP11" i="5"/>
  <c r="BM11" i="5"/>
  <c r="BJ11" i="5"/>
  <c r="BG11" i="5"/>
  <c r="BD11" i="5"/>
  <c r="BA11" i="5"/>
  <c r="AX11" i="5"/>
  <c r="AU11" i="5"/>
  <c r="AR11" i="5"/>
  <c r="AO11" i="5"/>
  <c r="AL11" i="5"/>
  <c r="AI11" i="5"/>
  <c r="AF11" i="5"/>
  <c r="AC11" i="5"/>
  <c r="Z11" i="5"/>
  <c r="W11" i="5"/>
  <c r="T11" i="5"/>
  <c r="Q11" i="5"/>
  <c r="N11" i="5"/>
  <c r="K11" i="5"/>
  <c r="H11" i="5"/>
  <c r="E11" i="5"/>
  <c r="BV10" i="5"/>
  <c r="BS10" i="5"/>
  <c r="BP10" i="5"/>
  <c r="BM10" i="5"/>
  <c r="BJ10" i="5"/>
  <c r="BG10" i="5"/>
  <c r="BD10" i="5"/>
  <c r="BA10" i="5"/>
  <c r="AX10" i="5"/>
  <c r="AU10" i="5"/>
  <c r="AR10" i="5"/>
  <c r="AO10" i="5"/>
  <c r="AL10" i="5"/>
  <c r="AI10" i="5"/>
  <c r="AF10" i="5"/>
  <c r="AC10" i="5"/>
  <c r="Z10" i="5"/>
  <c r="W10" i="5"/>
  <c r="T10" i="5"/>
  <c r="Q10" i="5"/>
  <c r="N10" i="5"/>
  <c r="K10" i="5"/>
  <c r="H10" i="5"/>
  <c r="E10" i="5"/>
  <c r="BV9" i="5"/>
  <c r="BS9" i="5"/>
  <c r="BP9" i="5"/>
  <c r="BM9" i="5"/>
  <c r="BJ9" i="5"/>
  <c r="BG9" i="5"/>
  <c r="BD9" i="5"/>
  <c r="BA9" i="5"/>
  <c r="AX9" i="5"/>
  <c r="AU9" i="5"/>
  <c r="AR9" i="5"/>
  <c r="AO9" i="5"/>
  <c r="AL9" i="5"/>
  <c r="AI9" i="5"/>
  <c r="AF9" i="5"/>
  <c r="AC9" i="5"/>
  <c r="Z9" i="5"/>
  <c r="W9" i="5"/>
  <c r="T9" i="5"/>
  <c r="Q9" i="5"/>
  <c r="N9" i="5"/>
  <c r="K9" i="5"/>
  <c r="H9" i="5"/>
  <c r="E9" i="5"/>
  <c r="BV8" i="5"/>
  <c r="BS8" i="5"/>
  <c r="BP8" i="5"/>
  <c r="BM8" i="5"/>
  <c r="BJ8" i="5"/>
  <c r="BG8" i="5"/>
  <c r="BD8" i="5"/>
  <c r="BA8" i="5"/>
  <c r="AX8" i="5"/>
  <c r="AU8" i="5"/>
  <c r="AR8" i="5"/>
  <c r="AO8" i="5"/>
  <c r="AL8" i="5"/>
  <c r="AI8" i="5"/>
  <c r="AF8" i="5"/>
  <c r="AC8" i="5"/>
  <c r="Z8" i="5"/>
  <c r="W8" i="5"/>
  <c r="T8" i="5"/>
  <c r="Q8" i="5"/>
  <c r="N8" i="5"/>
  <c r="K8" i="5"/>
  <c r="H8" i="5"/>
  <c r="E8" i="5"/>
  <c r="BV7" i="5"/>
  <c r="BS7" i="5"/>
  <c r="BP7" i="5"/>
  <c r="BM7" i="5"/>
  <c r="BJ7" i="5"/>
  <c r="BG7" i="5"/>
  <c r="BD7" i="5"/>
  <c r="BA7" i="5"/>
  <c r="AX7" i="5"/>
  <c r="AU7" i="5"/>
  <c r="AR7" i="5"/>
  <c r="AO7" i="5"/>
  <c r="AL7" i="5"/>
  <c r="AI7" i="5"/>
  <c r="AF7" i="5"/>
  <c r="AC7" i="5"/>
  <c r="Z7" i="5"/>
  <c r="W7" i="5"/>
  <c r="T7" i="5"/>
  <c r="Q7" i="5"/>
  <c r="N7" i="5"/>
  <c r="K7" i="5"/>
  <c r="H7" i="5"/>
  <c r="E7" i="5"/>
  <c r="BV6" i="5"/>
  <c r="BS6" i="5"/>
  <c r="BP6" i="5"/>
  <c r="BM6" i="5"/>
  <c r="BJ6" i="5"/>
  <c r="BG6" i="5"/>
  <c r="BD6" i="5"/>
  <c r="BA6" i="5"/>
  <c r="AX6" i="5"/>
  <c r="AU6" i="5"/>
  <c r="AR6" i="5"/>
  <c r="AO6" i="5"/>
  <c r="AL6" i="5"/>
  <c r="AI6" i="5"/>
  <c r="AF6" i="5"/>
  <c r="AC6" i="5"/>
  <c r="Z6" i="5"/>
  <c r="W6" i="5"/>
  <c r="T6" i="5"/>
  <c r="Q6" i="5"/>
  <c r="N6" i="5"/>
  <c r="K6" i="5"/>
  <c r="H6" i="5"/>
  <c r="E6" i="5"/>
  <c r="BV5" i="5"/>
  <c r="BS5" i="5"/>
  <c r="BP5" i="5"/>
  <c r="BM5" i="5"/>
  <c r="BJ5" i="5"/>
  <c r="BG5" i="5"/>
  <c r="BD5" i="5"/>
  <c r="BA5" i="5"/>
  <c r="AX5" i="5"/>
  <c r="AU5" i="5"/>
  <c r="AR5" i="5"/>
  <c r="AO5" i="5"/>
  <c r="AL5" i="5"/>
  <c r="AI5" i="5"/>
  <c r="AF5" i="5"/>
  <c r="AC5" i="5"/>
  <c r="Z5" i="5"/>
  <c r="W5" i="5"/>
  <c r="T5" i="5"/>
  <c r="Q5" i="5"/>
  <c r="N5" i="5"/>
  <c r="K5" i="5"/>
  <c r="H5" i="5"/>
  <c r="E5" i="5"/>
  <c r="D22" i="11" l="1"/>
  <c r="E21" i="11"/>
  <c r="Q104" i="11"/>
  <c r="AI54" i="11"/>
  <c r="AO54" i="11"/>
  <c r="K79" i="11"/>
  <c r="AI49" i="11"/>
  <c r="N69" i="11"/>
  <c r="AF79" i="11"/>
  <c r="AR49" i="11"/>
  <c r="W79" i="11"/>
  <c r="T89" i="11"/>
  <c r="BD9" i="11"/>
  <c r="K49" i="11"/>
  <c r="BM14" i="11"/>
  <c r="T14" i="11"/>
  <c r="N99" i="11"/>
  <c r="Q24" i="11"/>
  <c r="K69" i="11"/>
  <c r="K39" i="11"/>
  <c r="H24" i="11"/>
  <c r="H99" i="11"/>
  <c r="W54" i="11"/>
  <c r="E36" i="11"/>
  <c r="H34" i="11"/>
  <c r="W74" i="11"/>
  <c r="E18" i="11"/>
  <c r="AF44" i="11"/>
  <c r="BM9" i="11"/>
  <c r="T49" i="11"/>
  <c r="T69" i="11"/>
  <c r="E40" i="11"/>
  <c r="AL39" i="11"/>
  <c r="T9" i="11"/>
  <c r="AF34" i="11"/>
  <c r="AX29" i="11"/>
  <c r="E28" i="11"/>
  <c r="W64" i="11"/>
  <c r="H79" i="11"/>
  <c r="K54" i="11"/>
  <c r="BG34" i="11"/>
  <c r="K9" i="11"/>
  <c r="Q99" i="11"/>
  <c r="AI34" i="11"/>
  <c r="AC29" i="11"/>
  <c r="T84" i="11"/>
  <c r="W69" i="11"/>
  <c r="N34" i="11"/>
  <c r="AU49" i="11"/>
  <c r="AR34" i="11"/>
  <c r="W94" i="11"/>
  <c r="AL9" i="11"/>
  <c r="E32" i="11"/>
  <c r="AO59" i="11"/>
  <c r="N74" i="11"/>
  <c r="BJ24" i="11"/>
  <c r="BG24" i="11"/>
  <c r="K114" i="11"/>
  <c r="AC49" i="11"/>
  <c r="BA39" i="11"/>
  <c r="T99" i="11"/>
  <c r="AX34" i="11"/>
  <c r="H114" i="11"/>
  <c r="AF74" i="11"/>
  <c r="W59" i="11"/>
  <c r="T29" i="11"/>
  <c r="K99" i="11"/>
  <c r="AU29" i="11"/>
  <c r="AC9" i="11"/>
  <c r="H39" i="11"/>
  <c r="AL14" i="11"/>
  <c r="AR24" i="11"/>
  <c r="N94" i="11"/>
  <c r="K74" i="11"/>
  <c r="BD29" i="11"/>
  <c r="K29" i="11"/>
  <c r="W24" i="11"/>
  <c r="N29" i="11"/>
  <c r="BA34" i="11"/>
  <c r="BV9" i="11"/>
  <c r="W34" i="11"/>
  <c r="AC59" i="11"/>
  <c r="BA24" i="11"/>
  <c r="N64" i="11"/>
  <c r="BD39" i="11"/>
  <c r="AL69" i="11"/>
  <c r="AC14" i="11"/>
  <c r="AL29" i="11"/>
  <c r="AU9" i="11"/>
  <c r="AI24" i="11"/>
  <c r="AF59" i="11"/>
  <c r="AC69" i="11"/>
  <c r="W29" i="11"/>
  <c r="AU39" i="11"/>
  <c r="AC39" i="11"/>
  <c r="N54" i="11"/>
  <c r="N59" i="11"/>
  <c r="AL49" i="11"/>
  <c r="T39" i="11"/>
  <c r="Q34" i="11"/>
  <c r="AR39" i="11"/>
  <c r="U14" i="2"/>
  <c r="V14" i="2" s="1"/>
  <c r="T14" i="2"/>
  <c r="AF9" i="2"/>
  <c r="AD9" i="2"/>
  <c r="AF8" i="2"/>
  <c r="AD8" i="2"/>
  <c r="AF7" i="2"/>
  <c r="AD7" i="2"/>
  <c r="AF6" i="2"/>
  <c r="AD6" i="2"/>
  <c r="AF5" i="2"/>
  <c r="AD5" i="2"/>
  <c r="AA9" i="2"/>
  <c r="Y9" i="2"/>
  <c r="AA8" i="2"/>
  <c r="Y8" i="2"/>
  <c r="AA7" i="2"/>
  <c r="Y7" i="2"/>
  <c r="AA6" i="2"/>
  <c r="Y6" i="2"/>
  <c r="AA5" i="2"/>
  <c r="Y5" i="2"/>
  <c r="V9" i="2"/>
  <c r="T9" i="2"/>
  <c r="V8" i="2"/>
  <c r="T8" i="2"/>
  <c r="V7" i="2"/>
  <c r="T7" i="2"/>
  <c r="V6" i="2"/>
  <c r="T6" i="2"/>
  <c r="V5" i="2"/>
  <c r="T5" i="2"/>
  <c r="Q9" i="2"/>
  <c r="O9" i="2"/>
  <c r="Q8" i="2"/>
  <c r="O8" i="2"/>
  <c r="Q7" i="2"/>
  <c r="O7" i="2"/>
  <c r="Q6" i="2"/>
  <c r="O6" i="2"/>
  <c r="Q5" i="2"/>
  <c r="O5" i="2"/>
  <c r="J27" i="2"/>
  <c r="J20" i="2"/>
  <c r="J26" i="2"/>
  <c r="J24" i="2"/>
  <c r="K13" i="2"/>
  <c r="L13" i="2" s="1"/>
  <c r="J13" i="2"/>
  <c r="J5" i="2"/>
  <c r="J15" i="2"/>
  <c r="K20" i="2"/>
  <c r="L20" i="2" s="1"/>
  <c r="J23" i="2"/>
  <c r="K24" i="2"/>
  <c r="L24" i="2" s="1"/>
  <c r="J14" i="2"/>
  <c r="J6" i="2"/>
  <c r="K15" i="2"/>
  <c r="L15" i="2" s="1"/>
  <c r="K23" i="2"/>
  <c r="L23" i="2" s="1"/>
  <c r="K30" i="2"/>
  <c r="L30" i="2" s="1"/>
  <c r="J30" i="2"/>
  <c r="J28" i="2"/>
  <c r="J8" i="2"/>
  <c r="K6" i="2"/>
  <c r="L6" i="2" s="1"/>
  <c r="K26" i="2"/>
  <c r="L26" i="2" s="1"/>
  <c r="J12" i="2"/>
  <c r="J29" i="2"/>
  <c r="J21" i="2"/>
  <c r="K8" i="2"/>
  <c r="L8" i="2" s="1"/>
  <c r="K12" i="2"/>
  <c r="L12" i="2" s="1"/>
  <c r="J11" i="2"/>
  <c r="J22" i="2"/>
  <c r="K28" i="2"/>
  <c r="L28" i="2" s="1"/>
  <c r="J7" i="2"/>
  <c r="K5" i="2"/>
  <c r="L5" i="2" s="1"/>
  <c r="J10" i="2"/>
  <c r="K11" i="2"/>
  <c r="L11" i="2" s="1"/>
  <c r="K22" i="2"/>
  <c r="L22" i="2" s="1"/>
  <c r="K19" i="2"/>
  <c r="L19" i="2" s="1"/>
  <c r="J19" i="2"/>
  <c r="K7" i="2"/>
  <c r="L7" i="2" s="1"/>
  <c r="K10" i="2"/>
  <c r="L10" i="2" s="1"/>
  <c r="J16" i="2"/>
  <c r="K16" i="2"/>
  <c r="L16" i="2" s="1"/>
  <c r="K9" i="2"/>
  <c r="L9" i="2" s="1"/>
  <c r="J9" i="2"/>
  <c r="J25" i="2"/>
  <c r="K21" i="2"/>
  <c r="L21" i="2" s="1"/>
  <c r="K17" i="2"/>
  <c r="L17" i="2" s="1"/>
  <c r="J17" i="2"/>
  <c r="K14" i="2"/>
  <c r="L14" i="2" s="1"/>
  <c r="K25" i="2"/>
  <c r="L25" i="2" s="1"/>
  <c r="K18" i="2"/>
  <c r="L18" i="2" s="1"/>
  <c r="J18" i="2"/>
  <c r="K29" i="2"/>
  <c r="L29" i="2" s="1"/>
  <c r="K27" i="2"/>
  <c r="L27" i="2" s="1"/>
  <c r="E5" i="2"/>
  <c r="F5" i="2"/>
  <c r="G5" i="2" s="1"/>
  <c r="D6" i="2"/>
  <c r="E6" i="2" s="1"/>
  <c r="F6" i="2"/>
  <c r="G6" i="2" s="1"/>
  <c r="D10" i="2"/>
  <c r="F10" i="2" s="1"/>
  <c r="G10" i="2" s="1"/>
  <c r="D20" i="2"/>
  <c r="E20" i="2" s="1"/>
  <c r="D23" i="11" l="1"/>
  <c r="E22" i="11"/>
  <c r="E37" i="11"/>
  <c r="E29" i="11"/>
  <c r="E41" i="11"/>
  <c r="E19" i="11"/>
  <c r="E45" i="11"/>
  <c r="E33" i="11"/>
  <c r="D25" i="2"/>
  <c r="D21" i="2"/>
  <c r="F20" i="2"/>
  <c r="G20" i="2" s="1"/>
  <c r="D15" i="2"/>
  <c r="D11" i="2"/>
  <c r="D7" i="2"/>
  <c r="E10" i="2"/>
  <c r="D24" i="11" l="1"/>
  <c r="E24" i="11" s="1"/>
  <c r="E23" i="11"/>
  <c r="E50" i="11"/>
  <c r="E34" i="11"/>
  <c r="E42" i="11"/>
  <c r="E38" i="11"/>
  <c r="E46" i="11"/>
  <c r="J31" i="2"/>
  <c r="K31" i="2"/>
  <c r="L31" i="2" s="1"/>
  <c r="J35" i="2"/>
  <c r="K35" i="2"/>
  <c r="L35" i="2" s="1"/>
  <c r="F7" i="2"/>
  <c r="G7" i="2" s="1"/>
  <c r="D8" i="2"/>
  <c r="E7" i="2"/>
  <c r="F15" i="2"/>
  <c r="G15" i="2" s="1"/>
  <c r="D16" i="2"/>
  <c r="E15" i="2"/>
  <c r="D12" i="2"/>
  <c r="E11" i="2"/>
  <c r="F11" i="2"/>
  <c r="G11" i="2" s="1"/>
  <c r="D22" i="2"/>
  <c r="F21" i="2"/>
  <c r="G21" i="2" s="1"/>
  <c r="E21" i="2"/>
  <c r="D26" i="2"/>
  <c r="D30" i="2"/>
  <c r="F25" i="2"/>
  <c r="G25" i="2" s="1"/>
  <c r="E25" i="2"/>
  <c r="E43" i="11" l="1"/>
  <c r="E39" i="11"/>
  <c r="E55" i="11"/>
  <c r="E51" i="11"/>
  <c r="E47" i="11"/>
  <c r="K40" i="2"/>
  <c r="L40" i="2" s="1"/>
  <c r="J40" i="2"/>
  <c r="J36" i="2"/>
  <c r="K36" i="2"/>
  <c r="L36" i="2" s="1"/>
  <c r="K32" i="2"/>
  <c r="L32" i="2" s="1"/>
  <c r="J32" i="2"/>
  <c r="F12" i="2"/>
  <c r="G12" i="2" s="1"/>
  <c r="E12" i="2"/>
  <c r="D13" i="2"/>
  <c r="F16" i="2"/>
  <c r="G16" i="2" s="1"/>
  <c r="E16" i="2"/>
  <c r="D17" i="2"/>
  <c r="E8" i="2"/>
  <c r="F8" i="2"/>
  <c r="G8" i="2" s="1"/>
  <c r="D9" i="2"/>
  <c r="F22" i="2"/>
  <c r="G22" i="2" s="1"/>
  <c r="E22" i="2"/>
  <c r="D23" i="2"/>
  <c r="D35" i="2"/>
  <c r="D31" i="2"/>
  <c r="F30" i="2"/>
  <c r="G30" i="2" s="1"/>
  <c r="E30" i="2"/>
  <c r="F26" i="2"/>
  <c r="G26" i="2" s="1"/>
  <c r="D27" i="2"/>
  <c r="E26" i="2"/>
  <c r="E52" i="11" l="1"/>
  <c r="E56" i="11"/>
  <c r="E60" i="11"/>
  <c r="E48" i="11"/>
  <c r="E44" i="11"/>
  <c r="J41" i="2"/>
  <c r="K41" i="2"/>
  <c r="L41" i="2" s="1"/>
  <c r="K33" i="2"/>
  <c r="L33" i="2" s="1"/>
  <c r="J33" i="2"/>
  <c r="J37" i="2"/>
  <c r="K37" i="2"/>
  <c r="L37" i="2" s="1"/>
  <c r="K45" i="2"/>
  <c r="L45" i="2" s="1"/>
  <c r="J45" i="2"/>
  <c r="E27" i="2"/>
  <c r="D28" i="2"/>
  <c r="F27" i="2"/>
  <c r="G27" i="2" s="1"/>
  <c r="D18" i="2"/>
  <c r="E17" i="2"/>
  <c r="F17" i="2"/>
  <c r="G17" i="2" s="1"/>
  <c r="F23" i="2"/>
  <c r="G23" i="2" s="1"/>
  <c r="E23" i="2"/>
  <c r="D24" i="2"/>
  <c r="E13" i="2"/>
  <c r="D14" i="2"/>
  <c r="F13" i="2"/>
  <c r="G13" i="2" s="1"/>
  <c r="F31" i="2"/>
  <c r="G31" i="2" s="1"/>
  <c r="D32" i="2"/>
  <c r="E31" i="2"/>
  <c r="F9" i="2"/>
  <c r="G9" i="2" s="1"/>
  <c r="E9" i="2"/>
  <c r="D36" i="2"/>
  <c r="F35" i="2"/>
  <c r="G35" i="2" s="1"/>
  <c r="D40" i="2"/>
  <c r="E35" i="2"/>
  <c r="E65" i="11" l="1"/>
  <c r="E61" i="11"/>
  <c r="E49" i="11"/>
  <c r="E57" i="11"/>
  <c r="E53" i="11"/>
  <c r="J38" i="2"/>
  <c r="K38" i="2"/>
  <c r="L38" i="2" s="1"/>
  <c r="K46" i="2"/>
  <c r="L46" i="2" s="1"/>
  <c r="J46" i="2"/>
  <c r="J50" i="2"/>
  <c r="K50" i="2"/>
  <c r="L50" i="2" s="1"/>
  <c r="K34" i="2"/>
  <c r="L34" i="2" s="1"/>
  <c r="J34" i="2"/>
  <c r="J42" i="2"/>
  <c r="K42" i="2"/>
  <c r="L42" i="2" s="1"/>
  <c r="F14" i="2"/>
  <c r="G14" i="2" s="1"/>
  <c r="E14" i="2"/>
  <c r="F36" i="2"/>
  <c r="G36" i="2" s="1"/>
  <c r="D37" i="2"/>
  <c r="E36" i="2"/>
  <c r="F24" i="2"/>
  <c r="G24" i="2" s="1"/>
  <c r="E24" i="2"/>
  <c r="E18" i="2"/>
  <c r="D19" i="2"/>
  <c r="F18" i="2"/>
  <c r="G18" i="2" s="1"/>
  <c r="D33" i="2"/>
  <c r="E32" i="2"/>
  <c r="F32" i="2"/>
  <c r="G32" i="2" s="1"/>
  <c r="D29" i="2"/>
  <c r="E28" i="2"/>
  <c r="F28" i="2"/>
  <c r="G28" i="2" s="1"/>
  <c r="E40" i="2"/>
  <c r="D45" i="2"/>
  <c r="D41" i="2"/>
  <c r="F40" i="2"/>
  <c r="G40" i="2" s="1"/>
  <c r="E58" i="11" l="1"/>
  <c r="E66" i="11"/>
  <c r="E62" i="11"/>
  <c r="E70" i="11"/>
  <c r="E54" i="11"/>
  <c r="K47" i="2"/>
  <c r="L47" i="2" s="1"/>
  <c r="J47" i="2"/>
  <c r="K55" i="2"/>
  <c r="L55" i="2" s="1"/>
  <c r="J55" i="2"/>
  <c r="K51" i="2"/>
  <c r="L51" i="2" s="1"/>
  <c r="J51" i="2"/>
  <c r="J43" i="2"/>
  <c r="K43" i="2"/>
  <c r="L43" i="2" s="1"/>
  <c r="J39" i="2"/>
  <c r="K39" i="2"/>
  <c r="L39" i="2" s="1"/>
  <c r="F19" i="2"/>
  <c r="G19" i="2" s="1"/>
  <c r="E19" i="2"/>
  <c r="D34" i="2"/>
  <c r="F33" i="2"/>
  <c r="G33" i="2" s="1"/>
  <c r="E33" i="2"/>
  <c r="F41" i="2"/>
  <c r="G41" i="2" s="1"/>
  <c r="E41" i="2"/>
  <c r="D42" i="2"/>
  <c r="D50" i="2"/>
  <c r="F45" i="2"/>
  <c r="G45" i="2" s="1"/>
  <c r="E45" i="2"/>
  <c r="D46" i="2"/>
  <c r="F37" i="2"/>
  <c r="G37" i="2" s="1"/>
  <c r="E37" i="2"/>
  <c r="D38" i="2"/>
  <c r="E29" i="2"/>
  <c r="F29" i="2"/>
  <c r="G29" i="2" s="1"/>
  <c r="E67" i="11" l="1"/>
  <c r="E75" i="11"/>
  <c r="E63" i="11"/>
  <c r="E71" i="11"/>
  <c r="E59" i="11"/>
  <c r="K44" i="2"/>
  <c r="L44" i="2" s="1"/>
  <c r="J44" i="2"/>
  <c r="K52" i="2"/>
  <c r="L52" i="2" s="1"/>
  <c r="J52" i="2"/>
  <c r="J56" i="2"/>
  <c r="K56" i="2"/>
  <c r="L56" i="2" s="1"/>
  <c r="J60" i="2"/>
  <c r="K60" i="2"/>
  <c r="L60" i="2" s="1"/>
  <c r="K48" i="2"/>
  <c r="L48" i="2" s="1"/>
  <c r="J48" i="2"/>
  <c r="F46" i="2"/>
  <c r="G46" i="2" s="1"/>
  <c r="E46" i="2"/>
  <c r="D47" i="2"/>
  <c r="D55" i="2"/>
  <c r="D51" i="2"/>
  <c r="F50" i="2"/>
  <c r="G50" i="2" s="1"/>
  <c r="E50" i="2"/>
  <c r="D43" i="2"/>
  <c r="E42" i="2"/>
  <c r="F42" i="2"/>
  <c r="G42" i="2" s="1"/>
  <c r="E38" i="2"/>
  <c r="D39" i="2"/>
  <c r="F38" i="2"/>
  <c r="G38" i="2" s="1"/>
  <c r="E34" i="2"/>
  <c r="F34" i="2"/>
  <c r="G34" i="2" s="1"/>
  <c r="E80" i="11" l="1"/>
  <c r="E72" i="11"/>
  <c r="E76" i="11"/>
  <c r="E64" i="11"/>
  <c r="E68" i="11"/>
  <c r="K65" i="2"/>
  <c r="L65" i="2" s="1"/>
  <c r="J65" i="2"/>
  <c r="K57" i="2"/>
  <c r="L57" i="2" s="1"/>
  <c r="J57" i="2"/>
  <c r="J53" i="2"/>
  <c r="K53" i="2"/>
  <c r="L53" i="2" s="1"/>
  <c r="K61" i="2"/>
  <c r="L61" i="2" s="1"/>
  <c r="J61" i="2"/>
  <c r="K49" i="2"/>
  <c r="L49" i="2" s="1"/>
  <c r="J49" i="2"/>
  <c r="D44" i="2"/>
  <c r="E43" i="2"/>
  <c r="F43" i="2"/>
  <c r="G43" i="2" s="1"/>
  <c r="F39" i="2"/>
  <c r="G39" i="2" s="1"/>
  <c r="E39" i="2"/>
  <c r="E51" i="2"/>
  <c r="F51" i="2"/>
  <c r="G51" i="2" s="1"/>
  <c r="D52" i="2"/>
  <c r="F55" i="2"/>
  <c r="G55" i="2" s="1"/>
  <c r="E55" i="2"/>
  <c r="D60" i="2"/>
  <c r="D56" i="2"/>
  <c r="F47" i="2"/>
  <c r="G47" i="2" s="1"/>
  <c r="D48" i="2"/>
  <c r="E47" i="2"/>
  <c r="E69" i="11" l="1"/>
  <c r="E81" i="11"/>
  <c r="E77" i="11"/>
  <c r="E73" i="11"/>
  <c r="E85" i="11"/>
  <c r="J54" i="2"/>
  <c r="K54" i="2"/>
  <c r="L54" i="2" s="1"/>
  <c r="J66" i="2"/>
  <c r="K66" i="2"/>
  <c r="L66" i="2" s="1"/>
  <c r="K62" i="2"/>
  <c r="L62" i="2" s="1"/>
  <c r="J62" i="2"/>
  <c r="K58" i="2"/>
  <c r="L58" i="2" s="1"/>
  <c r="J58" i="2"/>
  <c r="K70" i="2"/>
  <c r="L70" i="2" s="1"/>
  <c r="J70" i="2"/>
  <c r="E56" i="2"/>
  <c r="D57" i="2"/>
  <c r="F56" i="2"/>
  <c r="G56" i="2" s="1"/>
  <c r="D61" i="2"/>
  <c r="E60" i="2"/>
  <c r="F60" i="2"/>
  <c r="G60" i="2" s="1"/>
  <c r="D65" i="2"/>
  <c r="D53" i="2"/>
  <c r="E52" i="2"/>
  <c r="F52" i="2"/>
  <c r="G52" i="2" s="1"/>
  <c r="D49" i="2"/>
  <c r="F48" i="2"/>
  <c r="G48" i="2" s="1"/>
  <c r="E48" i="2"/>
  <c r="E44" i="2"/>
  <c r="F44" i="2"/>
  <c r="G44" i="2" s="1"/>
  <c r="E90" i="11" l="1"/>
  <c r="E74" i="11"/>
  <c r="E78" i="11"/>
  <c r="E82" i="11"/>
  <c r="E86" i="11"/>
  <c r="J75" i="2"/>
  <c r="K75" i="2"/>
  <c r="L75" i="2" s="1"/>
  <c r="J59" i="2"/>
  <c r="K59" i="2"/>
  <c r="L59" i="2" s="1"/>
  <c r="K63" i="2"/>
  <c r="L63" i="2" s="1"/>
  <c r="J63" i="2"/>
  <c r="K67" i="2"/>
  <c r="L67" i="2" s="1"/>
  <c r="J67" i="2"/>
  <c r="K71" i="2"/>
  <c r="L71" i="2" s="1"/>
  <c r="J71" i="2"/>
  <c r="F49" i="2"/>
  <c r="G49" i="2" s="1"/>
  <c r="E49" i="2"/>
  <c r="E53" i="2"/>
  <c r="D54" i="2"/>
  <c r="F53" i="2"/>
  <c r="G53" i="2" s="1"/>
  <c r="E65" i="2"/>
  <c r="D66" i="2"/>
  <c r="D70" i="2"/>
  <c r="F65" i="2"/>
  <c r="G65" i="2" s="1"/>
  <c r="F61" i="2"/>
  <c r="G61" i="2" s="1"/>
  <c r="D62" i="2"/>
  <c r="E61" i="2"/>
  <c r="F57" i="2"/>
  <c r="G57" i="2" s="1"/>
  <c r="E57" i="2"/>
  <c r="D58" i="2"/>
  <c r="E83" i="11" l="1"/>
  <c r="E95" i="11"/>
  <c r="E79" i="11"/>
  <c r="E91" i="11"/>
  <c r="E87" i="11"/>
  <c r="K68" i="2"/>
  <c r="L68" i="2" s="1"/>
  <c r="J68" i="2"/>
  <c r="K64" i="2"/>
  <c r="L64" i="2" s="1"/>
  <c r="J64" i="2"/>
  <c r="J80" i="2"/>
  <c r="K80" i="2"/>
  <c r="L80" i="2" s="1"/>
  <c r="K72" i="2"/>
  <c r="L72" i="2" s="1"/>
  <c r="J72" i="2"/>
  <c r="J76" i="2"/>
  <c r="K76" i="2"/>
  <c r="L76" i="2" s="1"/>
  <c r="F62" i="2"/>
  <c r="G62" i="2" s="1"/>
  <c r="D63" i="2"/>
  <c r="E62" i="2"/>
  <c r="F70" i="2"/>
  <c r="G70" i="2" s="1"/>
  <c r="D71" i="2"/>
  <c r="E70" i="2"/>
  <c r="D75" i="2"/>
  <c r="F66" i="2"/>
  <c r="G66" i="2" s="1"/>
  <c r="D67" i="2"/>
  <c r="E66" i="2"/>
  <c r="F54" i="2"/>
  <c r="G54" i="2" s="1"/>
  <c r="E54" i="2"/>
  <c r="D59" i="2"/>
  <c r="F58" i="2"/>
  <c r="G58" i="2" s="1"/>
  <c r="E58" i="2"/>
  <c r="E88" i="11" l="1"/>
  <c r="E92" i="11"/>
  <c r="E96" i="11"/>
  <c r="E100" i="11"/>
  <c r="E84" i="11"/>
  <c r="J81" i="2"/>
  <c r="K81" i="2"/>
  <c r="L81" i="2" s="1"/>
  <c r="K73" i="2"/>
  <c r="L73" i="2" s="1"/>
  <c r="J73" i="2"/>
  <c r="K85" i="2"/>
  <c r="L85" i="2" s="1"/>
  <c r="J85" i="2"/>
  <c r="J77" i="2"/>
  <c r="K77" i="2"/>
  <c r="L77" i="2" s="1"/>
  <c r="J69" i="2"/>
  <c r="K69" i="2"/>
  <c r="L69" i="2" s="1"/>
  <c r="E67" i="2"/>
  <c r="F67" i="2"/>
  <c r="G67" i="2" s="1"/>
  <c r="D68" i="2"/>
  <c r="D76" i="2"/>
  <c r="F75" i="2"/>
  <c r="G75" i="2" s="1"/>
  <c r="E75" i="2"/>
  <c r="D80" i="2"/>
  <c r="D72" i="2"/>
  <c r="F71" i="2"/>
  <c r="G71" i="2" s="1"/>
  <c r="E71" i="2"/>
  <c r="F63" i="2"/>
  <c r="G63" i="2" s="1"/>
  <c r="D64" i="2"/>
  <c r="E63" i="2"/>
  <c r="E59" i="2"/>
  <c r="F59" i="2"/>
  <c r="G59" i="2" s="1"/>
  <c r="E101" i="11" l="1"/>
  <c r="E97" i="11"/>
  <c r="E105" i="11"/>
  <c r="E93" i="11"/>
  <c r="E89" i="11"/>
  <c r="K90" i="2"/>
  <c r="L90" i="2" s="1"/>
  <c r="J90" i="2"/>
  <c r="K74" i="2"/>
  <c r="L74" i="2" s="1"/>
  <c r="J74" i="2"/>
  <c r="K78" i="2"/>
  <c r="L78" i="2" s="1"/>
  <c r="J78" i="2"/>
  <c r="K86" i="2"/>
  <c r="L86" i="2" s="1"/>
  <c r="J86" i="2"/>
  <c r="J82" i="2"/>
  <c r="K82" i="2"/>
  <c r="L82" i="2" s="1"/>
  <c r="E64" i="2"/>
  <c r="F64" i="2"/>
  <c r="G64" i="2" s="1"/>
  <c r="F72" i="2"/>
  <c r="G72" i="2" s="1"/>
  <c r="E72" i="2"/>
  <c r="D73" i="2"/>
  <c r="F80" i="2"/>
  <c r="G80" i="2" s="1"/>
  <c r="E80" i="2"/>
  <c r="D81" i="2"/>
  <c r="D85" i="2"/>
  <c r="E76" i="2"/>
  <c r="D77" i="2"/>
  <c r="F76" i="2"/>
  <c r="G76" i="2" s="1"/>
  <c r="D69" i="2"/>
  <c r="E68" i="2"/>
  <c r="F68" i="2"/>
  <c r="G68" i="2" s="1"/>
  <c r="E94" i="11" l="1"/>
  <c r="E98" i="11"/>
  <c r="E110" i="11"/>
  <c r="E106" i="11"/>
  <c r="E102" i="11"/>
  <c r="K87" i="2"/>
  <c r="L87" i="2" s="1"/>
  <c r="J87" i="2"/>
  <c r="K79" i="2"/>
  <c r="L79" i="2" s="1"/>
  <c r="J79" i="2"/>
  <c r="J91" i="2"/>
  <c r="K91" i="2"/>
  <c r="L91" i="2" s="1"/>
  <c r="K83" i="2"/>
  <c r="L83" i="2" s="1"/>
  <c r="J83" i="2"/>
  <c r="J95" i="2"/>
  <c r="K95" i="2"/>
  <c r="L95" i="2" s="1"/>
  <c r="E77" i="2"/>
  <c r="D78" i="2"/>
  <c r="F77" i="2"/>
  <c r="G77" i="2" s="1"/>
  <c r="D90" i="2"/>
  <c r="F85" i="2"/>
  <c r="G85" i="2" s="1"/>
  <c r="D86" i="2"/>
  <c r="E85" i="2"/>
  <c r="F81" i="2"/>
  <c r="G81" i="2" s="1"/>
  <c r="E81" i="2"/>
  <c r="D82" i="2"/>
  <c r="F73" i="2"/>
  <c r="G73" i="2" s="1"/>
  <c r="E73" i="2"/>
  <c r="D74" i="2"/>
  <c r="F69" i="2"/>
  <c r="G69" i="2" s="1"/>
  <c r="E69" i="2"/>
  <c r="E115" i="11" l="1"/>
  <c r="E107" i="11"/>
  <c r="E111" i="11"/>
  <c r="E99" i="11"/>
  <c r="E103" i="11"/>
  <c r="J100" i="2"/>
  <c r="K100" i="2"/>
  <c r="L100" i="2" s="1"/>
  <c r="J84" i="2"/>
  <c r="K84" i="2"/>
  <c r="L84" i="2" s="1"/>
  <c r="K92" i="2"/>
  <c r="L92" i="2" s="1"/>
  <c r="J92" i="2"/>
  <c r="J96" i="2"/>
  <c r="K96" i="2"/>
  <c r="L96" i="2" s="1"/>
  <c r="K88" i="2"/>
  <c r="L88" i="2" s="1"/>
  <c r="J88" i="2"/>
  <c r="E82" i="2"/>
  <c r="D83" i="2"/>
  <c r="F82" i="2"/>
  <c r="G82" i="2" s="1"/>
  <c r="E86" i="2"/>
  <c r="D87" i="2"/>
  <c r="F86" i="2"/>
  <c r="G86" i="2" s="1"/>
  <c r="D91" i="2"/>
  <c r="F90" i="2"/>
  <c r="G90" i="2" s="1"/>
  <c r="D95" i="2"/>
  <c r="E90" i="2"/>
  <c r="E78" i="2"/>
  <c r="F78" i="2"/>
  <c r="G78" i="2" s="1"/>
  <c r="D79" i="2"/>
  <c r="F74" i="2"/>
  <c r="G74" i="2" s="1"/>
  <c r="E74" i="2"/>
  <c r="E112" i="11" l="1"/>
  <c r="E108" i="11"/>
  <c r="E104" i="11"/>
  <c r="E120" i="11"/>
  <c r="E116" i="11"/>
  <c r="K101" i="2"/>
  <c r="L101" i="2" s="1"/>
  <c r="J101" i="2"/>
  <c r="K97" i="2"/>
  <c r="L97" i="2" s="1"/>
  <c r="J97" i="2"/>
  <c r="K93" i="2"/>
  <c r="L93" i="2" s="1"/>
  <c r="J93" i="2"/>
  <c r="J89" i="2"/>
  <c r="K89" i="2"/>
  <c r="L89" i="2" s="1"/>
  <c r="K105" i="2"/>
  <c r="L105" i="2" s="1"/>
  <c r="J105" i="2"/>
  <c r="D96" i="2"/>
  <c r="F95" i="2"/>
  <c r="G95" i="2" s="1"/>
  <c r="D100" i="2"/>
  <c r="E95" i="2"/>
  <c r="D92" i="2"/>
  <c r="F91" i="2"/>
  <c r="G91" i="2" s="1"/>
  <c r="E91" i="2"/>
  <c r="F87" i="2"/>
  <c r="G87" i="2" s="1"/>
  <c r="D88" i="2"/>
  <c r="E87" i="2"/>
  <c r="E83" i="2"/>
  <c r="D84" i="2"/>
  <c r="F83" i="2"/>
  <c r="G83" i="2" s="1"/>
  <c r="E79" i="2"/>
  <c r="F79" i="2"/>
  <c r="G79" i="2" s="1"/>
  <c r="E121" i="11" l="1"/>
  <c r="E117" i="11"/>
  <c r="E109" i="11"/>
  <c r="E113" i="11"/>
  <c r="J110" i="2"/>
  <c r="K110" i="2"/>
  <c r="L110" i="2" s="1"/>
  <c r="J94" i="2"/>
  <c r="K94" i="2"/>
  <c r="L94" i="2" s="1"/>
  <c r="K98" i="2"/>
  <c r="L98" i="2" s="1"/>
  <c r="J98" i="2"/>
  <c r="J106" i="2"/>
  <c r="K106" i="2"/>
  <c r="L106" i="2" s="1"/>
  <c r="J102" i="2"/>
  <c r="K102" i="2"/>
  <c r="L102" i="2" s="1"/>
  <c r="E88" i="2"/>
  <c r="F88" i="2"/>
  <c r="G88" i="2" s="1"/>
  <c r="D89" i="2"/>
  <c r="F84" i="2"/>
  <c r="G84" i="2" s="1"/>
  <c r="E84" i="2"/>
  <c r="F92" i="2"/>
  <c r="G92" i="2" s="1"/>
  <c r="D93" i="2"/>
  <c r="E92" i="2"/>
  <c r="E100" i="2"/>
  <c r="F100" i="2"/>
  <c r="G100" i="2" s="1"/>
  <c r="D105" i="2"/>
  <c r="D101" i="2"/>
  <c r="F96" i="2"/>
  <c r="G96" i="2" s="1"/>
  <c r="E96" i="2"/>
  <c r="D97" i="2"/>
  <c r="E114" i="11" l="1"/>
  <c r="E118" i="11"/>
  <c r="E122" i="11"/>
  <c r="J107" i="2"/>
  <c r="K107" i="2"/>
  <c r="L107" i="2" s="1"/>
  <c r="K99" i="2"/>
  <c r="L99" i="2" s="1"/>
  <c r="J99" i="2"/>
  <c r="J115" i="2"/>
  <c r="K115" i="2"/>
  <c r="L115" i="2" s="1"/>
  <c r="J103" i="2"/>
  <c r="K103" i="2"/>
  <c r="L103" i="2" s="1"/>
  <c r="J111" i="2"/>
  <c r="K111" i="2"/>
  <c r="L111" i="2" s="1"/>
  <c r="F105" i="2"/>
  <c r="G105" i="2" s="1"/>
  <c r="D106" i="2"/>
  <c r="E105" i="2"/>
  <c r="D110" i="2"/>
  <c r="F101" i="2"/>
  <c r="G101" i="2" s="1"/>
  <c r="E101" i="2"/>
  <c r="D102" i="2"/>
  <c r="F93" i="2"/>
  <c r="G93" i="2" s="1"/>
  <c r="E93" i="2"/>
  <c r="D94" i="2"/>
  <c r="F97" i="2"/>
  <c r="G97" i="2" s="1"/>
  <c r="D98" i="2"/>
  <c r="E97" i="2"/>
  <c r="F89" i="2"/>
  <c r="G89" i="2" s="1"/>
  <c r="E89" i="2"/>
  <c r="E123" i="11" l="1"/>
  <c r="E119" i="11"/>
  <c r="K116" i="2"/>
  <c r="L116" i="2" s="1"/>
  <c r="J116" i="2"/>
  <c r="K104" i="2"/>
  <c r="L104" i="2" s="1"/>
  <c r="J104" i="2"/>
  <c r="J112" i="2"/>
  <c r="K112" i="2"/>
  <c r="L112" i="2" s="1"/>
  <c r="K108" i="2"/>
  <c r="L108" i="2" s="1"/>
  <c r="J108" i="2"/>
  <c r="D99" i="2"/>
  <c r="F98" i="2"/>
  <c r="G98" i="2" s="1"/>
  <c r="E98" i="2"/>
  <c r="F94" i="2"/>
  <c r="G94" i="2" s="1"/>
  <c r="E94" i="2"/>
  <c r="E102" i="2"/>
  <c r="F102" i="2"/>
  <c r="G102" i="2" s="1"/>
  <c r="D103" i="2"/>
  <c r="D111" i="2"/>
  <c r="D115" i="2"/>
  <c r="F110" i="2"/>
  <c r="G110" i="2" s="1"/>
  <c r="E110" i="2"/>
  <c r="F106" i="2"/>
  <c r="G106" i="2" s="1"/>
  <c r="D107" i="2"/>
  <c r="E106" i="2"/>
  <c r="E124" i="11" l="1"/>
  <c r="J109" i="2"/>
  <c r="K109" i="2"/>
  <c r="L109" i="2" s="1"/>
  <c r="J113" i="2"/>
  <c r="K113" i="2"/>
  <c r="L113" i="2" s="1"/>
  <c r="J117" i="2"/>
  <c r="K117" i="2"/>
  <c r="L117" i="2" s="1"/>
  <c r="F115" i="2"/>
  <c r="G115" i="2" s="1"/>
  <c r="D116" i="2"/>
  <c r="D120" i="2"/>
  <c r="E115" i="2"/>
  <c r="E111" i="2"/>
  <c r="D112" i="2"/>
  <c r="F111" i="2"/>
  <c r="G111" i="2" s="1"/>
  <c r="E103" i="2"/>
  <c r="D104" i="2"/>
  <c r="F103" i="2"/>
  <c r="G103" i="2" s="1"/>
  <c r="E107" i="2"/>
  <c r="F107" i="2"/>
  <c r="G107" i="2" s="1"/>
  <c r="D108" i="2"/>
  <c r="F99" i="2"/>
  <c r="G99" i="2" s="1"/>
  <c r="E99" i="2"/>
  <c r="J118" i="2" l="1"/>
  <c r="K118" i="2"/>
  <c r="L118" i="2" s="1"/>
  <c r="K114" i="2"/>
  <c r="L114" i="2" s="1"/>
  <c r="J114" i="2"/>
  <c r="F104" i="2"/>
  <c r="G104" i="2" s="1"/>
  <c r="E104" i="2"/>
  <c r="F112" i="2"/>
  <c r="G112" i="2" s="1"/>
  <c r="D113" i="2"/>
  <c r="E112" i="2"/>
  <c r="E120" i="2"/>
  <c r="D121" i="2"/>
  <c r="F120" i="2"/>
  <c r="G120" i="2" s="1"/>
  <c r="E116" i="2"/>
  <c r="D117" i="2"/>
  <c r="F116" i="2"/>
  <c r="G116" i="2" s="1"/>
  <c r="D109" i="2"/>
  <c r="F108" i="2"/>
  <c r="G108" i="2" s="1"/>
  <c r="E108" i="2"/>
  <c r="K119" i="2" l="1"/>
  <c r="L119" i="2" s="1"/>
  <c r="J119" i="2"/>
  <c r="E109" i="2"/>
  <c r="F109" i="2"/>
  <c r="G109" i="2" s="1"/>
  <c r="E117" i="2"/>
  <c r="D118" i="2"/>
  <c r="F117" i="2"/>
  <c r="G117" i="2" s="1"/>
  <c r="D122" i="2"/>
  <c r="F121" i="2"/>
  <c r="G121" i="2" s="1"/>
  <c r="E121" i="2"/>
  <c r="E113" i="2"/>
  <c r="F113" i="2"/>
  <c r="G113" i="2" s="1"/>
  <c r="D114" i="2"/>
  <c r="E114" i="2" l="1"/>
  <c r="F114" i="2"/>
  <c r="G114" i="2" s="1"/>
  <c r="F122" i="2"/>
  <c r="G122" i="2" s="1"/>
  <c r="E122" i="2"/>
  <c r="D123" i="2"/>
  <c r="D119" i="2"/>
  <c r="F118" i="2"/>
  <c r="G118" i="2" s="1"/>
  <c r="E118" i="2"/>
  <c r="F119" i="2" l="1"/>
  <c r="G119" i="2" s="1"/>
  <c r="E119" i="2"/>
  <c r="E123" i="2"/>
  <c r="F123" i="2"/>
  <c r="G123" i="2" s="1"/>
  <c r="D124" i="2"/>
  <c r="F124" i="2" l="1"/>
  <c r="G124" i="2" s="1"/>
  <c r="E124" i="2"/>
</calcChain>
</file>

<file path=xl/sharedStrings.xml><?xml version="1.0" encoding="utf-8"?>
<sst xmlns="http://schemas.openxmlformats.org/spreadsheetml/2006/main" count="5755" uniqueCount="165">
  <si>
    <t>Iron IV</t>
  </si>
  <si>
    <t>0-20</t>
  </si>
  <si>
    <t>Iron III</t>
  </si>
  <si>
    <t>21-40</t>
  </si>
  <si>
    <t>41-60</t>
  </si>
  <si>
    <t>61-80</t>
  </si>
  <si>
    <t>81-100</t>
  </si>
  <si>
    <t>Iron II</t>
  </si>
  <si>
    <t>Iron I</t>
  </si>
  <si>
    <t>Decrease Price By</t>
  </si>
  <si>
    <t>Our Price</t>
  </si>
  <si>
    <t>Our Regular Price</t>
  </si>
  <si>
    <t>Our Premium Price</t>
  </si>
  <si>
    <t>Bronze IV</t>
  </si>
  <si>
    <t>Bronze III</t>
  </si>
  <si>
    <t>Bronze II</t>
  </si>
  <si>
    <t>Bronze I</t>
  </si>
  <si>
    <t>Silver IV</t>
  </si>
  <si>
    <t>Silver III</t>
  </si>
  <si>
    <t>Silver II</t>
  </si>
  <si>
    <t>Silver I</t>
  </si>
  <si>
    <t>Gold IV</t>
  </si>
  <si>
    <t>Gold III</t>
  </si>
  <si>
    <t>Gold II</t>
  </si>
  <si>
    <t>Gold I</t>
  </si>
  <si>
    <t>Platinum IV</t>
  </si>
  <si>
    <t>Platinum III</t>
  </si>
  <si>
    <t>Platinum II</t>
  </si>
  <si>
    <t>Platinum I</t>
  </si>
  <si>
    <t>Diamond IV</t>
  </si>
  <si>
    <t>Diamond III</t>
  </si>
  <si>
    <t>Diamond II</t>
  </si>
  <si>
    <t>Diamond I</t>
  </si>
  <si>
    <t>Master</t>
  </si>
  <si>
    <t>https://www.gameboost.eu/win-boost/</t>
  </si>
  <si>
    <t>Number of Games</t>
  </si>
  <si>
    <t>Iron IV (Solo)</t>
  </si>
  <si>
    <t>Iron III (Solo)</t>
  </si>
  <si>
    <t>Master(Solo)</t>
  </si>
  <si>
    <t>Grandmaster(Solo)</t>
  </si>
  <si>
    <t>Challenger(Solo)</t>
  </si>
  <si>
    <t>https://www.gameboost.eu/placement-matches/</t>
  </si>
  <si>
    <t>Last Season Standing</t>
  </si>
  <si>
    <t>Unranked (Solo)</t>
  </si>
  <si>
    <t>Gameboost Regular Price</t>
  </si>
  <si>
    <t>Iron (Solo)</t>
  </si>
  <si>
    <t>Bronze (Solo)</t>
  </si>
  <si>
    <t>Silver (Solo)</t>
  </si>
  <si>
    <t>Gold (Solo)</t>
  </si>
  <si>
    <t>Platinum (Solo)</t>
  </si>
  <si>
    <t>Diamond (Solo)</t>
  </si>
  <si>
    <t>Iron II (Solo)</t>
  </si>
  <si>
    <t>Iron I (Solo)</t>
  </si>
  <si>
    <t>Bronze IV (Solo)</t>
  </si>
  <si>
    <t>Bronze III (Solo)</t>
  </si>
  <si>
    <t>Bronze I (Solo)</t>
  </si>
  <si>
    <t>Bronze II (Solo)</t>
  </si>
  <si>
    <t>Silver IV (Solo)</t>
  </si>
  <si>
    <t>Silver III (Solo)</t>
  </si>
  <si>
    <t>Silver II (Solo)</t>
  </si>
  <si>
    <t>Silver I (Solo)</t>
  </si>
  <si>
    <t>Gold IV (Solo)</t>
  </si>
  <si>
    <t>Gold III (Solo)</t>
  </si>
  <si>
    <t>Gold II (Solo)</t>
  </si>
  <si>
    <t>Gold I (Solo)</t>
  </si>
  <si>
    <t>Platinum IV (Solo)</t>
  </si>
  <si>
    <t>Platinum III (Solo)</t>
  </si>
  <si>
    <t>Platinum II (Solo)</t>
  </si>
  <si>
    <t>Platinum I (Solo)</t>
  </si>
  <si>
    <t>Diamond IV (Solo)</t>
  </si>
  <si>
    <t>Diamond III (Solo)</t>
  </si>
  <si>
    <t>Diamond II (Solo)</t>
  </si>
  <si>
    <t>Diamond I (Solo)</t>
  </si>
  <si>
    <t>Unranked</t>
  </si>
  <si>
    <t>Bronze</t>
  </si>
  <si>
    <t>Silver</t>
  </si>
  <si>
    <t>Gold</t>
  </si>
  <si>
    <t>Platinum</t>
  </si>
  <si>
    <t>Grandmaster</t>
  </si>
  <si>
    <t>Challenger</t>
  </si>
  <si>
    <t>https://www.boostroyal.co.uk/tft-ranked-boost     (placement matches)</t>
  </si>
  <si>
    <t>Gameboost Price</t>
  </si>
  <si>
    <t>Required Division</t>
  </si>
  <si>
    <t>Current LP</t>
  </si>
  <si>
    <t>Current Division</t>
  </si>
  <si>
    <t>Gameboost Premium Price</t>
  </si>
  <si>
    <t>Iron IV (Duo) (Regular)</t>
  </si>
  <si>
    <t>Iron III (Duo) (Regular)</t>
  </si>
  <si>
    <t>Iron III (Duo) (Premium)</t>
  </si>
  <si>
    <t>Iron IV (Duo) (Premium)</t>
  </si>
  <si>
    <t>Iron II (Duo) (Regular)</t>
  </si>
  <si>
    <t>Iron II (Duo) (Premium)</t>
  </si>
  <si>
    <t>Iron I (Duo) (Regular)</t>
  </si>
  <si>
    <t>Iron I (Duo) (Premium)</t>
  </si>
  <si>
    <t>Bronze IV (Duo) (Regular)</t>
  </si>
  <si>
    <t>Bronze IV (Duo) (Premium)</t>
  </si>
  <si>
    <t>Bronze III (Duo) (Regular)</t>
  </si>
  <si>
    <t>Bronze III (Duo) (Premium)</t>
  </si>
  <si>
    <t>Bronze II (Duo) (Regular)</t>
  </si>
  <si>
    <t>Bronze II (Duo) (Premium)</t>
  </si>
  <si>
    <t>Bronze I (Duo) (Regular)</t>
  </si>
  <si>
    <t>Bronze I (Duo) (Premium)</t>
  </si>
  <si>
    <t>Silver IV (Duo) (Regular)</t>
  </si>
  <si>
    <t>Silver IV (Duo) (Premium)</t>
  </si>
  <si>
    <t>Silver III (Duo) (Regular)</t>
  </si>
  <si>
    <t>Silver III (Duo) (Premium)</t>
  </si>
  <si>
    <t>Silver II (Duo) (Regular)</t>
  </si>
  <si>
    <t>Silver II (Duo) (Premium)</t>
  </si>
  <si>
    <t>Silver I (Duo) (Regular)</t>
  </si>
  <si>
    <t>Silver I (Duo) (Premium)</t>
  </si>
  <si>
    <t>Gold IV (Duo) (Regular)</t>
  </si>
  <si>
    <t>Gold IV (Duo) (Premium)</t>
  </si>
  <si>
    <t>Gold III (Duo) (Regular)</t>
  </si>
  <si>
    <t>Gold III (Duo) (Premium)</t>
  </si>
  <si>
    <t>Gold II (Duo) (Regular)</t>
  </si>
  <si>
    <t>Gold II (Duo) (Premium)</t>
  </si>
  <si>
    <t>Gold I (Duo) (Regular)</t>
  </si>
  <si>
    <t>Gold I (Duo) (Premium)</t>
  </si>
  <si>
    <t>Platinum IV (Duo) (Regular)</t>
  </si>
  <si>
    <t>Platinum IV (Duo) (Premium)</t>
  </si>
  <si>
    <t>Platinum III (Duo) (Regular)</t>
  </si>
  <si>
    <t>Platinum III (Duo) (Premium)</t>
  </si>
  <si>
    <t>Platinum II (Duo) (Regular)</t>
  </si>
  <si>
    <t>Platinum II (Duo) (Premium)</t>
  </si>
  <si>
    <t>Platinum I (Duo) (Regular)</t>
  </si>
  <si>
    <t>Platinum I (Duo) (Premium)</t>
  </si>
  <si>
    <t>Diamond IV (Duo) (Regular)</t>
  </si>
  <si>
    <t>Diamond IV (Duo) (Premium)</t>
  </si>
  <si>
    <t>Diamond III (Duo) (Regular)</t>
  </si>
  <si>
    <t>Diamond III (Duo) (Premium)</t>
  </si>
  <si>
    <t>Diamond II (Duo) (Regular)</t>
  </si>
  <si>
    <t>Diamond II (Duo) (Premium)</t>
  </si>
  <si>
    <t>Diamond I (Duo) (Regular)</t>
  </si>
  <si>
    <t>Diamond I (Duo) (Premium)</t>
  </si>
  <si>
    <t>Master(Duo) (Regular)</t>
  </si>
  <si>
    <t>Master(Duo) (Premium)</t>
  </si>
  <si>
    <t>Grandmaster(Duo) (Regular)</t>
  </si>
  <si>
    <t>Grandmaster(Duo) (Premium)</t>
  </si>
  <si>
    <t>Challenger(Duo) (Regular)</t>
  </si>
  <si>
    <t>Challenger(Duo) (Premium)</t>
  </si>
  <si>
    <t>Unranked (Duo) (Regular)</t>
  </si>
  <si>
    <t>Unranked (Duo) (Premium)</t>
  </si>
  <si>
    <t>Iron (Duo) (Regular)</t>
  </si>
  <si>
    <t>Iron (Duo) (Premium)</t>
  </si>
  <si>
    <t>Bronze (Duo) (Regular)</t>
  </si>
  <si>
    <t>Bronze (Duo) (Premium)</t>
  </si>
  <si>
    <t>Silver (Duo) (Regular)</t>
  </si>
  <si>
    <t>Silver (Duo) (Premium)</t>
  </si>
  <si>
    <t>Gold (Duo) (Regular)</t>
  </si>
  <si>
    <t>Gold (Duo) (Premium)</t>
  </si>
  <si>
    <t>Platinum (Duo) (Regular)</t>
  </si>
  <si>
    <t>Platinum (Duo) (Premium)</t>
  </si>
  <si>
    <t>Diamond (Duo) (Regular)</t>
  </si>
  <si>
    <t>Diamond (Duo) (Premium)</t>
  </si>
  <si>
    <t>Challenger (Duo) (Premium)</t>
  </si>
  <si>
    <t>Challenger (Duo) (Regular)</t>
  </si>
  <si>
    <t>Challenger (Solo)</t>
  </si>
  <si>
    <t>Grandmaster (Duo) (Premium)</t>
  </si>
  <si>
    <t>Grandmaster (Duo) (Regular)</t>
  </si>
  <si>
    <t>Grandmaster (Solo)</t>
  </si>
  <si>
    <t>Master (Duo) (Premium)</t>
  </si>
  <si>
    <t>Master (Duo) (Regular)</t>
  </si>
  <si>
    <t>Master (Solo)</t>
  </si>
  <si>
    <t>Diamond</t>
  </si>
  <si>
    <t>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</si>
</sst>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Alignment="1"/>
    <xf numFmtId="0" fontId="1" fillId="2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horizontal="right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9" fontId="1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9" fontId="1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0" fillId="0" borderId="0" xfId="0" applyFill="1" applyAlignment="1">
      <alignment vertical="center" wrapText="1"/>
    </xf>
    <xf numFmtId="164" fontId="0" fillId="0" borderId="0" xfId="0" applyNumberFormat="1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 applyAlignment="1">
      <alignment vertical="center" wrapText="1"/>
    </xf>
    <xf numFmtId="164" fontId="0" fillId="0" borderId="0" xfId="0" applyNumberForma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164" fontId="0" fillId="3" borderId="0" xfId="0" applyNumberFormat="1" applyFill="1" applyAlignment="1">
      <alignment horizontal="right" vertical="center" wrapText="1"/>
    </xf>
    <xf numFmtId="0" fontId="0" fillId="3" borderId="0" xfId="0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1" fillId="0" borderId="4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2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164" fontId="0" fillId="3" borderId="0" xfId="0" applyNumberFormat="1" applyFill="1" applyAlignment="1">
      <alignment vertical="center" wrapText="1"/>
    </xf>
    <xf numFmtId="164" fontId="0" fillId="0" borderId="0" xfId="0" applyNumberFormat="1" applyAlignment="1"/>
    <xf numFmtId="164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  <xf numFmtId="0" fontId="0" fillId="4" borderId="0" xfId="0" applyFill="1" applyAlignment="1">
      <alignment vertical="center" wrapText="1"/>
    </xf>
    <xf numFmtId="164" fontId="0" fillId="4" borderId="0" xfId="0" applyNumberFormat="1" applyFill="1" applyAlignment="1">
      <alignment vertical="center" wrapText="1"/>
    </xf>
    <xf numFmtId="164" fontId="0" fillId="4" borderId="0" xfId="0" applyNumberFormat="1" applyFill="1" applyAlignment="1">
      <alignment horizontal="right" vertical="center" wrapText="1"/>
    </xf>
    <xf numFmtId="0" fontId="0" fillId="4" borderId="0" xfId="0" applyFill="1"/>
    <xf numFmtId="0" fontId="0" fillId="3" borderId="0" xfId="0" applyFill="1"/>
    <xf numFmtId="0" fontId="2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vertical="center" wrapText="1"/>
    </xf>
    <xf numFmtId="164" fontId="2" fillId="4" borderId="0" xfId="0" applyNumberFormat="1" applyFont="1" applyFill="1" applyAlignment="1">
      <alignment horizontal="right" vertical="center" wrapText="1"/>
    </xf>
    <xf numFmtId="0" fontId="2" fillId="4" borderId="0" xfId="0" applyFont="1" applyFill="1"/>
    <xf numFmtId="0" fontId="1" fillId="0" borderId="4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ameboost.eu/win-boos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ameboost.eu/placement-match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boostroyal.co.uk/tft-ranked-boost%20%20%20%20%20(placement%20matches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66"/>
  <sheetViews>
    <sheetView workbookViewId="0">
      <selection activeCell="F20" sqref="F20"/>
    </sheetView>
  </sheetViews>
  <sheetFormatPr defaultRowHeight="20.100000000000001" customHeight="1" x14ac:dyDescent="0.25"/>
  <cols>
    <col min="1" max="1" width="17.140625" style="2" customWidth="1"/>
    <col min="2" max="2" width="13.5703125" style="2" customWidth="1"/>
    <col min="3" max="3" width="26.7109375" style="2" bestFit="1" customWidth="1"/>
    <col min="4" max="4" width="16.7109375" style="1" bestFit="1" customWidth="1"/>
    <col min="5" max="5" width="16.7109375" style="1" customWidth="1"/>
    <col min="6" max="6" width="26" style="2" bestFit="1" customWidth="1"/>
    <col min="7" max="7" width="19.42578125" style="1" bestFit="1" customWidth="1"/>
    <col min="8" max="8" width="16.7109375" style="1" customWidth="1"/>
    <col min="9" max="9" width="30.140625" bestFit="1" customWidth="1"/>
    <col min="10" max="10" width="19.42578125" bestFit="1" customWidth="1"/>
    <col min="11" max="11" width="16.7109375" style="1" customWidth="1"/>
    <col min="12" max="12" width="30.140625" bestFit="1" customWidth="1"/>
    <col min="13" max="13" width="19.42578125" bestFit="1" customWidth="1"/>
    <col min="14" max="14" width="16.7109375" style="1" customWidth="1"/>
    <col min="15" max="15" width="30.140625" bestFit="1" customWidth="1"/>
    <col min="16" max="16" width="19.42578125" bestFit="1" customWidth="1"/>
    <col min="17" max="17" width="16.7109375" style="1" customWidth="1"/>
    <col min="18" max="18" width="30.140625" bestFit="1" customWidth="1"/>
    <col min="19" max="19" width="19.42578125" bestFit="1" customWidth="1"/>
    <col min="20" max="20" width="16.7109375" style="1" customWidth="1"/>
    <col min="21" max="21" width="30.140625" bestFit="1" customWidth="1"/>
    <col min="22" max="22" width="19.42578125" bestFit="1" customWidth="1"/>
    <col min="23" max="23" width="16.7109375" style="1" customWidth="1"/>
    <col min="24" max="24" width="30.140625" bestFit="1" customWidth="1"/>
    <col min="25" max="25" width="19.42578125" bestFit="1" customWidth="1"/>
    <col min="26" max="26" width="16.7109375" style="1" customWidth="1"/>
    <col min="27" max="27" width="30.140625" bestFit="1" customWidth="1"/>
    <col min="28" max="28" width="20.42578125" bestFit="1" customWidth="1"/>
    <col min="29" max="29" width="16.7109375" style="1" customWidth="1"/>
    <col min="30" max="30" width="30.140625" bestFit="1" customWidth="1"/>
    <col min="31" max="31" width="20.42578125" bestFit="1" customWidth="1"/>
    <col min="32" max="32" width="16.7109375" style="1" customWidth="1"/>
    <col min="33" max="33" width="30.140625" bestFit="1" customWidth="1"/>
    <col min="34" max="34" width="20.42578125" bestFit="1" customWidth="1"/>
    <col min="35" max="35" width="16.7109375" style="1" customWidth="1"/>
    <col min="36" max="36" width="30.140625" bestFit="1" customWidth="1"/>
    <col min="37" max="37" width="20.42578125" bestFit="1" customWidth="1"/>
    <col min="38" max="38" width="16.7109375" style="1" customWidth="1"/>
    <col min="39" max="39" width="30.140625" bestFit="1" customWidth="1"/>
    <col min="40" max="40" width="20.42578125" bestFit="1" customWidth="1"/>
    <col min="41" max="41" width="16.7109375" style="1" customWidth="1"/>
    <col min="42" max="42" width="30.140625" bestFit="1" customWidth="1"/>
    <col min="43" max="43" width="20.42578125" bestFit="1" customWidth="1"/>
    <col min="44" max="44" width="16.7109375" style="1" customWidth="1"/>
    <col min="45" max="45" width="33" bestFit="1" customWidth="1"/>
    <col min="46" max="46" width="20.42578125" bestFit="1" customWidth="1"/>
    <col min="47" max="47" width="16.7109375" style="1" customWidth="1"/>
    <col min="48" max="48" width="33" bestFit="1" customWidth="1"/>
    <col min="49" max="49" width="20.42578125" bestFit="1" customWidth="1"/>
    <col min="50" max="50" width="16.7109375" style="1" customWidth="1"/>
    <col min="51" max="51" width="33" bestFit="1" customWidth="1"/>
    <col min="52" max="52" width="20.42578125" bestFit="1" customWidth="1"/>
    <col min="53" max="53" width="16.7109375" style="1" customWidth="1"/>
    <col min="54" max="54" width="33" bestFit="1" customWidth="1"/>
    <col min="55" max="55" width="20.42578125" bestFit="1" customWidth="1"/>
    <col min="56" max="56" width="16.7109375" style="1" customWidth="1"/>
    <col min="57" max="57" width="33" bestFit="1" customWidth="1"/>
    <col min="58" max="58" width="20.42578125" bestFit="1" customWidth="1"/>
    <col min="59" max="59" width="16.7109375" style="1" customWidth="1"/>
    <col min="60" max="60" width="33" bestFit="1" customWidth="1"/>
    <col min="61" max="61" width="20.42578125" bestFit="1" customWidth="1"/>
    <col min="62" max="62" width="16.7109375" style="1" customWidth="1"/>
    <col min="63" max="63" width="33" bestFit="1" customWidth="1"/>
    <col min="64" max="64" width="20.42578125" bestFit="1" customWidth="1"/>
    <col min="65" max="65" width="16.7109375" style="1" customWidth="1"/>
    <col min="66" max="66" width="33" bestFit="1" customWidth="1"/>
    <col min="67" max="67" width="20.42578125" bestFit="1" customWidth="1"/>
    <col min="68" max="68" width="16.7109375" style="1" customWidth="1"/>
    <col min="69" max="69" width="33" bestFit="1" customWidth="1"/>
    <col min="70" max="70" width="20.42578125" bestFit="1" customWidth="1"/>
    <col min="71" max="71" width="16.7109375" style="1" customWidth="1"/>
    <col min="72" max="72" width="33" bestFit="1" customWidth="1"/>
    <col min="73" max="73" width="21.5703125" bestFit="1" customWidth="1"/>
    <col min="74" max="74" width="16.7109375" style="1" customWidth="1"/>
  </cols>
  <sheetData>
    <row r="1" spans="1:74" ht="20.100000000000001" customHeight="1" thickBot="1" x14ac:dyDescent="0.3"/>
    <row r="2" spans="1:74" s="10" customFormat="1" ht="20.100000000000001" customHeight="1" thickBot="1" x14ac:dyDescent="0.3">
      <c r="A2" s="50" t="s">
        <v>9</v>
      </c>
      <c r="B2" s="51"/>
      <c r="C2" s="52"/>
      <c r="D2" s="9">
        <v>0.02</v>
      </c>
    </row>
    <row r="3" spans="1:74" s="8" customFormat="1" ht="20.100000000000001" customHeight="1" x14ac:dyDescent="0.25">
      <c r="A3" s="6"/>
      <c r="B3" s="6"/>
      <c r="C3" s="6"/>
      <c r="D3" s="7"/>
    </row>
    <row r="4" spans="1:74" s="5" customFormat="1" ht="20.100000000000001" customHeight="1" x14ac:dyDescent="0.25">
      <c r="A4" s="3" t="s">
        <v>84</v>
      </c>
      <c r="B4" s="3" t="s">
        <v>83</v>
      </c>
      <c r="C4" s="3" t="s">
        <v>82</v>
      </c>
      <c r="D4" s="4" t="s">
        <v>81</v>
      </c>
      <c r="E4" s="4" t="s">
        <v>10</v>
      </c>
      <c r="F4" s="3" t="s">
        <v>82</v>
      </c>
      <c r="G4" s="4" t="s">
        <v>81</v>
      </c>
      <c r="H4" s="4" t="s">
        <v>10</v>
      </c>
      <c r="I4" s="3" t="s">
        <v>82</v>
      </c>
      <c r="J4" s="4" t="s">
        <v>81</v>
      </c>
      <c r="K4" s="4" t="s">
        <v>10</v>
      </c>
      <c r="L4" s="3" t="s">
        <v>82</v>
      </c>
      <c r="M4" s="4" t="s">
        <v>81</v>
      </c>
      <c r="N4" s="4" t="s">
        <v>10</v>
      </c>
      <c r="O4" s="3" t="s">
        <v>82</v>
      </c>
      <c r="P4" s="4" t="s">
        <v>81</v>
      </c>
      <c r="Q4" s="4" t="s">
        <v>10</v>
      </c>
      <c r="R4" s="3" t="s">
        <v>82</v>
      </c>
      <c r="S4" s="4" t="s">
        <v>81</v>
      </c>
      <c r="T4" s="4" t="s">
        <v>10</v>
      </c>
      <c r="U4" s="3" t="s">
        <v>82</v>
      </c>
      <c r="V4" s="4" t="s">
        <v>81</v>
      </c>
      <c r="W4" s="4" t="s">
        <v>10</v>
      </c>
      <c r="X4" s="3" t="s">
        <v>82</v>
      </c>
      <c r="Y4" s="4" t="s">
        <v>81</v>
      </c>
      <c r="Z4" s="4" t="s">
        <v>10</v>
      </c>
      <c r="AA4" s="3" t="s">
        <v>82</v>
      </c>
      <c r="AB4" s="4" t="s">
        <v>81</v>
      </c>
      <c r="AC4" s="4" t="s">
        <v>10</v>
      </c>
      <c r="AD4" s="3" t="s">
        <v>82</v>
      </c>
      <c r="AE4" s="4" t="s">
        <v>81</v>
      </c>
      <c r="AF4" s="4" t="s">
        <v>10</v>
      </c>
      <c r="AG4" s="3" t="s">
        <v>82</v>
      </c>
      <c r="AH4" s="4" t="s">
        <v>81</v>
      </c>
      <c r="AI4" s="4" t="s">
        <v>10</v>
      </c>
      <c r="AJ4" s="3" t="s">
        <v>82</v>
      </c>
      <c r="AK4" s="4" t="s">
        <v>81</v>
      </c>
      <c r="AL4" s="4" t="s">
        <v>10</v>
      </c>
      <c r="AM4" s="3" t="s">
        <v>82</v>
      </c>
      <c r="AN4" s="4" t="s">
        <v>81</v>
      </c>
      <c r="AO4" s="4" t="s">
        <v>10</v>
      </c>
      <c r="AP4" s="3" t="s">
        <v>82</v>
      </c>
      <c r="AQ4" s="4" t="s">
        <v>81</v>
      </c>
      <c r="AR4" s="4" t="s">
        <v>10</v>
      </c>
      <c r="AS4" s="3" t="s">
        <v>82</v>
      </c>
      <c r="AT4" s="4" t="s">
        <v>81</v>
      </c>
      <c r="AU4" s="4" t="s">
        <v>10</v>
      </c>
      <c r="AV4" s="3" t="s">
        <v>82</v>
      </c>
      <c r="AW4" s="4" t="s">
        <v>81</v>
      </c>
      <c r="AX4" s="4" t="s">
        <v>10</v>
      </c>
      <c r="AY4" s="3" t="s">
        <v>82</v>
      </c>
      <c r="AZ4" s="4" t="s">
        <v>81</v>
      </c>
      <c r="BA4" s="4" t="s">
        <v>10</v>
      </c>
      <c r="BB4" s="3" t="s">
        <v>82</v>
      </c>
      <c r="BC4" s="4" t="s">
        <v>81</v>
      </c>
      <c r="BD4" s="4" t="s">
        <v>10</v>
      </c>
      <c r="BE4" s="3" t="s">
        <v>82</v>
      </c>
      <c r="BF4" s="4" t="s">
        <v>81</v>
      </c>
      <c r="BG4" s="4" t="s">
        <v>10</v>
      </c>
      <c r="BH4" s="3" t="s">
        <v>82</v>
      </c>
      <c r="BI4" s="4" t="s">
        <v>81</v>
      </c>
      <c r="BJ4" s="4" t="s">
        <v>10</v>
      </c>
      <c r="BK4" s="3" t="s">
        <v>82</v>
      </c>
      <c r="BL4" s="4" t="s">
        <v>81</v>
      </c>
      <c r="BM4" s="4" t="s">
        <v>10</v>
      </c>
      <c r="BN4" s="3" t="s">
        <v>82</v>
      </c>
      <c r="BO4" s="4" t="s">
        <v>81</v>
      </c>
      <c r="BP4" s="4" t="s">
        <v>10</v>
      </c>
      <c r="BQ4" s="3" t="s">
        <v>82</v>
      </c>
      <c r="BR4" s="4" t="s">
        <v>81</v>
      </c>
      <c r="BS4" s="4" t="s">
        <v>10</v>
      </c>
      <c r="BT4" s="3" t="s">
        <v>82</v>
      </c>
      <c r="BU4" s="4" t="s">
        <v>81</v>
      </c>
      <c r="BV4" s="4" t="s">
        <v>10</v>
      </c>
    </row>
    <row r="5" spans="1:74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4.8</v>
      </c>
      <c r="E5" s="18">
        <f t="shared" ref="E5:E124" si="0">D5*(1-$D$2)</f>
        <v>4.7039999999999997</v>
      </c>
      <c r="F5" s="17" t="s">
        <v>7</v>
      </c>
      <c r="G5" s="18">
        <v>10.199999999999999</v>
      </c>
      <c r="H5" s="18">
        <f>G5*(1-$D$2)</f>
        <v>9.9959999999999987</v>
      </c>
      <c r="I5" s="17" t="s">
        <v>8</v>
      </c>
      <c r="J5" s="18">
        <v>16.2</v>
      </c>
      <c r="K5" s="18">
        <f t="shared" ref="K5:K68" si="1">J5*(1-$D$2)</f>
        <v>15.875999999999999</v>
      </c>
      <c r="L5" s="17" t="s">
        <v>13</v>
      </c>
      <c r="M5" s="18">
        <v>23.19</v>
      </c>
      <c r="N5" s="18">
        <f t="shared" ref="N5:N68" si="2">M5*(1-$D$2)</f>
        <v>22.726200000000002</v>
      </c>
      <c r="O5" s="17" t="s">
        <v>14</v>
      </c>
      <c r="P5" s="18">
        <v>30.69</v>
      </c>
      <c r="Q5" s="18">
        <f t="shared" ref="Q5:Q68" si="3">P5*(1-$D$2)</f>
        <v>30.0762</v>
      </c>
      <c r="R5" s="17" t="s">
        <v>15</v>
      </c>
      <c r="S5" s="18">
        <v>38.69</v>
      </c>
      <c r="T5" s="18">
        <f t="shared" ref="T5:T68" si="4">S5*(1-$D$2)</f>
        <v>37.916199999999996</v>
      </c>
      <c r="U5" s="17" t="s">
        <v>16</v>
      </c>
      <c r="V5" s="18">
        <v>47.69</v>
      </c>
      <c r="W5" s="18">
        <f t="shared" ref="W5:W68" si="5">V5*(1-$D$2)</f>
        <v>46.736199999999997</v>
      </c>
      <c r="X5" s="17" t="s">
        <v>17</v>
      </c>
      <c r="Y5" s="18">
        <v>57.19</v>
      </c>
      <c r="Z5" s="18">
        <f t="shared" ref="Z5:Z68" si="6">Y5*(1-$D$2)</f>
        <v>56.046199999999999</v>
      </c>
      <c r="AA5" s="17" t="s">
        <v>18</v>
      </c>
      <c r="AB5" s="18">
        <v>67.69</v>
      </c>
      <c r="AC5" s="18">
        <f t="shared" ref="AC5:AC68" si="7">AB5*(1-$D$2)</f>
        <v>66.336199999999991</v>
      </c>
      <c r="AD5" s="17" t="s">
        <v>19</v>
      </c>
      <c r="AE5" s="18">
        <v>78.69</v>
      </c>
      <c r="AF5" s="18">
        <f t="shared" ref="AF5:AF68" si="8">AE5*(1-$D$2)</f>
        <v>77.116199999999992</v>
      </c>
      <c r="AG5" s="17" t="s">
        <v>20</v>
      </c>
      <c r="AH5" s="18">
        <v>91.19</v>
      </c>
      <c r="AI5" s="18">
        <f t="shared" ref="AI5:AI68" si="9">AH5*(1-$D$2)</f>
        <v>89.366199999999992</v>
      </c>
      <c r="AJ5" s="17" t="s">
        <v>21</v>
      </c>
      <c r="AK5" s="18">
        <v>105.19</v>
      </c>
      <c r="AL5" s="18">
        <f t="shared" ref="AL5:AL68" si="10">AK5*(1-$D$2)</f>
        <v>103.08619999999999</v>
      </c>
      <c r="AM5" s="17" t="s">
        <v>22</v>
      </c>
      <c r="AN5" s="18">
        <v>120.79</v>
      </c>
      <c r="AO5" s="18">
        <f t="shared" ref="AO5:AO68" si="11">AN5*(1-$D$2)</f>
        <v>118.3742</v>
      </c>
      <c r="AP5" s="17" t="s">
        <v>23</v>
      </c>
      <c r="AQ5" s="18">
        <v>136.99</v>
      </c>
      <c r="AR5" s="18">
        <f t="shared" ref="AR5:AR68" si="12">AQ5*(1-$D$2)</f>
        <v>134.25020000000001</v>
      </c>
      <c r="AS5" s="17" t="s">
        <v>24</v>
      </c>
      <c r="AT5" s="18">
        <v>153.99</v>
      </c>
      <c r="AU5" s="18">
        <f t="shared" ref="AU5:AU68" si="13">AT5*(1-$D$2)</f>
        <v>150.9102</v>
      </c>
      <c r="AV5" s="17" t="s">
        <v>25</v>
      </c>
      <c r="AW5" s="18">
        <v>172.99</v>
      </c>
      <c r="AX5" s="18">
        <f t="shared" ref="AX5:AX68" si="14">AW5*(1-$D$2)</f>
        <v>169.53020000000001</v>
      </c>
      <c r="AY5" s="17" t="s">
        <v>26</v>
      </c>
      <c r="AZ5" s="18">
        <v>196.99</v>
      </c>
      <c r="BA5" s="18">
        <f t="shared" ref="BA5:BA68" si="15">AZ5*(1-$D$2)</f>
        <v>193.05020000000002</v>
      </c>
      <c r="BB5" s="17" t="s">
        <v>27</v>
      </c>
      <c r="BC5" s="18">
        <v>223.39</v>
      </c>
      <c r="BD5" s="18">
        <f t="shared" ref="BD5:BD68" si="16">BC5*(1-$D$2)</f>
        <v>218.92219999999998</v>
      </c>
      <c r="BE5" s="17" t="s">
        <v>28</v>
      </c>
      <c r="BF5" s="18">
        <v>252.19</v>
      </c>
      <c r="BG5" s="18">
        <f t="shared" ref="BG5:BG68" si="17">BF5*(1-$D$2)</f>
        <v>247.14619999999999</v>
      </c>
      <c r="BH5" s="17" t="s">
        <v>29</v>
      </c>
      <c r="BI5" s="18">
        <v>287.19</v>
      </c>
      <c r="BJ5" s="18">
        <f t="shared" ref="BJ5:BJ68" si="18">BI5*(1-$D$2)</f>
        <v>281.44619999999998</v>
      </c>
      <c r="BK5" s="17" t="s">
        <v>30</v>
      </c>
      <c r="BL5" s="18">
        <v>357.19</v>
      </c>
      <c r="BM5" s="18">
        <f t="shared" ref="BM5:BM68" si="19">BL5*(1-$D$2)</f>
        <v>350.0462</v>
      </c>
      <c r="BN5" s="17" t="s">
        <v>31</v>
      </c>
      <c r="BO5" s="18">
        <v>437.19</v>
      </c>
      <c r="BP5" s="18">
        <f t="shared" ref="BP5:BP68" si="20">BO5*(1-$D$2)</f>
        <v>428.44619999999998</v>
      </c>
      <c r="BQ5" s="17" t="s">
        <v>32</v>
      </c>
      <c r="BR5" s="18">
        <v>557.19000000000005</v>
      </c>
      <c r="BS5" s="18">
        <f t="shared" ref="BS5:BS68" si="21">BR5*(1-$D$2)</f>
        <v>546.0462</v>
      </c>
      <c r="BT5" s="17" t="s">
        <v>33</v>
      </c>
      <c r="BU5" s="18">
        <v>727.19</v>
      </c>
      <c r="BV5" s="18">
        <f t="shared" ref="BV5:BV68" si="22">BU5*(1-$D$2)</f>
        <v>712.64620000000002</v>
      </c>
    </row>
    <row r="6" spans="1:74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18">
        <v>3.84</v>
      </c>
      <c r="E6" s="18">
        <f t="shared" si="0"/>
        <v>3.7631999999999999</v>
      </c>
      <c r="F6" s="17" t="s">
        <v>7</v>
      </c>
      <c r="G6" s="18">
        <v>9.24</v>
      </c>
      <c r="H6" s="18">
        <f>G6*(1-$D$2)</f>
        <v>9.0551999999999992</v>
      </c>
      <c r="I6" s="17" t="s">
        <v>8</v>
      </c>
      <c r="J6" s="18">
        <v>15.24</v>
      </c>
      <c r="K6" s="18">
        <f t="shared" si="1"/>
        <v>14.9352</v>
      </c>
      <c r="L6" s="17" t="s">
        <v>13</v>
      </c>
      <c r="M6" s="18">
        <v>22.23</v>
      </c>
      <c r="N6" s="18">
        <f t="shared" si="2"/>
        <v>21.785399999999999</v>
      </c>
      <c r="O6" s="17" t="s">
        <v>14</v>
      </c>
      <c r="P6" s="18">
        <v>29.73</v>
      </c>
      <c r="Q6" s="18">
        <f t="shared" si="3"/>
        <v>29.135400000000001</v>
      </c>
      <c r="R6" s="17" t="s">
        <v>15</v>
      </c>
      <c r="S6" s="18">
        <v>37.729999999999997</v>
      </c>
      <c r="T6" s="18">
        <f t="shared" si="4"/>
        <v>36.975399999999993</v>
      </c>
      <c r="U6" s="17" t="s">
        <v>16</v>
      </c>
      <c r="V6" s="18">
        <v>46.73</v>
      </c>
      <c r="W6" s="18">
        <f t="shared" si="5"/>
        <v>45.795399999999994</v>
      </c>
      <c r="X6" s="17" t="s">
        <v>17</v>
      </c>
      <c r="Y6" s="18">
        <v>56.23</v>
      </c>
      <c r="Z6" s="18">
        <f t="shared" si="6"/>
        <v>55.105399999999996</v>
      </c>
      <c r="AA6" s="17" t="s">
        <v>18</v>
      </c>
      <c r="AB6" s="18">
        <v>66.73</v>
      </c>
      <c r="AC6" s="18">
        <f t="shared" si="7"/>
        <v>65.395400000000009</v>
      </c>
      <c r="AD6" s="17" t="s">
        <v>19</v>
      </c>
      <c r="AE6" s="18">
        <v>77.73</v>
      </c>
      <c r="AF6" s="18">
        <f t="shared" si="8"/>
        <v>76.175399999999996</v>
      </c>
      <c r="AG6" s="17" t="s">
        <v>20</v>
      </c>
      <c r="AH6" s="18">
        <v>90.23</v>
      </c>
      <c r="AI6" s="18">
        <f t="shared" si="9"/>
        <v>88.425399999999996</v>
      </c>
      <c r="AJ6" s="17" t="s">
        <v>21</v>
      </c>
      <c r="AK6" s="18">
        <v>104.23</v>
      </c>
      <c r="AL6" s="18">
        <f t="shared" si="10"/>
        <v>102.1454</v>
      </c>
      <c r="AM6" s="17" t="s">
        <v>22</v>
      </c>
      <c r="AN6" s="18">
        <v>119.83</v>
      </c>
      <c r="AO6" s="18">
        <f t="shared" si="11"/>
        <v>117.43339999999999</v>
      </c>
      <c r="AP6" s="17" t="s">
        <v>23</v>
      </c>
      <c r="AQ6" s="18">
        <v>136.03</v>
      </c>
      <c r="AR6" s="18">
        <f t="shared" si="12"/>
        <v>133.30940000000001</v>
      </c>
      <c r="AS6" s="17" t="s">
        <v>24</v>
      </c>
      <c r="AT6" s="18">
        <v>153.03</v>
      </c>
      <c r="AU6" s="18">
        <f t="shared" si="13"/>
        <v>149.96940000000001</v>
      </c>
      <c r="AV6" s="17" t="s">
        <v>25</v>
      </c>
      <c r="AW6" s="18">
        <v>172.03</v>
      </c>
      <c r="AX6" s="18">
        <f t="shared" si="14"/>
        <v>168.58940000000001</v>
      </c>
      <c r="AY6" s="17" t="s">
        <v>26</v>
      </c>
      <c r="AZ6" s="18">
        <v>196.03</v>
      </c>
      <c r="BA6" s="18">
        <f t="shared" si="15"/>
        <v>192.10939999999999</v>
      </c>
      <c r="BB6" s="17" t="s">
        <v>27</v>
      </c>
      <c r="BC6" s="18">
        <v>222.43</v>
      </c>
      <c r="BD6" s="18">
        <f t="shared" si="16"/>
        <v>217.98140000000001</v>
      </c>
      <c r="BE6" s="17" t="s">
        <v>28</v>
      </c>
      <c r="BF6" s="18">
        <v>251.23</v>
      </c>
      <c r="BG6" s="18">
        <f t="shared" si="17"/>
        <v>246.2054</v>
      </c>
      <c r="BH6" s="17" t="s">
        <v>29</v>
      </c>
      <c r="BI6" s="18">
        <v>286.23</v>
      </c>
      <c r="BJ6" s="18">
        <f t="shared" si="18"/>
        <v>280.50540000000001</v>
      </c>
      <c r="BK6" s="17" t="s">
        <v>30</v>
      </c>
      <c r="BL6" s="18">
        <v>356.23</v>
      </c>
      <c r="BM6" s="18">
        <f t="shared" si="19"/>
        <v>349.10540000000003</v>
      </c>
      <c r="BN6" s="17" t="s">
        <v>31</v>
      </c>
      <c r="BO6" s="18">
        <v>436.23</v>
      </c>
      <c r="BP6" s="18">
        <f t="shared" si="20"/>
        <v>427.50540000000001</v>
      </c>
      <c r="BQ6" s="17" t="s">
        <v>32</v>
      </c>
      <c r="BR6" s="18">
        <v>556.23</v>
      </c>
      <c r="BS6" s="18">
        <f t="shared" si="21"/>
        <v>545.10540000000003</v>
      </c>
      <c r="BT6" s="17" t="s">
        <v>33</v>
      </c>
      <c r="BU6" s="18">
        <v>726.23</v>
      </c>
      <c r="BV6" s="18">
        <f t="shared" si="22"/>
        <v>711.70540000000005</v>
      </c>
    </row>
    <row r="7" spans="1:74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18">
        <v>3.36</v>
      </c>
      <c r="E7" s="18">
        <f t="shared" si="0"/>
        <v>3.2927999999999997</v>
      </c>
      <c r="F7" s="17" t="s">
        <v>7</v>
      </c>
      <c r="G7" s="18">
        <v>8.76</v>
      </c>
      <c r="H7" s="18">
        <f>G7*(1-$D$2)</f>
        <v>8.5847999999999995</v>
      </c>
      <c r="I7" s="17" t="s">
        <v>8</v>
      </c>
      <c r="J7" s="18">
        <v>14.76</v>
      </c>
      <c r="K7" s="18">
        <f t="shared" si="1"/>
        <v>14.4648</v>
      </c>
      <c r="L7" s="17" t="s">
        <v>13</v>
      </c>
      <c r="M7" s="18">
        <v>21.75</v>
      </c>
      <c r="N7" s="18">
        <f t="shared" si="2"/>
        <v>21.315000000000001</v>
      </c>
      <c r="O7" s="17" t="s">
        <v>14</v>
      </c>
      <c r="P7" s="18">
        <v>29.25</v>
      </c>
      <c r="Q7" s="18">
        <f t="shared" si="3"/>
        <v>28.664999999999999</v>
      </c>
      <c r="R7" s="17" t="s">
        <v>15</v>
      </c>
      <c r="S7" s="18">
        <v>37.25</v>
      </c>
      <c r="T7" s="18">
        <f t="shared" si="4"/>
        <v>36.505000000000003</v>
      </c>
      <c r="U7" s="17" t="s">
        <v>16</v>
      </c>
      <c r="V7" s="18">
        <v>46.25</v>
      </c>
      <c r="W7" s="18">
        <f t="shared" si="5"/>
        <v>45.324999999999996</v>
      </c>
      <c r="X7" s="17" t="s">
        <v>17</v>
      </c>
      <c r="Y7" s="18">
        <v>55.75</v>
      </c>
      <c r="Z7" s="18">
        <f t="shared" si="6"/>
        <v>54.634999999999998</v>
      </c>
      <c r="AA7" s="17" t="s">
        <v>18</v>
      </c>
      <c r="AB7" s="18">
        <v>66.25</v>
      </c>
      <c r="AC7" s="18">
        <f t="shared" si="7"/>
        <v>64.924999999999997</v>
      </c>
      <c r="AD7" s="17" t="s">
        <v>19</v>
      </c>
      <c r="AE7" s="18">
        <v>77.25</v>
      </c>
      <c r="AF7" s="18">
        <f t="shared" si="8"/>
        <v>75.704999999999998</v>
      </c>
      <c r="AG7" s="17" t="s">
        <v>20</v>
      </c>
      <c r="AH7" s="18">
        <v>89.75</v>
      </c>
      <c r="AI7" s="18">
        <f t="shared" si="9"/>
        <v>87.954999999999998</v>
      </c>
      <c r="AJ7" s="17" t="s">
        <v>21</v>
      </c>
      <c r="AK7" s="18">
        <v>103.75</v>
      </c>
      <c r="AL7" s="18">
        <f t="shared" si="10"/>
        <v>101.675</v>
      </c>
      <c r="AM7" s="17" t="s">
        <v>22</v>
      </c>
      <c r="AN7" s="18">
        <v>119.35</v>
      </c>
      <c r="AO7" s="18">
        <f t="shared" si="11"/>
        <v>116.96299999999999</v>
      </c>
      <c r="AP7" s="17" t="s">
        <v>23</v>
      </c>
      <c r="AQ7" s="18">
        <v>135.55000000000001</v>
      </c>
      <c r="AR7" s="18">
        <f t="shared" si="12"/>
        <v>132.839</v>
      </c>
      <c r="AS7" s="17" t="s">
        <v>24</v>
      </c>
      <c r="AT7" s="18">
        <v>152.55000000000001</v>
      </c>
      <c r="AU7" s="18">
        <f t="shared" si="13"/>
        <v>149.499</v>
      </c>
      <c r="AV7" s="17" t="s">
        <v>25</v>
      </c>
      <c r="AW7" s="18">
        <v>171.55</v>
      </c>
      <c r="AX7" s="18">
        <f t="shared" si="14"/>
        <v>168.119</v>
      </c>
      <c r="AY7" s="17" t="s">
        <v>26</v>
      </c>
      <c r="AZ7" s="18">
        <v>195.55</v>
      </c>
      <c r="BA7" s="18">
        <f t="shared" si="15"/>
        <v>191.63900000000001</v>
      </c>
      <c r="BB7" s="17" t="s">
        <v>27</v>
      </c>
      <c r="BC7" s="18">
        <v>221.95</v>
      </c>
      <c r="BD7" s="18">
        <f t="shared" si="16"/>
        <v>217.511</v>
      </c>
      <c r="BE7" s="17" t="s">
        <v>28</v>
      </c>
      <c r="BF7" s="18">
        <v>250.75</v>
      </c>
      <c r="BG7" s="18">
        <f t="shared" si="17"/>
        <v>245.73499999999999</v>
      </c>
      <c r="BH7" s="17" t="s">
        <v>29</v>
      </c>
      <c r="BI7" s="18">
        <v>285.75</v>
      </c>
      <c r="BJ7" s="18">
        <f t="shared" si="18"/>
        <v>280.03499999999997</v>
      </c>
      <c r="BK7" s="17" t="s">
        <v>30</v>
      </c>
      <c r="BL7" s="18">
        <v>355.75</v>
      </c>
      <c r="BM7" s="18">
        <f t="shared" si="19"/>
        <v>348.63499999999999</v>
      </c>
      <c r="BN7" s="17" t="s">
        <v>31</v>
      </c>
      <c r="BO7" s="18">
        <v>435.75</v>
      </c>
      <c r="BP7" s="18">
        <f t="shared" si="20"/>
        <v>427.03499999999997</v>
      </c>
      <c r="BQ7" s="17" t="s">
        <v>32</v>
      </c>
      <c r="BR7" s="18">
        <v>555.75</v>
      </c>
      <c r="BS7" s="18">
        <f t="shared" si="21"/>
        <v>544.63499999999999</v>
      </c>
      <c r="BT7" s="17" t="s">
        <v>33</v>
      </c>
      <c r="BU7" s="18">
        <v>725.75</v>
      </c>
      <c r="BV7" s="18">
        <f t="shared" si="22"/>
        <v>711.23500000000001</v>
      </c>
    </row>
    <row r="8" spans="1:74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18">
        <v>2.88</v>
      </c>
      <c r="E8" s="18">
        <f t="shared" si="0"/>
        <v>2.8224</v>
      </c>
      <c r="F8" s="17" t="s">
        <v>7</v>
      </c>
      <c r="G8" s="18">
        <v>8.2799999999999994</v>
      </c>
      <c r="H8" s="18">
        <f>G8*(1-$D$2)</f>
        <v>8.1143999999999998</v>
      </c>
      <c r="I8" s="17" t="s">
        <v>8</v>
      </c>
      <c r="J8" s="18">
        <v>14.28</v>
      </c>
      <c r="K8" s="18">
        <f t="shared" si="1"/>
        <v>13.994399999999999</v>
      </c>
      <c r="L8" s="17" t="s">
        <v>13</v>
      </c>
      <c r="M8" s="18">
        <v>21.27</v>
      </c>
      <c r="N8" s="18">
        <f t="shared" si="2"/>
        <v>20.8446</v>
      </c>
      <c r="O8" s="17" t="s">
        <v>14</v>
      </c>
      <c r="P8" s="18">
        <v>28.77</v>
      </c>
      <c r="Q8" s="18">
        <f t="shared" si="3"/>
        <v>28.194599999999998</v>
      </c>
      <c r="R8" s="17" t="s">
        <v>15</v>
      </c>
      <c r="S8" s="18">
        <v>36.770000000000003</v>
      </c>
      <c r="T8" s="18">
        <f t="shared" si="4"/>
        <v>36.034600000000005</v>
      </c>
      <c r="U8" s="17" t="s">
        <v>16</v>
      </c>
      <c r="V8" s="18">
        <v>45.77</v>
      </c>
      <c r="W8" s="18">
        <f t="shared" si="5"/>
        <v>44.854600000000005</v>
      </c>
      <c r="X8" s="17" t="s">
        <v>17</v>
      </c>
      <c r="Y8" s="18">
        <v>55.27</v>
      </c>
      <c r="Z8" s="18">
        <f t="shared" si="6"/>
        <v>54.1646</v>
      </c>
      <c r="AA8" s="17" t="s">
        <v>18</v>
      </c>
      <c r="AB8" s="18">
        <v>65.77</v>
      </c>
      <c r="AC8" s="18">
        <f t="shared" si="7"/>
        <v>64.454599999999999</v>
      </c>
      <c r="AD8" s="17" t="s">
        <v>19</v>
      </c>
      <c r="AE8" s="18">
        <v>76.77</v>
      </c>
      <c r="AF8" s="18">
        <f t="shared" si="8"/>
        <v>75.2346</v>
      </c>
      <c r="AG8" s="17" t="s">
        <v>20</v>
      </c>
      <c r="AH8" s="18">
        <v>89.27</v>
      </c>
      <c r="AI8" s="18">
        <f t="shared" si="9"/>
        <v>87.4846</v>
      </c>
      <c r="AJ8" s="17" t="s">
        <v>21</v>
      </c>
      <c r="AK8" s="18">
        <v>103.27</v>
      </c>
      <c r="AL8" s="18">
        <f t="shared" si="10"/>
        <v>101.2046</v>
      </c>
      <c r="AM8" s="17" t="s">
        <v>22</v>
      </c>
      <c r="AN8" s="18">
        <v>118.87</v>
      </c>
      <c r="AO8" s="18">
        <f t="shared" si="11"/>
        <v>116.4926</v>
      </c>
      <c r="AP8" s="17" t="s">
        <v>23</v>
      </c>
      <c r="AQ8" s="18">
        <v>135.07</v>
      </c>
      <c r="AR8" s="18">
        <f t="shared" si="12"/>
        <v>132.36859999999999</v>
      </c>
      <c r="AS8" s="17" t="s">
        <v>24</v>
      </c>
      <c r="AT8" s="18">
        <v>152.07</v>
      </c>
      <c r="AU8" s="18">
        <f t="shared" si="13"/>
        <v>149.02859999999998</v>
      </c>
      <c r="AV8" s="17" t="s">
        <v>25</v>
      </c>
      <c r="AW8" s="18">
        <v>171.07</v>
      </c>
      <c r="AX8" s="18">
        <f t="shared" si="14"/>
        <v>167.64859999999999</v>
      </c>
      <c r="AY8" s="17" t="s">
        <v>26</v>
      </c>
      <c r="AZ8" s="18">
        <v>195.07</v>
      </c>
      <c r="BA8" s="18">
        <f t="shared" si="15"/>
        <v>191.1686</v>
      </c>
      <c r="BB8" s="17" t="s">
        <v>27</v>
      </c>
      <c r="BC8" s="18">
        <v>221.47</v>
      </c>
      <c r="BD8" s="18">
        <f t="shared" si="16"/>
        <v>217.04059999999998</v>
      </c>
      <c r="BE8" s="17" t="s">
        <v>28</v>
      </c>
      <c r="BF8" s="18">
        <v>250.27</v>
      </c>
      <c r="BG8" s="18">
        <f t="shared" si="17"/>
        <v>245.2646</v>
      </c>
      <c r="BH8" s="17" t="s">
        <v>29</v>
      </c>
      <c r="BI8" s="18">
        <v>285.27</v>
      </c>
      <c r="BJ8" s="18">
        <f t="shared" si="18"/>
        <v>279.56459999999998</v>
      </c>
      <c r="BK8" s="17" t="s">
        <v>30</v>
      </c>
      <c r="BL8" s="18">
        <v>355.27</v>
      </c>
      <c r="BM8" s="18">
        <f t="shared" si="19"/>
        <v>348.16459999999995</v>
      </c>
      <c r="BN8" s="17" t="s">
        <v>31</v>
      </c>
      <c r="BO8" s="18">
        <v>435.27</v>
      </c>
      <c r="BP8" s="18">
        <f t="shared" si="20"/>
        <v>426.56459999999998</v>
      </c>
      <c r="BQ8" s="17" t="s">
        <v>32</v>
      </c>
      <c r="BR8" s="18">
        <v>555.27</v>
      </c>
      <c r="BS8" s="18">
        <f t="shared" si="21"/>
        <v>544.16459999999995</v>
      </c>
      <c r="BT8" s="17" t="s">
        <v>33</v>
      </c>
      <c r="BU8" s="18">
        <v>725.27</v>
      </c>
      <c r="BV8" s="18">
        <f t="shared" si="22"/>
        <v>710.76459999999997</v>
      </c>
    </row>
    <row r="9" spans="1:74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18">
        <v>2.4</v>
      </c>
      <c r="E9" s="18">
        <f t="shared" si="0"/>
        <v>2.3519999999999999</v>
      </c>
      <c r="F9" s="17" t="s">
        <v>7</v>
      </c>
      <c r="G9" s="18">
        <v>7.8</v>
      </c>
      <c r="H9" s="18">
        <f>G9*(1-$D$2)</f>
        <v>7.6440000000000001</v>
      </c>
      <c r="I9" s="17" t="s">
        <v>8</v>
      </c>
      <c r="J9" s="18">
        <v>13.8</v>
      </c>
      <c r="K9" s="18">
        <f t="shared" si="1"/>
        <v>13.524000000000001</v>
      </c>
      <c r="L9" s="17" t="s">
        <v>13</v>
      </c>
      <c r="M9" s="18">
        <v>20.79</v>
      </c>
      <c r="N9" s="18">
        <f t="shared" si="2"/>
        <v>20.374199999999998</v>
      </c>
      <c r="O9" s="17" t="s">
        <v>14</v>
      </c>
      <c r="P9" s="18">
        <v>28.29</v>
      </c>
      <c r="Q9" s="18">
        <f t="shared" si="3"/>
        <v>27.7242</v>
      </c>
      <c r="R9" s="17" t="s">
        <v>15</v>
      </c>
      <c r="S9" s="18">
        <v>36.29</v>
      </c>
      <c r="T9" s="18">
        <f t="shared" si="4"/>
        <v>35.5642</v>
      </c>
      <c r="U9" s="17" t="s">
        <v>16</v>
      </c>
      <c r="V9" s="18">
        <v>45.29</v>
      </c>
      <c r="W9" s="18">
        <f t="shared" si="5"/>
        <v>44.3842</v>
      </c>
      <c r="X9" s="17" t="s">
        <v>17</v>
      </c>
      <c r="Y9" s="18">
        <v>54.79</v>
      </c>
      <c r="Z9" s="18">
        <f t="shared" si="6"/>
        <v>53.694199999999995</v>
      </c>
      <c r="AA9" s="17" t="s">
        <v>18</v>
      </c>
      <c r="AB9" s="18">
        <v>65.290000000000006</v>
      </c>
      <c r="AC9" s="18">
        <f t="shared" si="7"/>
        <v>63.984200000000008</v>
      </c>
      <c r="AD9" s="17" t="s">
        <v>19</v>
      </c>
      <c r="AE9" s="18">
        <v>76.290000000000006</v>
      </c>
      <c r="AF9" s="18">
        <f t="shared" si="8"/>
        <v>74.764200000000002</v>
      </c>
      <c r="AG9" s="17" t="s">
        <v>20</v>
      </c>
      <c r="AH9" s="18">
        <v>88.79</v>
      </c>
      <c r="AI9" s="18">
        <f t="shared" si="9"/>
        <v>87.014200000000002</v>
      </c>
      <c r="AJ9" s="17" t="s">
        <v>21</v>
      </c>
      <c r="AK9" s="18">
        <v>102.79</v>
      </c>
      <c r="AL9" s="18">
        <f t="shared" si="10"/>
        <v>100.7342</v>
      </c>
      <c r="AM9" s="17" t="s">
        <v>22</v>
      </c>
      <c r="AN9" s="18">
        <v>118.39</v>
      </c>
      <c r="AO9" s="18">
        <f t="shared" si="11"/>
        <v>116.0222</v>
      </c>
      <c r="AP9" s="17" t="s">
        <v>23</v>
      </c>
      <c r="AQ9" s="18">
        <v>134.59</v>
      </c>
      <c r="AR9" s="18">
        <f t="shared" si="12"/>
        <v>131.8982</v>
      </c>
      <c r="AS9" s="17" t="s">
        <v>24</v>
      </c>
      <c r="AT9" s="18">
        <v>151.59</v>
      </c>
      <c r="AU9" s="18">
        <f t="shared" si="13"/>
        <v>148.5582</v>
      </c>
      <c r="AV9" s="17" t="s">
        <v>25</v>
      </c>
      <c r="AW9" s="18">
        <v>170.59</v>
      </c>
      <c r="AX9" s="18">
        <f t="shared" si="14"/>
        <v>167.1782</v>
      </c>
      <c r="AY9" s="17" t="s">
        <v>26</v>
      </c>
      <c r="AZ9" s="18">
        <v>194.59</v>
      </c>
      <c r="BA9" s="18">
        <f t="shared" si="15"/>
        <v>190.69819999999999</v>
      </c>
      <c r="BB9" s="17" t="s">
        <v>27</v>
      </c>
      <c r="BC9" s="18">
        <v>220.99</v>
      </c>
      <c r="BD9" s="18">
        <f t="shared" si="16"/>
        <v>216.5702</v>
      </c>
      <c r="BE9" s="17" t="s">
        <v>28</v>
      </c>
      <c r="BF9" s="18">
        <v>249.79</v>
      </c>
      <c r="BG9" s="18">
        <f t="shared" si="17"/>
        <v>244.79419999999999</v>
      </c>
      <c r="BH9" s="17" t="s">
        <v>29</v>
      </c>
      <c r="BI9" s="18">
        <v>284.79000000000002</v>
      </c>
      <c r="BJ9" s="18">
        <f t="shared" si="18"/>
        <v>279.0942</v>
      </c>
      <c r="BK9" s="17" t="s">
        <v>30</v>
      </c>
      <c r="BL9" s="18">
        <v>354.79</v>
      </c>
      <c r="BM9" s="18">
        <f t="shared" si="19"/>
        <v>347.69420000000002</v>
      </c>
      <c r="BN9" s="17" t="s">
        <v>31</v>
      </c>
      <c r="BO9" s="18">
        <v>434.79</v>
      </c>
      <c r="BP9" s="18">
        <f t="shared" si="20"/>
        <v>426.0942</v>
      </c>
      <c r="BQ9" s="17" t="s">
        <v>32</v>
      </c>
      <c r="BR9" s="18">
        <v>554.79</v>
      </c>
      <c r="BS9" s="18">
        <f t="shared" si="21"/>
        <v>543.69419999999991</v>
      </c>
      <c r="BT9" s="17" t="s">
        <v>33</v>
      </c>
      <c r="BU9" s="18">
        <v>724.79</v>
      </c>
      <c r="BV9" s="18">
        <f t="shared" si="22"/>
        <v>710.29419999999993</v>
      </c>
    </row>
    <row r="10" spans="1:74" s="14" customFormat="1" ht="20.100000000000001" customHeight="1" x14ac:dyDescent="0.25">
      <c r="A10" s="12" t="s">
        <v>2</v>
      </c>
      <c r="B10" s="12" t="s">
        <v>1</v>
      </c>
      <c r="C10" s="12" t="s">
        <v>7</v>
      </c>
      <c r="D10" s="13">
        <v>5.4</v>
      </c>
      <c r="E10" s="13">
        <f t="shared" si="0"/>
        <v>5.2919999999999998</v>
      </c>
      <c r="F10" s="12" t="s">
        <v>8</v>
      </c>
      <c r="G10" s="13">
        <v>11.4</v>
      </c>
      <c r="H10" s="13">
        <f t="shared" ref="H10:H73" si="23">G10*(1-$D$2)</f>
        <v>11.172000000000001</v>
      </c>
      <c r="I10" s="12" t="s">
        <v>13</v>
      </c>
      <c r="J10" s="13">
        <v>18.39</v>
      </c>
      <c r="K10" s="13">
        <f t="shared" si="1"/>
        <v>18.022200000000002</v>
      </c>
      <c r="L10" s="12" t="s">
        <v>14</v>
      </c>
      <c r="M10" s="13">
        <v>25.89</v>
      </c>
      <c r="N10" s="13">
        <f t="shared" si="2"/>
        <v>25.372199999999999</v>
      </c>
      <c r="O10" s="12" t="s">
        <v>15</v>
      </c>
      <c r="P10" s="13">
        <v>33.89</v>
      </c>
      <c r="Q10" s="13">
        <f t="shared" si="3"/>
        <v>33.212200000000003</v>
      </c>
      <c r="R10" s="12" t="s">
        <v>16</v>
      </c>
      <c r="S10" s="13">
        <v>42.89</v>
      </c>
      <c r="T10" s="13">
        <f t="shared" si="4"/>
        <v>42.032200000000003</v>
      </c>
      <c r="U10" s="12" t="s">
        <v>17</v>
      </c>
      <c r="V10" s="13">
        <v>52.39</v>
      </c>
      <c r="W10" s="13">
        <f t="shared" si="5"/>
        <v>51.342199999999998</v>
      </c>
      <c r="X10" s="12" t="s">
        <v>18</v>
      </c>
      <c r="Y10" s="13">
        <v>62.89</v>
      </c>
      <c r="Z10" s="13">
        <f t="shared" si="6"/>
        <v>61.632199999999997</v>
      </c>
      <c r="AA10" s="12" t="s">
        <v>19</v>
      </c>
      <c r="AB10" s="13">
        <v>73.89</v>
      </c>
      <c r="AC10" s="13">
        <f t="shared" si="7"/>
        <v>72.412199999999999</v>
      </c>
      <c r="AD10" s="12" t="s">
        <v>20</v>
      </c>
      <c r="AE10" s="13">
        <v>86.39</v>
      </c>
      <c r="AF10" s="13">
        <f t="shared" si="8"/>
        <v>84.662199999999999</v>
      </c>
      <c r="AG10" s="12" t="s">
        <v>21</v>
      </c>
      <c r="AH10" s="13">
        <v>100.39</v>
      </c>
      <c r="AI10" s="13">
        <f t="shared" si="9"/>
        <v>98.382199999999997</v>
      </c>
      <c r="AJ10" s="12" t="s">
        <v>22</v>
      </c>
      <c r="AK10" s="13">
        <v>115.99</v>
      </c>
      <c r="AL10" s="13">
        <f t="shared" si="10"/>
        <v>113.67019999999999</v>
      </c>
      <c r="AM10" s="12" t="s">
        <v>23</v>
      </c>
      <c r="AN10" s="13">
        <v>132.19</v>
      </c>
      <c r="AO10" s="13">
        <f t="shared" si="11"/>
        <v>129.5462</v>
      </c>
      <c r="AP10" s="12" t="s">
        <v>24</v>
      </c>
      <c r="AQ10" s="13">
        <v>149.19</v>
      </c>
      <c r="AR10" s="13">
        <f t="shared" si="12"/>
        <v>146.2062</v>
      </c>
      <c r="AS10" s="12" t="s">
        <v>25</v>
      </c>
      <c r="AT10" s="13">
        <v>168.19</v>
      </c>
      <c r="AU10" s="13">
        <f t="shared" si="13"/>
        <v>164.8262</v>
      </c>
      <c r="AV10" s="12" t="s">
        <v>26</v>
      </c>
      <c r="AW10" s="13">
        <v>192.19</v>
      </c>
      <c r="AX10" s="13">
        <f t="shared" si="14"/>
        <v>188.34619999999998</v>
      </c>
      <c r="AY10" s="12" t="s">
        <v>27</v>
      </c>
      <c r="AZ10" s="13">
        <v>218.59</v>
      </c>
      <c r="BA10" s="13">
        <f t="shared" si="15"/>
        <v>214.2182</v>
      </c>
      <c r="BB10" s="12" t="s">
        <v>28</v>
      </c>
      <c r="BC10" s="13">
        <v>247.39</v>
      </c>
      <c r="BD10" s="13">
        <f t="shared" si="16"/>
        <v>242.44219999999999</v>
      </c>
      <c r="BE10" s="12" t="s">
        <v>29</v>
      </c>
      <c r="BF10" s="13">
        <v>282.39</v>
      </c>
      <c r="BG10" s="13">
        <f t="shared" si="17"/>
        <v>276.74219999999997</v>
      </c>
      <c r="BH10" s="12" t="s">
        <v>30</v>
      </c>
      <c r="BI10" s="13">
        <v>352.39</v>
      </c>
      <c r="BJ10" s="13">
        <f t="shared" si="18"/>
        <v>345.34219999999999</v>
      </c>
      <c r="BK10" s="12" t="s">
        <v>31</v>
      </c>
      <c r="BL10" s="13">
        <v>432.39</v>
      </c>
      <c r="BM10" s="13">
        <f t="shared" si="19"/>
        <v>423.74219999999997</v>
      </c>
      <c r="BN10" s="12" t="s">
        <v>32</v>
      </c>
      <c r="BO10" s="13">
        <v>552.39</v>
      </c>
      <c r="BP10" s="13">
        <f t="shared" si="20"/>
        <v>541.34219999999993</v>
      </c>
      <c r="BQ10" s="12" t="s">
        <v>33</v>
      </c>
      <c r="BR10" s="13">
        <v>722.39</v>
      </c>
      <c r="BS10" s="13">
        <f t="shared" si="21"/>
        <v>707.94219999999996</v>
      </c>
      <c r="BT10" s="12"/>
      <c r="BU10" s="13">
        <v>0</v>
      </c>
      <c r="BV10" s="13">
        <f t="shared" si="22"/>
        <v>0</v>
      </c>
    </row>
    <row r="11" spans="1:74" s="14" customFormat="1" ht="20.100000000000001" customHeight="1" x14ac:dyDescent="0.25">
      <c r="A11" s="12" t="s">
        <v>2</v>
      </c>
      <c r="B11" s="12" t="s">
        <v>3</v>
      </c>
      <c r="C11" s="12" t="s">
        <v>7</v>
      </c>
      <c r="D11" s="13">
        <v>4.32</v>
      </c>
      <c r="E11" s="13">
        <f t="shared" si="0"/>
        <v>4.2336</v>
      </c>
      <c r="F11" s="12" t="s">
        <v>8</v>
      </c>
      <c r="G11" s="13">
        <v>10.32</v>
      </c>
      <c r="H11" s="13">
        <f t="shared" si="23"/>
        <v>10.1136</v>
      </c>
      <c r="I11" s="12" t="s">
        <v>13</v>
      </c>
      <c r="J11" s="13">
        <v>17.309999999999999</v>
      </c>
      <c r="K11" s="13">
        <f t="shared" si="1"/>
        <v>16.963799999999999</v>
      </c>
      <c r="L11" s="12" t="s">
        <v>14</v>
      </c>
      <c r="M11" s="13">
        <v>24.81</v>
      </c>
      <c r="N11" s="13">
        <f t="shared" si="2"/>
        <v>24.313799999999997</v>
      </c>
      <c r="O11" s="12" t="s">
        <v>15</v>
      </c>
      <c r="P11" s="13">
        <v>32.81</v>
      </c>
      <c r="Q11" s="13">
        <f t="shared" si="3"/>
        <v>32.153800000000004</v>
      </c>
      <c r="R11" s="12" t="s">
        <v>16</v>
      </c>
      <c r="S11" s="13">
        <v>41.81</v>
      </c>
      <c r="T11" s="13">
        <f t="shared" si="4"/>
        <v>40.973800000000004</v>
      </c>
      <c r="U11" s="12" t="s">
        <v>17</v>
      </c>
      <c r="V11" s="13">
        <v>51.31</v>
      </c>
      <c r="W11" s="13">
        <f t="shared" si="5"/>
        <v>50.283799999999999</v>
      </c>
      <c r="X11" s="12" t="s">
        <v>18</v>
      </c>
      <c r="Y11" s="13">
        <v>61.81</v>
      </c>
      <c r="Z11" s="13">
        <f t="shared" si="6"/>
        <v>60.573799999999999</v>
      </c>
      <c r="AA11" s="12" t="s">
        <v>19</v>
      </c>
      <c r="AB11" s="13">
        <v>72.81</v>
      </c>
      <c r="AC11" s="13">
        <f t="shared" si="7"/>
        <v>71.353800000000007</v>
      </c>
      <c r="AD11" s="12" t="s">
        <v>20</v>
      </c>
      <c r="AE11" s="13">
        <v>85.31</v>
      </c>
      <c r="AF11" s="13">
        <f t="shared" si="8"/>
        <v>83.603800000000007</v>
      </c>
      <c r="AG11" s="12" t="s">
        <v>21</v>
      </c>
      <c r="AH11" s="13">
        <v>99.31</v>
      </c>
      <c r="AI11" s="13">
        <f t="shared" si="9"/>
        <v>97.323800000000006</v>
      </c>
      <c r="AJ11" s="12" t="s">
        <v>22</v>
      </c>
      <c r="AK11" s="13">
        <v>114.91</v>
      </c>
      <c r="AL11" s="13">
        <f t="shared" si="10"/>
        <v>112.61179999999999</v>
      </c>
      <c r="AM11" s="12" t="s">
        <v>23</v>
      </c>
      <c r="AN11" s="13">
        <v>131.11000000000001</v>
      </c>
      <c r="AO11" s="13">
        <f t="shared" si="11"/>
        <v>128.48780000000002</v>
      </c>
      <c r="AP11" s="12" t="s">
        <v>24</v>
      </c>
      <c r="AQ11" s="13">
        <v>148.11000000000001</v>
      </c>
      <c r="AR11" s="13">
        <f t="shared" si="12"/>
        <v>145.14780000000002</v>
      </c>
      <c r="AS11" s="12" t="s">
        <v>25</v>
      </c>
      <c r="AT11" s="13">
        <v>167.11</v>
      </c>
      <c r="AU11" s="13">
        <f t="shared" si="13"/>
        <v>163.76780000000002</v>
      </c>
      <c r="AV11" s="12" t="s">
        <v>26</v>
      </c>
      <c r="AW11" s="13">
        <v>191.11</v>
      </c>
      <c r="AX11" s="13">
        <f t="shared" si="14"/>
        <v>187.2878</v>
      </c>
      <c r="AY11" s="12" t="s">
        <v>27</v>
      </c>
      <c r="AZ11" s="13">
        <v>217.51</v>
      </c>
      <c r="BA11" s="13">
        <f t="shared" si="15"/>
        <v>213.15979999999999</v>
      </c>
      <c r="BB11" s="12" t="s">
        <v>28</v>
      </c>
      <c r="BC11" s="13">
        <v>246.31</v>
      </c>
      <c r="BD11" s="13">
        <f t="shared" si="16"/>
        <v>241.38380000000001</v>
      </c>
      <c r="BE11" s="12" t="s">
        <v>29</v>
      </c>
      <c r="BF11" s="13">
        <v>281.31</v>
      </c>
      <c r="BG11" s="13">
        <f t="shared" si="17"/>
        <v>275.68380000000002</v>
      </c>
      <c r="BH11" s="12" t="s">
        <v>30</v>
      </c>
      <c r="BI11" s="13">
        <v>351.31</v>
      </c>
      <c r="BJ11" s="13">
        <f t="shared" si="18"/>
        <v>344.28379999999999</v>
      </c>
      <c r="BK11" s="12" t="s">
        <v>31</v>
      </c>
      <c r="BL11" s="13">
        <v>431.31</v>
      </c>
      <c r="BM11" s="13">
        <f t="shared" si="19"/>
        <v>422.68380000000002</v>
      </c>
      <c r="BN11" s="12" t="s">
        <v>32</v>
      </c>
      <c r="BO11" s="13">
        <v>551.30999999999995</v>
      </c>
      <c r="BP11" s="13">
        <f t="shared" si="20"/>
        <v>540.28379999999993</v>
      </c>
      <c r="BQ11" s="12" t="s">
        <v>33</v>
      </c>
      <c r="BR11" s="13">
        <v>721.31</v>
      </c>
      <c r="BS11" s="13">
        <f t="shared" si="21"/>
        <v>706.88379999999995</v>
      </c>
      <c r="BT11" s="12"/>
      <c r="BU11" s="13">
        <v>0</v>
      </c>
      <c r="BV11" s="13">
        <f t="shared" si="22"/>
        <v>0</v>
      </c>
    </row>
    <row r="12" spans="1:74" s="14" customFormat="1" ht="20.100000000000001" customHeight="1" x14ac:dyDescent="0.25">
      <c r="A12" s="12" t="s">
        <v>2</v>
      </c>
      <c r="B12" s="12" t="s">
        <v>4</v>
      </c>
      <c r="C12" s="12" t="s">
        <v>7</v>
      </c>
      <c r="D12" s="13">
        <v>3.78</v>
      </c>
      <c r="E12" s="13">
        <f t="shared" si="0"/>
        <v>3.7043999999999997</v>
      </c>
      <c r="F12" s="12" t="s">
        <v>8</v>
      </c>
      <c r="G12" s="13">
        <v>9.7799999999999994</v>
      </c>
      <c r="H12" s="13">
        <f t="shared" si="23"/>
        <v>9.5843999999999987</v>
      </c>
      <c r="I12" s="12" t="s">
        <v>13</v>
      </c>
      <c r="J12" s="13">
        <v>16.77</v>
      </c>
      <c r="K12" s="13">
        <f t="shared" si="1"/>
        <v>16.4346</v>
      </c>
      <c r="L12" s="12" t="s">
        <v>14</v>
      </c>
      <c r="M12" s="13">
        <v>24.27</v>
      </c>
      <c r="N12" s="13">
        <f t="shared" si="2"/>
        <v>23.784599999999998</v>
      </c>
      <c r="O12" s="12" t="s">
        <v>15</v>
      </c>
      <c r="P12" s="13">
        <v>32.270000000000003</v>
      </c>
      <c r="Q12" s="13">
        <f t="shared" si="3"/>
        <v>31.624600000000001</v>
      </c>
      <c r="R12" s="12" t="s">
        <v>16</v>
      </c>
      <c r="S12" s="13">
        <v>41.27</v>
      </c>
      <c r="T12" s="13">
        <f t="shared" si="4"/>
        <v>40.444600000000001</v>
      </c>
      <c r="U12" s="12" t="s">
        <v>17</v>
      </c>
      <c r="V12" s="13">
        <v>50.77</v>
      </c>
      <c r="W12" s="13">
        <f t="shared" si="5"/>
        <v>49.754600000000003</v>
      </c>
      <c r="X12" s="12" t="s">
        <v>18</v>
      </c>
      <c r="Y12" s="13">
        <v>61.27</v>
      </c>
      <c r="Z12" s="13">
        <f t="shared" si="6"/>
        <v>60.044600000000003</v>
      </c>
      <c r="AA12" s="12" t="s">
        <v>19</v>
      </c>
      <c r="AB12" s="13">
        <v>72.27</v>
      </c>
      <c r="AC12" s="13">
        <f t="shared" si="7"/>
        <v>70.82459999999999</v>
      </c>
      <c r="AD12" s="12" t="s">
        <v>20</v>
      </c>
      <c r="AE12" s="13">
        <v>84.77</v>
      </c>
      <c r="AF12" s="13">
        <f t="shared" si="8"/>
        <v>83.07459999999999</v>
      </c>
      <c r="AG12" s="12" t="s">
        <v>21</v>
      </c>
      <c r="AH12" s="13">
        <v>98.77</v>
      </c>
      <c r="AI12" s="13">
        <f t="shared" si="9"/>
        <v>96.794599999999988</v>
      </c>
      <c r="AJ12" s="12" t="s">
        <v>22</v>
      </c>
      <c r="AK12" s="13">
        <v>114.37</v>
      </c>
      <c r="AL12" s="13">
        <f t="shared" si="10"/>
        <v>112.0826</v>
      </c>
      <c r="AM12" s="12" t="s">
        <v>23</v>
      </c>
      <c r="AN12" s="13">
        <v>130.57</v>
      </c>
      <c r="AO12" s="13">
        <f t="shared" si="11"/>
        <v>127.95859999999999</v>
      </c>
      <c r="AP12" s="12" t="s">
        <v>24</v>
      </c>
      <c r="AQ12" s="13">
        <v>147.57</v>
      </c>
      <c r="AR12" s="13">
        <f t="shared" si="12"/>
        <v>144.61859999999999</v>
      </c>
      <c r="AS12" s="12" t="s">
        <v>25</v>
      </c>
      <c r="AT12" s="13">
        <v>166.57</v>
      </c>
      <c r="AU12" s="13">
        <f t="shared" si="13"/>
        <v>163.23859999999999</v>
      </c>
      <c r="AV12" s="12" t="s">
        <v>26</v>
      </c>
      <c r="AW12" s="13">
        <v>190.57</v>
      </c>
      <c r="AX12" s="13">
        <f t="shared" si="14"/>
        <v>186.7586</v>
      </c>
      <c r="AY12" s="12" t="s">
        <v>27</v>
      </c>
      <c r="AZ12" s="13">
        <v>216.97</v>
      </c>
      <c r="BA12" s="13">
        <f t="shared" si="15"/>
        <v>212.63059999999999</v>
      </c>
      <c r="BB12" s="12" t="s">
        <v>28</v>
      </c>
      <c r="BC12" s="13">
        <v>245.77</v>
      </c>
      <c r="BD12" s="13">
        <f t="shared" si="16"/>
        <v>240.8546</v>
      </c>
      <c r="BE12" s="12" t="s">
        <v>29</v>
      </c>
      <c r="BF12" s="13">
        <v>280.77</v>
      </c>
      <c r="BG12" s="13">
        <f t="shared" si="17"/>
        <v>275.15459999999996</v>
      </c>
      <c r="BH12" s="12" t="s">
        <v>30</v>
      </c>
      <c r="BI12" s="13">
        <v>350.77</v>
      </c>
      <c r="BJ12" s="13">
        <f t="shared" si="18"/>
        <v>343.75459999999998</v>
      </c>
      <c r="BK12" s="12" t="s">
        <v>31</v>
      </c>
      <c r="BL12" s="13">
        <v>430.77</v>
      </c>
      <c r="BM12" s="13">
        <f t="shared" si="19"/>
        <v>422.15459999999996</v>
      </c>
      <c r="BN12" s="12" t="s">
        <v>32</v>
      </c>
      <c r="BO12" s="13">
        <v>550.77</v>
      </c>
      <c r="BP12" s="13">
        <f t="shared" si="20"/>
        <v>539.75459999999998</v>
      </c>
      <c r="BQ12" s="12" t="s">
        <v>33</v>
      </c>
      <c r="BR12" s="13">
        <v>720.77</v>
      </c>
      <c r="BS12" s="13">
        <f t="shared" si="21"/>
        <v>706.3546</v>
      </c>
      <c r="BT12" s="12"/>
      <c r="BU12" s="13">
        <v>0</v>
      </c>
      <c r="BV12" s="13">
        <f t="shared" si="22"/>
        <v>0</v>
      </c>
    </row>
    <row r="13" spans="1:74" s="14" customFormat="1" ht="20.100000000000001" customHeight="1" x14ac:dyDescent="0.25">
      <c r="A13" s="12" t="s">
        <v>2</v>
      </c>
      <c r="B13" s="12" t="s">
        <v>5</v>
      </c>
      <c r="C13" s="12" t="s">
        <v>7</v>
      </c>
      <c r="D13" s="13">
        <v>3.24</v>
      </c>
      <c r="E13" s="13">
        <f t="shared" si="0"/>
        <v>3.1752000000000002</v>
      </c>
      <c r="F13" s="12" t="s">
        <v>8</v>
      </c>
      <c r="G13" s="13">
        <v>9.24</v>
      </c>
      <c r="H13" s="13">
        <f t="shared" si="23"/>
        <v>9.0551999999999992</v>
      </c>
      <c r="I13" s="12" t="s">
        <v>13</v>
      </c>
      <c r="J13" s="13">
        <v>16.23</v>
      </c>
      <c r="K13" s="13">
        <f t="shared" si="1"/>
        <v>15.9054</v>
      </c>
      <c r="L13" s="12" t="s">
        <v>14</v>
      </c>
      <c r="M13" s="13">
        <v>23.73</v>
      </c>
      <c r="N13" s="13">
        <f t="shared" si="2"/>
        <v>23.255400000000002</v>
      </c>
      <c r="O13" s="12" t="s">
        <v>15</v>
      </c>
      <c r="P13" s="13">
        <v>31.73</v>
      </c>
      <c r="Q13" s="13">
        <f t="shared" si="3"/>
        <v>31.095400000000001</v>
      </c>
      <c r="R13" s="12" t="s">
        <v>16</v>
      </c>
      <c r="S13" s="13">
        <v>40.729999999999997</v>
      </c>
      <c r="T13" s="13">
        <f t="shared" si="4"/>
        <v>39.915399999999998</v>
      </c>
      <c r="U13" s="12" t="s">
        <v>17</v>
      </c>
      <c r="V13" s="13">
        <v>50.23</v>
      </c>
      <c r="W13" s="13">
        <f t="shared" si="5"/>
        <v>49.225399999999993</v>
      </c>
      <c r="X13" s="12" t="s">
        <v>18</v>
      </c>
      <c r="Y13" s="13">
        <v>60.73</v>
      </c>
      <c r="Z13" s="13">
        <f t="shared" si="6"/>
        <v>59.515399999999993</v>
      </c>
      <c r="AA13" s="12" t="s">
        <v>19</v>
      </c>
      <c r="AB13" s="13">
        <v>71.73</v>
      </c>
      <c r="AC13" s="13">
        <f t="shared" si="7"/>
        <v>70.295400000000001</v>
      </c>
      <c r="AD13" s="12" t="s">
        <v>20</v>
      </c>
      <c r="AE13" s="13">
        <v>84.23</v>
      </c>
      <c r="AF13" s="13">
        <f t="shared" si="8"/>
        <v>82.545400000000001</v>
      </c>
      <c r="AG13" s="12" t="s">
        <v>21</v>
      </c>
      <c r="AH13" s="13">
        <v>98.23</v>
      </c>
      <c r="AI13" s="13">
        <f t="shared" si="9"/>
        <v>96.2654</v>
      </c>
      <c r="AJ13" s="12" t="s">
        <v>22</v>
      </c>
      <c r="AK13" s="13">
        <v>113.83</v>
      </c>
      <c r="AL13" s="13">
        <f t="shared" si="10"/>
        <v>111.5534</v>
      </c>
      <c r="AM13" s="12" t="s">
        <v>23</v>
      </c>
      <c r="AN13" s="13">
        <v>130.03</v>
      </c>
      <c r="AO13" s="13">
        <f t="shared" si="11"/>
        <v>127.4294</v>
      </c>
      <c r="AP13" s="12" t="s">
        <v>24</v>
      </c>
      <c r="AQ13" s="13">
        <v>147.03</v>
      </c>
      <c r="AR13" s="13">
        <f t="shared" si="12"/>
        <v>144.08940000000001</v>
      </c>
      <c r="AS13" s="12" t="s">
        <v>25</v>
      </c>
      <c r="AT13" s="13">
        <v>166.03</v>
      </c>
      <c r="AU13" s="13">
        <f t="shared" si="13"/>
        <v>162.70939999999999</v>
      </c>
      <c r="AV13" s="12" t="s">
        <v>26</v>
      </c>
      <c r="AW13" s="13">
        <v>190.03</v>
      </c>
      <c r="AX13" s="13">
        <f t="shared" si="14"/>
        <v>186.2294</v>
      </c>
      <c r="AY13" s="12" t="s">
        <v>27</v>
      </c>
      <c r="AZ13" s="13">
        <v>216.43</v>
      </c>
      <c r="BA13" s="13">
        <f t="shared" si="15"/>
        <v>212.10140000000001</v>
      </c>
      <c r="BB13" s="12" t="s">
        <v>28</v>
      </c>
      <c r="BC13" s="13">
        <v>245.23</v>
      </c>
      <c r="BD13" s="13">
        <f t="shared" si="16"/>
        <v>240.32539999999997</v>
      </c>
      <c r="BE13" s="12" t="s">
        <v>29</v>
      </c>
      <c r="BF13" s="13">
        <v>280.23</v>
      </c>
      <c r="BG13" s="13">
        <f t="shared" si="17"/>
        <v>274.62540000000001</v>
      </c>
      <c r="BH13" s="12" t="s">
        <v>30</v>
      </c>
      <c r="BI13" s="13">
        <v>350.23</v>
      </c>
      <c r="BJ13" s="13">
        <f t="shared" si="18"/>
        <v>343.22540000000004</v>
      </c>
      <c r="BK13" s="12" t="s">
        <v>31</v>
      </c>
      <c r="BL13" s="13">
        <v>430.23</v>
      </c>
      <c r="BM13" s="13">
        <f t="shared" si="19"/>
        <v>421.62540000000001</v>
      </c>
      <c r="BN13" s="12" t="s">
        <v>32</v>
      </c>
      <c r="BO13" s="13">
        <v>550.23</v>
      </c>
      <c r="BP13" s="13">
        <f t="shared" si="20"/>
        <v>539.22540000000004</v>
      </c>
      <c r="BQ13" s="12" t="s">
        <v>33</v>
      </c>
      <c r="BR13" s="13">
        <v>720.23</v>
      </c>
      <c r="BS13" s="13">
        <f t="shared" si="21"/>
        <v>705.82540000000006</v>
      </c>
      <c r="BT13" s="12"/>
      <c r="BU13" s="13">
        <v>0</v>
      </c>
      <c r="BV13" s="13">
        <f t="shared" si="22"/>
        <v>0</v>
      </c>
    </row>
    <row r="14" spans="1:74" s="14" customFormat="1" ht="20.100000000000001" customHeight="1" x14ac:dyDescent="0.25">
      <c r="A14" s="12" t="s">
        <v>2</v>
      </c>
      <c r="B14" s="12" t="s">
        <v>6</v>
      </c>
      <c r="C14" s="12" t="s">
        <v>7</v>
      </c>
      <c r="D14" s="13">
        <v>2.7</v>
      </c>
      <c r="E14" s="13">
        <f t="shared" si="0"/>
        <v>2.6459999999999999</v>
      </c>
      <c r="F14" s="12" t="s">
        <v>8</v>
      </c>
      <c r="G14" s="13">
        <v>8.6999999999999993</v>
      </c>
      <c r="H14" s="13">
        <f t="shared" si="23"/>
        <v>8.5259999999999998</v>
      </c>
      <c r="I14" s="12" t="s">
        <v>13</v>
      </c>
      <c r="J14" s="13">
        <v>15.69</v>
      </c>
      <c r="K14" s="13">
        <f t="shared" si="1"/>
        <v>15.376199999999999</v>
      </c>
      <c r="L14" s="12" t="s">
        <v>14</v>
      </c>
      <c r="M14" s="13">
        <v>23.19</v>
      </c>
      <c r="N14" s="13">
        <f t="shared" si="2"/>
        <v>22.726200000000002</v>
      </c>
      <c r="O14" s="12" t="s">
        <v>15</v>
      </c>
      <c r="P14" s="13">
        <v>31.19</v>
      </c>
      <c r="Q14" s="13">
        <f t="shared" si="3"/>
        <v>30.566200000000002</v>
      </c>
      <c r="R14" s="12" t="s">
        <v>16</v>
      </c>
      <c r="S14" s="13">
        <v>40.19</v>
      </c>
      <c r="T14" s="13">
        <f t="shared" si="4"/>
        <v>39.386199999999995</v>
      </c>
      <c r="U14" s="12" t="s">
        <v>17</v>
      </c>
      <c r="V14" s="13">
        <v>49.69</v>
      </c>
      <c r="W14" s="13">
        <f t="shared" si="5"/>
        <v>48.696199999999997</v>
      </c>
      <c r="X14" s="12" t="s">
        <v>18</v>
      </c>
      <c r="Y14" s="13">
        <v>60.19</v>
      </c>
      <c r="Z14" s="13">
        <f t="shared" si="6"/>
        <v>58.986199999999997</v>
      </c>
      <c r="AA14" s="12" t="s">
        <v>19</v>
      </c>
      <c r="AB14" s="13">
        <v>71.19</v>
      </c>
      <c r="AC14" s="13">
        <f t="shared" si="7"/>
        <v>69.766199999999998</v>
      </c>
      <c r="AD14" s="12" t="s">
        <v>20</v>
      </c>
      <c r="AE14" s="13">
        <v>83.69</v>
      </c>
      <c r="AF14" s="13">
        <f t="shared" si="8"/>
        <v>82.016199999999998</v>
      </c>
      <c r="AG14" s="12" t="s">
        <v>21</v>
      </c>
      <c r="AH14" s="13">
        <v>97.69</v>
      </c>
      <c r="AI14" s="13">
        <f t="shared" si="9"/>
        <v>95.736199999999997</v>
      </c>
      <c r="AJ14" s="12" t="s">
        <v>22</v>
      </c>
      <c r="AK14" s="13">
        <v>113.29</v>
      </c>
      <c r="AL14" s="13">
        <f t="shared" si="10"/>
        <v>111.02420000000001</v>
      </c>
      <c r="AM14" s="12" t="s">
        <v>23</v>
      </c>
      <c r="AN14" s="13">
        <v>129.49</v>
      </c>
      <c r="AO14" s="13">
        <f t="shared" si="11"/>
        <v>126.90020000000001</v>
      </c>
      <c r="AP14" s="12" t="s">
        <v>24</v>
      </c>
      <c r="AQ14" s="13">
        <v>146.49</v>
      </c>
      <c r="AR14" s="13">
        <f t="shared" si="12"/>
        <v>143.56020000000001</v>
      </c>
      <c r="AS14" s="12" t="s">
        <v>25</v>
      </c>
      <c r="AT14" s="13">
        <v>165.49</v>
      </c>
      <c r="AU14" s="13">
        <f t="shared" si="13"/>
        <v>162.18020000000001</v>
      </c>
      <c r="AV14" s="12" t="s">
        <v>26</v>
      </c>
      <c r="AW14" s="13">
        <v>189.49</v>
      </c>
      <c r="AX14" s="13">
        <f t="shared" si="14"/>
        <v>185.7002</v>
      </c>
      <c r="AY14" s="12" t="s">
        <v>27</v>
      </c>
      <c r="AZ14" s="13">
        <v>215.89</v>
      </c>
      <c r="BA14" s="13">
        <f t="shared" si="15"/>
        <v>211.57219999999998</v>
      </c>
      <c r="BB14" s="12" t="s">
        <v>28</v>
      </c>
      <c r="BC14" s="13">
        <v>244.69</v>
      </c>
      <c r="BD14" s="13">
        <f t="shared" si="16"/>
        <v>239.7962</v>
      </c>
      <c r="BE14" s="12" t="s">
        <v>29</v>
      </c>
      <c r="BF14" s="13">
        <v>279.69</v>
      </c>
      <c r="BG14" s="13">
        <f t="shared" si="17"/>
        <v>274.09620000000001</v>
      </c>
      <c r="BH14" s="12" t="s">
        <v>30</v>
      </c>
      <c r="BI14" s="13">
        <v>349.69</v>
      </c>
      <c r="BJ14" s="13">
        <f t="shared" si="18"/>
        <v>342.69619999999998</v>
      </c>
      <c r="BK14" s="12" t="s">
        <v>31</v>
      </c>
      <c r="BL14" s="13">
        <v>429.69</v>
      </c>
      <c r="BM14" s="13">
        <f t="shared" si="19"/>
        <v>421.09620000000001</v>
      </c>
      <c r="BN14" s="12" t="s">
        <v>32</v>
      </c>
      <c r="BO14" s="13">
        <v>549.69000000000005</v>
      </c>
      <c r="BP14" s="13">
        <f t="shared" si="20"/>
        <v>538.69620000000009</v>
      </c>
      <c r="BQ14" s="12" t="s">
        <v>33</v>
      </c>
      <c r="BR14" s="13">
        <v>719.69</v>
      </c>
      <c r="BS14" s="13">
        <f t="shared" si="21"/>
        <v>705.2962</v>
      </c>
      <c r="BT14" s="12"/>
      <c r="BU14" s="13">
        <v>0</v>
      </c>
      <c r="BV14" s="13">
        <f t="shared" si="22"/>
        <v>0</v>
      </c>
    </row>
    <row r="15" spans="1:74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18">
        <v>6</v>
      </c>
      <c r="E15" s="18">
        <f t="shared" si="0"/>
        <v>5.88</v>
      </c>
      <c r="F15" s="17" t="s">
        <v>13</v>
      </c>
      <c r="G15" s="18">
        <v>12.99</v>
      </c>
      <c r="H15" s="18">
        <f t="shared" si="23"/>
        <v>12.7302</v>
      </c>
      <c r="I15" s="17" t="s">
        <v>14</v>
      </c>
      <c r="J15" s="18">
        <v>20.49</v>
      </c>
      <c r="K15" s="18">
        <f t="shared" si="1"/>
        <v>20.080199999999998</v>
      </c>
      <c r="L15" s="17" t="s">
        <v>15</v>
      </c>
      <c r="M15" s="18">
        <v>28.49</v>
      </c>
      <c r="N15" s="18">
        <f t="shared" si="2"/>
        <v>27.920199999999998</v>
      </c>
      <c r="O15" s="17" t="s">
        <v>16</v>
      </c>
      <c r="P15" s="18">
        <v>37.49</v>
      </c>
      <c r="Q15" s="18">
        <f t="shared" si="3"/>
        <v>36.740200000000002</v>
      </c>
      <c r="R15" s="17" t="s">
        <v>17</v>
      </c>
      <c r="S15" s="18">
        <v>46.99</v>
      </c>
      <c r="T15" s="18">
        <f t="shared" si="4"/>
        <v>46.050200000000004</v>
      </c>
      <c r="U15" s="17" t="s">
        <v>18</v>
      </c>
      <c r="V15" s="18">
        <v>57.49</v>
      </c>
      <c r="W15" s="18">
        <f t="shared" si="5"/>
        <v>56.340200000000003</v>
      </c>
      <c r="X15" s="17" t="s">
        <v>19</v>
      </c>
      <c r="Y15" s="18">
        <v>68.489999999999995</v>
      </c>
      <c r="Z15" s="18">
        <f t="shared" si="6"/>
        <v>67.120199999999997</v>
      </c>
      <c r="AA15" s="17" t="s">
        <v>20</v>
      </c>
      <c r="AB15" s="18">
        <v>80.989999999999995</v>
      </c>
      <c r="AC15" s="18">
        <f t="shared" si="7"/>
        <v>79.370199999999997</v>
      </c>
      <c r="AD15" s="17" t="s">
        <v>21</v>
      </c>
      <c r="AE15" s="18">
        <v>94.99</v>
      </c>
      <c r="AF15" s="18">
        <f t="shared" si="8"/>
        <v>93.090199999999996</v>
      </c>
      <c r="AG15" s="17" t="s">
        <v>22</v>
      </c>
      <c r="AH15" s="18">
        <v>110.59</v>
      </c>
      <c r="AI15" s="18">
        <f t="shared" si="9"/>
        <v>108.37820000000001</v>
      </c>
      <c r="AJ15" s="17" t="s">
        <v>23</v>
      </c>
      <c r="AK15" s="18">
        <v>126.79</v>
      </c>
      <c r="AL15" s="18">
        <f t="shared" si="10"/>
        <v>124.2542</v>
      </c>
      <c r="AM15" s="17" t="s">
        <v>24</v>
      </c>
      <c r="AN15" s="18">
        <v>143.79</v>
      </c>
      <c r="AO15" s="18">
        <f t="shared" si="11"/>
        <v>140.91419999999999</v>
      </c>
      <c r="AP15" s="17" t="s">
        <v>25</v>
      </c>
      <c r="AQ15" s="18">
        <v>162.79</v>
      </c>
      <c r="AR15" s="18">
        <f t="shared" si="12"/>
        <v>159.5342</v>
      </c>
      <c r="AS15" s="17" t="s">
        <v>26</v>
      </c>
      <c r="AT15" s="18">
        <v>186.79</v>
      </c>
      <c r="AU15" s="18">
        <f t="shared" si="13"/>
        <v>183.05419999999998</v>
      </c>
      <c r="AV15" s="17" t="s">
        <v>27</v>
      </c>
      <c r="AW15" s="18">
        <v>213.19</v>
      </c>
      <c r="AX15" s="18">
        <f t="shared" si="14"/>
        <v>208.92619999999999</v>
      </c>
      <c r="AY15" s="17" t="s">
        <v>28</v>
      </c>
      <c r="AZ15" s="18">
        <v>241.99</v>
      </c>
      <c r="BA15" s="18">
        <f t="shared" si="15"/>
        <v>237.15020000000001</v>
      </c>
      <c r="BB15" s="17" t="s">
        <v>29</v>
      </c>
      <c r="BC15" s="18">
        <v>276.99</v>
      </c>
      <c r="BD15" s="18">
        <f t="shared" si="16"/>
        <v>271.4502</v>
      </c>
      <c r="BE15" s="17" t="s">
        <v>30</v>
      </c>
      <c r="BF15" s="18">
        <v>346.99</v>
      </c>
      <c r="BG15" s="18">
        <f t="shared" si="17"/>
        <v>340.05020000000002</v>
      </c>
      <c r="BH15" s="17" t="s">
        <v>31</v>
      </c>
      <c r="BI15" s="18">
        <v>426.99</v>
      </c>
      <c r="BJ15" s="18">
        <f t="shared" si="18"/>
        <v>418.4502</v>
      </c>
      <c r="BK15" s="17" t="s">
        <v>32</v>
      </c>
      <c r="BL15" s="18">
        <v>546.99</v>
      </c>
      <c r="BM15" s="18">
        <f t="shared" si="19"/>
        <v>536.05020000000002</v>
      </c>
      <c r="BN15" s="17" t="s">
        <v>33</v>
      </c>
      <c r="BO15" s="18">
        <v>716.99</v>
      </c>
      <c r="BP15" s="18">
        <f t="shared" si="20"/>
        <v>702.65020000000004</v>
      </c>
      <c r="BQ15" s="17"/>
      <c r="BR15" s="18">
        <v>0</v>
      </c>
      <c r="BS15" s="18">
        <f t="shared" si="21"/>
        <v>0</v>
      </c>
      <c r="BT15" s="17"/>
      <c r="BU15" s="18">
        <v>0</v>
      </c>
      <c r="BV15" s="18">
        <f t="shared" si="22"/>
        <v>0</v>
      </c>
    </row>
    <row r="16" spans="1:74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18">
        <v>4.8</v>
      </c>
      <c r="E16" s="18">
        <f t="shared" si="0"/>
        <v>4.7039999999999997</v>
      </c>
      <c r="F16" s="17" t="s">
        <v>13</v>
      </c>
      <c r="G16" s="18">
        <v>11.79</v>
      </c>
      <c r="H16" s="18">
        <f t="shared" si="23"/>
        <v>11.5542</v>
      </c>
      <c r="I16" s="17" t="s">
        <v>14</v>
      </c>
      <c r="J16" s="18">
        <v>19.29</v>
      </c>
      <c r="K16" s="18">
        <f t="shared" si="1"/>
        <v>18.904199999999999</v>
      </c>
      <c r="L16" s="17" t="s">
        <v>15</v>
      </c>
      <c r="M16" s="18">
        <v>27.29</v>
      </c>
      <c r="N16" s="18">
        <f t="shared" si="2"/>
        <v>26.744199999999999</v>
      </c>
      <c r="O16" s="17" t="s">
        <v>16</v>
      </c>
      <c r="P16" s="18">
        <v>36.29</v>
      </c>
      <c r="Q16" s="18">
        <f t="shared" si="3"/>
        <v>35.5642</v>
      </c>
      <c r="R16" s="17" t="s">
        <v>17</v>
      </c>
      <c r="S16" s="18">
        <v>45.79</v>
      </c>
      <c r="T16" s="18">
        <f t="shared" si="4"/>
        <v>44.874200000000002</v>
      </c>
      <c r="U16" s="17" t="s">
        <v>18</v>
      </c>
      <c r="V16" s="18">
        <v>56.29</v>
      </c>
      <c r="W16" s="18">
        <f t="shared" si="5"/>
        <v>55.164200000000001</v>
      </c>
      <c r="X16" s="17" t="s">
        <v>19</v>
      </c>
      <c r="Y16" s="18">
        <v>67.290000000000006</v>
      </c>
      <c r="Z16" s="18">
        <f t="shared" si="6"/>
        <v>65.944200000000009</v>
      </c>
      <c r="AA16" s="17" t="s">
        <v>20</v>
      </c>
      <c r="AB16" s="18">
        <v>79.790000000000006</v>
      </c>
      <c r="AC16" s="18">
        <f t="shared" si="7"/>
        <v>78.194200000000009</v>
      </c>
      <c r="AD16" s="17" t="s">
        <v>21</v>
      </c>
      <c r="AE16" s="18">
        <v>93.79</v>
      </c>
      <c r="AF16" s="18">
        <f t="shared" si="8"/>
        <v>91.914200000000008</v>
      </c>
      <c r="AG16" s="17" t="s">
        <v>22</v>
      </c>
      <c r="AH16" s="18">
        <v>109.39</v>
      </c>
      <c r="AI16" s="18">
        <f t="shared" si="9"/>
        <v>107.2022</v>
      </c>
      <c r="AJ16" s="17" t="s">
        <v>23</v>
      </c>
      <c r="AK16" s="18">
        <v>125.59</v>
      </c>
      <c r="AL16" s="18">
        <f t="shared" si="10"/>
        <v>123.0782</v>
      </c>
      <c r="AM16" s="17" t="s">
        <v>24</v>
      </c>
      <c r="AN16" s="18">
        <v>142.59</v>
      </c>
      <c r="AO16" s="18">
        <f t="shared" si="11"/>
        <v>139.73820000000001</v>
      </c>
      <c r="AP16" s="17" t="s">
        <v>25</v>
      </c>
      <c r="AQ16" s="18">
        <v>161.59</v>
      </c>
      <c r="AR16" s="18">
        <f t="shared" si="12"/>
        <v>158.35820000000001</v>
      </c>
      <c r="AS16" s="17" t="s">
        <v>26</v>
      </c>
      <c r="AT16" s="18">
        <v>185.59</v>
      </c>
      <c r="AU16" s="18">
        <f t="shared" si="13"/>
        <v>181.87819999999999</v>
      </c>
      <c r="AV16" s="17" t="s">
        <v>27</v>
      </c>
      <c r="AW16" s="18">
        <v>211.99</v>
      </c>
      <c r="AX16" s="18">
        <f t="shared" si="14"/>
        <v>207.75020000000001</v>
      </c>
      <c r="AY16" s="17" t="s">
        <v>28</v>
      </c>
      <c r="AZ16" s="18">
        <v>240.79</v>
      </c>
      <c r="BA16" s="18">
        <f t="shared" si="15"/>
        <v>235.9742</v>
      </c>
      <c r="BB16" s="17" t="s">
        <v>29</v>
      </c>
      <c r="BC16" s="18">
        <v>275.79000000000002</v>
      </c>
      <c r="BD16" s="18">
        <f t="shared" si="16"/>
        <v>270.27420000000001</v>
      </c>
      <c r="BE16" s="17" t="s">
        <v>30</v>
      </c>
      <c r="BF16" s="18">
        <v>345.79</v>
      </c>
      <c r="BG16" s="18">
        <f t="shared" si="17"/>
        <v>338.87420000000003</v>
      </c>
      <c r="BH16" s="17" t="s">
        <v>31</v>
      </c>
      <c r="BI16" s="18">
        <v>425.79</v>
      </c>
      <c r="BJ16" s="18">
        <f t="shared" si="18"/>
        <v>417.27420000000001</v>
      </c>
      <c r="BK16" s="17" t="s">
        <v>32</v>
      </c>
      <c r="BL16" s="18">
        <v>545.79</v>
      </c>
      <c r="BM16" s="18">
        <f t="shared" si="19"/>
        <v>534.87419999999997</v>
      </c>
      <c r="BN16" s="17" t="s">
        <v>33</v>
      </c>
      <c r="BO16" s="18">
        <v>715.79</v>
      </c>
      <c r="BP16" s="18">
        <f t="shared" si="20"/>
        <v>701.4742</v>
      </c>
      <c r="BQ16" s="17"/>
      <c r="BR16" s="18">
        <v>0</v>
      </c>
      <c r="BS16" s="18">
        <f t="shared" si="21"/>
        <v>0</v>
      </c>
      <c r="BT16" s="17"/>
      <c r="BU16" s="18">
        <v>0</v>
      </c>
      <c r="BV16" s="18">
        <f t="shared" si="22"/>
        <v>0</v>
      </c>
    </row>
    <row r="17" spans="1:74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18">
        <v>4.2</v>
      </c>
      <c r="E17" s="18">
        <f t="shared" si="0"/>
        <v>4.1159999999999997</v>
      </c>
      <c r="F17" s="17" t="s">
        <v>13</v>
      </c>
      <c r="G17" s="18">
        <v>11.19</v>
      </c>
      <c r="H17" s="18">
        <f t="shared" si="23"/>
        <v>10.966199999999999</v>
      </c>
      <c r="I17" s="17" t="s">
        <v>14</v>
      </c>
      <c r="J17" s="18">
        <v>18.690000000000001</v>
      </c>
      <c r="K17" s="18">
        <f t="shared" si="1"/>
        <v>18.316200000000002</v>
      </c>
      <c r="L17" s="17" t="s">
        <v>15</v>
      </c>
      <c r="M17" s="18">
        <v>26.69</v>
      </c>
      <c r="N17" s="18">
        <f t="shared" si="2"/>
        <v>26.156200000000002</v>
      </c>
      <c r="O17" s="17" t="s">
        <v>16</v>
      </c>
      <c r="P17" s="18">
        <v>35.69</v>
      </c>
      <c r="Q17" s="18">
        <f t="shared" si="3"/>
        <v>34.976199999999999</v>
      </c>
      <c r="R17" s="17" t="s">
        <v>17</v>
      </c>
      <c r="S17" s="18">
        <v>45.19</v>
      </c>
      <c r="T17" s="18">
        <f t="shared" si="4"/>
        <v>44.286199999999994</v>
      </c>
      <c r="U17" s="17" t="s">
        <v>18</v>
      </c>
      <c r="V17" s="18">
        <v>55.69</v>
      </c>
      <c r="W17" s="18">
        <f t="shared" si="5"/>
        <v>54.5762</v>
      </c>
      <c r="X17" s="17" t="s">
        <v>19</v>
      </c>
      <c r="Y17" s="18">
        <v>66.69</v>
      </c>
      <c r="Z17" s="18">
        <f t="shared" si="6"/>
        <v>65.356200000000001</v>
      </c>
      <c r="AA17" s="17" t="s">
        <v>20</v>
      </c>
      <c r="AB17" s="18">
        <v>79.19</v>
      </c>
      <c r="AC17" s="18">
        <f t="shared" si="7"/>
        <v>77.606200000000001</v>
      </c>
      <c r="AD17" s="17" t="s">
        <v>21</v>
      </c>
      <c r="AE17" s="18">
        <v>93.19</v>
      </c>
      <c r="AF17" s="18">
        <f t="shared" si="8"/>
        <v>91.3262</v>
      </c>
      <c r="AG17" s="17" t="s">
        <v>22</v>
      </c>
      <c r="AH17" s="18">
        <v>108.79</v>
      </c>
      <c r="AI17" s="18">
        <f t="shared" si="9"/>
        <v>106.61420000000001</v>
      </c>
      <c r="AJ17" s="17" t="s">
        <v>23</v>
      </c>
      <c r="AK17" s="18">
        <v>124.99</v>
      </c>
      <c r="AL17" s="18">
        <f t="shared" si="10"/>
        <v>122.49019999999999</v>
      </c>
      <c r="AM17" s="17" t="s">
        <v>24</v>
      </c>
      <c r="AN17" s="18">
        <v>141.99</v>
      </c>
      <c r="AO17" s="18">
        <f t="shared" si="11"/>
        <v>139.15020000000001</v>
      </c>
      <c r="AP17" s="17" t="s">
        <v>25</v>
      </c>
      <c r="AQ17" s="18">
        <v>160.99</v>
      </c>
      <c r="AR17" s="18">
        <f t="shared" si="12"/>
        <v>157.77020000000002</v>
      </c>
      <c r="AS17" s="17" t="s">
        <v>26</v>
      </c>
      <c r="AT17" s="18">
        <v>184.99</v>
      </c>
      <c r="AU17" s="18">
        <f t="shared" si="13"/>
        <v>181.2902</v>
      </c>
      <c r="AV17" s="17" t="s">
        <v>27</v>
      </c>
      <c r="AW17" s="18">
        <v>211.39</v>
      </c>
      <c r="AX17" s="18">
        <f t="shared" si="14"/>
        <v>207.16219999999998</v>
      </c>
      <c r="AY17" s="17" t="s">
        <v>28</v>
      </c>
      <c r="AZ17" s="18">
        <v>240.19</v>
      </c>
      <c r="BA17" s="18">
        <f t="shared" si="15"/>
        <v>235.3862</v>
      </c>
      <c r="BB17" s="17" t="s">
        <v>29</v>
      </c>
      <c r="BC17" s="18">
        <v>275.19</v>
      </c>
      <c r="BD17" s="18">
        <f t="shared" si="16"/>
        <v>269.68619999999999</v>
      </c>
      <c r="BE17" s="17" t="s">
        <v>30</v>
      </c>
      <c r="BF17" s="18">
        <v>345.19</v>
      </c>
      <c r="BG17" s="18">
        <f t="shared" si="17"/>
        <v>338.28620000000001</v>
      </c>
      <c r="BH17" s="17" t="s">
        <v>31</v>
      </c>
      <c r="BI17" s="18">
        <v>425.19</v>
      </c>
      <c r="BJ17" s="18">
        <f t="shared" si="18"/>
        <v>416.68619999999999</v>
      </c>
      <c r="BK17" s="17" t="s">
        <v>32</v>
      </c>
      <c r="BL17" s="18">
        <v>545.19000000000005</v>
      </c>
      <c r="BM17" s="18">
        <f t="shared" si="19"/>
        <v>534.28620000000001</v>
      </c>
      <c r="BN17" s="17" t="s">
        <v>33</v>
      </c>
      <c r="BO17" s="18">
        <v>715.19</v>
      </c>
      <c r="BP17" s="18">
        <f t="shared" si="20"/>
        <v>700.88620000000003</v>
      </c>
      <c r="BQ17" s="17"/>
      <c r="BR17" s="18">
        <v>0</v>
      </c>
      <c r="BS17" s="18">
        <f t="shared" si="21"/>
        <v>0</v>
      </c>
      <c r="BT17" s="17"/>
      <c r="BU17" s="18">
        <v>0</v>
      </c>
      <c r="BV17" s="18">
        <f t="shared" si="22"/>
        <v>0</v>
      </c>
    </row>
    <row r="18" spans="1:74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18">
        <v>3.6</v>
      </c>
      <c r="E18" s="18">
        <f t="shared" si="0"/>
        <v>3.528</v>
      </c>
      <c r="F18" s="17" t="s">
        <v>13</v>
      </c>
      <c r="G18" s="18">
        <v>10.59</v>
      </c>
      <c r="H18" s="18">
        <f t="shared" si="23"/>
        <v>10.3782</v>
      </c>
      <c r="I18" s="17" t="s">
        <v>14</v>
      </c>
      <c r="J18" s="18">
        <v>18.09</v>
      </c>
      <c r="K18" s="18">
        <f t="shared" si="1"/>
        <v>17.728200000000001</v>
      </c>
      <c r="L18" s="17" t="s">
        <v>15</v>
      </c>
      <c r="M18" s="18">
        <v>26.09</v>
      </c>
      <c r="N18" s="18">
        <f t="shared" si="2"/>
        <v>25.568200000000001</v>
      </c>
      <c r="O18" s="17" t="s">
        <v>16</v>
      </c>
      <c r="P18" s="18">
        <v>35.090000000000003</v>
      </c>
      <c r="Q18" s="18">
        <f t="shared" si="3"/>
        <v>34.388200000000005</v>
      </c>
      <c r="R18" s="17" t="s">
        <v>17</v>
      </c>
      <c r="S18" s="18">
        <v>44.59</v>
      </c>
      <c r="T18" s="18">
        <f t="shared" si="4"/>
        <v>43.6982</v>
      </c>
      <c r="U18" s="17" t="s">
        <v>18</v>
      </c>
      <c r="V18" s="18">
        <v>55.09</v>
      </c>
      <c r="W18" s="18">
        <f t="shared" si="5"/>
        <v>53.988199999999999</v>
      </c>
      <c r="X18" s="17" t="s">
        <v>19</v>
      </c>
      <c r="Y18" s="18">
        <v>66.09</v>
      </c>
      <c r="Z18" s="18">
        <f t="shared" si="6"/>
        <v>64.768200000000007</v>
      </c>
      <c r="AA18" s="17" t="s">
        <v>20</v>
      </c>
      <c r="AB18" s="18">
        <v>78.59</v>
      </c>
      <c r="AC18" s="18">
        <f t="shared" si="7"/>
        <v>77.018200000000007</v>
      </c>
      <c r="AD18" s="17" t="s">
        <v>21</v>
      </c>
      <c r="AE18" s="18">
        <v>92.59</v>
      </c>
      <c r="AF18" s="18">
        <f t="shared" si="8"/>
        <v>90.738200000000006</v>
      </c>
      <c r="AG18" s="17" t="s">
        <v>22</v>
      </c>
      <c r="AH18" s="18">
        <v>108.19</v>
      </c>
      <c r="AI18" s="18">
        <f t="shared" si="9"/>
        <v>106.0262</v>
      </c>
      <c r="AJ18" s="17" t="s">
        <v>23</v>
      </c>
      <c r="AK18" s="18">
        <v>124.39</v>
      </c>
      <c r="AL18" s="18">
        <f t="shared" si="10"/>
        <v>121.90219999999999</v>
      </c>
      <c r="AM18" s="17" t="s">
        <v>24</v>
      </c>
      <c r="AN18" s="18">
        <v>141.38999999999999</v>
      </c>
      <c r="AO18" s="18">
        <f t="shared" si="11"/>
        <v>138.56219999999999</v>
      </c>
      <c r="AP18" s="17" t="s">
        <v>25</v>
      </c>
      <c r="AQ18" s="18">
        <v>160.38999999999999</v>
      </c>
      <c r="AR18" s="18">
        <f t="shared" si="12"/>
        <v>157.18219999999999</v>
      </c>
      <c r="AS18" s="17" t="s">
        <v>26</v>
      </c>
      <c r="AT18" s="18">
        <v>184.39</v>
      </c>
      <c r="AU18" s="18">
        <f t="shared" si="13"/>
        <v>180.70219999999998</v>
      </c>
      <c r="AV18" s="17" t="s">
        <v>27</v>
      </c>
      <c r="AW18" s="18">
        <v>210.79</v>
      </c>
      <c r="AX18" s="18">
        <f t="shared" si="14"/>
        <v>206.57419999999999</v>
      </c>
      <c r="AY18" s="17" t="s">
        <v>28</v>
      </c>
      <c r="AZ18" s="18">
        <v>239.59</v>
      </c>
      <c r="BA18" s="18">
        <f t="shared" si="15"/>
        <v>234.79820000000001</v>
      </c>
      <c r="BB18" s="17" t="s">
        <v>29</v>
      </c>
      <c r="BC18" s="18">
        <v>274.58999999999997</v>
      </c>
      <c r="BD18" s="18">
        <f t="shared" si="16"/>
        <v>269.09819999999996</v>
      </c>
      <c r="BE18" s="17" t="s">
        <v>30</v>
      </c>
      <c r="BF18" s="18">
        <v>344.59</v>
      </c>
      <c r="BG18" s="18">
        <f t="shared" si="17"/>
        <v>337.69819999999999</v>
      </c>
      <c r="BH18" s="17" t="s">
        <v>31</v>
      </c>
      <c r="BI18" s="18">
        <v>424.59</v>
      </c>
      <c r="BJ18" s="18">
        <f t="shared" si="18"/>
        <v>416.09819999999996</v>
      </c>
      <c r="BK18" s="17" t="s">
        <v>32</v>
      </c>
      <c r="BL18" s="18">
        <v>544.59</v>
      </c>
      <c r="BM18" s="18">
        <f t="shared" si="19"/>
        <v>533.69820000000004</v>
      </c>
      <c r="BN18" s="17" t="s">
        <v>33</v>
      </c>
      <c r="BO18" s="18">
        <v>714.59</v>
      </c>
      <c r="BP18" s="18">
        <f t="shared" si="20"/>
        <v>700.29820000000007</v>
      </c>
      <c r="BQ18" s="17"/>
      <c r="BR18" s="18">
        <v>0</v>
      </c>
      <c r="BS18" s="18">
        <f t="shared" si="21"/>
        <v>0</v>
      </c>
      <c r="BT18" s="17"/>
      <c r="BU18" s="18">
        <v>0</v>
      </c>
      <c r="BV18" s="18">
        <f t="shared" si="22"/>
        <v>0</v>
      </c>
    </row>
    <row r="19" spans="1:74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18">
        <v>3</v>
      </c>
      <c r="E19" s="18">
        <f t="shared" si="0"/>
        <v>2.94</v>
      </c>
      <c r="F19" s="17" t="s">
        <v>13</v>
      </c>
      <c r="G19" s="18">
        <v>9.99</v>
      </c>
      <c r="H19" s="18">
        <f t="shared" si="23"/>
        <v>9.7902000000000005</v>
      </c>
      <c r="I19" s="17" t="s">
        <v>14</v>
      </c>
      <c r="J19" s="18">
        <v>17.489999999999998</v>
      </c>
      <c r="K19" s="18">
        <f t="shared" si="1"/>
        <v>17.140199999999997</v>
      </c>
      <c r="L19" s="17" t="s">
        <v>15</v>
      </c>
      <c r="M19" s="18">
        <v>25.49</v>
      </c>
      <c r="N19" s="18">
        <f t="shared" si="2"/>
        <v>24.980199999999996</v>
      </c>
      <c r="O19" s="17" t="s">
        <v>16</v>
      </c>
      <c r="P19" s="18">
        <v>34.49</v>
      </c>
      <c r="Q19" s="18">
        <f t="shared" si="3"/>
        <v>33.800200000000004</v>
      </c>
      <c r="R19" s="17" t="s">
        <v>17</v>
      </c>
      <c r="S19" s="18">
        <v>43.99</v>
      </c>
      <c r="T19" s="18">
        <f t="shared" si="4"/>
        <v>43.110199999999999</v>
      </c>
      <c r="U19" s="17" t="s">
        <v>18</v>
      </c>
      <c r="V19" s="18">
        <v>54.49</v>
      </c>
      <c r="W19" s="18">
        <f t="shared" si="5"/>
        <v>53.400199999999998</v>
      </c>
      <c r="X19" s="17" t="s">
        <v>19</v>
      </c>
      <c r="Y19" s="18">
        <v>65.489999999999995</v>
      </c>
      <c r="Z19" s="18">
        <f t="shared" si="6"/>
        <v>64.180199999999999</v>
      </c>
      <c r="AA19" s="17" t="s">
        <v>20</v>
      </c>
      <c r="AB19" s="18">
        <v>77.989999999999995</v>
      </c>
      <c r="AC19" s="18">
        <f t="shared" si="7"/>
        <v>76.430199999999999</v>
      </c>
      <c r="AD19" s="17" t="s">
        <v>21</v>
      </c>
      <c r="AE19" s="18">
        <v>91.99</v>
      </c>
      <c r="AF19" s="18">
        <f t="shared" si="8"/>
        <v>90.150199999999998</v>
      </c>
      <c r="AG19" s="17" t="s">
        <v>22</v>
      </c>
      <c r="AH19" s="18">
        <v>107.59</v>
      </c>
      <c r="AI19" s="18">
        <f t="shared" si="9"/>
        <v>105.43819999999999</v>
      </c>
      <c r="AJ19" s="17" t="s">
        <v>23</v>
      </c>
      <c r="AK19" s="18">
        <v>123.79</v>
      </c>
      <c r="AL19" s="18">
        <f t="shared" si="10"/>
        <v>121.3142</v>
      </c>
      <c r="AM19" s="17" t="s">
        <v>24</v>
      </c>
      <c r="AN19" s="18">
        <v>140.79</v>
      </c>
      <c r="AO19" s="18">
        <f t="shared" si="11"/>
        <v>137.9742</v>
      </c>
      <c r="AP19" s="17" t="s">
        <v>25</v>
      </c>
      <c r="AQ19" s="18">
        <v>159.79</v>
      </c>
      <c r="AR19" s="18">
        <f t="shared" si="12"/>
        <v>156.5942</v>
      </c>
      <c r="AS19" s="17" t="s">
        <v>26</v>
      </c>
      <c r="AT19" s="18">
        <v>183.79</v>
      </c>
      <c r="AU19" s="18">
        <f t="shared" si="13"/>
        <v>180.11419999999998</v>
      </c>
      <c r="AV19" s="17" t="s">
        <v>27</v>
      </c>
      <c r="AW19" s="18">
        <v>210.19</v>
      </c>
      <c r="AX19" s="18">
        <f t="shared" si="14"/>
        <v>205.9862</v>
      </c>
      <c r="AY19" s="17" t="s">
        <v>28</v>
      </c>
      <c r="AZ19" s="18">
        <v>238.99</v>
      </c>
      <c r="BA19" s="18">
        <f t="shared" si="15"/>
        <v>234.21020000000001</v>
      </c>
      <c r="BB19" s="17" t="s">
        <v>29</v>
      </c>
      <c r="BC19" s="18">
        <v>273.99</v>
      </c>
      <c r="BD19" s="18">
        <f t="shared" si="16"/>
        <v>268.5102</v>
      </c>
      <c r="BE19" s="17" t="s">
        <v>30</v>
      </c>
      <c r="BF19" s="18">
        <v>343.99</v>
      </c>
      <c r="BG19" s="18">
        <f t="shared" si="17"/>
        <v>337.11020000000002</v>
      </c>
      <c r="BH19" s="17" t="s">
        <v>31</v>
      </c>
      <c r="BI19" s="18">
        <v>423.99</v>
      </c>
      <c r="BJ19" s="18">
        <f t="shared" si="18"/>
        <v>415.5102</v>
      </c>
      <c r="BK19" s="17" t="s">
        <v>32</v>
      </c>
      <c r="BL19" s="18">
        <v>543.99</v>
      </c>
      <c r="BM19" s="18">
        <f t="shared" si="19"/>
        <v>533.11019999999996</v>
      </c>
      <c r="BN19" s="17" t="s">
        <v>33</v>
      </c>
      <c r="BO19" s="18">
        <v>713.99</v>
      </c>
      <c r="BP19" s="18">
        <f t="shared" si="20"/>
        <v>699.71019999999999</v>
      </c>
      <c r="BQ19" s="17"/>
      <c r="BR19" s="18">
        <v>0</v>
      </c>
      <c r="BS19" s="18">
        <f t="shared" si="21"/>
        <v>0</v>
      </c>
      <c r="BT19" s="17"/>
      <c r="BU19" s="18">
        <v>0</v>
      </c>
      <c r="BV19" s="18">
        <f t="shared" si="22"/>
        <v>0</v>
      </c>
    </row>
    <row r="20" spans="1:74" s="14" customFormat="1" ht="20.100000000000001" customHeight="1" x14ac:dyDescent="0.25">
      <c r="A20" s="12" t="s">
        <v>8</v>
      </c>
      <c r="B20" s="12" t="s">
        <v>1</v>
      </c>
      <c r="C20" s="12" t="s">
        <v>13</v>
      </c>
      <c r="D20" s="13">
        <v>6.99</v>
      </c>
      <c r="E20" s="13">
        <f t="shared" si="0"/>
        <v>6.8502000000000001</v>
      </c>
      <c r="F20" s="12" t="s">
        <v>14</v>
      </c>
      <c r="G20" s="13">
        <v>14.49</v>
      </c>
      <c r="H20" s="13">
        <f t="shared" si="23"/>
        <v>14.200200000000001</v>
      </c>
      <c r="I20" s="12" t="s">
        <v>15</v>
      </c>
      <c r="J20" s="13">
        <v>22.49</v>
      </c>
      <c r="K20" s="13">
        <f t="shared" si="1"/>
        <v>22.040199999999999</v>
      </c>
      <c r="L20" s="12" t="s">
        <v>16</v>
      </c>
      <c r="M20" s="13">
        <v>31.49</v>
      </c>
      <c r="N20" s="13">
        <f t="shared" si="2"/>
        <v>30.860199999999999</v>
      </c>
      <c r="O20" s="12" t="s">
        <v>17</v>
      </c>
      <c r="P20" s="13">
        <v>40.99</v>
      </c>
      <c r="Q20" s="13">
        <f t="shared" si="3"/>
        <v>40.170200000000001</v>
      </c>
      <c r="R20" s="12" t="s">
        <v>18</v>
      </c>
      <c r="S20" s="13">
        <v>51.49</v>
      </c>
      <c r="T20" s="13">
        <f t="shared" si="4"/>
        <v>50.4602</v>
      </c>
      <c r="U20" s="12" t="s">
        <v>19</v>
      </c>
      <c r="V20" s="13">
        <v>62.49</v>
      </c>
      <c r="W20" s="13">
        <f t="shared" si="5"/>
        <v>61.240200000000002</v>
      </c>
      <c r="X20" s="12" t="s">
        <v>20</v>
      </c>
      <c r="Y20" s="13">
        <v>74.989999999999995</v>
      </c>
      <c r="Z20" s="13">
        <f t="shared" si="6"/>
        <v>73.490199999999987</v>
      </c>
      <c r="AA20" s="12" t="s">
        <v>21</v>
      </c>
      <c r="AB20" s="13">
        <v>88.99</v>
      </c>
      <c r="AC20" s="13">
        <f t="shared" si="7"/>
        <v>87.2102</v>
      </c>
      <c r="AD20" s="12" t="s">
        <v>22</v>
      </c>
      <c r="AE20" s="13">
        <v>104.59</v>
      </c>
      <c r="AF20" s="13">
        <f t="shared" si="8"/>
        <v>102.4982</v>
      </c>
      <c r="AG20" s="12" t="s">
        <v>23</v>
      </c>
      <c r="AH20" s="13">
        <v>120.79</v>
      </c>
      <c r="AI20" s="13">
        <f t="shared" si="9"/>
        <v>118.3742</v>
      </c>
      <c r="AJ20" s="12" t="s">
        <v>24</v>
      </c>
      <c r="AK20" s="13">
        <v>137.79</v>
      </c>
      <c r="AL20" s="13">
        <f t="shared" si="10"/>
        <v>135.0342</v>
      </c>
      <c r="AM20" s="12" t="s">
        <v>25</v>
      </c>
      <c r="AN20" s="13">
        <v>156.79</v>
      </c>
      <c r="AO20" s="13">
        <f t="shared" si="11"/>
        <v>153.6542</v>
      </c>
      <c r="AP20" s="12" t="s">
        <v>26</v>
      </c>
      <c r="AQ20" s="13">
        <v>180.79</v>
      </c>
      <c r="AR20" s="13">
        <f t="shared" si="12"/>
        <v>177.17419999999998</v>
      </c>
      <c r="AS20" s="12" t="s">
        <v>27</v>
      </c>
      <c r="AT20" s="13">
        <v>207.19</v>
      </c>
      <c r="AU20" s="13">
        <f t="shared" si="13"/>
        <v>203.0462</v>
      </c>
      <c r="AV20" s="12" t="s">
        <v>28</v>
      </c>
      <c r="AW20" s="13">
        <v>235.99</v>
      </c>
      <c r="AX20" s="13">
        <f t="shared" si="14"/>
        <v>231.27020000000002</v>
      </c>
      <c r="AY20" s="12" t="s">
        <v>29</v>
      </c>
      <c r="AZ20" s="13">
        <v>270.99</v>
      </c>
      <c r="BA20" s="13">
        <f t="shared" si="15"/>
        <v>265.5702</v>
      </c>
      <c r="BB20" s="12" t="s">
        <v>30</v>
      </c>
      <c r="BC20" s="13">
        <v>340.99</v>
      </c>
      <c r="BD20" s="13">
        <f t="shared" si="16"/>
        <v>334.17020000000002</v>
      </c>
      <c r="BE20" s="12" t="s">
        <v>31</v>
      </c>
      <c r="BF20" s="13">
        <v>420.99</v>
      </c>
      <c r="BG20" s="13">
        <f t="shared" si="17"/>
        <v>412.5702</v>
      </c>
      <c r="BH20" s="12" t="s">
        <v>32</v>
      </c>
      <c r="BI20" s="13">
        <v>540.99</v>
      </c>
      <c r="BJ20" s="13">
        <f t="shared" si="18"/>
        <v>530.17020000000002</v>
      </c>
      <c r="BK20" s="12" t="s">
        <v>33</v>
      </c>
      <c r="BL20" s="13">
        <v>710.99</v>
      </c>
      <c r="BM20" s="13">
        <f t="shared" si="19"/>
        <v>696.77020000000005</v>
      </c>
      <c r="BN20" s="12"/>
      <c r="BO20" s="13">
        <v>0</v>
      </c>
      <c r="BP20" s="13">
        <f t="shared" si="20"/>
        <v>0</v>
      </c>
      <c r="BQ20" s="12"/>
      <c r="BR20" s="13">
        <v>0</v>
      </c>
      <c r="BS20" s="13">
        <f t="shared" si="21"/>
        <v>0</v>
      </c>
      <c r="BT20" s="12"/>
      <c r="BU20" s="13">
        <v>0</v>
      </c>
      <c r="BV20" s="13">
        <f t="shared" si="22"/>
        <v>0</v>
      </c>
    </row>
    <row r="21" spans="1:74" s="14" customFormat="1" ht="20.100000000000001" customHeight="1" x14ac:dyDescent="0.25">
      <c r="A21" s="12" t="s">
        <v>8</v>
      </c>
      <c r="B21" s="12" t="s">
        <v>3</v>
      </c>
      <c r="C21" s="12" t="s">
        <v>13</v>
      </c>
      <c r="D21" s="13">
        <v>5.59</v>
      </c>
      <c r="E21" s="13">
        <f t="shared" si="0"/>
        <v>5.4782000000000002</v>
      </c>
      <c r="F21" s="12" t="s">
        <v>14</v>
      </c>
      <c r="G21" s="13">
        <v>13.09</v>
      </c>
      <c r="H21" s="13">
        <f t="shared" si="23"/>
        <v>12.828199999999999</v>
      </c>
      <c r="I21" s="12" t="s">
        <v>15</v>
      </c>
      <c r="J21" s="13">
        <v>21.09</v>
      </c>
      <c r="K21" s="13">
        <f t="shared" si="1"/>
        <v>20.668199999999999</v>
      </c>
      <c r="L21" s="12" t="s">
        <v>16</v>
      </c>
      <c r="M21" s="13">
        <v>30.09</v>
      </c>
      <c r="N21" s="13">
        <f t="shared" si="2"/>
        <v>29.488199999999999</v>
      </c>
      <c r="O21" s="12" t="s">
        <v>17</v>
      </c>
      <c r="P21" s="13">
        <v>39.590000000000003</v>
      </c>
      <c r="Q21" s="13">
        <f t="shared" si="3"/>
        <v>38.798200000000001</v>
      </c>
      <c r="R21" s="12" t="s">
        <v>18</v>
      </c>
      <c r="S21" s="13">
        <v>50.09</v>
      </c>
      <c r="T21" s="13">
        <f t="shared" si="4"/>
        <v>49.088200000000001</v>
      </c>
      <c r="U21" s="12" t="s">
        <v>19</v>
      </c>
      <c r="V21" s="13">
        <v>61.09</v>
      </c>
      <c r="W21" s="13">
        <f t="shared" si="5"/>
        <v>59.868200000000002</v>
      </c>
      <c r="X21" s="12" t="s">
        <v>20</v>
      </c>
      <c r="Y21" s="13">
        <v>73.59</v>
      </c>
      <c r="Z21" s="13">
        <f t="shared" si="6"/>
        <v>72.118200000000002</v>
      </c>
      <c r="AA21" s="12" t="s">
        <v>21</v>
      </c>
      <c r="AB21" s="13">
        <v>87.59</v>
      </c>
      <c r="AC21" s="13">
        <f t="shared" si="7"/>
        <v>85.838200000000001</v>
      </c>
      <c r="AD21" s="12" t="s">
        <v>22</v>
      </c>
      <c r="AE21" s="13">
        <v>103.19</v>
      </c>
      <c r="AF21" s="13">
        <f t="shared" si="8"/>
        <v>101.1262</v>
      </c>
      <c r="AG21" s="12" t="s">
        <v>23</v>
      </c>
      <c r="AH21" s="13">
        <v>119.39</v>
      </c>
      <c r="AI21" s="13">
        <f t="shared" si="9"/>
        <v>117.0022</v>
      </c>
      <c r="AJ21" s="12" t="s">
        <v>24</v>
      </c>
      <c r="AK21" s="13">
        <v>136.38999999999999</v>
      </c>
      <c r="AL21" s="13">
        <f t="shared" si="10"/>
        <v>133.66219999999998</v>
      </c>
      <c r="AM21" s="12" t="s">
        <v>25</v>
      </c>
      <c r="AN21" s="13">
        <v>155.38999999999999</v>
      </c>
      <c r="AO21" s="13">
        <f t="shared" si="11"/>
        <v>152.28219999999999</v>
      </c>
      <c r="AP21" s="12" t="s">
        <v>26</v>
      </c>
      <c r="AQ21" s="13">
        <v>179.39</v>
      </c>
      <c r="AR21" s="13">
        <f t="shared" si="12"/>
        <v>175.80219999999997</v>
      </c>
      <c r="AS21" s="12" t="s">
        <v>27</v>
      </c>
      <c r="AT21" s="13">
        <v>205.79</v>
      </c>
      <c r="AU21" s="13">
        <f t="shared" si="13"/>
        <v>201.67419999999998</v>
      </c>
      <c r="AV21" s="12" t="s">
        <v>28</v>
      </c>
      <c r="AW21" s="13">
        <v>234.59</v>
      </c>
      <c r="AX21" s="13">
        <f t="shared" si="14"/>
        <v>229.8982</v>
      </c>
      <c r="AY21" s="12" t="s">
        <v>29</v>
      </c>
      <c r="AZ21" s="13">
        <v>269.58999999999997</v>
      </c>
      <c r="BA21" s="13">
        <f t="shared" si="15"/>
        <v>264.19819999999999</v>
      </c>
      <c r="BB21" s="12" t="s">
        <v>30</v>
      </c>
      <c r="BC21" s="13">
        <v>339.59</v>
      </c>
      <c r="BD21" s="13">
        <f t="shared" si="16"/>
        <v>332.79819999999995</v>
      </c>
      <c r="BE21" s="12" t="s">
        <v>31</v>
      </c>
      <c r="BF21" s="13">
        <v>419.59</v>
      </c>
      <c r="BG21" s="13">
        <f t="shared" si="17"/>
        <v>411.19819999999999</v>
      </c>
      <c r="BH21" s="12" t="s">
        <v>32</v>
      </c>
      <c r="BI21" s="13">
        <v>539.59</v>
      </c>
      <c r="BJ21" s="13">
        <f t="shared" si="18"/>
        <v>528.79820000000007</v>
      </c>
      <c r="BK21" s="12" t="s">
        <v>33</v>
      </c>
      <c r="BL21" s="13">
        <v>709.59</v>
      </c>
      <c r="BM21" s="13">
        <f t="shared" si="19"/>
        <v>695.39819999999997</v>
      </c>
      <c r="BN21" s="12"/>
      <c r="BO21" s="13">
        <v>0</v>
      </c>
      <c r="BP21" s="13">
        <f t="shared" si="20"/>
        <v>0</v>
      </c>
      <c r="BQ21" s="12"/>
      <c r="BR21" s="13">
        <v>0</v>
      </c>
      <c r="BS21" s="13">
        <f t="shared" si="21"/>
        <v>0</v>
      </c>
      <c r="BT21" s="12"/>
      <c r="BU21" s="13">
        <v>0</v>
      </c>
      <c r="BV21" s="13">
        <f t="shared" si="22"/>
        <v>0</v>
      </c>
    </row>
    <row r="22" spans="1:74" s="14" customFormat="1" ht="20.100000000000001" customHeight="1" x14ac:dyDescent="0.25">
      <c r="A22" s="12" t="s">
        <v>8</v>
      </c>
      <c r="B22" s="12" t="s">
        <v>4</v>
      </c>
      <c r="C22" s="12" t="s">
        <v>13</v>
      </c>
      <c r="D22" s="13">
        <v>4.8899999999999997</v>
      </c>
      <c r="E22" s="13">
        <f t="shared" si="0"/>
        <v>4.7921999999999993</v>
      </c>
      <c r="F22" s="12" t="s">
        <v>14</v>
      </c>
      <c r="G22" s="13">
        <v>12.39</v>
      </c>
      <c r="H22" s="13">
        <f t="shared" si="23"/>
        <v>12.142200000000001</v>
      </c>
      <c r="I22" s="12" t="s">
        <v>15</v>
      </c>
      <c r="J22" s="13">
        <v>20.39</v>
      </c>
      <c r="K22" s="13">
        <f t="shared" si="1"/>
        <v>19.982199999999999</v>
      </c>
      <c r="L22" s="12" t="s">
        <v>16</v>
      </c>
      <c r="M22" s="13">
        <v>29.39</v>
      </c>
      <c r="N22" s="13">
        <f t="shared" si="2"/>
        <v>28.802199999999999</v>
      </c>
      <c r="O22" s="12" t="s">
        <v>17</v>
      </c>
      <c r="P22" s="13">
        <v>38.89</v>
      </c>
      <c r="Q22" s="13">
        <f t="shared" si="3"/>
        <v>38.112200000000001</v>
      </c>
      <c r="R22" s="12" t="s">
        <v>18</v>
      </c>
      <c r="S22" s="13">
        <v>49.39</v>
      </c>
      <c r="T22" s="13">
        <f t="shared" si="4"/>
        <v>48.402200000000001</v>
      </c>
      <c r="U22" s="12" t="s">
        <v>19</v>
      </c>
      <c r="V22" s="13">
        <v>60.39</v>
      </c>
      <c r="W22" s="13">
        <f t="shared" si="5"/>
        <v>59.182200000000002</v>
      </c>
      <c r="X22" s="12" t="s">
        <v>20</v>
      </c>
      <c r="Y22" s="13">
        <v>72.89</v>
      </c>
      <c r="Z22" s="13">
        <f t="shared" si="6"/>
        <v>71.432199999999995</v>
      </c>
      <c r="AA22" s="12" t="s">
        <v>21</v>
      </c>
      <c r="AB22" s="13">
        <v>86.89</v>
      </c>
      <c r="AC22" s="13">
        <f t="shared" si="7"/>
        <v>85.152199999999993</v>
      </c>
      <c r="AD22" s="12" t="s">
        <v>22</v>
      </c>
      <c r="AE22" s="13">
        <v>102.49</v>
      </c>
      <c r="AF22" s="13">
        <f t="shared" si="8"/>
        <v>100.44019999999999</v>
      </c>
      <c r="AG22" s="12" t="s">
        <v>23</v>
      </c>
      <c r="AH22" s="13">
        <v>118.69</v>
      </c>
      <c r="AI22" s="13">
        <f t="shared" si="9"/>
        <v>116.31619999999999</v>
      </c>
      <c r="AJ22" s="12" t="s">
        <v>24</v>
      </c>
      <c r="AK22" s="13">
        <v>135.69</v>
      </c>
      <c r="AL22" s="13">
        <f t="shared" si="10"/>
        <v>132.97620000000001</v>
      </c>
      <c r="AM22" s="12" t="s">
        <v>25</v>
      </c>
      <c r="AN22" s="13">
        <v>154.69</v>
      </c>
      <c r="AO22" s="13">
        <f t="shared" si="11"/>
        <v>151.59619999999998</v>
      </c>
      <c r="AP22" s="12" t="s">
        <v>26</v>
      </c>
      <c r="AQ22" s="13">
        <v>178.69</v>
      </c>
      <c r="AR22" s="13">
        <f t="shared" si="12"/>
        <v>175.11619999999999</v>
      </c>
      <c r="AS22" s="12" t="s">
        <v>27</v>
      </c>
      <c r="AT22" s="13">
        <v>205.09</v>
      </c>
      <c r="AU22" s="13">
        <f t="shared" si="13"/>
        <v>200.98820000000001</v>
      </c>
      <c r="AV22" s="12" t="s">
        <v>28</v>
      </c>
      <c r="AW22" s="13">
        <v>233.89</v>
      </c>
      <c r="AX22" s="13">
        <f t="shared" si="14"/>
        <v>229.2122</v>
      </c>
      <c r="AY22" s="12" t="s">
        <v>29</v>
      </c>
      <c r="AZ22" s="13">
        <v>268.89</v>
      </c>
      <c r="BA22" s="13">
        <f t="shared" si="15"/>
        <v>263.51220000000001</v>
      </c>
      <c r="BB22" s="12" t="s">
        <v>30</v>
      </c>
      <c r="BC22" s="13">
        <v>338.89</v>
      </c>
      <c r="BD22" s="13">
        <f t="shared" si="16"/>
        <v>332.11219999999997</v>
      </c>
      <c r="BE22" s="12" t="s">
        <v>31</v>
      </c>
      <c r="BF22" s="13">
        <v>418.89</v>
      </c>
      <c r="BG22" s="13">
        <f t="shared" si="17"/>
        <v>410.51220000000001</v>
      </c>
      <c r="BH22" s="12" t="s">
        <v>32</v>
      </c>
      <c r="BI22" s="13">
        <v>538.89</v>
      </c>
      <c r="BJ22" s="13">
        <f t="shared" si="18"/>
        <v>528.11220000000003</v>
      </c>
      <c r="BK22" s="12" t="s">
        <v>33</v>
      </c>
      <c r="BL22" s="13">
        <v>708.89</v>
      </c>
      <c r="BM22" s="13">
        <f t="shared" si="19"/>
        <v>694.71219999999994</v>
      </c>
      <c r="BN22" s="12"/>
      <c r="BO22" s="13">
        <v>0</v>
      </c>
      <c r="BP22" s="13">
        <f t="shared" si="20"/>
        <v>0</v>
      </c>
      <c r="BQ22" s="12"/>
      <c r="BR22" s="13">
        <v>0</v>
      </c>
      <c r="BS22" s="13">
        <f t="shared" si="21"/>
        <v>0</v>
      </c>
      <c r="BT22" s="12"/>
      <c r="BU22" s="13">
        <v>0</v>
      </c>
      <c r="BV22" s="13">
        <f t="shared" si="22"/>
        <v>0</v>
      </c>
    </row>
    <row r="23" spans="1:74" s="14" customFormat="1" ht="20.100000000000001" customHeight="1" x14ac:dyDescent="0.25">
      <c r="A23" s="12" t="s">
        <v>8</v>
      </c>
      <c r="B23" s="12" t="s">
        <v>5</v>
      </c>
      <c r="C23" s="12" t="s">
        <v>13</v>
      </c>
      <c r="D23" s="13">
        <v>4.1900000000000004</v>
      </c>
      <c r="E23" s="13">
        <f t="shared" si="0"/>
        <v>4.1062000000000003</v>
      </c>
      <c r="F23" s="12" t="s">
        <v>14</v>
      </c>
      <c r="G23" s="13">
        <v>11.69</v>
      </c>
      <c r="H23" s="13">
        <f t="shared" si="23"/>
        <v>11.456199999999999</v>
      </c>
      <c r="I23" s="12" t="s">
        <v>15</v>
      </c>
      <c r="J23" s="13">
        <v>19.690000000000001</v>
      </c>
      <c r="K23" s="13">
        <f t="shared" si="1"/>
        <v>19.296200000000002</v>
      </c>
      <c r="L23" s="12" t="s">
        <v>16</v>
      </c>
      <c r="M23" s="13">
        <v>28.69</v>
      </c>
      <c r="N23" s="13">
        <f t="shared" si="2"/>
        <v>28.116199999999999</v>
      </c>
      <c r="O23" s="12" t="s">
        <v>17</v>
      </c>
      <c r="P23" s="13">
        <v>38.19</v>
      </c>
      <c r="Q23" s="13">
        <f t="shared" si="3"/>
        <v>37.426199999999994</v>
      </c>
      <c r="R23" s="12" t="s">
        <v>18</v>
      </c>
      <c r="S23" s="13">
        <v>48.69</v>
      </c>
      <c r="T23" s="13">
        <f t="shared" si="4"/>
        <v>47.716199999999994</v>
      </c>
      <c r="U23" s="12" t="s">
        <v>19</v>
      </c>
      <c r="V23" s="13">
        <v>59.69</v>
      </c>
      <c r="W23" s="13">
        <f t="shared" si="5"/>
        <v>58.496199999999995</v>
      </c>
      <c r="X23" s="12" t="s">
        <v>20</v>
      </c>
      <c r="Y23" s="13">
        <v>72.19</v>
      </c>
      <c r="Z23" s="13">
        <f t="shared" si="6"/>
        <v>70.746200000000002</v>
      </c>
      <c r="AA23" s="12" t="s">
        <v>21</v>
      </c>
      <c r="AB23" s="13">
        <v>86.19</v>
      </c>
      <c r="AC23" s="13">
        <f t="shared" si="7"/>
        <v>84.466200000000001</v>
      </c>
      <c r="AD23" s="12" t="s">
        <v>22</v>
      </c>
      <c r="AE23" s="13">
        <v>101.79</v>
      </c>
      <c r="AF23" s="13">
        <f t="shared" si="8"/>
        <v>99.754199999999997</v>
      </c>
      <c r="AG23" s="12" t="s">
        <v>23</v>
      </c>
      <c r="AH23" s="13">
        <v>117.99</v>
      </c>
      <c r="AI23" s="13">
        <f t="shared" si="9"/>
        <v>115.63019999999999</v>
      </c>
      <c r="AJ23" s="12" t="s">
        <v>24</v>
      </c>
      <c r="AK23" s="13">
        <v>134.99</v>
      </c>
      <c r="AL23" s="13">
        <f t="shared" si="10"/>
        <v>132.2902</v>
      </c>
      <c r="AM23" s="12" t="s">
        <v>25</v>
      </c>
      <c r="AN23" s="13">
        <v>153.99</v>
      </c>
      <c r="AO23" s="13">
        <f t="shared" si="11"/>
        <v>150.9102</v>
      </c>
      <c r="AP23" s="12" t="s">
        <v>26</v>
      </c>
      <c r="AQ23" s="13">
        <v>177.99</v>
      </c>
      <c r="AR23" s="13">
        <f t="shared" si="12"/>
        <v>174.43020000000001</v>
      </c>
      <c r="AS23" s="12" t="s">
        <v>27</v>
      </c>
      <c r="AT23" s="13">
        <v>204.39</v>
      </c>
      <c r="AU23" s="13">
        <f t="shared" si="13"/>
        <v>200.30219999999997</v>
      </c>
      <c r="AV23" s="12" t="s">
        <v>28</v>
      </c>
      <c r="AW23" s="13">
        <v>233.19</v>
      </c>
      <c r="AX23" s="13">
        <f t="shared" si="14"/>
        <v>228.52619999999999</v>
      </c>
      <c r="AY23" s="12" t="s">
        <v>29</v>
      </c>
      <c r="AZ23" s="13">
        <v>268.19</v>
      </c>
      <c r="BA23" s="13">
        <f t="shared" si="15"/>
        <v>262.82619999999997</v>
      </c>
      <c r="BB23" s="12" t="s">
        <v>30</v>
      </c>
      <c r="BC23" s="13">
        <v>338.19</v>
      </c>
      <c r="BD23" s="13">
        <f t="shared" si="16"/>
        <v>331.42619999999999</v>
      </c>
      <c r="BE23" s="12" t="s">
        <v>31</v>
      </c>
      <c r="BF23" s="13">
        <v>418.19</v>
      </c>
      <c r="BG23" s="13">
        <f t="shared" si="17"/>
        <v>409.82619999999997</v>
      </c>
      <c r="BH23" s="12" t="s">
        <v>32</v>
      </c>
      <c r="BI23" s="13">
        <v>538.19000000000005</v>
      </c>
      <c r="BJ23" s="13">
        <f t="shared" si="18"/>
        <v>527.42619999999999</v>
      </c>
      <c r="BK23" s="12" t="s">
        <v>33</v>
      </c>
      <c r="BL23" s="13">
        <v>708.19</v>
      </c>
      <c r="BM23" s="13">
        <f t="shared" si="19"/>
        <v>694.02620000000002</v>
      </c>
      <c r="BN23" s="12"/>
      <c r="BO23" s="13">
        <v>0</v>
      </c>
      <c r="BP23" s="13">
        <f t="shared" si="20"/>
        <v>0</v>
      </c>
      <c r="BQ23" s="12"/>
      <c r="BR23" s="13">
        <v>0</v>
      </c>
      <c r="BS23" s="13">
        <f t="shared" si="21"/>
        <v>0</v>
      </c>
      <c r="BT23" s="12"/>
      <c r="BU23" s="13">
        <v>0</v>
      </c>
      <c r="BV23" s="13">
        <f t="shared" si="22"/>
        <v>0</v>
      </c>
    </row>
    <row r="24" spans="1:74" s="14" customFormat="1" ht="20.100000000000001" customHeight="1" x14ac:dyDescent="0.25">
      <c r="A24" s="12" t="s">
        <v>8</v>
      </c>
      <c r="B24" s="12" t="s">
        <v>6</v>
      </c>
      <c r="C24" s="12" t="s">
        <v>13</v>
      </c>
      <c r="D24" s="13">
        <v>3.5</v>
      </c>
      <c r="E24" s="13">
        <f t="shared" si="0"/>
        <v>3.4299999999999997</v>
      </c>
      <c r="F24" s="12" t="s">
        <v>14</v>
      </c>
      <c r="G24" s="13">
        <v>11</v>
      </c>
      <c r="H24" s="13">
        <f t="shared" si="23"/>
        <v>10.78</v>
      </c>
      <c r="I24" s="12" t="s">
        <v>15</v>
      </c>
      <c r="J24" s="13">
        <v>19</v>
      </c>
      <c r="K24" s="13">
        <f t="shared" si="1"/>
        <v>18.62</v>
      </c>
      <c r="L24" s="12" t="s">
        <v>16</v>
      </c>
      <c r="M24" s="13">
        <v>28</v>
      </c>
      <c r="N24" s="13">
        <f t="shared" si="2"/>
        <v>27.439999999999998</v>
      </c>
      <c r="O24" s="12" t="s">
        <v>17</v>
      </c>
      <c r="P24" s="13">
        <v>37.5</v>
      </c>
      <c r="Q24" s="13">
        <f t="shared" si="3"/>
        <v>36.75</v>
      </c>
      <c r="R24" s="12" t="s">
        <v>18</v>
      </c>
      <c r="S24" s="13">
        <v>48</v>
      </c>
      <c r="T24" s="13">
        <f t="shared" si="4"/>
        <v>47.04</v>
      </c>
      <c r="U24" s="12" t="s">
        <v>19</v>
      </c>
      <c r="V24" s="13">
        <v>59</v>
      </c>
      <c r="W24" s="13">
        <f t="shared" si="5"/>
        <v>57.82</v>
      </c>
      <c r="X24" s="12" t="s">
        <v>20</v>
      </c>
      <c r="Y24" s="13">
        <v>71.5</v>
      </c>
      <c r="Z24" s="13">
        <f t="shared" si="6"/>
        <v>70.069999999999993</v>
      </c>
      <c r="AA24" s="12" t="s">
        <v>21</v>
      </c>
      <c r="AB24" s="13">
        <v>85.5</v>
      </c>
      <c r="AC24" s="13">
        <f t="shared" si="7"/>
        <v>83.789999999999992</v>
      </c>
      <c r="AD24" s="12" t="s">
        <v>22</v>
      </c>
      <c r="AE24" s="13">
        <v>101.1</v>
      </c>
      <c r="AF24" s="13">
        <f t="shared" si="8"/>
        <v>99.077999999999989</v>
      </c>
      <c r="AG24" s="12" t="s">
        <v>23</v>
      </c>
      <c r="AH24" s="13">
        <v>117.3</v>
      </c>
      <c r="AI24" s="13">
        <f t="shared" si="9"/>
        <v>114.95399999999999</v>
      </c>
      <c r="AJ24" s="12" t="s">
        <v>24</v>
      </c>
      <c r="AK24" s="13">
        <v>134.30000000000001</v>
      </c>
      <c r="AL24" s="13">
        <f t="shared" si="10"/>
        <v>131.614</v>
      </c>
      <c r="AM24" s="12" t="s">
        <v>25</v>
      </c>
      <c r="AN24" s="13">
        <v>153.30000000000001</v>
      </c>
      <c r="AO24" s="13">
        <f t="shared" si="11"/>
        <v>150.23400000000001</v>
      </c>
      <c r="AP24" s="12" t="s">
        <v>26</v>
      </c>
      <c r="AQ24" s="13">
        <v>177.3</v>
      </c>
      <c r="AR24" s="13">
        <f t="shared" si="12"/>
        <v>173.75400000000002</v>
      </c>
      <c r="AS24" s="12" t="s">
        <v>27</v>
      </c>
      <c r="AT24" s="13">
        <v>203.7</v>
      </c>
      <c r="AU24" s="13">
        <f t="shared" si="13"/>
        <v>199.62599999999998</v>
      </c>
      <c r="AV24" s="12" t="s">
        <v>28</v>
      </c>
      <c r="AW24" s="13">
        <v>232.5</v>
      </c>
      <c r="AX24" s="13">
        <f t="shared" si="14"/>
        <v>227.85</v>
      </c>
      <c r="AY24" s="12" t="s">
        <v>29</v>
      </c>
      <c r="AZ24" s="13">
        <v>267.5</v>
      </c>
      <c r="BA24" s="13">
        <f t="shared" si="15"/>
        <v>262.14999999999998</v>
      </c>
      <c r="BB24" s="12" t="s">
        <v>30</v>
      </c>
      <c r="BC24" s="13">
        <v>337.5</v>
      </c>
      <c r="BD24" s="13">
        <f t="shared" si="16"/>
        <v>330.75</v>
      </c>
      <c r="BE24" s="12" t="s">
        <v>31</v>
      </c>
      <c r="BF24" s="13">
        <v>417.5</v>
      </c>
      <c r="BG24" s="13">
        <f t="shared" si="17"/>
        <v>409.15</v>
      </c>
      <c r="BH24" s="12" t="s">
        <v>32</v>
      </c>
      <c r="BI24" s="13">
        <v>537.5</v>
      </c>
      <c r="BJ24" s="13">
        <f t="shared" si="18"/>
        <v>526.75</v>
      </c>
      <c r="BK24" s="12" t="s">
        <v>33</v>
      </c>
      <c r="BL24" s="13">
        <v>707.5</v>
      </c>
      <c r="BM24" s="13">
        <f t="shared" si="19"/>
        <v>693.35</v>
      </c>
      <c r="BN24" s="12"/>
      <c r="BO24" s="13">
        <v>0</v>
      </c>
      <c r="BP24" s="13">
        <f t="shared" si="20"/>
        <v>0</v>
      </c>
      <c r="BQ24" s="12"/>
      <c r="BR24" s="13">
        <v>0</v>
      </c>
      <c r="BS24" s="13">
        <f t="shared" si="21"/>
        <v>0</v>
      </c>
      <c r="BT24" s="12"/>
      <c r="BU24" s="13">
        <v>0</v>
      </c>
      <c r="BV24" s="13">
        <f t="shared" si="22"/>
        <v>0</v>
      </c>
    </row>
    <row r="25" spans="1:74" s="19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18">
        <v>7.5</v>
      </c>
      <c r="E25" s="18">
        <f t="shared" si="0"/>
        <v>7.35</v>
      </c>
      <c r="F25" s="17" t="s">
        <v>15</v>
      </c>
      <c r="G25" s="18">
        <v>15.5</v>
      </c>
      <c r="H25" s="18">
        <f t="shared" si="23"/>
        <v>15.19</v>
      </c>
      <c r="I25" s="17" t="s">
        <v>16</v>
      </c>
      <c r="J25" s="18">
        <v>24.5</v>
      </c>
      <c r="K25" s="18">
        <f t="shared" si="1"/>
        <v>24.009999999999998</v>
      </c>
      <c r="L25" s="17" t="s">
        <v>17</v>
      </c>
      <c r="M25" s="18">
        <v>34</v>
      </c>
      <c r="N25" s="18">
        <f t="shared" si="2"/>
        <v>33.32</v>
      </c>
      <c r="O25" s="17" t="s">
        <v>18</v>
      </c>
      <c r="P25" s="18">
        <v>44.5</v>
      </c>
      <c r="Q25" s="18">
        <f t="shared" si="3"/>
        <v>43.61</v>
      </c>
      <c r="R25" s="17" t="s">
        <v>19</v>
      </c>
      <c r="S25" s="18">
        <v>55.5</v>
      </c>
      <c r="T25" s="18">
        <f t="shared" si="4"/>
        <v>54.39</v>
      </c>
      <c r="U25" s="17" t="s">
        <v>20</v>
      </c>
      <c r="V25" s="18">
        <v>68</v>
      </c>
      <c r="W25" s="18">
        <f t="shared" si="5"/>
        <v>66.64</v>
      </c>
      <c r="X25" s="17" t="s">
        <v>21</v>
      </c>
      <c r="Y25" s="18">
        <v>82</v>
      </c>
      <c r="Z25" s="18">
        <f t="shared" si="6"/>
        <v>80.36</v>
      </c>
      <c r="AA25" s="17" t="s">
        <v>22</v>
      </c>
      <c r="AB25" s="18">
        <v>97.6</v>
      </c>
      <c r="AC25" s="18">
        <f t="shared" si="7"/>
        <v>95.647999999999996</v>
      </c>
      <c r="AD25" s="17" t="s">
        <v>23</v>
      </c>
      <c r="AE25" s="18">
        <v>113.8</v>
      </c>
      <c r="AF25" s="18">
        <f t="shared" si="8"/>
        <v>111.524</v>
      </c>
      <c r="AG25" s="17" t="s">
        <v>24</v>
      </c>
      <c r="AH25" s="18">
        <v>130.80000000000001</v>
      </c>
      <c r="AI25" s="18">
        <f t="shared" si="9"/>
        <v>128.184</v>
      </c>
      <c r="AJ25" s="17" t="s">
        <v>25</v>
      </c>
      <c r="AK25" s="18">
        <v>148.80000000000001</v>
      </c>
      <c r="AL25" s="18">
        <f t="shared" si="10"/>
        <v>145.82400000000001</v>
      </c>
      <c r="AM25" s="17" t="s">
        <v>26</v>
      </c>
      <c r="AN25" s="18">
        <v>173.8</v>
      </c>
      <c r="AO25" s="18">
        <f t="shared" si="11"/>
        <v>170.32400000000001</v>
      </c>
      <c r="AP25" s="17" t="s">
        <v>27</v>
      </c>
      <c r="AQ25" s="18">
        <v>200.2</v>
      </c>
      <c r="AR25" s="18">
        <f t="shared" si="12"/>
        <v>196.196</v>
      </c>
      <c r="AS25" s="17" t="s">
        <v>28</v>
      </c>
      <c r="AT25" s="18">
        <v>229</v>
      </c>
      <c r="AU25" s="18">
        <f t="shared" si="13"/>
        <v>224.42</v>
      </c>
      <c r="AV25" s="17" t="s">
        <v>29</v>
      </c>
      <c r="AW25" s="18">
        <v>264</v>
      </c>
      <c r="AX25" s="18">
        <f t="shared" si="14"/>
        <v>258.71999999999997</v>
      </c>
      <c r="AY25" s="17" t="s">
        <v>30</v>
      </c>
      <c r="AZ25" s="18">
        <v>334</v>
      </c>
      <c r="BA25" s="18">
        <f t="shared" si="15"/>
        <v>327.32</v>
      </c>
      <c r="BB25" s="17" t="s">
        <v>31</v>
      </c>
      <c r="BC25" s="18">
        <v>414</v>
      </c>
      <c r="BD25" s="18">
        <f t="shared" si="16"/>
        <v>405.71999999999997</v>
      </c>
      <c r="BE25" s="17" t="s">
        <v>32</v>
      </c>
      <c r="BF25" s="18">
        <v>534</v>
      </c>
      <c r="BG25" s="18">
        <f t="shared" si="17"/>
        <v>523.31999999999994</v>
      </c>
      <c r="BH25" s="17" t="s">
        <v>33</v>
      </c>
      <c r="BI25" s="18">
        <v>704</v>
      </c>
      <c r="BJ25" s="18">
        <f t="shared" si="18"/>
        <v>689.92</v>
      </c>
      <c r="BK25" s="17"/>
      <c r="BL25" s="18">
        <v>0</v>
      </c>
      <c r="BM25" s="18">
        <f t="shared" si="19"/>
        <v>0</v>
      </c>
      <c r="BN25" s="17"/>
      <c r="BO25" s="18">
        <v>0</v>
      </c>
      <c r="BP25" s="18">
        <f t="shared" si="20"/>
        <v>0</v>
      </c>
      <c r="BQ25" s="17"/>
      <c r="BR25" s="18">
        <v>0</v>
      </c>
      <c r="BS25" s="18">
        <f t="shared" si="21"/>
        <v>0</v>
      </c>
      <c r="BT25" s="17"/>
      <c r="BU25" s="18">
        <v>0</v>
      </c>
      <c r="BV25" s="18">
        <f t="shared" si="22"/>
        <v>0</v>
      </c>
    </row>
    <row r="26" spans="1:74" s="19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18">
        <v>6</v>
      </c>
      <c r="E26" s="18">
        <f t="shared" si="0"/>
        <v>5.88</v>
      </c>
      <c r="F26" s="17" t="s">
        <v>15</v>
      </c>
      <c r="G26" s="18">
        <v>14</v>
      </c>
      <c r="H26" s="18">
        <f t="shared" si="23"/>
        <v>13.719999999999999</v>
      </c>
      <c r="I26" s="17" t="s">
        <v>16</v>
      </c>
      <c r="J26" s="18">
        <v>23</v>
      </c>
      <c r="K26" s="18">
        <f t="shared" si="1"/>
        <v>22.54</v>
      </c>
      <c r="L26" s="17" t="s">
        <v>17</v>
      </c>
      <c r="M26" s="18">
        <v>32.5</v>
      </c>
      <c r="N26" s="18">
        <f t="shared" si="2"/>
        <v>31.849999999999998</v>
      </c>
      <c r="O26" s="17" t="s">
        <v>18</v>
      </c>
      <c r="P26" s="18">
        <v>43</v>
      </c>
      <c r="Q26" s="18">
        <f t="shared" si="3"/>
        <v>42.14</v>
      </c>
      <c r="R26" s="17" t="s">
        <v>19</v>
      </c>
      <c r="S26" s="18">
        <v>54</v>
      </c>
      <c r="T26" s="18">
        <f t="shared" si="4"/>
        <v>52.92</v>
      </c>
      <c r="U26" s="17" t="s">
        <v>20</v>
      </c>
      <c r="V26" s="18">
        <v>66.5</v>
      </c>
      <c r="W26" s="18">
        <f t="shared" si="5"/>
        <v>65.17</v>
      </c>
      <c r="X26" s="17" t="s">
        <v>21</v>
      </c>
      <c r="Y26" s="18">
        <v>80.5</v>
      </c>
      <c r="Z26" s="18">
        <f t="shared" si="6"/>
        <v>78.89</v>
      </c>
      <c r="AA26" s="17" t="s">
        <v>22</v>
      </c>
      <c r="AB26" s="18">
        <v>96.1</v>
      </c>
      <c r="AC26" s="18">
        <f t="shared" si="7"/>
        <v>94.177999999999997</v>
      </c>
      <c r="AD26" s="17" t="s">
        <v>23</v>
      </c>
      <c r="AE26" s="18">
        <v>112.3</v>
      </c>
      <c r="AF26" s="18">
        <f t="shared" si="8"/>
        <v>110.054</v>
      </c>
      <c r="AG26" s="17" t="s">
        <v>24</v>
      </c>
      <c r="AH26" s="18">
        <v>129.30000000000001</v>
      </c>
      <c r="AI26" s="18">
        <f t="shared" si="9"/>
        <v>126.71400000000001</v>
      </c>
      <c r="AJ26" s="17" t="s">
        <v>25</v>
      </c>
      <c r="AK26" s="18">
        <v>148.30000000000001</v>
      </c>
      <c r="AL26" s="18">
        <f t="shared" si="10"/>
        <v>145.334</v>
      </c>
      <c r="AM26" s="17" t="s">
        <v>26</v>
      </c>
      <c r="AN26" s="18">
        <v>172.3</v>
      </c>
      <c r="AO26" s="18">
        <f t="shared" si="11"/>
        <v>168.85400000000001</v>
      </c>
      <c r="AP26" s="17" t="s">
        <v>27</v>
      </c>
      <c r="AQ26" s="18">
        <v>198.7</v>
      </c>
      <c r="AR26" s="18">
        <f t="shared" si="12"/>
        <v>194.726</v>
      </c>
      <c r="AS26" s="17" t="s">
        <v>28</v>
      </c>
      <c r="AT26" s="18">
        <v>227.5</v>
      </c>
      <c r="AU26" s="18">
        <f t="shared" si="13"/>
        <v>222.95</v>
      </c>
      <c r="AV26" s="17" t="s">
        <v>29</v>
      </c>
      <c r="AW26" s="18">
        <v>262.5</v>
      </c>
      <c r="AX26" s="18">
        <f t="shared" si="14"/>
        <v>257.25</v>
      </c>
      <c r="AY26" s="17" t="s">
        <v>30</v>
      </c>
      <c r="AZ26" s="18">
        <v>332.5</v>
      </c>
      <c r="BA26" s="18">
        <f t="shared" si="15"/>
        <v>325.84999999999997</v>
      </c>
      <c r="BB26" s="17" t="s">
        <v>31</v>
      </c>
      <c r="BC26" s="18">
        <v>412.5</v>
      </c>
      <c r="BD26" s="18">
        <f t="shared" si="16"/>
        <v>404.25</v>
      </c>
      <c r="BE26" s="17" t="s">
        <v>32</v>
      </c>
      <c r="BF26" s="18">
        <v>532.5</v>
      </c>
      <c r="BG26" s="18">
        <f t="shared" si="17"/>
        <v>521.85</v>
      </c>
      <c r="BH26" s="17" t="s">
        <v>33</v>
      </c>
      <c r="BI26" s="18">
        <v>702.5</v>
      </c>
      <c r="BJ26" s="18">
        <f t="shared" si="18"/>
        <v>688.44999999999993</v>
      </c>
      <c r="BK26" s="17"/>
      <c r="BL26" s="18">
        <v>0</v>
      </c>
      <c r="BM26" s="18">
        <f t="shared" si="19"/>
        <v>0</v>
      </c>
      <c r="BN26" s="17"/>
      <c r="BO26" s="18">
        <v>0</v>
      </c>
      <c r="BP26" s="18">
        <f t="shared" si="20"/>
        <v>0</v>
      </c>
      <c r="BQ26" s="17"/>
      <c r="BR26" s="18">
        <v>0</v>
      </c>
      <c r="BS26" s="18">
        <f t="shared" si="21"/>
        <v>0</v>
      </c>
      <c r="BT26" s="17"/>
      <c r="BU26" s="18">
        <v>0</v>
      </c>
      <c r="BV26" s="18">
        <f t="shared" si="22"/>
        <v>0</v>
      </c>
    </row>
    <row r="27" spans="1:74" s="19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18">
        <v>5.25</v>
      </c>
      <c r="E27" s="18">
        <f t="shared" si="0"/>
        <v>5.1449999999999996</v>
      </c>
      <c r="F27" s="17" t="s">
        <v>15</v>
      </c>
      <c r="G27" s="18">
        <v>13.25</v>
      </c>
      <c r="H27" s="18">
        <f t="shared" si="23"/>
        <v>12.984999999999999</v>
      </c>
      <c r="I27" s="17" t="s">
        <v>16</v>
      </c>
      <c r="J27" s="18">
        <v>22.25</v>
      </c>
      <c r="K27" s="18">
        <f t="shared" si="1"/>
        <v>21.805</v>
      </c>
      <c r="L27" s="17" t="s">
        <v>17</v>
      </c>
      <c r="M27" s="18">
        <v>31.75</v>
      </c>
      <c r="N27" s="18">
        <f t="shared" si="2"/>
        <v>31.114999999999998</v>
      </c>
      <c r="O27" s="17" t="s">
        <v>18</v>
      </c>
      <c r="P27" s="18">
        <v>42.25</v>
      </c>
      <c r="Q27" s="18">
        <f t="shared" si="3"/>
        <v>41.405000000000001</v>
      </c>
      <c r="R27" s="17" t="s">
        <v>19</v>
      </c>
      <c r="S27" s="18">
        <v>53.25</v>
      </c>
      <c r="T27" s="18">
        <f t="shared" si="4"/>
        <v>52.185000000000002</v>
      </c>
      <c r="U27" s="17" t="s">
        <v>20</v>
      </c>
      <c r="V27" s="18">
        <v>65.75</v>
      </c>
      <c r="W27" s="18">
        <f t="shared" si="5"/>
        <v>64.435000000000002</v>
      </c>
      <c r="X27" s="17" t="s">
        <v>21</v>
      </c>
      <c r="Y27" s="18">
        <v>79.75</v>
      </c>
      <c r="Z27" s="18">
        <f t="shared" si="6"/>
        <v>78.155000000000001</v>
      </c>
      <c r="AA27" s="17" t="s">
        <v>22</v>
      </c>
      <c r="AB27" s="18">
        <v>95.35</v>
      </c>
      <c r="AC27" s="18">
        <f t="shared" si="7"/>
        <v>93.442999999999998</v>
      </c>
      <c r="AD27" s="17" t="s">
        <v>23</v>
      </c>
      <c r="AE27" s="18">
        <v>111.55</v>
      </c>
      <c r="AF27" s="18">
        <f t="shared" si="8"/>
        <v>109.31899999999999</v>
      </c>
      <c r="AG27" s="17" t="s">
        <v>24</v>
      </c>
      <c r="AH27" s="18">
        <v>128.55000000000001</v>
      </c>
      <c r="AI27" s="18">
        <f t="shared" si="9"/>
        <v>125.97900000000001</v>
      </c>
      <c r="AJ27" s="17" t="s">
        <v>25</v>
      </c>
      <c r="AK27" s="18">
        <v>147.55000000000001</v>
      </c>
      <c r="AL27" s="18">
        <f t="shared" si="10"/>
        <v>144.59900000000002</v>
      </c>
      <c r="AM27" s="17" t="s">
        <v>26</v>
      </c>
      <c r="AN27" s="18">
        <v>171.55</v>
      </c>
      <c r="AO27" s="18">
        <f t="shared" si="11"/>
        <v>168.119</v>
      </c>
      <c r="AP27" s="17" t="s">
        <v>27</v>
      </c>
      <c r="AQ27" s="18">
        <v>197.95</v>
      </c>
      <c r="AR27" s="18">
        <f t="shared" si="12"/>
        <v>193.99099999999999</v>
      </c>
      <c r="AS27" s="17" t="s">
        <v>28</v>
      </c>
      <c r="AT27" s="18">
        <v>226.75</v>
      </c>
      <c r="AU27" s="18">
        <f t="shared" si="13"/>
        <v>222.215</v>
      </c>
      <c r="AV27" s="17" t="s">
        <v>29</v>
      </c>
      <c r="AW27" s="18">
        <v>261.75</v>
      </c>
      <c r="AX27" s="18">
        <f t="shared" si="14"/>
        <v>256.51499999999999</v>
      </c>
      <c r="AY27" s="17" t="s">
        <v>30</v>
      </c>
      <c r="AZ27" s="18">
        <v>331.75</v>
      </c>
      <c r="BA27" s="18">
        <f t="shared" si="15"/>
        <v>325.11500000000001</v>
      </c>
      <c r="BB27" s="17" t="s">
        <v>31</v>
      </c>
      <c r="BC27" s="18">
        <v>411.75</v>
      </c>
      <c r="BD27" s="18">
        <f t="shared" si="16"/>
        <v>403.51499999999999</v>
      </c>
      <c r="BE27" s="17" t="s">
        <v>32</v>
      </c>
      <c r="BF27" s="18">
        <v>531.75</v>
      </c>
      <c r="BG27" s="18">
        <f t="shared" si="17"/>
        <v>521.11500000000001</v>
      </c>
      <c r="BH27" s="17" t="s">
        <v>33</v>
      </c>
      <c r="BI27" s="18">
        <v>701.75</v>
      </c>
      <c r="BJ27" s="18">
        <f t="shared" si="18"/>
        <v>687.71500000000003</v>
      </c>
      <c r="BK27" s="17"/>
      <c r="BL27" s="18">
        <v>0</v>
      </c>
      <c r="BM27" s="18">
        <f t="shared" si="19"/>
        <v>0</v>
      </c>
      <c r="BN27" s="17"/>
      <c r="BO27" s="18">
        <v>0</v>
      </c>
      <c r="BP27" s="18">
        <f t="shared" si="20"/>
        <v>0</v>
      </c>
      <c r="BQ27" s="17"/>
      <c r="BR27" s="18">
        <v>0</v>
      </c>
      <c r="BS27" s="18">
        <f t="shared" si="21"/>
        <v>0</v>
      </c>
      <c r="BT27" s="17"/>
      <c r="BU27" s="18">
        <v>0</v>
      </c>
      <c r="BV27" s="18">
        <f t="shared" si="22"/>
        <v>0</v>
      </c>
    </row>
    <row r="28" spans="1:74" s="19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18">
        <v>4.5</v>
      </c>
      <c r="E28" s="18">
        <f t="shared" si="0"/>
        <v>4.41</v>
      </c>
      <c r="F28" s="17" t="s">
        <v>15</v>
      </c>
      <c r="G28" s="18">
        <v>12.5</v>
      </c>
      <c r="H28" s="18">
        <f t="shared" si="23"/>
        <v>12.25</v>
      </c>
      <c r="I28" s="17" t="s">
        <v>16</v>
      </c>
      <c r="J28" s="18">
        <v>21.5</v>
      </c>
      <c r="K28" s="18">
        <f t="shared" si="1"/>
        <v>21.07</v>
      </c>
      <c r="L28" s="17" t="s">
        <v>17</v>
      </c>
      <c r="M28" s="18">
        <v>31</v>
      </c>
      <c r="N28" s="18">
        <f t="shared" si="2"/>
        <v>30.38</v>
      </c>
      <c r="O28" s="17" t="s">
        <v>18</v>
      </c>
      <c r="P28" s="18">
        <v>41.5</v>
      </c>
      <c r="Q28" s="18">
        <f t="shared" si="3"/>
        <v>40.67</v>
      </c>
      <c r="R28" s="17" t="s">
        <v>19</v>
      </c>
      <c r="S28" s="18">
        <v>52.5</v>
      </c>
      <c r="T28" s="18">
        <f t="shared" si="4"/>
        <v>51.449999999999996</v>
      </c>
      <c r="U28" s="17" t="s">
        <v>20</v>
      </c>
      <c r="V28" s="18">
        <v>65</v>
      </c>
      <c r="W28" s="18">
        <f t="shared" si="5"/>
        <v>63.699999999999996</v>
      </c>
      <c r="X28" s="17" t="s">
        <v>21</v>
      </c>
      <c r="Y28" s="18">
        <v>79</v>
      </c>
      <c r="Z28" s="18">
        <f t="shared" si="6"/>
        <v>77.42</v>
      </c>
      <c r="AA28" s="17" t="s">
        <v>22</v>
      </c>
      <c r="AB28" s="18">
        <v>94.6</v>
      </c>
      <c r="AC28" s="18">
        <f t="shared" si="7"/>
        <v>92.707999999999998</v>
      </c>
      <c r="AD28" s="17" t="s">
        <v>23</v>
      </c>
      <c r="AE28" s="18">
        <v>110.8</v>
      </c>
      <c r="AF28" s="18">
        <f t="shared" si="8"/>
        <v>108.58399999999999</v>
      </c>
      <c r="AG28" s="17" t="s">
        <v>24</v>
      </c>
      <c r="AH28" s="18">
        <v>127.8</v>
      </c>
      <c r="AI28" s="18">
        <f t="shared" si="9"/>
        <v>125.244</v>
      </c>
      <c r="AJ28" s="17" t="s">
        <v>25</v>
      </c>
      <c r="AK28" s="18">
        <v>146.80000000000001</v>
      </c>
      <c r="AL28" s="18">
        <f t="shared" si="10"/>
        <v>143.864</v>
      </c>
      <c r="AM28" s="17" t="s">
        <v>26</v>
      </c>
      <c r="AN28" s="18">
        <v>170.8</v>
      </c>
      <c r="AO28" s="18">
        <f t="shared" si="11"/>
        <v>167.38400000000001</v>
      </c>
      <c r="AP28" s="17" t="s">
        <v>27</v>
      </c>
      <c r="AQ28" s="18">
        <v>197.2</v>
      </c>
      <c r="AR28" s="18">
        <f t="shared" si="12"/>
        <v>193.25599999999997</v>
      </c>
      <c r="AS28" s="17" t="s">
        <v>28</v>
      </c>
      <c r="AT28" s="18">
        <v>226</v>
      </c>
      <c r="AU28" s="18">
        <f t="shared" si="13"/>
        <v>221.48</v>
      </c>
      <c r="AV28" s="17" t="s">
        <v>29</v>
      </c>
      <c r="AW28" s="18">
        <v>261</v>
      </c>
      <c r="AX28" s="18">
        <f t="shared" si="14"/>
        <v>255.78</v>
      </c>
      <c r="AY28" s="17" t="s">
        <v>30</v>
      </c>
      <c r="AZ28" s="18">
        <v>331</v>
      </c>
      <c r="BA28" s="18">
        <f t="shared" si="15"/>
        <v>324.38</v>
      </c>
      <c r="BB28" s="17" t="s">
        <v>31</v>
      </c>
      <c r="BC28" s="18">
        <v>411</v>
      </c>
      <c r="BD28" s="18">
        <f t="shared" si="16"/>
        <v>402.78</v>
      </c>
      <c r="BE28" s="17" t="s">
        <v>32</v>
      </c>
      <c r="BF28" s="18">
        <v>531</v>
      </c>
      <c r="BG28" s="18">
        <f t="shared" si="17"/>
        <v>520.38</v>
      </c>
      <c r="BH28" s="17" t="s">
        <v>33</v>
      </c>
      <c r="BI28" s="18">
        <v>701</v>
      </c>
      <c r="BJ28" s="18">
        <f t="shared" si="18"/>
        <v>686.98</v>
      </c>
      <c r="BK28" s="17"/>
      <c r="BL28" s="18">
        <v>0</v>
      </c>
      <c r="BM28" s="18">
        <f t="shared" si="19"/>
        <v>0</v>
      </c>
      <c r="BN28" s="17"/>
      <c r="BO28" s="18">
        <v>0</v>
      </c>
      <c r="BP28" s="18">
        <f t="shared" si="20"/>
        <v>0</v>
      </c>
      <c r="BQ28" s="17"/>
      <c r="BR28" s="18">
        <v>0</v>
      </c>
      <c r="BS28" s="18">
        <f t="shared" si="21"/>
        <v>0</v>
      </c>
      <c r="BT28" s="17"/>
      <c r="BU28" s="18">
        <v>0</v>
      </c>
      <c r="BV28" s="18">
        <f t="shared" si="22"/>
        <v>0</v>
      </c>
    </row>
    <row r="29" spans="1:74" s="19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18">
        <v>3.75</v>
      </c>
      <c r="E29" s="18">
        <f t="shared" si="0"/>
        <v>3.6749999999999998</v>
      </c>
      <c r="F29" s="17" t="s">
        <v>15</v>
      </c>
      <c r="G29" s="18">
        <v>11.75</v>
      </c>
      <c r="H29" s="18">
        <f t="shared" si="23"/>
        <v>11.515000000000001</v>
      </c>
      <c r="I29" s="17" t="s">
        <v>16</v>
      </c>
      <c r="J29" s="18">
        <v>20.75</v>
      </c>
      <c r="K29" s="18">
        <f t="shared" si="1"/>
        <v>20.335000000000001</v>
      </c>
      <c r="L29" s="17" t="s">
        <v>17</v>
      </c>
      <c r="M29" s="18">
        <v>30.25</v>
      </c>
      <c r="N29" s="18">
        <f t="shared" si="2"/>
        <v>29.645</v>
      </c>
      <c r="O29" s="17" t="s">
        <v>18</v>
      </c>
      <c r="P29" s="18">
        <v>40.75</v>
      </c>
      <c r="Q29" s="18">
        <f t="shared" si="3"/>
        <v>39.935000000000002</v>
      </c>
      <c r="R29" s="17" t="s">
        <v>19</v>
      </c>
      <c r="S29" s="18">
        <v>51.75</v>
      </c>
      <c r="T29" s="18">
        <f t="shared" si="4"/>
        <v>50.714999999999996</v>
      </c>
      <c r="U29" s="17" t="s">
        <v>20</v>
      </c>
      <c r="V29" s="18">
        <v>64.25</v>
      </c>
      <c r="W29" s="18">
        <f t="shared" si="5"/>
        <v>62.964999999999996</v>
      </c>
      <c r="X29" s="17" t="s">
        <v>21</v>
      </c>
      <c r="Y29" s="18">
        <v>78.25</v>
      </c>
      <c r="Z29" s="18">
        <f t="shared" si="6"/>
        <v>76.685000000000002</v>
      </c>
      <c r="AA29" s="17" t="s">
        <v>22</v>
      </c>
      <c r="AB29" s="18">
        <v>93.85</v>
      </c>
      <c r="AC29" s="18">
        <f t="shared" si="7"/>
        <v>91.972999999999999</v>
      </c>
      <c r="AD29" s="17" t="s">
        <v>23</v>
      </c>
      <c r="AE29" s="18">
        <v>110.05</v>
      </c>
      <c r="AF29" s="18">
        <f t="shared" si="8"/>
        <v>107.84899999999999</v>
      </c>
      <c r="AG29" s="17" t="s">
        <v>24</v>
      </c>
      <c r="AH29" s="18">
        <v>127.05</v>
      </c>
      <c r="AI29" s="18">
        <f t="shared" si="9"/>
        <v>124.509</v>
      </c>
      <c r="AJ29" s="17" t="s">
        <v>25</v>
      </c>
      <c r="AK29" s="18">
        <v>146.05000000000001</v>
      </c>
      <c r="AL29" s="18">
        <f t="shared" si="10"/>
        <v>143.12900000000002</v>
      </c>
      <c r="AM29" s="17" t="s">
        <v>26</v>
      </c>
      <c r="AN29" s="18">
        <v>170.05</v>
      </c>
      <c r="AO29" s="18">
        <f t="shared" si="11"/>
        <v>166.649</v>
      </c>
      <c r="AP29" s="17" t="s">
        <v>27</v>
      </c>
      <c r="AQ29" s="18">
        <v>196.45</v>
      </c>
      <c r="AR29" s="18">
        <f t="shared" si="12"/>
        <v>192.52099999999999</v>
      </c>
      <c r="AS29" s="17" t="s">
        <v>28</v>
      </c>
      <c r="AT29" s="18">
        <v>225.25</v>
      </c>
      <c r="AU29" s="18">
        <f t="shared" si="13"/>
        <v>220.745</v>
      </c>
      <c r="AV29" s="17" t="s">
        <v>29</v>
      </c>
      <c r="AW29" s="18">
        <v>260.25</v>
      </c>
      <c r="AX29" s="18">
        <f t="shared" si="14"/>
        <v>255.04499999999999</v>
      </c>
      <c r="AY29" s="17" t="s">
        <v>30</v>
      </c>
      <c r="AZ29" s="18">
        <v>330.25</v>
      </c>
      <c r="BA29" s="18">
        <f t="shared" si="15"/>
        <v>323.64499999999998</v>
      </c>
      <c r="BB29" s="17" t="s">
        <v>31</v>
      </c>
      <c r="BC29" s="18">
        <v>410.25</v>
      </c>
      <c r="BD29" s="18">
        <f t="shared" si="16"/>
        <v>402.04500000000002</v>
      </c>
      <c r="BE29" s="17" t="s">
        <v>32</v>
      </c>
      <c r="BF29" s="18">
        <v>530.25</v>
      </c>
      <c r="BG29" s="18">
        <f t="shared" si="17"/>
        <v>519.64499999999998</v>
      </c>
      <c r="BH29" s="17" t="s">
        <v>33</v>
      </c>
      <c r="BI29" s="18">
        <v>700.25</v>
      </c>
      <c r="BJ29" s="18">
        <f t="shared" si="18"/>
        <v>686.245</v>
      </c>
      <c r="BK29" s="17"/>
      <c r="BL29" s="18">
        <v>0</v>
      </c>
      <c r="BM29" s="18">
        <f t="shared" si="19"/>
        <v>0</v>
      </c>
      <c r="BN29" s="17"/>
      <c r="BO29" s="18">
        <v>0</v>
      </c>
      <c r="BP29" s="18">
        <f t="shared" si="20"/>
        <v>0</v>
      </c>
      <c r="BQ29" s="17"/>
      <c r="BR29" s="18">
        <v>0</v>
      </c>
      <c r="BS29" s="18">
        <f t="shared" si="21"/>
        <v>0</v>
      </c>
      <c r="BT29" s="17"/>
      <c r="BU29" s="18">
        <v>0</v>
      </c>
      <c r="BV29" s="18">
        <f t="shared" si="22"/>
        <v>0</v>
      </c>
    </row>
    <row r="30" spans="1:74" s="14" customFormat="1" ht="20.100000000000001" customHeight="1" x14ac:dyDescent="0.25">
      <c r="A30" s="12" t="s">
        <v>14</v>
      </c>
      <c r="B30" s="12" t="s">
        <v>1</v>
      </c>
      <c r="C30" s="12" t="s">
        <v>15</v>
      </c>
      <c r="D30" s="13">
        <v>8</v>
      </c>
      <c r="E30" s="13">
        <f t="shared" si="0"/>
        <v>7.84</v>
      </c>
      <c r="F30" s="12" t="s">
        <v>16</v>
      </c>
      <c r="G30" s="13">
        <v>17</v>
      </c>
      <c r="H30" s="13">
        <f t="shared" si="23"/>
        <v>16.66</v>
      </c>
      <c r="I30" s="12" t="s">
        <v>17</v>
      </c>
      <c r="J30" s="13">
        <v>26.5</v>
      </c>
      <c r="K30" s="13">
        <f t="shared" si="1"/>
        <v>25.97</v>
      </c>
      <c r="L30" s="12" t="s">
        <v>18</v>
      </c>
      <c r="M30" s="13">
        <v>37</v>
      </c>
      <c r="N30" s="13">
        <f t="shared" si="2"/>
        <v>36.26</v>
      </c>
      <c r="O30" s="12" t="s">
        <v>19</v>
      </c>
      <c r="P30" s="13">
        <v>48</v>
      </c>
      <c r="Q30" s="13">
        <f t="shared" si="3"/>
        <v>47.04</v>
      </c>
      <c r="R30" s="12" t="s">
        <v>20</v>
      </c>
      <c r="S30" s="13">
        <v>60.5</v>
      </c>
      <c r="T30" s="13">
        <f t="shared" si="4"/>
        <v>59.29</v>
      </c>
      <c r="U30" s="12" t="s">
        <v>21</v>
      </c>
      <c r="V30" s="13">
        <v>74.5</v>
      </c>
      <c r="W30" s="13">
        <f t="shared" si="5"/>
        <v>73.010000000000005</v>
      </c>
      <c r="X30" s="12" t="s">
        <v>22</v>
      </c>
      <c r="Y30" s="13">
        <v>90.1</v>
      </c>
      <c r="Z30" s="13">
        <f t="shared" si="6"/>
        <v>88.297999999999988</v>
      </c>
      <c r="AA30" s="12" t="s">
        <v>23</v>
      </c>
      <c r="AB30" s="13">
        <v>106.3</v>
      </c>
      <c r="AC30" s="13">
        <f t="shared" si="7"/>
        <v>104.17399999999999</v>
      </c>
      <c r="AD30" s="12" t="s">
        <v>24</v>
      </c>
      <c r="AE30" s="13">
        <v>123.3</v>
      </c>
      <c r="AF30" s="13">
        <f t="shared" si="8"/>
        <v>120.83399999999999</v>
      </c>
      <c r="AG30" s="12" t="s">
        <v>25</v>
      </c>
      <c r="AH30" s="13">
        <v>142.30000000000001</v>
      </c>
      <c r="AI30" s="13">
        <f t="shared" si="9"/>
        <v>139.45400000000001</v>
      </c>
      <c r="AJ30" s="12" t="s">
        <v>26</v>
      </c>
      <c r="AK30" s="13">
        <v>166.3</v>
      </c>
      <c r="AL30" s="13">
        <f t="shared" si="10"/>
        <v>162.97400000000002</v>
      </c>
      <c r="AM30" s="12" t="s">
        <v>27</v>
      </c>
      <c r="AN30" s="13">
        <v>192.7</v>
      </c>
      <c r="AO30" s="13">
        <f t="shared" si="11"/>
        <v>188.84599999999998</v>
      </c>
      <c r="AP30" s="12" t="s">
        <v>28</v>
      </c>
      <c r="AQ30" s="13">
        <v>221.5</v>
      </c>
      <c r="AR30" s="13">
        <f t="shared" si="12"/>
        <v>217.07</v>
      </c>
      <c r="AS30" s="12" t="s">
        <v>29</v>
      </c>
      <c r="AT30" s="13">
        <v>256.5</v>
      </c>
      <c r="AU30" s="13">
        <f t="shared" si="13"/>
        <v>251.37</v>
      </c>
      <c r="AV30" s="12" t="s">
        <v>30</v>
      </c>
      <c r="AW30" s="13">
        <v>326.5</v>
      </c>
      <c r="AX30" s="13">
        <f t="shared" si="14"/>
        <v>319.96999999999997</v>
      </c>
      <c r="AY30" s="12" t="s">
        <v>31</v>
      </c>
      <c r="AZ30" s="13">
        <v>406.5</v>
      </c>
      <c r="BA30" s="13">
        <f t="shared" si="15"/>
        <v>398.37</v>
      </c>
      <c r="BB30" s="12" t="s">
        <v>32</v>
      </c>
      <c r="BC30" s="13">
        <v>526.5</v>
      </c>
      <c r="BD30" s="13">
        <f t="shared" si="16"/>
        <v>515.97</v>
      </c>
      <c r="BE30" s="12" t="s">
        <v>33</v>
      </c>
      <c r="BF30" s="13">
        <v>696.5</v>
      </c>
      <c r="BG30" s="13">
        <f t="shared" si="17"/>
        <v>682.56999999999994</v>
      </c>
      <c r="BH30" s="12"/>
      <c r="BI30" s="13">
        <v>0</v>
      </c>
      <c r="BJ30" s="13">
        <f t="shared" si="18"/>
        <v>0</v>
      </c>
      <c r="BK30" s="12"/>
      <c r="BL30" s="13">
        <v>0</v>
      </c>
      <c r="BM30" s="13">
        <f t="shared" si="19"/>
        <v>0</v>
      </c>
      <c r="BN30" s="12"/>
      <c r="BO30" s="13">
        <v>0</v>
      </c>
      <c r="BP30" s="13">
        <f t="shared" si="20"/>
        <v>0</v>
      </c>
      <c r="BQ30" s="12"/>
      <c r="BR30" s="13">
        <v>0</v>
      </c>
      <c r="BS30" s="13">
        <f t="shared" si="21"/>
        <v>0</v>
      </c>
      <c r="BT30" s="12"/>
      <c r="BU30" s="13">
        <v>0</v>
      </c>
      <c r="BV30" s="13">
        <f t="shared" si="22"/>
        <v>0</v>
      </c>
    </row>
    <row r="31" spans="1:74" s="14" customFormat="1" ht="20.100000000000001" customHeight="1" x14ac:dyDescent="0.25">
      <c r="A31" s="12" t="s">
        <v>14</v>
      </c>
      <c r="B31" s="12" t="s">
        <v>3</v>
      </c>
      <c r="C31" s="12" t="s">
        <v>15</v>
      </c>
      <c r="D31" s="13">
        <v>6.4</v>
      </c>
      <c r="E31" s="13">
        <f t="shared" si="0"/>
        <v>6.2720000000000002</v>
      </c>
      <c r="F31" s="12" t="s">
        <v>16</v>
      </c>
      <c r="G31" s="13">
        <v>15.4</v>
      </c>
      <c r="H31" s="13">
        <f t="shared" si="23"/>
        <v>15.092000000000001</v>
      </c>
      <c r="I31" s="12" t="s">
        <v>17</v>
      </c>
      <c r="J31" s="13">
        <v>24.9</v>
      </c>
      <c r="K31" s="13">
        <f t="shared" si="1"/>
        <v>24.401999999999997</v>
      </c>
      <c r="L31" s="12" t="s">
        <v>18</v>
      </c>
      <c r="M31" s="13">
        <v>35.4</v>
      </c>
      <c r="N31" s="13">
        <f t="shared" si="2"/>
        <v>34.692</v>
      </c>
      <c r="O31" s="12" t="s">
        <v>19</v>
      </c>
      <c r="P31" s="13">
        <v>46.4</v>
      </c>
      <c r="Q31" s="13">
        <f t="shared" si="3"/>
        <v>45.472000000000001</v>
      </c>
      <c r="R31" s="12" t="s">
        <v>20</v>
      </c>
      <c r="S31" s="13">
        <v>58.9</v>
      </c>
      <c r="T31" s="13">
        <f t="shared" si="4"/>
        <v>57.721999999999994</v>
      </c>
      <c r="U31" s="12" t="s">
        <v>21</v>
      </c>
      <c r="V31" s="13">
        <v>72.900000000000006</v>
      </c>
      <c r="W31" s="13">
        <f t="shared" si="5"/>
        <v>71.442000000000007</v>
      </c>
      <c r="X31" s="12" t="s">
        <v>22</v>
      </c>
      <c r="Y31" s="13">
        <v>88.5</v>
      </c>
      <c r="Z31" s="13">
        <f t="shared" si="6"/>
        <v>86.73</v>
      </c>
      <c r="AA31" s="12" t="s">
        <v>23</v>
      </c>
      <c r="AB31" s="13">
        <v>104.7</v>
      </c>
      <c r="AC31" s="13">
        <f t="shared" si="7"/>
        <v>102.60599999999999</v>
      </c>
      <c r="AD31" s="12" t="s">
        <v>24</v>
      </c>
      <c r="AE31" s="13">
        <v>121.7</v>
      </c>
      <c r="AF31" s="13">
        <f t="shared" si="8"/>
        <v>119.26600000000001</v>
      </c>
      <c r="AG31" s="12" t="s">
        <v>25</v>
      </c>
      <c r="AH31" s="13">
        <v>140.69999999999999</v>
      </c>
      <c r="AI31" s="13">
        <f t="shared" si="9"/>
        <v>137.886</v>
      </c>
      <c r="AJ31" s="12" t="s">
        <v>26</v>
      </c>
      <c r="AK31" s="13">
        <v>164.7</v>
      </c>
      <c r="AL31" s="13">
        <f t="shared" si="10"/>
        <v>161.40599999999998</v>
      </c>
      <c r="AM31" s="12" t="s">
        <v>27</v>
      </c>
      <c r="AN31" s="13">
        <v>191.1</v>
      </c>
      <c r="AO31" s="13">
        <f t="shared" si="11"/>
        <v>187.27799999999999</v>
      </c>
      <c r="AP31" s="12" t="s">
        <v>28</v>
      </c>
      <c r="AQ31" s="13">
        <v>219.9</v>
      </c>
      <c r="AR31" s="13">
        <f t="shared" si="12"/>
        <v>215.50200000000001</v>
      </c>
      <c r="AS31" s="12" t="s">
        <v>29</v>
      </c>
      <c r="AT31" s="13">
        <v>254.9</v>
      </c>
      <c r="AU31" s="13">
        <f t="shared" si="13"/>
        <v>249.80199999999999</v>
      </c>
      <c r="AV31" s="12" t="s">
        <v>30</v>
      </c>
      <c r="AW31" s="13">
        <v>324.89999999999998</v>
      </c>
      <c r="AX31" s="13">
        <f t="shared" si="14"/>
        <v>318.40199999999999</v>
      </c>
      <c r="AY31" s="12" t="s">
        <v>31</v>
      </c>
      <c r="AZ31" s="13">
        <v>404.9</v>
      </c>
      <c r="BA31" s="13">
        <f t="shared" si="15"/>
        <v>396.80199999999996</v>
      </c>
      <c r="BB31" s="12" t="s">
        <v>32</v>
      </c>
      <c r="BC31" s="13">
        <v>524.9</v>
      </c>
      <c r="BD31" s="13">
        <f t="shared" si="16"/>
        <v>514.40199999999993</v>
      </c>
      <c r="BE31" s="12" t="s">
        <v>33</v>
      </c>
      <c r="BF31" s="13">
        <v>694.9</v>
      </c>
      <c r="BG31" s="13">
        <f t="shared" si="17"/>
        <v>681.00199999999995</v>
      </c>
      <c r="BH31" s="12"/>
      <c r="BI31" s="13">
        <v>0</v>
      </c>
      <c r="BJ31" s="13">
        <f t="shared" si="18"/>
        <v>0</v>
      </c>
      <c r="BK31" s="12"/>
      <c r="BL31" s="13">
        <v>0</v>
      </c>
      <c r="BM31" s="13">
        <f t="shared" si="19"/>
        <v>0</v>
      </c>
      <c r="BN31" s="12"/>
      <c r="BO31" s="13">
        <v>0</v>
      </c>
      <c r="BP31" s="13">
        <f t="shared" si="20"/>
        <v>0</v>
      </c>
      <c r="BQ31" s="12"/>
      <c r="BR31" s="13">
        <v>0</v>
      </c>
      <c r="BS31" s="13">
        <f t="shared" si="21"/>
        <v>0</v>
      </c>
      <c r="BT31" s="12"/>
      <c r="BU31" s="13">
        <v>0</v>
      </c>
      <c r="BV31" s="13">
        <f t="shared" si="22"/>
        <v>0</v>
      </c>
    </row>
    <row r="32" spans="1:74" s="14" customFormat="1" ht="20.100000000000001" customHeight="1" x14ac:dyDescent="0.25">
      <c r="A32" s="12" t="s">
        <v>14</v>
      </c>
      <c r="B32" s="12" t="s">
        <v>4</v>
      </c>
      <c r="C32" s="12" t="s">
        <v>15</v>
      </c>
      <c r="D32" s="13">
        <v>5.6</v>
      </c>
      <c r="E32" s="13">
        <f t="shared" si="0"/>
        <v>5.4879999999999995</v>
      </c>
      <c r="F32" s="12" t="s">
        <v>16</v>
      </c>
      <c r="G32" s="13">
        <v>14.6</v>
      </c>
      <c r="H32" s="13">
        <f t="shared" si="23"/>
        <v>14.308</v>
      </c>
      <c r="I32" s="12" t="s">
        <v>17</v>
      </c>
      <c r="J32" s="13">
        <v>24.1</v>
      </c>
      <c r="K32" s="13">
        <f t="shared" si="1"/>
        <v>23.618000000000002</v>
      </c>
      <c r="L32" s="12" t="s">
        <v>18</v>
      </c>
      <c r="M32" s="13">
        <v>34.6</v>
      </c>
      <c r="N32" s="13">
        <f t="shared" si="2"/>
        <v>33.908000000000001</v>
      </c>
      <c r="O32" s="12" t="s">
        <v>19</v>
      </c>
      <c r="P32" s="13">
        <v>45.6</v>
      </c>
      <c r="Q32" s="13">
        <f t="shared" si="3"/>
        <v>44.688000000000002</v>
      </c>
      <c r="R32" s="12" t="s">
        <v>20</v>
      </c>
      <c r="S32" s="13">
        <v>58.1</v>
      </c>
      <c r="T32" s="13">
        <f t="shared" si="4"/>
        <v>56.938000000000002</v>
      </c>
      <c r="U32" s="12" t="s">
        <v>21</v>
      </c>
      <c r="V32" s="13">
        <v>72.099999999999994</v>
      </c>
      <c r="W32" s="13">
        <f t="shared" si="5"/>
        <v>70.657999999999987</v>
      </c>
      <c r="X32" s="12" t="s">
        <v>22</v>
      </c>
      <c r="Y32" s="13">
        <v>87.7</v>
      </c>
      <c r="Z32" s="13">
        <f t="shared" si="6"/>
        <v>85.945999999999998</v>
      </c>
      <c r="AA32" s="12" t="s">
        <v>23</v>
      </c>
      <c r="AB32" s="13">
        <v>103.9</v>
      </c>
      <c r="AC32" s="13">
        <f t="shared" si="7"/>
        <v>101.822</v>
      </c>
      <c r="AD32" s="12" t="s">
        <v>24</v>
      </c>
      <c r="AE32" s="13">
        <v>120.9</v>
      </c>
      <c r="AF32" s="13">
        <f t="shared" si="8"/>
        <v>118.482</v>
      </c>
      <c r="AG32" s="12" t="s">
        <v>25</v>
      </c>
      <c r="AH32" s="13">
        <v>139.9</v>
      </c>
      <c r="AI32" s="13">
        <f t="shared" si="9"/>
        <v>137.102</v>
      </c>
      <c r="AJ32" s="12" t="s">
        <v>26</v>
      </c>
      <c r="AK32" s="13">
        <v>163.9</v>
      </c>
      <c r="AL32" s="13">
        <f t="shared" si="10"/>
        <v>160.62200000000001</v>
      </c>
      <c r="AM32" s="12" t="s">
        <v>27</v>
      </c>
      <c r="AN32" s="13">
        <v>190.3</v>
      </c>
      <c r="AO32" s="13">
        <f t="shared" si="11"/>
        <v>186.494</v>
      </c>
      <c r="AP32" s="12" t="s">
        <v>28</v>
      </c>
      <c r="AQ32" s="13">
        <v>219.1</v>
      </c>
      <c r="AR32" s="13">
        <f t="shared" si="12"/>
        <v>214.71799999999999</v>
      </c>
      <c r="AS32" s="12" t="s">
        <v>29</v>
      </c>
      <c r="AT32" s="13">
        <v>254.1</v>
      </c>
      <c r="AU32" s="13">
        <f t="shared" si="13"/>
        <v>249.018</v>
      </c>
      <c r="AV32" s="12" t="s">
        <v>30</v>
      </c>
      <c r="AW32" s="13">
        <v>324.10000000000002</v>
      </c>
      <c r="AX32" s="13">
        <f t="shared" si="14"/>
        <v>317.61799999999999</v>
      </c>
      <c r="AY32" s="12" t="s">
        <v>31</v>
      </c>
      <c r="AZ32" s="13">
        <v>404.1</v>
      </c>
      <c r="BA32" s="13">
        <f t="shared" si="15"/>
        <v>396.01800000000003</v>
      </c>
      <c r="BB32" s="12" t="s">
        <v>32</v>
      </c>
      <c r="BC32" s="13">
        <v>524.1</v>
      </c>
      <c r="BD32" s="13">
        <f t="shared" si="16"/>
        <v>513.61800000000005</v>
      </c>
      <c r="BE32" s="12" t="s">
        <v>33</v>
      </c>
      <c r="BF32" s="13">
        <v>694.1</v>
      </c>
      <c r="BG32" s="13">
        <f t="shared" si="17"/>
        <v>680.21799999999996</v>
      </c>
      <c r="BH32" s="12"/>
      <c r="BI32" s="13">
        <v>0</v>
      </c>
      <c r="BJ32" s="13">
        <f t="shared" si="18"/>
        <v>0</v>
      </c>
      <c r="BK32" s="12"/>
      <c r="BL32" s="13">
        <v>0</v>
      </c>
      <c r="BM32" s="13">
        <f t="shared" si="19"/>
        <v>0</v>
      </c>
      <c r="BN32" s="12"/>
      <c r="BO32" s="13">
        <v>0</v>
      </c>
      <c r="BP32" s="13">
        <f t="shared" si="20"/>
        <v>0</v>
      </c>
      <c r="BQ32" s="12"/>
      <c r="BR32" s="13">
        <v>0</v>
      </c>
      <c r="BS32" s="13">
        <f t="shared" si="21"/>
        <v>0</v>
      </c>
      <c r="BT32" s="12"/>
      <c r="BU32" s="13">
        <v>0</v>
      </c>
      <c r="BV32" s="13">
        <f t="shared" si="22"/>
        <v>0</v>
      </c>
    </row>
    <row r="33" spans="1:74" s="14" customFormat="1" ht="20.100000000000001" customHeight="1" x14ac:dyDescent="0.25">
      <c r="A33" s="12" t="s">
        <v>14</v>
      </c>
      <c r="B33" s="12" t="s">
        <v>5</v>
      </c>
      <c r="C33" s="12" t="s">
        <v>15</v>
      </c>
      <c r="D33" s="13">
        <v>4.8</v>
      </c>
      <c r="E33" s="13">
        <f t="shared" si="0"/>
        <v>4.7039999999999997</v>
      </c>
      <c r="F33" s="12" t="s">
        <v>16</v>
      </c>
      <c r="G33" s="13">
        <v>13.8</v>
      </c>
      <c r="H33" s="13">
        <f t="shared" si="23"/>
        <v>13.524000000000001</v>
      </c>
      <c r="I33" s="12" t="s">
        <v>17</v>
      </c>
      <c r="J33" s="13">
        <v>23.3</v>
      </c>
      <c r="K33" s="13">
        <f t="shared" si="1"/>
        <v>22.834</v>
      </c>
      <c r="L33" s="12" t="s">
        <v>18</v>
      </c>
      <c r="M33" s="13">
        <v>33.799999999999997</v>
      </c>
      <c r="N33" s="13">
        <f t="shared" si="2"/>
        <v>33.123999999999995</v>
      </c>
      <c r="O33" s="12" t="s">
        <v>19</v>
      </c>
      <c r="P33" s="13">
        <v>44.8</v>
      </c>
      <c r="Q33" s="13">
        <f t="shared" si="3"/>
        <v>43.903999999999996</v>
      </c>
      <c r="R33" s="12" t="s">
        <v>20</v>
      </c>
      <c r="S33" s="13">
        <v>57.3</v>
      </c>
      <c r="T33" s="13">
        <f t="shared" si="4"/>
        <v>56.153999999999996</v>
      </c>
      <c r="U33" s="12" t="s">
        <v>21</v>
      </c>
      <c r="V33" s="13">
        <v>71.3</v>
      </c>
      <c r="W33" s="13">
        <f t="shared" si="5"/>
        <v>69.873999999999995</v>
      </c>
      <c r="X33" s="12" t="s">
        <v>22</v>
      </c>
      <c r="Y33" s="13">
        <v>86.9</v>
      </c>
      <c r="Z33" s="13">
        <f t="shared" si="6"/>
        <v>85.162000000000006</v>
      </c>
      <c r="AA33" s="12" t="s">
        <v>23</v>
      </c>
      <c r="AB33" s="13">
        <v>103.1</v>
      </c>
      <c r="AC33" s="13">
        <f t="shared" si="7"/>
        <v>101.038</v>
      </c>
      <c r="AD33" s="12" t="s">
        <v>24</v>
      </c>
      <c r="AE33" s="13">
        <v>120.1</v>
      </c>
      <c r="AF33" s="13">
        <f t="shared" si="8"/>
        <v>117.69799999999999</v>
      </c>
      <c r="AG33" s="12" t="s">
        <v>25</v>
      </c>
      <c r="AH33" s="13">
        <v>139.1</v>
      </c>
      <c r="AI33" s="13">
        <f t="shared" si="9"/>
        <v>136.31799999999998</v>
      </c>
      <c r="AJ33" s="12" t="s">
        <v>26</v>
      </c>
      <c r="AK33" s="13">
        <v>163.1</v>
      </c>
      <c r="AL33" s="13">
        <f t="shared" si="10"/>
        <v>159.83799999999999</v>
      </c>
      <c r="AM33" s="12" t="s">
        <v>27</v>
      </c>
      <c r="AN33" s="13">
        <v>189.5</v>
      </c>
      <c r="AO33" s="13">
        <f t="shared" si="11"/>
        <v>185.71</v>
      </c>
      <c r="AP33" s="12" t="s">
        <v>28</v>
      </c>
      <c r="AQ33" s="13">
        <v>218.3</v>
      </c>
      <c r="AR33" s="13">
        <f t="shared" si="12"/>
        <v>213.934</v>
      </c>
      <c r="AS33" s="12" t="s">
        <v>29</v>
      </c>
      <c r="AT33" s="13">
        <v>253.3</v>
      </c>
      <c r="AU33" s="13">
        <f t="shared" si="13"/>
        <v>248.23400000000001</v>
      </c>
      <c r="AV33" s="12" t="s">
        <v>30</v>
      </c>
      <c r="AW33" s="13">
        <v>323.3</v>
      </c>
      <c r="AX33" s="13">
        <f t="shared" si="14"/>
        <v>316.834</v>
      </c>
      <c r="AY33" s="12" t="s">
        <v>31</v>
      </c>
      <c r="AZ33" s="13">
        <v>403.3</v>
      </c>
      <c r="BA33" s="13">
        <f t="shared" si="15"/>
        <v>395.23399999999998</v>
      </c>
      <c r="BB33" s="12" t="s">
        <v>32</v>
      </c>
      <c r="BC33" s="13">
        <v>523.29999999999995</v>
      </c>
      <c r="BD33" s="13">
        <f t="shared" si="16"/>
        <v>512.83399999999995</v>
      </c>
      <c r="BE33" s="12" t="s">
        <v>33</v>
      </c>
      <c r="BF33" s="13">
        <v>693.3</v>
      </c>
      <c r="BG33" s="13">
        <f t="shared" si="17"/>
        <v>679.43399999999997</v>
      </c>
      <c r="BH33" s="12"/>
      <c r="BI33" s="13">
        <v>0</v>
      </c>
      <c r="BJ33" s="13">
        <f t="shared" si="18"/>
        <v>0</v>
      </c>
      <c r="BK33" s="12"/>
      <c r="BL33" s="13">
        <v>0</v>
      </c>
      <c r="BM33" s="13">
        <f t="shared" si="19"/>
        <v>0</v>
      </c>
      <c r="BN33" s="12"/>
      <c r="BO33" s="13">
        <v>0</v>
      </c>
      <c r="BP33" s="13">
        <f t="shared" si="20"/>
        <v>0</v>
      </c>
      <c r="BQ33" s="12"/>
      <c r="BR33" s="13">
        <v>0</v>
      </c>
      <c r="BS33" s="13">
        <f t="shared" si="21"/>
        <v>0</v>
      </c>
      <c r="BT33" s="12"/>
      <c r="BU33" s="13">
        <v>0</v>
      </c>
      <c r="BV33" s="13">
        <f t="shared" si="22"/>
        <v>0</v>
      </c>
    </row>
    <row r="34" spans="1:74" s="14" customFormat="1" ht="20.100000000000001" customHeight="1" x14ac:dyDescent="0.25">
      <c r="A34" s="12" t="s">
        <v>14</v>
      </c>
      <c r="B34" s="12" t="s">
        <v>6</v>
      </c>
      <c r="C34" s="12" t="s">
        <v>15</v>
      </c>
      <c r="D34" s="13">
        <v>4</v>
      </c>
      <c r="E34" s="13">
        <f t="shared" si="0"/>
        <v>3.92</v>
      </c>
      <c r="F34" s="12" t="s">
        <v>16</v>
      </c>
      <c r="G34" s="13">
        <v>13</v>
      </c>
      <c r="H34" s="13">
        <f t="shared" si="23"/>
        <v>12.74</v>
      </c>
      <c r="I34" s="12" t="s">
        <v>17</v>
      </c>
      <c r="J34" s="13">
        <v>22.5</v>
      </c>
      <c r="K34" s="13">
        <f t="shared" si="1"/>
        <v>22.05</v>
      </c>
      <c r="L34" s="12" t="s">
        <v>18</v>
      </c>
      <c r="M34" s="13">
        <v>33</v>
      </c>
      <c r="N34" s="13">
        <f t="shared" si="2"/>
        <v>32.339999999999996</v>
      </c>
      <c r="O34" s="12" t="s">
        <v>19</v>
      </c>
      <c r="P34" s="13">
        <v>44</v>
      </c>
      <c r="Q34" s="13">
        <f t="shared" si="3"/>
        <v>43.12</v>
      </c>
      <c r="R34" s="12" t="s">
        <v>20</v>
      </c>
      <c r="S34" s="13">
        <v>56.5</v>
      </c>
      <c r="T34" s="13">
        <f t="shared" si="4"/>
        <v>55.37</v>
      </c>
      <c r="U34" s="12" t="s">
        <v>21</v>
      </c>
      <c r="V34" s="13">
        <v>70.5</v>
      </c>
      <c r="W34" s="13">
        <f t="shared" si="5"/>
        <v>69.09</v>
      </c>
      <c r="X34" s="12" t="s">
        <v>22</v>
      </c>
      <c r="Y34" s="13">
        <v>86.1</v>
      </c>
      <c r="Z34" s="13">
        <f t="shared" si="6"/>
        <v>84.377999999999986</v>
      </c>
      <c r="AA34" s="12" t="s">
        <v>23</v>
      </c>
      <c r="AB34" s="13">
        <v>102.3</v>
      </c>
      <c r="AC34" s="13">
        <f t="shared" si="7"/>
        <v>100.25399999999999</v>
      </c>
      <c r="AD34" s="12" t="s">
        <v>24</v>
      </c>
      <c r="AE34" s="13">
        <v>119.3</v>
      </c>
      <c r="AF34" s="13">
        <f t="shared" si="8"/>
        <v>116.914</v>
      </c>
      <c r="AG34" s="12" t="s">
        <v>25</v>
      </c>
      <c r="AH34" s="13">
        <v>138.30000000000001</v>
      </c>
      <c r="AI34" s="13">
        <f t="shared" si="9"/>
        <v>135.53400000000002</v>
      </c>
      <c r="AJ34" s="12" t="s">
        <v>26</v>
      </c>
      <c r="AK34" s="13">
        <v>162.30000000000001</v>
      </c>
      <c r="AL34" s="13">
        <f t="shared" si="10"/>
        <v>159.054</v>
      </c>
      <c r="AM34" s="12" t="s">
        <v>27</v>
      </c>
      <c r="AN34" s="13">
        <v>188.7</v>
      </c>
      <c r="AO34" s="13">
        <f t="shared" si="11"/>
        <v>184.92599999999999</v>
      </c>
      <c r="AP34" s="12" t="s">
        <v>28</v>
      </c>
      <c r="AQ34" s="13">
        <v>217.5</v>
      </c>
      <c r="AR34" s="13">
        <f t="shared" si="12"/>
        <v>213.15</v>
      </c>
      <c r="AS34" s="12" t="s">
        <v>29</v>
      </c>
      <c r="AT34" s="13">
        <v>252.5</v>
      </c>
      <c r="AU34" s="13">
        <f t="shared" si="13"/>
        <v>247.45</v>
      </c>
      <c r="AV34" s="12" t="s">
        <v>30</v>
      </c>
      <c r="AW34" s="13">
        <v>322.5</v>
      </c>
      <c r="AX34" s="13">
        <f t="shared" si="14"/>
        <v>316.05</v>
      </c>
      <c r="AY34" s="12" t="s">
        <v>31</v>
      </c>
      <c r="AZ34" s="13">
        <v>402.5</v>
      </c>
      <c r="BA34" s="13">
        <f t="shared" si="15"/>
        <v>394.45</v>
      </c>
      <c r="BB34" s="12" t="s">
        <v>32</v>
      </c>
      <c r="BC34" s="13">
        <v>522.5</v>
      </c>
      <c r="BD34" s="13">
        <f t="shared" si="16"/>
        <v>512.04999999999995</v>
      </c>
      <c r="BE34" s="12" t="s">
        <v>33</v>
      </c>
      <c r="BF34" s="13">
        <v>692.5</v>
      </c>
      <c r="BG34" s="13">
        <f t="shared" si="17"/>
        <v>678.65</v>
      </c>
      <c r="BH34" s="12"/>
      <c r="BI34" s="13">
        <v>0</v>
      </c>
      <c r="BJ34" s="13">
        <f t="shared" si="18"/>
        <v>0</v>
      </c>
      <c r="BK34" s="12"/>
      <c r="BL34" s="13">
        <v>0</v>
      </c>
      <c r="BM34" s="13">
        <f t="shared" si="19"/>
        <v>0</v>
      </c>
      <c r="BN34" s="12"/>
      <c r="BO34" s="13">
        <v>0</v>
      </c>
      <c r="BP34" s="13">
        <f t="shared" si="20"/>
        <v>0</v>
      </c>
      <c r="BQ34" s="12"/>
      <c r="BR34" s="13">
        <v>0</v>
      </c>
      <c r="BS34" s="13">
        <f t="shared" si="21"/>
        <v>0</v>
      </c>
      <c r="BT34" s="12"/>
      <c r="BU34" s="13">
        <v>0</v>
      </c>
      <c r="BV34" s="13">
        <f t="shared" si="22"/>
        <v>0</v>
      </c>
    </row>
    <row r="35" spans="1:74" s="19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18">
        <v>9</v>
      </c>
      <c r="E35" s="18">
        <f t="shared" si="0"/>
        <v>8.82</v>
      </c>
      <c r="F35" s="17" t="s">
        <v>17</v>
      </c>
      <c r="G35" s="18">
        <v>18.5</v>
      </c>
      <c r="H35" s="18">
        <f t="shared" si="23"/>
        <v>18.13</v>
      </c>
      <c r="I35" s="17" t="s">
        <v>18</v>
      </c>
      <c r="J35" s="18">
        <v>29</v>
      </c>
      <c r="K35" s="18">
        <f t="shared" si="1"/>
        <v>28.419999999999998</v>
      </c>
      <c r="L35" s="17" t="s">
        <v>19</v>
      </c>
      <c r="M35" s="18">
        <v>40</v>
      </c>
      <c r="N35" s="18">
        <f t="shared" si="2"/>
        <v>39.200000000000003</v>
      </c>
      <c r="O35" s="17" t="s">
        <v>20</v>
      </c>
      <c r="P35" s="18">
        <v>52.5</v>
      </c>
      <c r="Q35" s="18">
        <f t="shared" si="3"/>
        <v>51.449999999999996</v>
      </c>
      <c r="R35" s="17" t="s">
        <v>21</v>
      </c>
      <c r="S35" s="18">
        <v>66.5</v>
      </c>
      <c r="T35" s="18">
        <f t="shared" si="4"/>
        <v>65.17</v>
      </c>
      <c r="U35" s="17" t="s">
        <v>22</v>
      </c>
      <c r="V35" s="18">
        <v>82.1</v>
      </c>
      <c r="W35" s="18">
        <f t="shared" si="5"/>
        <v>80.457999999999998</v>
      </c>
      <c r="X35" s="17" t="s">
        <v>23</v>
      </c>
      <c r="Y35" s="18">
        <v>98.3</v>
      </c>
      <c r="Z35" s="18">
        <f t="shared" si="6"/>
        <v>96.333999999999989</v>
      </c>
      <c r="AA35" s="17" t="s">
        <v>24</v>
      </c>
      <c r="AB35" s="18">
        <v>115.3</v>
      </c>
      <c r="AC35" s="18">
        <f t="shared" si="7"/>
        <v>112.994</v>
      </c>
      <c r="AD35" s="17" t="s">
        <v>25</v>
      </c>
      <c r="AE35" s="18">
        <v>134.30000000000001</v>
      </c>
      <c r="AF35" s="18">
        <f t="shared" si="8"/>
        <v>131.614</v>
      </c>
      <c r="AG35" s="17" t="s">
        <v>26</v>
      </c>
      <c r="AH35" s="18">
        <v>158.30000000000001</v>
      </c>
      <c r="AI35" s="18">
        <f t="shared" si="9"/>
        <v>155.13400000000001</v>
      </c>
      <c r="AJ35" s="17" t="s">
        <v>27</v>
      </c>
      <c r="AK35" s="18">
        <v>184.7</v>
      </c>
      <c r="AL35" s="18">
        <f t="shared" si="10"/>
        <v>181.00599999999997</v>
      </c>
      <c r="AM35" s="17" t="s">
        <v>28</v>
      </c>
      <c r="AN35" s="18">
        <v>213.5</v>
      </c>
      <c r="AO35" s="18">
        <f t="shared" si="11"/>
        <v>209.23</v>
      </c>
      <c r="AP35" s="17" t="s">
        <v>29</v>
      </c>
      <c r="AQ35" s="18">
        <v>248.5</v>
      </c>
      <c r="AR35" s="18">
        <f t="shared" si="12"/>
        <v>243.53</v>
      </c>
      <c r="AS35" s="17" t="s">
        <v>30</v>
      </c>
      <c r="AT35" s="18">
        <v>318.5</v>
      </c>
      <c r="AU35" s="18">
        <f t="shared" si="13"/>
        <v>312.13</v>
      </c>
      <c r="AV35" s="17" t="s">
        <v>31</v>
      </c>
      <c r="AW35" s="18">
        <v>398.5</v>
      </c>
      <c r="AX35" s="18">
        <f t="shared" si="14"/>
        <v>390.53</v>
      </c>
      <c r="AY35" s="17" t="s">
        <v>32</v>
      </c>
      <c r="AZ35" s="18">
        <v>518.5</v>
      </c>
      <c r="BA35" s="18">
        <f t="shared" si="15"/>
        <v>508.13</v>
      </c>
      <c r="BB35" s="17" t="s">
        <v>33</v>
      </c>
      <c r="BC35" s="18">
        <v>688.5</v>
      </c>
      <c r="BD35" s="18">
        <f t="shared" si="16"/>
        <v>674.73</v>
      </c>
      <c r="BE35" s="17"/>
      <c r="BF35" s="18">
        <v>0</v>
      </c>
      <c r="BG35" s="18">
        <f t="shared" si="17"/>
        <v>0</v>
      </c>
      <c r="BH35" s="17"/>
      <c r="BI35" s="18">
        <v>0</v>
      </c>
      <c r="BJ35" s="18">
        <f t="shared" si="18"/>
        <v>0</v>
      </c>
      <c r="BK35" s="17"/>
      <c r="BL35" s="18">
        <v>0</v>
      </c>
      <c r="BM35" s="18">
        <f t="shared" si="19"/>
        <v>0</v>
      </c>
      <c r="BN35" s="17"/>
      <c r="BO35" s="18">
        <v>0</v>
      </c>
      <c r="BP35" s="18">
        <f t="shared" si="20"/>
        <v>0</v>
      </c>
      <c r="BQ35" s="17"/>
      <c r="BR35" s="18">
        <v>0</v>
      </c>
      <c r="BS35" s="18">
        <f t="shared" si="21"/>
        <v>0</v>
      </c>
      <c r="BT35" s="17"/>
      <c r="BU35" s="18">
        <v>0</v>
      </c>
      <c r="BV35" s="18">
        <f t="shared" si="22"/>
        <v>0</v>
      </c>
    </row>
    <row r="36" spans="1:74" s="19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18">
        <v>7.2</v>
      </c>
      <c r="E36" s="18">
        <f t="shared" si="0"/>
        <v>7.056</v>
      </c>
      <c r="F36" s="17" t="s">
        <v>17</v>
      </c>
      <c r="G36" s="18">
        <v>16.7</v>
      </c>
      <c r="H36" s="18">
        <f t="shared" si="23"/>
        <v>16.366</v>
      </c>
      <c r="I36" s="17" t="s">
        <v>18</v>
      </c>
      <c r="J36" s="18">
        <v>27.2</v>
      </c>
      <c r="K36" s="18">
        <f t="shared" si="1"/>
        <v>26.655999999999999</v>
      </c>
      <c r="L36" s="17" t="s">
        <v>19</v>
      </c>
      <c r="M36" s="18">
        <v>38.200000000000003</v>
      </c>
      <c r="N36" s="18">
        <f t="shared" si="2"/>
        <v>37.436</v>
      </c>
      <c r="O36" s="17" t="s">
        <v>20</v>
      </c>
      <c r="P36" s="18">
        <v>50.7</v>
      </c>
      <c r="Q36" s="18">
        <f t="shared" si="3"/>
        <v>49.686</v>
      </c>
      <c r="R36" s="17" t="s">
        <v>21</v>
      </c>
      <c r="S36" s="18">
        <v>64.7</v>
      </c>
      <c r="T36" s="18">
        <f t="shared" si="4"/>
        <v>63.405999999999999</v>
      </c>
      <c r="U36" s="17" t="s">
        <v>22</v>
      </c>
      <c r="V36" s="18">
        <v>80.3</v>
      </c>
      <c r="W36" s="18">
        <f t="shared" si="5"/>
        <v>78.694000000000003</v>
      </c>
      <c r="X36" s="17" t="s">
        <v>23</v>
      </c>
      <c r="Y36" s="18">
        <v>96.5</v>
      </c>
      <c r="Z36" s="18">
        <f t="shared" si="6"/>
        <v>94.57</v>
      </c>
      <c r="AA36" s="17" t="s">
        <v>24</v>
      </c>
      <c r="AB36" s="18">
        <v>113.5</v>
      </c>
      <c r="AC36" s="18">
        <f t="shared" si="7"/>
        <v>111.23</v>
      </c>
      <c r="AD36" s="17" t="s">
        <v>25</v>
      </c>
      <c r="AE36" s="18">
        <v>132.5</v>
      </c>
      <c r="AF36" s="18">
        <f t="shared" si="8"/>
        <v>129.85</v>
      </c>
      <c r="AG36" s="17" t="s">
        <v>26</v>
      </c>
      <c r="AH36" s="18">
        <v>156.5</v>
      </c>
      <c r="AI36" s="18">
        <f t="shared" si="9"/>
        <v>153.37</v>
      </c>
      <c r="AJ36" s="17" t="s">
        <v>27</v>
      </c>
      <c r="AK36" s="18">
        <v>182.9</v>
      </c>
      <c r="AL36" s="18">
        <f t="shared" si="10"/>
        <v>179.24199999999999</v>
      </c>
      <c r="AM36" s="17" t="s">
        <v>28</v>
      </c>
      <c r="AN36" s="18">
        <v>211.7</v>
      </c>
      <c r="AO36" s="18">
        <f t="shared" si="11"/>
        <v>207.46599999999998</v>
      </c>
      <c r="AP36" s="17" t="s">
        <v>29</v>
      </c>
      <c r="AQ36" s="18">
        <v>246.7</v>
      </c>
      <c r="AR36" s="18">
        <f t="shared" si="12"/>
        <v>241.76599999999999</v>
      </c>
      <c r="AS36" s="17" t="s">
        <v>30</v>
      </c>
      <c r="AT36" s="18">
        <v>316.7</v>
      </c>
      <c r="AU36" s="18">
        <f t="shared" si="13"/>
        <v>310.36599999999999</v>
      </c>
      <c r="AV36" s="17" t="s">
        <v>31</v>
      </c>
      <c r="AW36" s="18">
        <v>396.7</v>
      </c>
      <c r="AX36" s="18">
        <f t="shared" si="14"/>
        <v>388.76599999999996</v>
      </c>
      <c r="AY36" s="17" t="s">
        <v>32</v>
      </c>
      <c r="AZ36" s="18">
        <v>516.70000000000005</v>
      </c>
      <c r="BA36" s="18">
        <f t="shared" si="15"/>
        <v>506.36600000000004</v>
      </c>
      <c r="BB36" s="17" t="s">
        <v>33</v>
      </c>
      <c r="BC36" s="18">
        <v>686.7</v>
      </c>
      <c r="BD36" s="18">
        <f t="shared" si="16"/>
        <v>672.96600000000001</v>
      </c>
      <c r="BE36" s="17"/>
      <c r="BF36" s="18">
        <v>0</v>
      </c>
      <c r="BG36" s="18">
        <f t="shared" si="17"/>
        <v>0</v>
      </c>
      <c r="BH36" s="17"/>
      <c r="BI36" s="18">
        <v>0</v>
      </c>
      <c r="BJ36" s="18">
        <f t="shared" si="18"/>
        <v>0</v>
      </c>
      <c r="BK36" s="17"/>
      <c r="BL36" s="18">
        <v>0</v>
      </c>
      <c r="BM36" s="18">
        <f t="shared" si="19"/>
        <v>0</v>
      </c>
      <c r="BN36" s="17"/>
      <c r="BO36" s="18">
        <v>0</v>
      </c>
      <c r="BP36" s="18">
        <f t="shared" si="20"/>
        <v>0</v>
      </c>
      <c r="BQ36" s="17"/>
      <c r="BR36" s="18">
        <v>0</v>
      </c>
      <c r="BS36" s="18">
        <f t="shared" si="21"/>
        <v>0</v>
      </c>
      <c r="BT36" s="17"/>
      <c r="BU36" s="18">
        <v>0</v>
      </c>
      <c r="BV36" s="18">
        <f t="shared" si="22"/>
        <v>0</v>
      </c>
    </row>
    <row r="37" spans="1:74" s="19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18">
        <v>6.3</v>
      </c>
      <c r="E37" s="18">
        <f t="shared" si="0"/>
        <v>6.1739999999999995</v>
      </c>
      <c r="F37" s="17" t="s">
        <v>17</v>
      </c>
      <c r="G37" s="18">
        <v>15.8</v>
      </c>
      <c r="H37" s="18">
        <f t="shared" si="23"/>
        <v>15.484</v>
      </c>
      <c r="I37" s="17" t="s">
        <v>18</v>
      </c>
      <c r="J37" s="18">
        <v>26.3</v>
      </c>
      <c r="K37" s="18">
        <f t="shared" si="1"/>
        <v>25.774000000000001</v>
      </c>
      <c r="L37" s="17" t="s">
        <v>19</v>
      </c>
      <c r="M37" s="18">
        <v>37.299999999999997</v>
      </c>
      <c r="N37" s="18">
        <f t="shared" si="2"/>
        <v>36.553999999999995</v>
      </c>
      <c r="O37" s="17" t="s">
        <v>20</v>
      </c>
      <c r="P37" s="18">
        <v>49.8</v>
      </c>
      <c r="Q37" s="18">
        <f t="shared" si="3"/>
        <v>48.803999999999995</v>
      </c>
      <c r="R37" s="17" t="s">
        <v>21</v>
      </c>
      <c r="S37" s="18">
        <v>63.8</v>
      </c>
      <c r="T37" s="18">
        <f t="shared" si="4"/>
        <v>62.523999999999994</v>
      </c>
      <c r="U37" s="17" t="s">
        <v>22</v>
      </c>
      <c r="V37" s="18">
        <v>79.400000000000006</v>
      </c>
      <c r="W37" s="18">
        <f t="shared" si="5"/>
        <v>77.811999999999998</v>
      </c>
      <c r="X37" s="17" t="s">
        <v>23</v>
      </c>
      <c r="Y37" s="18">
        <v>95.6</v>
      </c>
      <c r="Z37" s="18">
        <f t="shared" si="6"/>
        <v>93.687999999999988</v>
      </c>
      <c r="AA37" s="17" t="s">
        <v>24</v>
      </c>
      <c r="AB37" s="18">
        <v>112.6</v>
      </c>
      <c r="AC37" s="18">
        <f t="shared" si="7"/>
        <v>110.348</v>
      </c>
      <c r="AD37" s="17" t="s">
        <v>25</v>
      </c>
      <c r="AE37" s="18">
        <v>131.6</v>
      </c>
      <c r="AF37" s="18">
        <f t="shared" si="8"/>
        <v>128.96799999999999</v>
      </c>
      <c r="AG37" s="17" t="s">
        <v>26</v>
      </c>
      <c r="AH37" s="18">
        <v>155.6</v>
      </c>
      <c r="AI37" s="18">
        <f t="shared" si="9"/>
        <v>152.488</v>
      </c>
      <c r="AJ37" s="17" t="s">
        <v>27</v>
      </c>
      <c r="AK37" s="18">
        <v>182</v>
      </c>
      <c r="AL37" s="18">
        <f t="shared" si="10"/>
        <v>178.35999999999999</v>
      </c>
      <c r="AM37" s="17" t="s">
        <v>28</v>
      </c>
      <c r="AN37" s="18">
        <v>210.8</v>
      </c>
      <c r="AO37" s="18">
        <f t="shared" si="11"/>
        <v>206.584</v>
      </c>
      <c r="AP37" s="17" t="s">
        <v>29</v>
      </c>
      <c r="AQ37" s="18">
        <v>245.8</v>
      </c>
      <c r="AR37" s="18">
        <f t="shared" si="12"/>
        <v>240.88400000000001</v>
      </c>
      <c r="AS37" s="17" t="s">
        <v>30</v>
      </c>
      <c r="AT37" s="18">
        <v>315.8</v>
      </c>
      <c r="AU37" s="18">
        <f t="shared" si="13"/>
        <v>309.48399999999998</v>
      </c>
      <c r="AV37" s="17" t="s">
        <v>31</v>
      </c>
      <c r="AW37" s="18">
        <v>395.8</v>
      </c>
      <c r="AX37" s="18">
        <f t="shared" si="14"/>
        <v>387.88400000000001</v>
      </c>
      <c r="AY37" s="17" t="s">
        <v>32</v>
      </c>
      <c r="AZ37" s="18">
        <v>515.79999999999995</v>
      </c>
      <c r="BA37" s="18">
        <f t="shared" si="15"/>
        <v>505.48399999999992</v>
      </c>
      <c r="BB37" s="17" t="s">
        <v>33</v>
      </c>
      <c r="BC37" s="18">
        <v>685.8</v>
      </c>
      <c r="BD37" s="18">
        <f t="shared" si="16"/>
        <v>672.08399999999995</v>
      </c>
      <c r="BE37" s="17"/>
      <c r="BF37" s="18">
        <v>0</v>
      </c>
      <c r="BG37" s="18">
        <f t="shared" si="17"/>
        <v>0</v>
      </c>
      <c r="BH37" s="17"/>
      <c r="BI37" s="18">
        <v>0</v>
      </c>
      <c r="BJ37" s="18">
        <f t="shared" si="18"/>
        <v>0</v>
      </c>
      <c r="BK37" s="17"/>
      <c r="BL37" s="18">
        <v>0</v>
      </c>
      <c r="BM37" s="18">
        <f t="shared" si="19"/>
        <v>0</v>
      </c>
      <c r="BN37" s="17"/>
      <c r="BO37" s="18">
        <v>0</v>
      </c>
      <c r="BP37" s="18">
        <f t="shared" si="20"/>
        <v>0</v>
      </c>
      <c r="BQ37" s="17"/>
      <c r="BR37" s="18">
        <v>0</v>
      </c>
      <c r="BS37" s="18">
        <f t="shared" si="21"/>
        <v>0</v>
      </c>
      <c r="BT37" s="17"/>
      <c r="BU37" s="18">
        <v>0</v>
      </c>
      <c r="BV37" s="18">
        <f t="shared" si="22"/>
        <v>0</v>
      </c>
    </row>
    <row r="38" spans="1:74" s="19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18">
        <v>5.4</v>
      </c>
      <c r="E38" s="18">
        <f t="shared" si="0"/>
        <v>5.2919999999999998</v>
      </c>
      <c r="F38" s="17" t="s">
        <v>17</v>
      </c>
      <c r="G38" s="18">
        <v>14.9</v>
      </c>
      <c r="H38" s="18">
        <f t="shared" si="23"/>
        <v>14.602</v>
      </c>
      <c r="I38" s="17" t="s">
        <v>18</v>
      </c>
      <c r="J38" s="18">
        <v>25.4</v>
      </c>
      <c r="K38" s="18">
        <f t="shared" si="1"/>
        <v>24.891999999999999</v>
      </c>
      <c r="L38" s="17" t="s">
        <v>19</v>
      </c>
      <c r="M38" s="18">
        <v>36.4</v>
      </c>
      <c r="N38" s="18">
        <f t="shared" si="2"/>
        <v>35.671999999999997</v>
      </c>
      <c r="O38" s="17" t="s">
        <v>20</v>
      </c>
      <c r="P38" s="18">
        <v>48.9</v>
      </c>
      <c r="Q38" s="18">
        <f t="shared" si="3"/>
        <v>47.921999999999997</v>
      </c>
      <c r="R38" s="17" t="s">
        <v>21</v>
      </c>
      <c r="S38" s="18">
        <v>62.9</v>
      </c>
      <c r="T38" s="18">
        <f t="shared" si="4"/>
        <v>61.641999999999996</v>
      </c>
      <c r="U38" s="17" t="s">
        <v>22</v>
      </c>
      <c r="V38" s="18">
        <v>78.5</v>
      </c>
      <c r="W38" s="18">
        <f t="shared" si="5"/>
        <v>76.929999999999993</v>
      </c>
      <c r="X38" s="17" t="s">
        <v>23</v>
      </c>
      <c r="Y38" s="18">
        <v>94.7</v>
      </c>
      <c r="Z38" s="18">
        <f t="shared" si="6"/>
        <v>92.805999999999997</v>
      </c>
      <c r="AA38" s="17" t="s">
        <v>24</v>
      </c>
      <c r="AB38" s="18">
        <v>111.7</v>
      </c>
      <c r="AC38" s="18">
        <f t="shared" si="7"/>
        <v>109.46599999999999</v>
      </c>
      <c r="AD38" s="17" t="s">
        <v>25</v>
      </c>
      <c r="AE38" s="18">
        <v>130.69999999999999</v>
      </c>
      <c r="AF38" s="18">
        <f t="shared" si="8"/>
        <v>128.08599999999998</v>
      </c>
      <c r="AG38" s="17" t="s">
        <v>26</v>
      </c>
      <c r="AH38" s="18">
        <v>154.69999999999999</v>
      </c>
      <c r="AI38" s="18">
        <f t="shared" si="9"/>
        <v>151.60599999999999</v>
      </c>
      <c r="AJ38" s="17" t="s">
        <v>27</v>
      </c>
      <c r="AK38" s="18">
        <v>181.1</v>
      </c>
      <c r="AL38" s="18">
        <f t="shared" si="10"/>
        <v>177.47799999999998</v>
      </c>
      <c r="AM38" s="17" t="s">
        <v>28</v>
      </c>
      <c r="AN38" s="18">
        <v>209.9</v>
      </c>
      <c r="AO38" s="18">
        <f t="shared" si="11"/>
        <v>205.702</v>
      </c>
      <c r="AP38" s="17" t="s">
        <v>29</v>
      </c>
      <c r="AQ38" s="18">
        <v>244.9</v>
      </c>
      <c r="AR38" s="18">
        <f t="shared" si="12"/>
        <v>240.00200000000001</v>
      </c>
      <c r="AS38" s="17" t="s">
        <v>30</v>
      </c>
      <c r="AT38" s="18">
        <v>314.89999999999998</v>
      </c>
      <c r="AU38" s="18">
        <f t="shared" si="13"/>
        <v>308.60199999999998</v>
      </c>
      <c r="AV38" s="17" t="s">
        <v>31</v>
      </c>
      <c r="AW38" s="18">
        <v>394.9</v>
      </c>
      <c r="AX38" s="18">
        <f t="shared" si="14"/>
        <v>387.00199999999995</v>
      </c>
      <c r="AY38" s="17" t="s">
        <v>32</v>
      </c>
      <c r="AZ38" s="18">
        <v>514.9</v>
      </c>
      <c r="BA38" s="18">
        <f t="shared" si="15"/>
        <v>504.60199999999998</v>
      </c>
      <c r="BB38" s="17" t="s">
        <v>33</v>
      </c>
      <c r="BC38" s="18">
        <v>684.9</v>
      </c>
      <c r="BD38" s="18">
        <f t="shared" si="16"/>
        <v>671.202</v>
      </c>
      <c r="BE38" s="17"/>
      <c r="BF38" s="18">
        <v>0</v>
      </c>
      <c r="BG38" s="18">
        <f t="shared" si="17"/>
        <v>0</v>
      </c>
      <c r="BH38" s="17"/>
      <c r="BI38" s="18">
        <v>0</v>
      </c>
      <c r="BJ38" s="18">
        <f t="shared" si="18"/>
        <v>0</v>
      </c>
      <c r="BK38" s="17"/>
      <c r="BL38" s="18">
        <v>0</v>
      </c>
      <c r="BM38" s="18">
        <f t="shared" si="19"/>
        <v>0</v>
      </c>
      <c r="BN38" s="17"/>
      <c r="BO38" s="18">
        <v>0</v>
      </c>
      <c r="BP38" s="18">
        <f t="shared" si="20"/>
        <v>0</v>
      </c>
      <c r="BQ38" s="17"/>
      <c r="BR38" s="18">
        <v>0</v>
      </c>
      <c r="BS38" s="18">
        <f t="shared" si="21"/>
        <v>0</v>
      </c>
      <c r="BT38" s="17"/>
      <c r="BU38" s="18">
        <v>0</v>
      </c>
      <c r="BV38" s="18">
        <f t="shared" si="22"/>
        <v>0</v>
      </c>
    </row>
    <row r="39" spans="1:74" s="19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18">
        <v>4.5</v>
      </c>
      <c r="E39" s="18">
        <f t="shared" si="0"/>
        <v>4.41</v>
      </c>
      <c r="F39" s="17" t="s">
        <v>17</v>
      </c>
      <c r="G39" s="18">
        <v>14</v>
      </c>
      <c r="H39" s="18">
        <f t="shared" si="23"/>
        <v>13.719999999999999</v>
      </c>
      <c r="I39" s="17" t="s">
        <v>18</v>
      </c>
      <c r="J39" s="18">
        <v>24.5</v>
      </c>
      <c r="K39" s="18">
        <f t="shared" si="1"/>
        <v>24.009999999999998</v>
      </c>
      <c r="L39" s="17" t="s">
        <v>19</v>
      </c>
      <c r="M39" s="18">
        <v>35.5</v>
      </c>
      <c r="N39" s="18">
        <f t="shared" si="2"/>
        <v>34.79</v>
      </c>
      <c r="O39" s="17" t="s">
        <v>20</v>
      </c>
      <c r="P39" s="18">
        <v>48</v>
      </c>
      <c r="Q39" s="18">
        <f t="shared" si="3"/>
        <v>47.04</v>
      </c>
      <c r="R39" s="17" t="s">
        <v>21</v>
      </c>
      <c r="S39" s="18">
        <v>62</v>
      </c>
      <c r="T39" s="18">
        <f t="shared" si="4"/>
        <v>60.76</v>
      </c>
      <c r="U39" s="17" t="s">
        <v>22</v>
      </c>
      <c r="V39" s="18">
        <v>77.599999999999994</v>
      </c>
      <c r="W39" s="18">
        <f t="shared" si="5"/>
        <v>76.047999999999988</v>
      </c>
      <c r="X39" s="17" t="s">
        <v>23</v>
      </c>
      <c r="Y39" s="18">
        <v>93.8</v>
      </c>
      <c r="Z39" s="18">
        <f t="shared" si="6"/>
        <v>91.923999999999992</v>
      </c>
      <c r="AA39" s="17" t="s">
        <v>24</v>
      </c>
      <c r="AB39" s="18">
        <v>110.8</v>
      </c>
      <c r="AC39" s="18">
        <f t="shared" si="7"/>
        <v>108.58399999999999</v>
      </c>
      <c r="AD39" s="17" t="s">
        <v>25</v>
      </c>
      <c r="AE39" s="18">
        <v>129.80000000000001</v>
      </c>
      <c r="AF39" s="18">
        <f t="shared" si="8"/>
        <v>127.20400000000001</v>
      </c>
      <c r="AG39" s="17" t="s">
        <v>26</v>
      </c>
      <c r="AH39" s="18">
        <v>153.80000000000001</v>
      </c>
      <c r="AI39" s="18">
        <f t="shared" si="9"/>
        <v>150.72400000000002</v>
      </c>
      <c r="AJ39" s="17" t="s">
        <v>27</v>
      </c>
      <c r="AK39" s="18">
        <v>180.2</v>
      </c>
      <c r="AL39" s="18">
        <f t="shared" si="10"/>
        <v>176.59599999999998</v>
      </c>
      <c r="AM39" s="17" t="s">
        <v>28</v>
      </c>
      <c r="AN39" s="18">
        <v>209</v>
      </c>
      <c r="AO39" s="18">
        <f t="shared" si="11"/>
        <v>204.82</v>
      </c>
      <c r="AP39" s="17" t="s">
        <v>29</v>
      </c>
      <c r="AQ39" s="18">
        <v>244</v>
      </c>
      <c r="AR39" s="18">
        <f t="shared" si="12"/>
        <v>239.12</v>
      </c>
      <c r="AS39" s="17" t="s">
        <v>30</v>
      </c>
      <c r="AT39" s="18">
        <v>314</v>
      </c>
      <c r="AU39" s="18">
        <f t="shared" si="13"/>
        <v>307.71999999999997</v>
      </c>
      <c r="AV39" s="17" t="s">
        <v>31</v>
      </c>
      <c r="AW39" s="18">
        <v>394</v>
      </c>
      <c r="AX39" s="18">
        <f t="shared" si="14"/>
        <v>386.12</v>
      </c>
      <c r="AY39" s="17" t="s">
        <v>32</v>
      </c>
      <c r="AZ39" s="18">
        <v>514</v>
      </c>
      <c r="BA39" s="18">
        <f t="shared" si="15"/>
        <v>503.71999999999997</v>
      </c>
      <c r="BB39" s="17" t="s">
        <v>33</v>
      </c>
      <c r="BC39" s="18">
        <v>684</v>
      </c>
      <c r="BD39" s="18">
        <f t="shared" si="16"/>
        <v>670.31999999999994</v>
      </c>
      <c r="BE39" s="17"/>
      <c r="BF39" s="18">
        <v>0</v>
      </c>
      <c r="BG39" s="18">
        <f t="shared" si="17"/>
        <v>0</v>
      </c>
      <c r="BH39" s="17"/>
      <c r="BI39" s="18">
        <v>0</v>
      </c>
      <c r="BJ39" s="18">
        <f t="shared" si="18"/>
        <v>0</v>
      </c>
      <c r="BK39" s="17"/>
      <c r="BL39" s="18">
        <v>0</v>
      </c>
      <c r="BM39" s="18">
        <f t="shared" si="19"/>
        <v>0</v>
      </c>
      <c r="BN39" s="17"/>
      <c r="BO39" s="18">
        <v>0</v>
      </c>
      <c r="BP39" s="18">
        <f t="shared" si="20"/>
        <v>0</v>
      </c>
      <c r="BQ39" s="17"/>
      <c r="BR39" s="18">
        <v>0</v>
      </c>
      <c r="BS39" s="18">
        <f t="shared" si="21"/>
        <v>0</v>
      </c>
      <c r="BT39" s="17"/>
      <c r="BU39" s="18">
        <v>0</v>
      </c>
      <c r="BV39" s="18">
        <f t="shared" si="22"/>
        <v>0</v>
      </c>
    </row>
    <row r="40" spans="1:74" s="14" customFormat="1" ht="20.100000000000001" customHeight="1" x14ac:dyDescent="0.25">
      <c r="A40" s="12" t="s">
        <v>16</v>
      </c>
      <c r="B40" s="12" t="s">
        <v>1</v>
      </c>
      <c r="C40" s="12" t="s">
        <v>17</v>
      </c>
      <c r="D40" s="13">
        <v>9.5</v>
      </c>
      <c r="E40" s="13">
        <f t="shared" si="0"/>
        <v>9.31</v>
      </c>
      <c r="F40" s="12" t="s">
        <v>18</v>
      </c>
      <c r="G40" s="13">
        <v>20</v>
      </c>
      <c r="H40" s="13">
        <f t="shared" si="23"/>
        <v>19.600000000000001</v>
      </c>
      <c r="I40" s="12" t="s">
        <v>19</v>
      </c>
      <c r="J40" s="13">
        <v>31</v>
      </c>
      <c r="K40" s="13">
        <f t="shared" si="1"/>
        <v>30.38</v>
      </c>
      <c r="L40" s="12" t="s">
        <v>20</v>
      </c>
      <c r="M40" s="13">
        <v>43.5</v>
      </c>
      <c r="N40" s="13">
        <f t="shared" si="2"/>
        <v>42.63</v>
      </c>
      <c r="O40" s="12" t="s">
        <v>21</v>
      </c>
      <c r="P40" s="13">
        <v>57.5</v>
      </c>
      <c r="Q40" s="13">
        <f t="shared" si="3"/>
        <v>56.35</v>
      </c>
      <c r="R40" s="12" t="s">
        <v>22</v>
      </c>
      <c r="S40" s="13">
        <v>73.099999999999994</v>
      </c>
      <c r="T40" s="13">
        <f t="shared" si="4"/>
        <v>71.637999999999991</v>
      </c>
      <c r="U40" s="12" t="s">
        <v>23</v>
      </c>
      <c r="V40" s="13">
        <v>89.3</v>
      </c>
      <c r="W40" s="13">
        <f t="shared" si="5"/>
        <v>87.513999999999996</v>
      </c>
      <c r="X40" s="12" t="s">
        <v>24</v>
      </c>
      <c r="Y40" s="13">
        <v>106.3</v>
      </c>
      <c r="Z40" s="13">
        <f t="shared" si="6"/>
        <v>104.17399999999999</v>
      </c>
      <c r="AA40" s="12" t="s">
        <v>25</v>
      </c>
      <c r="AB40" s="13">
        <v>125.3</v>
      </c>
      <c r="AC40" s="13">
        <f t="shared" si="7"/>
        <v>122.794</v>
      </c>
      <c r="AD40" s="12" t="s">
        <v>26</v>
      </c>
      <c r="AE40" s="13">
        <v>149.30000000000001</v>
      </c>
      <c r="AF40" s="13">
        <f t="shared" si="8"/>
        <v>146.31400000000002</v>
      </c>
      <c r="AG40" s="12" t="s">
        <v>27</v>
      </c>
      <c r="AH40" s="13">
        <v>175.7</v>
      </c>
      <c r="AI40" s="13">
        <f t="shared" si="9"/>
        <v>172.18599999999998</v>
      </c>
      <c r="AJ40" s="12" t="s">
        <v>28</v>
      </c>
      <c r="AK40" s="13">
        <v>204.5</v>
      </c>
      <c r="AL40" s="13">
        <f t="shared" si="10"/>
        <v>200.41</v>
      </c>
      <c r="AM40" s="12" t="s">
        <v>29</v>
      </c>
      <c r="AN40" s="13">
        <v>239.5</v>
      </c>
      <c r="AO40" s="13">
        <f t="shared" si="11"/>
        <v>234.71</v>
      </c>
      <c r="AP40" s="12" t="s">
        <v>30</v>
      </c>
      <c r="AQ40" s="13">
        <v>309.5</v>
      </c>
      <c r="AR40" s="13">
        <f t="shared" si="12"/>
        <v>303.31</v>
      </c>
      <c r="AS40" s="12" t="s">
        <v>31</v>
      </c>
      <c r="AT40" s="13">
        <v>389.5</v>
      </c>
      <c r="AU40" s="13">
        <f t="shared" si="13"/>
        <v>381.71</v>
      </c>
      <c r="AV40" s="12" t="s">
        <v>32</v>
      </c>
      <c r="AW40" s="13">
        <v>509.5</v>
      </c>
      <c r="AX40" s="13">
        <f t="shared" si="14"/>
        <v>499.31</v>
      </c>
      <c r="AY40" s="12" t="s">
        <v>33</v>
      </c>
      <c r="AZ40" s="13">
        <v>679.5</v>
      </c>
      <c r="BA40" s="13">
        <f t="shared" si="15"/>
        <v>665.91</v>
      </c>
      <c r="BB40" s="12"/>
      <c r="BC40" s="13">
        <v>0</v>
      </c>
      <c r="BD40" s="13">
        <f t="shared" si="16"/>
        <v>0</v>
      </c>
      <c r="BE40" s="12"/>
      <c r="BF40" s="13">
        <v>0</v>
      </c>
      <c r="BG40" s="13">
        <f t="shared" si="17"/>
        <v>0</v>
      </c>
      <c r="BH40" s="12"/>
      <c r="BI40" s="13">
        <v>0</v>
      </c>
      <c r="BJ40" s="13">
        <f t="shared" si="18"/>
        <v>0</v>
      </c>
      <c r="BK40" s="12"/>
      <c r="BL40" s="13">
        <v>0</v>
      </c>
      <c r="BM40" s="13">
        <f t="shared" si="19"/>
        <v>0</v>
      </c>
      <c r="BN40" s="12"/>
      <c r="BO40" s="13">
        <v>0</v>
      </c>
      <c r="BP40" s="13">
        <f t="shared" si="20"/>
        <v>0</v>
      </c>
      <c r="BQ40" s="12"/>
      <c r="BR40" s="13">
        <v>0</v>
      </c>
      <c r="BS40" s="13">
        <f t="shared" si="21"/>
        <v>0</v>
      </c>
      <c r="BT40" s="12"/>
      <c r="BU40" s="13">
        <v>0</v>
      </c>
      <c r="BV40" s="13">
        <f t="shared" si="22"/>
        <v>0</v>
      </c>
    </row>
    <row r="41" spans="1:74" s="14" customFormat="1" ht="20.100000000000001" customHeight="1" x14ac:dyDescent="0.25">
      <c r="A41" s="12" t="s">
        <v>16</v>
      </c>
      <c r="B41" s="12" t="s">
        <v>3</v>
      </c>
      <c r="C41" s="12" t="s">
        <v>17</v>
      </c>
      <c r="D41" s="13">
        <v>7.6</v>
      </c>
      <c r="E41" s="13">
        <f t="shared" si="0"/>
        <v>7.4479999999999995</v>
      </c>
      <c r="F41" s="12" t="s">
        <v>18</v>
      </c>
      <c r="G41" s="13">
        <v>18.100000000000001</v>
      </c>
      <c r="H41" s="13">
        <f t="shared" si="23"/>
        <v>17.738</v>
      </c>
      <c r="I41" s="12" t="s">
        <v>19</v>
      </c>
      <c r="J41" s="13">
        <v>29.1</v>
      </c>
      <c r="K41" s="13">
        <f t="shared" si="1"/>
        <v>28.518000000000001</v>
      </c>
      <c r="L41" s="12" t="s">
        <v>20</v>
      </c>
      <c r="M41" s="13">
        <v>41.6</v>
      </c>
      <c r="N41" s="13">
        <f t="shared" si="2"/>
        <v>40.768000000000001</v>
      </c>
      <c r="O41" s="12" t="s">
        <v>21</v>
      </c>
      <c r="P41" s="13">
        <v>55.6</v>
      </c>
      <c r="Q41" s="13">
        <f t="shared" si="3"/>
        <v>54.488</v>
      </c>
      <c r="R41" s="12" t="s">
        <v>22</v>
      </c>
      <c r="S41" s="13">
        <v>71.2</v>
      </c>
      <c r="T41" s="13">
        <f t="shared" si="4"/>
        <v>69.775999999999996</v>
      </c>
      <c r="U41" s="12" t="s">
        <v>23</v>
      </c>
      <c r="V41" s="13">
        <v>87.4</v>
      </c>
      <c r="W41" s="13">
        <f t="shared" si="5"/>
        <v>85.652000000000001</v>
      </c>
      <c r="X41" s="12" t="s">
        <v>24</v>
      </c>
      <c r="Y41" s="13">
        <v>104.4</v>
      </c>
      <c r="Z41" s="13">
        <f t="shared" si="6"/>
        <v>102.312</v>
      </c>
      <c r="AA41" s="12" t="s">
        <v>25</v>
      </c>
      <c r="AB41" s="13">
        <v>123.4</v>
      </c>
      <c r="AC41" s="13">
        <f t="shared" si="7"/>
        <v>120.932</v>
      </c>
      <c r="AD41" s="12" t="s">
        <v>26</v>
      </c>
      <c r="AE41" s="13">
        <v>147.4</v>
      </c>
      <c r="AF41" s="13">
        <f t="shared" si="8"/>
        <v>144.452</v>
      </c>
      <c r="AG41" s="12" t="s">
        <v>27</v>
      </c>
      <c r="AH41" s="13">
        <v>173.8</v>
      </c>
      <c r="AI41" s="13">
        <f t="shared" si="9"/>
        <v>170.32400000000001</v>
      </c>
      <c r="AJ41" s="12" t="s">
        <v>28</v>
      </c>
      <c r="AK41" s="13">
        <v>202.6</v>
      </c>
      <c r="AL41" s="13">
        <f t="shared" si="10"/>
        <v>198.548</v>
      </c>
      <c r="AM41" s="12" t="s">
        <v>29</v>
      </c>
      <c r="AN41" s="13">
        <v>237.6</v>
      </c>
      <c r="AO41" s="13">
        <f t="shared" si="11"/>
        <v>232.84799999999998</v>
      </c>
      <c r="AP41" s="12" t="s">
        <v>30</v>
      </c>
      <c r="AQ41" s="13">
        <v>307.60000000000002</v>
      </c>
      <c r="AR41" s="13">
        <f t="shared" si="12"/>
        <v>301.44800000000004</v>
      </c>
      <c r="AS41" s="12" t="s">
        <v>31</v>
      </c>
      <c r="AT41" s="13">
        <v>387.6</v>
      </c>
      <c r="AU41" s="13">
        <f t="shared" si="13"/>
        <v>379.84800000000001</v>
      </c>
      <c r="AV41" s="12" t="s">
        <v>32</v>
      </c>
      <c r="AW41" s="13">
        <v>507.6</v>
      </c>
      <c r="AX41" s="13">
        <f t="shared" si="14"/>
        <v>497.44800000000004</v>
      </c>
      <c r="AY41" s="12" t="s">
        <v>33</v>
      </c>
      <c r="AZ41" s="13">
        <v>677.6</v>
      </c>
      <c r="BA41" s="13">
        <f t="shared" si="15"/>
        <v>664.048</v>
      </c>
      <c r="BB41" s="12"/>
      <c r="BC41" s="13">
        <v>0</v>
      </c>
      <c r="BD41" s="13">
        <f t="shared" si="16"/>
        <v>0</v>
      </c>
      <c r="BE41" s="12"/>
      <c r="BF41" s="13">
        <v>0</v>
      </c>
      <c r="BG41" s="13">
        <f t="shared" si="17"/>
        <v>0</v>
      </c>
      <c r="BH41" s="12"/>
      <c r="BI41" s="13">
        <v>0</v>
      </c>
      <c r="BJ41" s="13">
        <f t="shared" si="18"/>
        <v>0</v>
      </c>
      <c r="BK41" s="12"/>
      <c r="BL41" s="13">
        <v>0</v>
      </c>
      <c r="BM41" s="13">
        <f t="shared" si="19"/>
        <v>0</v>
      </c>
      <c r="BN41" s="12"/>
      <c r="BO41" s="13">
        <v>0</v>
      </c>
      <c r="BP41" s="13">
        <f t="shared" si="20"/>
        <v>0</v>
      </c>
      <c r="BQ41" s="12"/>
      <c r="BR41" s="13">
        <v>0</v>
      </c>
      <c r="BS41" s="13">
        <f t="shared" si="21"/>
        <v>0</v>
      </c>
      <c r="BT41" s="12"/>
      <c r="BU41" s="13">
        <v>0</v>
      </c>
      <c r="BV41" s="13">
        <f t="shared" si="22"/>
        <v>0</v>
      </c>
    </row>
    <row r="42" spans="1:74" s="14" customFormat="1" ht="20.100000000000001" customHeight="1" x14ac:dyDescent="0.25">
      <c r="A42" s="12" t="s">
        <v>16</v>
      </c>
      <c r="B42" s="12" t="s">
        <v>4</v>
      </c>
      <c r="C42" s="12" t="s">
        <v>17</v>
      </c>
      <c r="D42" s="13">
        <v>6.65</v>
      </c>
      <c r="E42" s="13">
        <f t="shared" si="0"/>
        <v>6.5170000000000003</v>
      </c>
      <c r="F42" s="12" t="s">
        <v>18</v>
      </c>
      <c r="G42" s="13">
        <v>17.149999999999999</v>
      </c>
      <c r="H42" s="13">
        <f t="shared" si="23"/>
        <v>16.806999999999999</v>
      </c>
      <c r="I42" s="12" t="s">
        <v>19</v>
      </c>
      <c r="J42" s="13">
        <v>28.15</v>
      </c>
      <c r="K42" s="13">
        <f t="shared" si="1"/>
        <v>27.587</v>
      </c>
      <c r="L42" s="12" t="s">
        <v>20</v>
      </c>
      <c r="M42" s="13">
        <v>40.65</v>
      </c>
      <c r="N42" s="13">
        <f t="shared" si="2"/>
        <v>39.836999999999996</v>
      </c>
      <c r="O42" s="12" t="s">
        <v>21</v>
      </c>
      <c r="P42" s="13">
        <v>54.65</v>
      </c>
      <c r="Q42" s="13">
        <f t="shared" si="3"/>
        <v>53.556999999999995</v>
      </c>
      <c r="R42" s="12" t="s">
        <v>22</v>
      </c>
      <c r="S42" s="13">
        <v>70.25</v>
      </c>
      <c r="T42" s="13">
        <f t="shared" si="4"/>
        <v>68.844999999999999</v>
      </c>
      <c r="U42" s="12" t="s">
        <v>23</v>
      </c>
      <c r="V42" s="13">
        <v>86.45</v>
      </c>
      <c r="W42" s="13">
        <f t="shared" si="5"/>
        <v>84.721000000000004</v>
      </c>
      <c r="X42" s="12" t="s">
        <v>24</v>
      </c>
      <c r="Y42" s="13">
        <v>103.45</v>
      </c>
      <c r="Z42" s="13">
        <f t="shared" si="6"/>
        <v>101.381</v>
      </c>
      <c r="AA42" s="12" t="s">
        <v>25</v>
      </c>
      <c r="AB42" s="13">
        <v>122.45</v>
      </c>
      <c r="AC42" s="13">
        <f t="shared" si="7"/>
        <v>120.001</v>
      </c>
      <c r="AD42" s="12" t="s">
        <v>26</v>
      </c>
      <c r="AE42" s="13">
        <v>146.44999999999999</v>
      </c>
      <c r="AF42" s="13">
        <f t="shared" si="8"/>
        <v>143.52099999999999</v>
      </c>
      <c r="AG42" s="12" t="s">
        <v>27</v>
      </c>
      <c r="AH42" s="13">
        <v>172.85</v>
      </c>
      <c r="AI42" s="13">
        <f t="shared" si="9"/>
        <v>169.393</v>
      </c>
      <c r="AJ42" s="12" t="s">
        <v>28</v>
      </c>
      <c r="AK42" s="13">
        <v>201.65</v>
      </c>
      <c r="AL42" s="13">
        <f t="shared" si="10"/>
        <v>197.61699999999999</v>
      </c>
      <c r="AM42" s="12" t="s">
        <v>29</v>
      </c>
      <c r="AN42" s="13">
        <v>236.65</v>
      </c>
      <c r="AO42" s="13">
        <f t="shared" si="11"/>
        <v>231.917</v>
      </c>
      <c r="AP42" s="12" t="s">
        <v>30</v>
      </c>
      <c r="AQ42" s="13">
        <v>306.64999999999998</v>
      </c>
      <c r="AR42" s="13">
        <f t="shared" si="12"/>
        <v>300.517</v>
      </c>
      <c r="AS42" s="12" t="s">
        <v>31</v>
      </c>
      <c r="AT42" s="13">
        <v>386.65</v>
      </c>
      <c r="AU42" s="13">
        <f t="shared" si="13"/>
        <v>378.91699999999997</v>
      </c>
      <c r="AV42" s="12" t="s">
        <v>32</v>
      </c>
      <c r="AW42" s="13">
        <v>506.65</v>
      </c>
      <c r="AX42" s="13">
        <f t="shared" si="14"/>
        <v>496.517</v>
      </c>
      <c r="AY42" s="12" t="s">
        <v>33</v>
      </c>
      <c r="AZ42" s="13">
        <v>676.65</v>
      </c>
      <c r="BA42" s="13">
        <f t="shared" si="15"/>
        <v>663.11699999999996</v>
      </c>
      <c r="BB42" s="12"/>
      <c r="BC42" s="13">
        <v>0</v>
      </c>
      <c r="BD42" s="13">
        <f t="shared" si="16"/>
        <v>0</v>
      </c>
      <c r="BE42" s="12"/>
      <c r="BF42" s="13">
        <v>0</v>
      </c>
      <c r="BG42" s="13">
        <f t="shared" si="17"/>
        <v>0</v>
      </c>
      <c r="BH42" s="12"/>
      <c r="BI42" s="13">
        <v>0</v>
      </c>
      <c r="BJ42" s="13">
        <f t="shared" si="18"/>
        <v>0</v>
      </c>
      <c r="BK42" s="12"/>
      <c r="BL42" s="13">
        <v>0</v>
      </c>
      <c r="BM42" s="13">
        <f t="shared" si="19"/>
        <v>0</v>
      </c>
      <c r="BN42" s="12"/>
      <c r="BO42" s="13">
        <v>0</v>
      </c>
      <c r="BP42" s="13">
        <f t="shared" si="20"/>
        <v>0</v>
      </c>
      <c r="BQ42" s="12"/>
      <c r="BR42" s="13">
        <v>0</v>
      </c>
      <c r="BS42" s="13">
        <f t="shared" si="21"/>
        <v>0</v>
      </c>
      <c r="BT42" s="12"/>
      <c r="BU42" s="13">
        <v>0</v>
      </c>
      <c r="BV42" s="13">
        <f t="shared" si="22"/>
        <v>0</v>
      </c>
    </row>
    <row r="43" spans="1:74" s="14" customFormat="1" ht="20.100000000000001" customHeight="1" x14ac:dyDescent="0.25">
      <c r="A43" s="12" t="s">
        <v>16</v>
      </c>
      <c r="B43" s="12" t="s">
        <v>5</v>
      </c>
      <c r="C43" s="12" t="s">
        <v>17</v>
      </c>
      <c r="D43" s="13">
        <v>5.7</v>
      </c>
      <c r="E43" s="13">
        <f t="shared" si="0"/>
        <v>5.5860000000000003</v>
      </c>
      <c r="F43" s="12" t="s">
        <v>18</v>
      </c>
      <c r="G43" s="13">
        <v>16.2</v>
      </c>
      <c r="H43" s="13">
        <f t="shared" si="23"/>
        <v>15.875999999999999</v>
      </c>
      <c r="I43" s="12" t="s">
        <v>19</v>
      </c>
      <c r="J43" s="13">
        <v>27.2</v>
      </c>
      <c r="K43" s="13">
        <f t="shared" si="1"/>
        <v>26.655999999999999</v>
      </c>
      <c r="L43" s="12" t="s">
        <v>20</v>
      </c>
      <c r="M43" s="13">
        <v>39.700000000000003</v>
      </c>
      <c r="N43" s="13">
        <f t="shared" si="2"/>
        <v>38.905999999999999</v>
      </c>
      <c r="O43" s="12" t="s">
        <v>21</v>
      </c>
      <c r="P43" s="13">
        <v>53.7</v>
      </c>
      <c r="Q43" s="13">
        <f t="shared" si="3"/>
        <v>52.626000000000005</v>
      </c>
      <c r="R43" s="12" t="s">
        <v>22</v>
      </c>
      <c r="S43" s="13">
        <v>69.3</v>
      </c>
      <c r="T43" s="13">
        <f t="shared" si="4"/>
        <v>67.914000000000001</v>
      </c>
      <c r="U43" s="12" t="s">
        <v>23</v>
      </c>
      <c r="V43" s="13">
        <v>85.5</v>
      </c>
      <c r="W43" s="13">
        <f t="shared" si="5"/>
        <v>83.789999999999992</v>
      </c>
      <c r="X43" s="12" t="s">
        <v>24</v>
      </c>
      <c r="Y43" s="13">
        <v>102.5</v>
      </c>
      <c r="Z43" s="13">
        <f t="shared" si="6"/>
        <v>100.45</v>
      </c>
      <c r="AA43" s="12" t="s">
        <v>25</v>
      </c>
      <c r="AB43" s="13">
        <v>121.5</v>
      </c>
      <c r="AC43" s="13">
        <f t="shared" si="7"/>
        <v>119.07</v>
      </c>
      <c r="AD43" s="12" t="s">
        <v>26</v>
      </c>
      <c r="AE43" s="13">
        <v>145.5</v>
      </c>
      <c r="AF43" s="13">
        <f t="shared" si="8"/>
        <v>142.59</v>
      </c>
      <c r="AG43" s="12" t="s">
        <v>27</v>
      </c>
      <c r="AH43" s="13">
        <v>171.9</v>
      </c>
      <c r="AI43" s="13">
        <f t="shared" si="9"/>
        <v>168.46199999999999</v>
      </c>
      <c r="AJ43" s="12" t="s">
        <v>28</v>
      </c>
      <c r="AK43" s="13">
        <v>200.7</v>
      </c>
      <c r="AL43" s="13">
        <f t="shared" si="10"/>
        <v>196.68599999999998</v>
      </c>
      <c r="AM43" s="12" t="s">
        <v>29</v>
      </c>
      <c r="AN43" s="13">
        <v>235.7</v>
      </c>
      <c r="AO43" s="13">
        <f t="shared" si="11"/>
        <v>230.98599999999999</v>
      </c>
      <c r="AP43" s="12" t="s">
        <v>30</v>
      </c>
      <c r="AQ43" s="13">
        <v>305.7</v>
      </c>
      <c r="AR43" s="13">
        <f t="shared" si="12"/>
        <v>299.58599999999996</v>
      </c>
      <c r="AS43" s="12" t="s">
        <v>31</v>
      </c>
      <c r="AT43" s="13">
        <v>385.7</v>
      </c>
      <c r="AU43" s="13">
        <f t="shared" si="13"/>
        <v>377.98599999999999</v>
      </c>
      <c r="AV43" s="12" t="s">
        <v>32</v>
      </c>
      <c r="AW43" s="13">
        <v>505.7</v>
      </c>
      <c r="AX43" s="13">
        <f t="shared" si="14"/>
        <v>495.58599999999996</v>
      </c>
      <c r="AY43" s="12" t="s">
        <v>33</v>
      </c>
      <c r="AZ43" s="13">
        <v>675.7</v>
      </c>
      <c r="BA43" s="13">
        <f t="shared" si="15"/>
        <v>662.18600000000004</v>
      </c>
      <c r="BB43" s="12"/>
      <c r="BC43" s="13">
        <v>0</v>
      </c>
      <c r="BD43" s="13">
        <f t="shared" si="16"/>
        <v>0</v>
      </c>
      <c r="BE43" s="12"/>
      <c r="BF43" s="13">
        <v>0</v>
      </c>
      <c r="BG43" s="13">
        <f t="shared" si="17"/>
        <v>0</v>
      </c>
      <c r="BH43" s="12"/>
      <c r="BI43" s="13">
        <v>0</v>
      </c>
      <c r="BJ43" s="13">
        <f t="shared" si="18"/>
        <v>0</v>
      </c>
      <c r="BK43" s="12"/>
      <c r="BL43" s="13">
        <v>0</v>
      </c>
      <c r="BM43" s="13">
        <f t="shared" si="19"/>
        <v>0</v>
      </c>
      <c r="BN43" s="12"/>
      <c r="BO43" s="13">
        <v>0</v>
      </c>
      <c r="BP43" s="13">
        <f t="shared" si="20"/>
        <v>0</v>
      </c>
      <c r="BQ43" s="12"/>
      <c r="BR43" s="13">
        <v>0</v>
      </c>
      <c r="BS43" s="13">
        <f t="shared" si="21"/>
        <v>0</v>
      </c>
      <c r="BT43" s="12"/>
      <c r="BU43" s="13">
        <v>0</v>
      </c>
      <c r="BV43" s="13">
        <f t="shared" si="22"/>
        <v>0</v>
      </c>
    </row>
    <row r="44" spans="1:74" s="14" customFormat="1" ht="20.100000000000001" customHeight="1" x14ac:dyDescent="0.25">
      <c r="A44" s="12" t="s">
        <v>16</v>
      </c>
      <c r="B44" s="12" t="s">
        <v>6</v>
      </c>
      <c r="C44" s="12" t="s">
        <v>17</v>
      </c>
      <c r="D44" s="13">
        <v>4.75</v>
      </c>
      <c r="E44" s="13">
        <f t="shared" si="0"/>
        <v>4.6550000000000002</v>
      </c>
      <c r="F44" s="12" t="s">
        <v>18</v>
      </c>
      <c r="G44" s="13">
        <v>15.25</v>
      </c>
      <c r="H44" s="13">
        <f t="shared" si="23"/>
        <v>14.945</v>
      </c>
      <c r="I44" s="12" t="s">
        <v>19</v>
      </c>
      <c r="J44" s="13">
        <v>26.25</v>
      </c>
      <c r="K44" s="13">
        <f t="shared" si="1"/>
        <v>25.724999999999998</v>
      </c>
      <c r="L44" s="12" t="s">
        <v>20</v>
      </c>
      <c r="M44" s="13">
        <v>38.75</v>
      </c>
      <c r="N44" s="13">
        <f t="shared" si="2"/>
        <v>37.975000000000001</v>
      </c>
      <c r="O44" s="12" t="s">
        <v>21</v>
      </c>
      <c r="P44" s="13">
        <v>52.75</v>
      </c>
      <c r="Q44" s="13">
        <f t="shared" si="3"/>
        <v>51.695</v>
      </c>
      <c r="R44" s="12" t="s">
        <v>22</v>
      </c>
      <c r="S44" s="13">
        <v>68.349999999999994</v>
      </c>
      <c r="T44" s="13">
        <f t="shared" si="4"/>
        <v>66.98299999999999</v>
      </c>
      <c r="U44" s="12" t="s">
        <v>23</v>
      </c>
      <c r="V44" s="13">
        <v>84.55</v>
      </c>
      <c r="W44" s="13">
        <f t="shared" si="5"/>
        <v>82.858999999999995</v>
      </c>
      <c r="X44" s="12" t="s">
        <v>24</v>
      </c>
      <c r="Y44" s="13">
        <v>101.55</v>
      </c>
      <c r="Z44" s="13">
        <f t="shared" si="6"/>
        <v>99.518999999999991</v>
      </c>
      <c r="AA44" s="12" t="s">
        <v>25</v>
      </c>
      <c r="AB44" s="13">
        <v>120.55</v>
      </c>
      <c r="AC44" s="13">
        <f t="shared" si="7"/>
        <v>118.139</v>
      </c>
      <c r="AD44" s="12" t="s">
        <v>26</v>
      </c>
      <c r="AE44" s="13">
        <v>144.55000000000001</v>
      </c>
      <c r="AF44" s="13">
        <f t="shared" si="8"/>
        <v>141.65900000000002</v>
      </c>
      <c r="AG44" s="12" t="s">
        <v>27</v>
      </c>
      <c r="AH44" s="13">
        <v>170.95</v>
      </c>
      <c r="AI44" s="13">
        <f t="shared" si="9"/>
        <v>167.53099999999998</v>
      </c>
      <c r="AJ44" s="12" t="s">
        <v>28</v>
      </c>
      <c r="AK44" s="13">
        <v>199.75</v>
      </c>
      <c r="AL44" s="13">
        <f t="shared" si="10"/>
        <v>195.755</v>
      </c>
      <c r="AM44" s="12" t="s">
        <v>29</v>
      </c>
      <c r="AN44" s="13">
        <v>234.75</v>
      </c>
      <c r="AO44" s="13">
        <f t="shared" si="11"/>
        <v>230.05500000000001</v>
      </c>
      <c r="AP44" s="12" t="s">
        <v>30</v>
      </c>
      <c r="AQ44" s="13">
        <v>304.75</v>
      </c>
      <c r="AR44" s="13">
        <f t="shared" si="12"/>
        <v>298.65499999999997</v>
      </c>
      <c r="AS44" s="12" t="s">
        <v>31</v>
      </c>
      <c r="AT44" s="13">
        <v>384.75</v>
      </c>
      <c r="AU44" s="13">
        <f t="shared" si="13"/>
        <v>377.05500000000001</v>
      </c>
      <c r="AV44" s="12" t="s">
        <v>32</v>
      </c>
      <c r="AW44" s="13">
        <v>504.75</v>
      </c>
      <c r="AX44" s="13">
        <f t="shared" si="14"/>
        <v>494.65499999999997</v>
      </c>
      <c r="AY44" s="12" t="s">
        <v>33</v>
      </c>
      <c r="AZ44" s="13">
        <v>674.75</v>
      </c>
      <c r="BA44" s="13">
        <f t="shared" si="15"/>
        <v>661.255</v>
      </c>
      <c r="BB44" s="12"/>
      <c r="BC44" s="13">
        <v>0</v>
      </c>
      <c r="BD44" s="13">
        <f t="shared" si="16"/>
        <v>0</v>
      </c>
      <c r="BE44" s="12"/>
      <c r="BF44" s="13">
        <v>0</v>
      </c>
      <c r="BG44" s="13">
        <f t="shared" si="17"/>
        <v>0</v>
      </c>
      <c r="BH44" s="12"/>
      <c r="BI44" s="13">
        <v>0</v>
      </c>
      <c r="BJ44" s="13">
        <f t="shared" si="18"/>
        <v>0</v>
      </c>
      <c r="BK44" s="12"/>
      <c r="BL44" s="13">
        <v>0</v>
      </c>
      <c r="BM44" s="13">
        <f t="shared" si="19"/>
        <v>0</v>
      </c>
      <c r="BN44" s="12"/>
      <c r="BO44" s="13">
        <v>0</v>
      </c>
      <c r="BP44" s="13">
        <f t="shared" si="20"/>
        <v>0</v>
      </c>
      <c r="BQ44" s="12"/>
      <c r="BR44" s="13">
        <v>0</v>
      </c>
      <c r="BS44" s="13">
        <f t="shared" si="21"/>
        <v>0</v>
      </c>
      <c r="BT44" s="12"/>
      <c r="BU44" s="13">
        <v>0</v>
      </c>
      <c r="BV44" s="13">
        <f t="shared" si="22"/>
        <v>0</v>
      </c>
    </row>
    <row r="45" spans="1:74" s="19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18">
        <v>10.5</v>
      </c>
      <c r="E45" s="18">
        <f t="shared" si="0"/>
        <v>10.29</v>
      </c>
      <c r="F45" s="17" t="s">
        <v>19</v>
      </c>
      <c r="G45" s="18">
        <v>21.5</v>
      </c>
      <c r="H45" s="18">
        <f t="shared" si="23"/>
        <v>21.07</v>
      </c>
      <c r="I45" s="17" t="s">
        <v>20</v>
      </c>
      <c r="J45" s="18">
        <v>34</v>
      </c>
      <c r="K45" s="18">
        <f t="shared" si="1"/>
        <v>33.32</v>
      </c>
      <c r="L45" s="17" t="s">
        <v>21</v>
      </c>
      <c r="M45" s="18">
        <v>48</v>
      </c>
      <c r="N45" s="18">
        <f t="shared" si="2"/>
        <v>47.04</v>
      </c>
      <c r="O45" s="17" t="s">
        <v>22</v>
      </c>
      <c r="P45" s="18">
        <v>63.6</v>
      </c>
      <c r="Q45" s="18">
        <f t="shared" si="3"/>
        <v>62.328000000000003</v>
      </c>
      <c r="R45" s="17" t="s">
        <v>23</v>
      </c>
      <c r="S45" s="18">
        <v>79.8</v>
      </c>
      <c r="T45" s="18">
        <f t="shared" si="4"/>
        <v>78.203999999999994</v>
      </c>
      <c r="U45" s="17" t="s">
        <v>24</v>
      </c>
      <c r="V45" s="18">
        <v>96.8</v>
      </c>
      <c r="W45" s="18">
        <f t="shared" si="5"/>
        <v>94.86399999999999</v>
      </c>
      <c r="X45" s="17" t="s">
        <v>25</v>
      </c>
      <c r="Y45" s="18">
        <v>115.8</v>
      </c>
      <c r="Z45" s="18">
        <f t="shared" si="6"/>
        <v>113.48399999999999</v>
      </c>
      <c r="AA45" s="17" t="s">
        <v>26</v>
      </c>
      <c r="AB45" s="18">
        <v>139.80000000000001</v>
      </c>
      <c r="AC45" s="18">
        <f t="shared" si="7"/>
        <v>137.00400000000002</v>
      </c>
      <c r="AD45" s="17" t="s">
        <v>27</v>
      </c>
      <c r="AE45" s="18">
        <v>166.2</v>
      </c>
      <c r="AF45" s="18">
        <f t="shared" si="8"/>
        <v>162.87599999999998</v>
      </c>
      <c r="AG45" s="17" t="s">
        <v>28</v>
      </c>
      <c r="AH45" s="18">
        <v>195</v>
      </c>
      <c r="AI45" s="18">
        <f t="shared" si="9"/>
        <v>191.1</v>
      </c>
      <c r="AJ45" s="17" t="s">
        <v>29</v>
      </c>
      <c r="AK45" s="18">
        <v>230</v>
      </c>
      <c r="AL45" s="18">
        <f t="shared" si="10"/>
        <v>225.4</v>
      </c>
      <c r="AM45" s="17" t="s">
        <v>30</v>
      </c>
      <c r="AN45" s="18">
        <v>300</v>
      </c>
      <c r="AO45" s="18">
        <f t="shared" si="11"/>
        <v>294</v>
      </c>
      <c r="AP45" s="17" t="s">
        <v>31</v>
      </c>
      <c r="AQ45" s="18">
        <v>380</v>
      </c>
      <c r="AR45" s="18">
        <f t="shared" si="12"/>
        <v>372.4</v>
      </c>
      <c r="AS45" s="17" t="s">
        <v>32</v>
      </c>
      <c r="AT45" s="18">
        <v>500</v>
      </c>
      <c r="AU45" s="18">
        <f t="shared" si="13"/>
        <v>490</v>
      </c>
      <c r="AV45" s="17" t="s">
        <v>33</v>
      </c>
      <c r="AW45" s="18">
        <v>670</v>
      </c>
      <c r="AX45" s="18">
        <f t="shared" si="14"/>
        <v>656.6</v>
      </c>
      <c r="AY45" s="17"/>
      <c r="AZ45" s="18">
        <v>0</v>
      </c>
      <c r="BA45" s="18">
        <f t="shared" si="15"/>
        <v>0</v>
      </c>
      <c r="BB45" s="17"/>
      <c r="BC45" s="18">
        <v>0</v>
      </c>
      <c r="BD45" s="18">
        <f t="shared" si="16"/>
        <v>0</v>
      </c>
      <c r="BE45" s="17"/>
      <c r="BF45" s="18">
        <v>0</v>
      </c>
      <c r="BG45" s="18">
        <f t="shared" si="17"/>
        <v>0</v>
      </c>
      <c r="BH45" s="17"/>
      <c r="BI45" s="18">
        <v>0</v>
      </c>
      <c r="BJ45" s="18">
        <f t="shared" si="18"/>
        <v>0</v>
      </c>
      <c r="BK45" s="17"/>
      <c r="BL45" s="18">
        <v>0</v>
      </c>
      <c r="BM45" s="18">
        <f t="shared" si="19"/>
        <v>0</v>
      </c>
      <c r="BN45" s="17"/>
      <c r="BO45" s="18">
        <v>0</v>
      </c>
      <c r="BP45" s="18">
        <f t="shared" si="20"/>
        <v>0</v>
      </c>
      <c r="BQ45" s="17"/>
      <c r="BR45" s="18">
        <v>0</v>
      </c>
      <c r="BS45" s="18">
        <f t="shared" si="21"/>
        <v>0</v>
      </c>
      <c r="BT45" s="17"/>
      <c r="BU45" s="18">
        <v>0</v>
      </c>
      <c r="BV45" s="18">
        <f t="shared" si="22"/>
        <v>0</v>
      </c>
    </row>
    <row r="46" spans="1:74" s="19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18">
        <v>8.4</v>
      </c>
      <c r="E46" s="18">
        <f t="shared" si="0"/>
        <v>8.2319999999999993</v>
      </c>
      <c r="F46" s="17" t="s">
        <v>19</v>
      </c>
      <c r="G46" s="18">
        <v>19.399999999999999</v>
      </c>
      <c r="H46" s="18">
        <f t="shared" si="23"/>
        <v>19.011999999999997</v>
      </c>
      <c r="I46" s="17" t="s">
        <v>20</v>
      </c>
      <c r="J46" s="18">
        <v>31.9</v>
      </c>
      <c r="K46" s="18">
        <f t="shared" si="1"/>
        <v>31.261999999999997</v>
      </c>
      <c r="L46" s="17" t="s">
        <v>21</v>
      </c>
      <c r="M46" s="18">
        <v>45.9</v>
      </c>
      <c r="N46" s="18">
        <f t="shared" si="2"/>
        <v>44.981999999999999</v>
      </c>
      <c r="O46" s="17" t="s">
        <v>22</v>
      </c>
      <c r="P46" s="18">
        <v>61.5</v>
      </c>
      <c r="Q46" s="18">
        <f t="shared" si="3"/>
        <v>60.269999999999996</v>
      </c>
      <c r="R46" s="17" t="s">
        <v>23</v>
      </c>
      <c r="S46" s="18">
        <v>77.7</v>
      </c>
      <c r="T46" s="18">
        <f t="shared" si="4"/>
        <v>76.146000000000001</v>
      </c>
      <c r="U46" s="17" t="s">
        <v>24</v>
      </c>
      <c r="V46" s="18">
        <v>94.7</v>
      </c>
      <c r="W46" s="18">
        <f t="shared" si="5"/>
        <v>92.805999999999997</v>
      </c>
      <c r="X46" s="17" t="s">
        <v>25</v>
      </c>
      <c r="Y46" s="18">
        <v>113.7</v>
      </c>
      <c r="Z46" s="18">
        <f t="shared" si="6"/>
        <v>111.426</v>
      </c>
      <c r="AA46" s="17" t="s">
        <v>26</v>
      </c>
      <c r="AB46" s="18">
        <v>137.69999999999999</v>
      </c>
      <c r="AC46" s="18">
        <f t="shared" si="7"/>
        <v>134.946</v>
      </c>
      <c r="AD46" s="17" t="s">
        <v>27</v>
      </c>
      <c r="AE46" s="18">
        <v>164.1</v>
      </c>
      <c r="AF46" s="18">
        <f t="shared" si="8"/>
        <v>160.81799999999998</v>
      </c>
      <c r="AG46" s="17" t="s">
        <v>28</v>
      </c>
      <c r="AH46" s="18">
        <v>192.9</v>
      </c>
      <c r="AI46" s="18">
        <f t="shared" si="9"/>
        <v>189.042</v>
      </c>
      <c r="AJ46" s="17" t="s">
        <v>29</v>
      </c>
      <c r="AK46" s="18">
        <v>227.9</v>
      </c>
      <c r="AL46" s="18">
        <f t="shared" si="10"/>
        <v>223.34200000000001</v>
      </c>
      <c r="AM46" s="17" t="s">
        <v>30</v>
      </c>
      <c r="AN46" s="18">
        <v>297.89999999999998</v>
      </c>
      <c r="AO46" s="18">
        <f t="shared" si="11"/>
        <v>291.94199999999995</v>
      </c>
      <c r="AP46" s="17" t="s">
        <v>31</v>
      </c>
      <c r="AQ46" s="18">
        <v>377.9</v>
      </c>
      <c r="AR46" s="18">
        <f t="shared" si="12"/>
        <v>370.34199999999998</v>
      </c>
      <c r="AS46" s="17" t="s">
        <v>32</v>
      </c>
      <c r="AT46" s="18">
        <v>497.9</v>
      </c>
      <c r="AU46" s="18">
        <f t="shared" si="13"/>
        <v>487.94199999999995</v>
      </c>
      <c r="AV46" s="17" t="s">
        <v>33</v>
      </c>
      <c r="AW46" s="18">
        <v>667.9</v>
      </c>
      <c r="AX46" s="18">
        <f t="shared" si="14"/>
        <v>654.54199999999992</v>
      </c>
      <c r="AY46" s="17"/>
      <c r="AZ46" s="18">
        <v>0</v>
      </c>
      <c r="BA46" s="18">
        <f t="shared" si="15"/>
        <v>0</v>
      </c>
      <c r="BB46" s="17"/>
      <c r="BC46" s="18">
        <v>0</v>
      </c>
      <c r="BD46" s="18">
        <f t="shared" si="16"/>
        <v>0</v>
      </c>
      <c r="BE46" s="17"/>
      <c r="BF46" s="18">
        <v>0</v>
      </c>
      <c r="BG46" s="18">
        <f t="shared" si="17"/>
        <v>0</v>
      </c>
      <c r="BH46" s="17"/>
      <c r="BI46" s="18">
        <v>0</v>
      </c>
      <c r="BJ46" s="18">
        <f t="shared" si="18"/>
        <v>0</v>
      </c>
      <c r="BK46" s="17"/>
      <c r="BL46" s="18">
        <v>0</v>
      </c>
      <c r="BM46" s="18">
        <f t="shared" si="19"/>
        <v>0</v>
      </c>
      <c r="BN46" s="17"/>
      <c r="BO46" s="18">
        <v>0</v>
      </c>
      <c r="BP46" s="18">
        <f t="shared" si="20"/>
        <v>0</v>
      </c>
      <c r="BQ46" s="17"/>
      <c r="BR46" s="18">
        <v>0</v>
      </c>
      <c r="BS46" s="18">
        <f t="shared" si="21"/>
        <v>0</v>
      </c>
      <c r="BT46" s="17"/>
      <c r="BU46" s="18">
        <v>0</v>
      </c>
      <c r="BV46" s="18">
        <f t="shared" si="22"/>
        <v>0</v>
      </c>
    </row>
    <row r="47" spans="1:74" s="19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18">
        <v>7.35</v>
      </c>
      <c r="E47" s="18">
        <f t="shared" si="0"/>
        <v>7.2029999999999994</v>
      </c>
      <c r="F47" s="17" t="s">
        <v>19</v>
      </c>
      <c r="G47" s="18">
        <v>18.350000000000001</v>
      </c>
      <c r="H47" s="18">
        <f t="shared" si="23"/>
        <v>17.983000000000001</v>
      </c>
      <c r="I47" s="17" t="s">
        <v>20</v>
      </c>
      <c r="J47" s="18">
        <v>30.85</v>
      </c>
      <c r="K47" s="18">
        <f t="shared" si="1"/>
        <v>30.233000000000001</v>
      </c>
      <c r="L47" s="17" t="s">
        <v>21</v>
      </c>
      <c r="M47" s="18">
        <v>44.85</v>
      </c>
      <c r="N47" s="18">
        <f t="shared" si="2"/>
        <v>43.953000000000003</v>
      </c>
      <c r="O47" s="17" t="s">
        <v>22</v>
      </c>
      <c r="P47" s="18">
        <v>60.45</v>
      </c>
      <c r="Q47" s="18">
        <f t="shared" si="3"/>
        <v>59.241</v>
      </c>
      <c r="R47" s="17" t="s">
        <v>23</v>
      </c>
      <c r="S47" s="18">
        <v>76.650000000000006</v>
      </c>
      <c r="T47" s="18">
        <f t="shared" si="4"/>
        <v>75.117000000000004</v>
      </c>
      <c r="U47" s="17" t="s">
        <v>24</v>
      </c>
      <c r="V47" s="18">
        <v>93.65</v>
      </c>
      <c r="W47" s="18">
        <f t="shared" si="5"/>
        <v>91.777000000000001</v>
      </c>
      <c r="X47" s="17" t="s">
        <v>25</v>
      </c>
      <c r="Y47" s="18">
        <v>112.65</v>
      </c>
      <c r="Z47" s="18">
        <f t="shared" si="6"/>
        <v>110.39700000000001</v>
      </c>
      <c r="AA47" s="17" t="s">
        <v>26</v>
      </c>
      <c r="AB47" s="18">
        <v>136.65</v>
      </c>
      <c r="AC47" s="18">
        <f t="shared" si="7"/>
        <v>133.917</v>
      </c>
      <c r="AD47" s="17" t="s">
        <v>27</v>
      </c>
      <c r="AE47" s="18">
        <v>163.05000000000001</v>
      </c>
      <c r="AF47" s="18">
        <f t="shared" si="8"/>
        <v>159.78900000000002</v>
      </c>
      <c r="AG47" s="17" t="s">
        <v>28</v>
      </c>
      <c r="AH47" s="18">
        <v>191.85</v>
      </c>
      <c r="AI47" s="18">
        <f t="shared" si="9"/>
        <v>188.01299999999998</v>
      </c>
      <c r="AJ47" s="17" t="s">
        <v>29</v>
      </c>
      <c r="AK47" s="18">
        <v>226.85</v>
      </c>
      <c r="AL47" s="18">
        <f t="shared" si="10"/>
        <v>222.31299999999999</v>
      </c>
      <c r="AM47" s="17" t="s">
        <v>30</v>
      </c>
      <c r="AN47" s="18">
        <v>296.85000000000002</v>
      </c>
      <c r="AO47" s="18">
        <f t="shared" si="11"/>
        <v>290.91300000000001</v>
      </c>
      <c r="AP47" s="17" t="s">
        <v>31</v>
      </c>
      <c r="AQ47" s="18">
        <v>376.85</v>
      </c>
      <c r="AR47" s="18">
        <f t="shared" si="12"/>
        <v>369.31299999999999</v>
      </c>
      <c r="AS47" s="17" t="s">
        <v>32</v>
      </c>
      <c r="AT47" s="18">
        <v>496.85</v>
      </c>
      <c r="AU47" s="18">
        <f t="shared" si="13"/>
        <v>486.91300000000001</v>
      </c>
      <c r="AV47" s="17" t="s">
        <v>33</v>
      </c>
      <c r="AW47" s="18">
        <v>666.85</v>
      </c>
      <c r="AX47" s="18">
        <f t="shared" si="14"/>
        <v>653.51300000000003</v>
      </c>
      <c r="AY47" s="17"/>
      <c r="AZ47" s="18">
        <v>0</v>
      </c>
      <c r="BA47" s="18">
        <f t="shared" si="15"/>
        <v>0</v>
      </c>
      <c r="BB47" s="17"/>
      <c r="BC47" s="18">
        <v>0</v>
      </c>
      <c r="BD47" s="18">
        <f t="shared" si="16"/>
        <v>0</v>
      </c>
      <c r="BE47" s="17"/>
      <c r="BF47" s="18">
        <v>0</v>
      </c>
      <c r="BG47" s="18">
        <f t="shared" si="17"/>
        <v>0</v>
      </c>
      <c r="BH47" s="17"/>
      <c r="BI47" s="18">
        <v>0</v>
      </c>
      <c r="BJ47" s="18">
        <f t="shared" si="18"/>
        <v>0</v>
      </c>
      <c r="BK47" s="17"/>
      <c r="BL47" s="18">
        <v>0</v>
      </c>
      <c r="BM47" s="18">
        <f t="shared" si="19"/>
        <v>0</v>
      </c>
      <c r="BN47" s="17"/>
      <c r="BO47" s="18">
        <v>0</v>
      </c>
      <c r="BP47" s="18">
        <f t="shared" si="20"/>
        <v>0</v>
      </c>
      <c r="BQ47" s="17"/>
      <c r="BR47" s="18">
        <v>0</v>
      </c>
      <c r="BS47" s="18">
        <f t="shared" si="21"/>
        <v>0</v>
      </c>
      <c r="BT47" s="17"/>
      <c r="BU47" s="18">
        <v>0</v>
      </c>
      <c r="BV47" s="18">
        <f t="shared" si="22"/>
        <v>0</v>
      </c>
    </row>
    <row r="48" spans="1:74" s="19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18">
        <v>6.3</v>
      </c>
      <c r="E48" s="18">
        <f t="shared" si="0"/>
        <v>6.1739999999999995</v>
      </c>
      <c r="F48" s="17" t="s">
        <v>19</v>
      </c>
      <c r="G48" s="18">
        <v>17.3</v>
      </c>
      <c r="H48" s="18">
        <f t="shared" si="23"/>
        <v>16.954000000000001</v>
      </c>
      <c r="I48" s="17" t="s">
        <v>20</v>
      </c>
      <c r="J48" s="18">
        <v>29.8</v>
      </c>
      <c r="K48" s="18">
        <f t="shared" si="1"/>
        <v>29.204000000000001</v>
      </c>
      <c r="L48" s="17" t="s">
        <v>21</v>
      </c>
      <c r="M48" s="18">
        <v>43.8</v>
      </c>
      <c r="N48" s="18">
        <f t="shared" si="2"/>
        <v>42.923999999999999</v>
      </c>
      <c r="O48" s="17" t="s">
        <v>22</v>
      </c>
      <c r="P48" s="18">
        <v>59.4</v>
      </c>
      <c r="Q48" s="18">
        <f t="shared" si="3"/>
        <v>58.211999999999996</v>
      </c>
      <c r="R48" s="17" t="s">
        <v>23</v>
      </c>
      <c r="S48" s="18">
        <v>75.599999999999994</v>
      </c>
      <c r="T48" s="18">
        <f t="shared" si="4"/>
        <v>74.087999999999994</v>
      </c>
      <c r="U48" s="17" t="s">
        <v>24</v>
      </c>
      <c r="V48" s="18">
        <v>92.6</v>
      </c>
      <c r="W48" s="18">
        <f t="shared" si="5"/>
        <v>90.74799999999999</v>
      </c>
      <c r="X48" s="17" t="s">
        <v>25</v>
      </c>
      <c r="Y48" s="18">
        <v>111.6</v>
      </c>
      <c r="Z48" s="18">
        <f t="shared" si="6"/>
        <v>109.36799999999999</v>
      </c>
      <c r="AA48" s="17" t="s">
        <v>26</v>
      </c>
      <c r="AB48" s="18">
        <v>135.6</v>
      </c>
      <c r="AC48" s="18">
        <f t="shared" si="7"/>
        <v>132.88800000000001</v>
      </c>
      <c r="AD48" s="17" t="s">
        <v>27</v>
      </c>
      <c r="AE48" s="18">
        <v>162</v>
      </c>
      <c r="AF48" s="18">
        <f t="shared" si="8"/>
        <v>158.76</v>
      </c>
      <c r="AG48" s="17" t="s">
        <v>28</v>
      </c>
      <c r="AH48" s="18">
        <v>190.8</v>
      </c>
      <c r="AI48" s="18">
        <f t="shared" si="9"/>
        <v>186.98400000000001</v>
      </c>
      <c r="AJ48" s="17" t="s">
        <v>29</v>
      </c>
      <c r="AK48" s="18">
        <v>225.8</v>
      </c>
      <c r="AL48" s="18">
        <f t="shared" si="10"/>
        <v>221.28400000000002</v>
      </c>
      <c r="AM48" s="17" t="s">
        <v>30</v>
      </c>
      <c r="AN48" s="18">
        <v>295.8</v>
      </c>
      <c r="AO48" s="18">
        <f t="shared" si="11"/>
        <v>289.88400000000001</v>
      </c>
      <c r="AP48" s="17" t="s">
        <v>31</v>
      </c>
      <c r="AQ48" s="18">
        <v>375.8</v>
      </c>
      <c r="AR48" s="18">
        <f t="shared" si="12"/>
        <v>368.28399999999999</v>
      </c>
      <c r="AS48" s="17" t="s">
        <v>32</v>
      </c>
      <c r="AT48" s="18">
        <v>495.8</v>
      </c>
      <c r="AU48" s="18">
        <f t="shared" si="13"/>
        <v>485.88400000000001</v>
      </c>
      <c r="AV48" s="17" t="s">
        <v>33</v>
      </c>
      <c r="AW48" s="18">
        <v>665.8</v>
      </c>
      <c r="AX48" s="18">
        <f t="shared" si="14"/>
        <v>652.48399999999992</v>
      </c>
      <c r="AY48" s="17"/>
      <c r="AZ48" s="18">
        <v>0</v>
      </c>
      <c r="BA48" s="18">
        <f t="shared" si="15"/>
        <v>0</v>
      </c>
      <c r="BB48" s="17"/>
      <c r="BC48" s="18">
        <v>0</v>
      </c>
      <c r="BD48" s="18">
        <f t="shared" si="16"/>
        <v>0</v>
      </c>
      <c r="BE48" s="17"/>
      <c r="BF48" s="18">
        <v>0</v>
      </c>
      <c r="BG48" s="18">
        <f t="shared" si="17"/>
        <v>0</v>
      </c>
      <c r="BH48" s="17"/>
      <c r="BI48" s="18">
        <v>0</v>
      </c>
      <c r="BJ48" s="18">
        <f t="shared" si="18"/>
        <v>0</v>
      </c>
      <c r="BK48" s="17"/>
      <c r="BL48" s="18">
        <v>0</v>
      </c>
      <c r="BM48" s="18">
        <f t="shared" si="19"/>
        <v>0</v>
      </c>
      <c r="BN48" s="17"/>
      <c r="BO48" s="18">
        <v>0</v>
      </c>
      <c r="BP48" s="18">
        <f t="shared" si="20"/>
        <v>0</v>
      </c>
      <c r="BQ48" s="17"/>
      <c r="BR48" s="18">
        <v>0</v>
      </c>
      <c r="BS48" s="18">
        <f t="shared" si="21"/>
        <v>0</v>
      </c>
      <c r="BT48" s="17"/>
      <c r="BU48" s="18">
        <v>0</v>
      </c>
      <c r="BV48" s="18">
        <f t="shared" si="22"/>
        <v>0</v>
      </c>
    </row>
    <row r="49" spans="1:74" s="19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18">
        <v>5.25</v>
      </c>
      <c r="E49" s="18">
        <f t="shared" si="0"/>
        <v>5.1449999999999996</v>
      </c>
      <c r="F49" s="17" t="s">
        <v>19</v>
      </c>
      <c r="G49" s="18">
        <v>16.25</v>
      </c>
      <c r="H49" s="18">
        <f t="shared" si="23"/>
        <v>15.924999999999999</v>
      </c>
      <c r="I49" s="17" t="s">
        <v>20</v>
      </c>
      <c r="J49" s="18">
        <v>28.75</v>
      </c>
      <c r="K49" s="18">
        <f t="shared" si="1"/>
        <v>28.175000000000001</v>
      </c>
      <c r="L49" s="17" t="s">
        <v>21</v>
      </c>
      <c r="M49" s="18">
        <v>42.75</v>
      </c>
      <c r="N49" s="18">
        <f t="shared" si="2"/>
        <v>41.894999999999996</v>
      </c>
      <c r="O49" s="17" t="s">
        <v>22</v>
      </c>
      <c r="P49" s="18">
        <v>58.35</v>
      </c>
      <c r="Q49" s="18">
        <f t="shared" si="3"/>
        <v>57.183</v>
      </c>
      <c r="R49" s="17" t="s">
        <v>23</v>
      </c>
      <c r="S49" s="18">
        <v>74.55</v>
      </c>
      <c r="T49" s="18">
        <f t="shared" si="4"/>
        <v>73.058999999999997</v>
      </c>
      <c r="U49" s="17" t="s">
        <v>24</v>
      </c>
      <c r="V49" s="18">
        <v>91.55</v>
      </c>
      <c r="W49" s="18">
        <f t="shared" si="5"/>
        <v>89.718999999999994</v>
      </c>
      <c r="X49" s="17" t="s">
        <v>25</v>
      </c>
      <c r="Y49" s="18">
        <v>110.55</v>
      </c>
      <c r="Z49" s="18">
        <f t="shared" si="6"/>
        <v>108.339</v>
      </c>
      <c r="AA49" s="17" t="s">
        <v>26</v>
      </c>
      <c r="AB49" s="18">
        <v>134.55000000000001</v>
      </c>
      <c r="AC49" s="18">
        <f t="shared" si="7"/>
        <v>131.85900000000001</v>
      </c>
      <c r="AD49" s="17" t="s">
        <v>27</v>
      </c>
      <c r="AE49" s="18">
        <v>160.94999999999999</v>
      </c>
      <c r="AF49" s="18">
        <f t="shared" si="8"/>
        <v>157.73099999999999</v>
      </c>
      <c r="AG49" s="17" t="s">
        <v>28</v>
      </c>
      <c r="AH49" s="18">
        <v>189.75</v>
      </c>
      <c r="AI49" s="18">
        <f t="shared" si="9"/>
        <v>185.95499999999998</v>
      </c>
      <c r="AJ49" s="17" t="s">
        <v>29</v>
      </c>
      <c r="AK49" s="18">
        <v>224.75</v>
      </c>
      <c r="AL49" s="18">
        <f t="shared" si="10"/>
        <v>220.255</v>
      </c>
      <c r="AM49" s="17" t="s">
        <v>30</v>
      </c>
      <c r="AN49" s="18">
        <v>294.75</v>
      </c>
      <c r="AO49" s="18">
        <f t="shared" si="11"/>
        <v>288.85500000000002</v>
      </c>
      <c r="AP49" s="17" t="s">
        <v>31</v>
      </c>
      <c r="AQ49" s="18">
        <v>374.75</v>
      </c>
      <c r="AR49" s="18">
        <f t="shared" si="12"/>
        <v>367.255</v>
      </c>
      <c r="AS49" s="17" t="s">
        <v>32</v>
      </c>
      <c r="AT49" s="18">
        <v>494.75</v>
      </c>
      <c r="AU49" s="18">
        <f t="shared" si="13"/>
        <v>484.85500000000002</v>
      </c>
      <c r="AV49" s="17" t="s">
        <v>33</v>
      </c>
      <c r="AW49" s="18">
        <v>664.75</v>
      </c>
      <c r="AX49" s="18">
        <f t="shared" si="14"/>
        <v>651.45500000000004</v>
      </c>
      <c r="AY49" s="17"/>
      <c r="AZ49" s="18">
        <v>0</v>
      </c>
      <c r="BA49" s="18">
        <f t="shared" si="15"/>
        <v>0</v>
      </c>
      <c r="BB49" s="17"/>
      <c r="BC49" s="18">
        <v>0</v>
      </c>
      <c r="BD49" s="18">
        <f t="shared" si="16"/>
        <v>0</v>
      </c>
      <c r="BE49" s="17"/>
      <c r="BF49" s="18">
        <v>0</v>
      </c>
      <c r="BG49" s="18">
        <f t="shared" si="17"/>
        <v>0</v>
      </c>
      <c r="BH49" s="17"/>
      <c r="BI49" s="18">
        <v>0</v>
      </c>
      <c r="BJ49" s="18">
        <f t="shared" si="18"/>
        <v>0</v>
      </c>
      <c r="BK49" s="17"/>
      <c r="BL49" s="18">
        <v>0</v>
      </c>
      <c r="BM49" s="18">
        <f t="shared" si="19"/>
        <v>0</v>
      </c>
      <c r="BN49" s="17"/>
      <c r="BO49" s="18">
        <v>0</v>
      </c>
      <c r="BP49" s="18">
        <f t="shared" si="20"/>
        <v>0</v>
      </c>
      <c r="BQ49" s="17"/>
      <c r="BR49" s="18">
        <v>0</v>
      </c>
      <c r="BS49" s="18">
        <f t="shared" si="21"/>
        <v>0</v>
      </c>
      <c r="BT49" s="17"/>
      <c r="BU49" s="18">
        <v>0</v>
      </c>
      <c r="BV49" s="18">
        <f t="shared" si="22"/>
        <v>0</v>
      </c>
    </row>
    <row r="50" spans="1:74" s="14" customFormat="1" ht="20.100000000000001" customHeight="1" x14ac:dyDescent="0.25">
      <c r="A50" s="12" t="s">
        <v>18</v>
      </c>
      <c r="B50" s="12" t="s">
        <v>1</v>
      </c>
      <c r="C50" s="12" t="s">
        <v>19</v>
      </c>
      <c r="D50" s="13">
        <v>11</v>
      </c>
      <c r="E50" s="13">
        <f t="shared" si="0"/>
        <v>10.78</v>
      </c>
      <c r="F50" s="12" t="s">
        <v>20</v>
      </c>
      <c r="G50" s="13">
        <v>23.5</v>
      </c>
      <c r="H50" s="13">
        <f t="shared" si="23"/>
        <v>23.03</v>
      </c>
      <c r="I50" s="12" t="s">
        <v>21</v>
      </c>
      <c r="J50" s="13">
        <v>35.5</v>
      </c>
      <c r="K50" s="13">
        <f t="shared" si="1"/>
        <v>34.79</v>
      </c>
      <c r="L50" s="12" t="s">
        <v>22</v>
      </c>
      <c r="M50" s="13">
        <v>53.1</v>
      </c>
      <c r="N50" s="13">
        <f t="shared" si="2"/>
        <v>52.038000000000004</v>
      </c>
      <c r="O50" s="12" t="s">
        <v>23</v>
      </c>
      <c r="P50" s="13">
        <v>69.3</v>
      </c>
      <c r="Q50" s="13">
        <f t="shared" si="3"/>
        <v>67.914000000000001</v>
      </c>
      <c r="R50" s="12" t="s">
        <v>24</v>
      </c>
      <c r="S50" s="13">
        <v>86.3</v>
      </c>
      <c r="T50" s="13">
        <f t="shared" si="4"/>
        <v>84.573999999999998</v>
      </c>
      <c r="U50" s="12" t="s">
        <v>25</v>
      </c>
      <c r="V50" s="13">
        <v>105.3</v>
      </c>
      <c r="W50" s="13">
        <f t="shared" si="5"/>
        <v>103.19399999999999</v>
      </c>
      <c r="X50" s="12" t="s">
        <v>26</v>
      </c>
      <c r="Y50" s="13">
        <v>129.30000000000001</v>
      </c>
      <c r="Z50" s="13">
        <f t="shared" si="6"/>
        <v>126.71400000000001</v>
      </c>
      <c r="AA50" s="12" t="s">
        <v>27</v>
      </c>
      <c r="AB50" s="13">
        <v>155.69999999999999</v>
      </c>
      <c r="AC50" s="13">
        <f t="shared" si="7"/>
        <v>152.58599999999998</v>
      </c>
      <c r="AD50" s="12" t="s">
        <v>28</v>
      </c>
      <c r="AE50" s="13">
        <v>184.5</v>
      </c>
      <c r="AF50" s="13">
        <f t="shared" si="8"/>
        <v>180.81</v>
      </c>
      <c r="AG50" s="12" t="s">
        <v>29</v>
      </c>
      <c r="AH50" s="13">
        <v>219.5</v>
      </c>
      <c r="AI50" s="13">
        <f t="shared" si="9"/>
        <v>215.10999999999999</v>
      </c>
      <c r="AJ50" s="12" t="s">
        <v>30</v>
      </c>
      <c r="AK50" s="13">
        <v>289.5</v>
      </c>
      <c r="AL50" s="13">
        <f t="shared" si="10"/>
        <v>283.70999999999998</v>
      </c>
      <c r="AM50" s="12" t="s">
        <v>31</v>
      </c>
      <c r="AN50" s="13">
        <v>369.5</v>
      </c>
      <c r="AO50" s="13">
        <f t="shared" si="11"/>
        <v>362.11</v>
      </c>
      <c r="AP50" s="12" t="s">
        <v>32</v>
      </c>
      <c r="AQ50" s="13">
        <v>489.5</v>
      </c>
      <c r="AR50" s="13">
        <f t="shared" si="12"/>
        <v>479.71</v>
      </c>
      <c r="AS50" s="12" t="s">
        <v>33</v>
      </c>
      <c r="AT50" s="13">
        <v>659.5</v>
      </c>
      <c r="AU50" s="13">
        <f t="shared" si="13"/>
        <v>646.30999999999995</v>
      </c>
      <c r="AV50" s="12"/>
      <c r="AW50" s="13">
        <v>0</v>
      </c>
      <c r="AX50" s="13">
        <f t="shared" si="14"/>
        <v>0</v>
      </c>
      <c r="AY50" s="12"/>
      <c r="AZ50" s="13">
        <v>0</v>
      </c>
      <c r="BA50" s="13">
        <f t="shared" si="15"/>
        <v>0</v>
      </c>
      <c r="BB50" s="12"/>
      <c r="BC50" s="13">
        <v>0</v>
      </c>
      <c r="BD50" s="13">
        <f t="shared" si="16"/>
        <v>0</v>
      </c>
      <c r="BE50" s="12"/>
      <c r="BF50" s="13">
        <v>0</v>
      </c>
      <c r="BG50" s="13">
        <f t="shared" si="17"/>
        <v>0</v>
      </c>
      <c r="BH50" s="12"/>
      <c r="BI50" s="13">
        <v>0</v>
      </c>
      <c r="BJ50" s="13">
        <f t="shared" si="18"/>
        <v>0</v>
      </c>
      <c r="BK50" s="12"/>
      <c r="BL50" s="13">
        <v>0</v>
      </c>
      <c r="BM50" s="13">
        <f t="shared" si="19"/>
        <v>0</v>
      </c>
      <c r="BN50" s="12"/>
      <c r="BO50" s="13">
        <v>0</v>
      </c>
      <c r="BP50" s="13">
        <f t="shared" si="20"/>
        <v>0</v>
      </c>
      <c r="BQ50" s="12"/>
      <c r="BR50" s="13">
        <v>0</v>
      </c>
      <c r="BS50" s="13">
        <f t="shared" si="21"/>
        <v>0</v>
      </c>
      <c r="BT50" s="12"/>
      <c r="BU50" s="13">
        <v>0</v>
      </c>
      <c r="BV50" s="13">
        <f t="shared" si="22"/>
        <v>0</v>
      </c>
    </row>
    <row r="51" spans="1:74" s="14" customFormat="1" ht="20.100000000000001" customHeight="1" x14ac:dyDescent="0.25">
      <c r="A51" s="12" t="s">
        <v>18</v>
      </c>
      <c r="B51" s="12" t="s">
        <v>3</v>
      </c>
      <c r="C51" s="12" t="s">
        <v>19</v>
      </c>
      <c r="D51" s="13">
        <v>8.8000000000000007</v>
      </c>
      <c r="E51" s="13">
        <f t="shared" si="0"/>
        <v>8.6240000000000006</v>
      </c>
      <c r="F51" s="12" t="s">
        <v>20</v>
      </c>
      <c r="G51" s="13">
        <v>21.3</v>
      </c>
      <c r="H51" s="13">
        <f t="shared" si="23"/>
        <v>20.873999999999999</v>
      </c>
      <c r="I51" s="12" t="s">
        <v>21</v>
      </c>
      <c r="J51" s="13">
        <v>35.299999999999997</v>
      </c>
      <c r="K51" s="13">
        <f t="shared" si="1"/>
        <v>34.593999999999994</v>
      </c>
      <c r="L51" s="12" t="s">
        <v>22</v>
      </c>
      <c r="M51" s="13">
        <v>50.9</v>
      </c>
      <c r="N51" s="13">
        <f t="shared" si="2"/>
        <v>49.881999999999998</v>
      </c>
      <c r="O51" s="12" t="s">
        <v>23</v>
      </c>
      <c r="P51" s="13">
        <v>67.099999999999994</v>
      </c>
      <c r="Q51" s="13">
        <f t="shared" si="3"/>
        <v>65.757999999999996</v>
      </c>
      <c r="R51" s="12" t="s">
        <v>24</v>
      </c>
      <c r="S51" s="13">
        <v>84.1</v>
      </c>
      <c r="T51" s="13">
        <f t="shared" si="4"/>
        <v>82.417999999999992</v>
      </c>
      <c r="U51" s="12" t="s">
        <v>25</v>
      </c>
      <c r="V51" s="13">
        <v>103.1</v>
      </c>
      <c r="W51" s="13">
        <f t="shared" si="5"/>
        <v>101.038</v>
      </c>
      <c r="X51" s="12" t="s">
        <v>26</v>
      </c>
      <c r="Y51" s="13">
        <v>127.1</v>
      </c>
      <c r="Z51" s="13">
        <f t="shared" si="6"/>
        <v>124.55799999999999</v>
      </c>
      <c r="AA51" s="12" t="s">
        <v>27</v>
      </c>
      <c r="AB51" s="13">
        <v>153.5</v>
      </c>
      <c r="AC51" s="13">
        <f t="shared" si="7"/>
        <v>150.43</v>
      </c>
      <c r="AD51" s="12" t="s">
        <v>28</v>
      </c>
      <c r="AE51" s="13">
        <v>182.3</v>
      </c>
      <c r="AF51" s="13">
        <f t="shared" si="8"/>
        <v>178.654</v>
      </c>
      <c r="AG51" s="12" t="s">
        <v>29</v>
      </c>
      <c r="AH51" s="13">
        <v>217.3</v>
      </c>
      <c r="AI51" s="13">
        <f t="shared" si="9"/>
        <v>212.95400000000001</v>
      </c>
      <c r="AJ51" s="12" t="s">
        <v>30</v>
      </c>
      <c r="AK51" s="13">
        <v>287.3</v>
      </c>
      <c r="AL51" s="13">
        <f t="shared" si="10"/>
        <v>281.55400000000003</v>
      </c>
      <c r="AM51" s="12" t="s">
        <v>31</v>
      </c>
      <c r="AN51" s="13">
        <v>367.3</v>
      </c>
      <c r="AO51" s="13">
        <f t="shared" si="11"/>
        <v>359.95400000000001</v>
      </c>
      <c r="AP51" s="12" t="s">
        <v>32</v>
      </c>
      <c r="AQ51" s="13">
        <v>487.3</v>
      </c>
      <c r="AR51" s="13">
        <f t="shared" si="12"/>
        <v>477.55400000000003</v>
      </c>
      <c r="AS51" s="12" t="s">
        <v>33</v>
      </c>
      <c r="AT51" s="13">
        <v>659.3</v>
      </c>
      <c r="AU51" s="13">
        <f t="shared" si="13"/>
        <v>646.11399999999992</v>
      </c>
      <c r="AV51" s="12"/>
      <c r="AW51" s="13">
        <v>0</v>
      </c>
      <c r="AX51" s="13">
        <f t="shared" si="14"/>
        <v>0</v>
      </c>
      <c r="AY51" s="12"/>
      <c r="AZ51" s="13">
        <v>0</v>
      </c>
      <c r="BA51" s="13">
        <f t="shared" si="15"/>
        <v>0</v>
      </c>
      <c r="BB51" s="12"/>
      <c r="BC51" s="13">
        <v>0</v>
      </c>
      <c r="BD51" s="13">
        <f t="shared" si="16"/>
        <v>0</v>
      </c>
      <c r="BE51" s="12"/>
      <c r="BF51" s="13">
        <v>0</v>
      </c>
      <c r="BG51" s="13">
        <f t="shared" si="17"/>
        <v>0</v>
      </c>
      <c r="BH51" s="12"/>
      <c r="BI51" s="13">
        <v>0</v>
      </c>
      <c r="BJ51" s="13">
        <f t="shared" si="18"/>
        <v>0</v>
      </c>
      <c r="BK51" s="12"/>
      <c r="BL51" s="13">
        <v>0</v>
      </c>
      <c r="BM51" s="13">
        <f t="shared" si="19"/>
        <v>0</v>
      </c>
      <c r="BN51" s="12"/>
      <c r="BO51" s="13">
        <v>0</v>
      </c>
      <c r="BP51" s="13">
        <f t="shared" si="20"/>
        <v>0</v>
      </c>
      <c r="BQ51" s="12"/>
      <c r="BR51" s="13">
        <v>0</v>
      </c>
      <c r="BS51" s="13">
        <f t="shared" si="21"/>
        <v>0</v>
      </c>
      <c r="BT51" s="12"/>
      <c r="BU51" s="13">
        <v>0</v>
      </c>
      <c r="BV51" s="13">
        <f t="shared" si="22"/>
        <v>0</v>
      </c>
    </row>
    <row r="52" spans="1:74" s="14" customFormat="1" ht="20.100000000000001" customHeight="1" x14ac:dyDescent="0.25">
      <c r="A52" s="12" t="s">
        <v>18</v>
      </c>
      <c r="B52" s="12" t="s">
        <v>4</v>
      </c>
      <c r="C52" s="12" t="s">
        <v>19</v>
      </c>
      <c r="D52" s="13">
        <v>7.7</v>
      </c>
      <c r="E52" s="13">
        <f t="shared" si="0"/>
        <v>7.5460000000000003</v>
      </c>
      <c r="F52" s="12" t="s">
        <v>20</v>
      </c>
      <c r="G52" s="13">
        <v>20.2</v>
      </c>
      <c r="H52" s="13">
        <f t="shared" si="23"/>
        <v>19.795999999999999</v>
      </c>
      <c r="I52" s="12" t="s">
        <v>21</v>
      </c>
      <c r="J52" s="13">
        <v>34.200000000000003</v>
      </c>
      <c r="K52" s="13">
        <f t="shared" si="1"/>
        <v>33.516000000000005</v>
      </c>
      <c r="L52" s="12" t="s">
        <v>22</v>
      </c>
      <c r="M52" s="13">
        <v>49.8</v>
      </c>
      <c r="N52" s="13">
        <f t="shared" si="2"/>
        <v>48.803999999999995</v>
      </c>
      <c r="O52" s="12" t="s">
        <v>23</v>
      </c>
      <c r="P52" s="13">
        <v>66</v>
      </c>
      <c r="Q52" s="13">
        <f t="shared" si="3"/>
        <v>64.679999999999993</v>
      </c>
      <c r="R52" s="12" t="s">
        <v>24</v>
      </c>
      <c r="S52" s="13">
        <v>83</v>
      </c>
      <c r="T52" s="13">
        <f t="shared" si="4"/>
        <v>81.34</v>
      </c>
      <c r="U52" s="12" t="s">
        <v>25</v>
      </c>
      <c r="V52" s="13">
        <v>102</v>
      </c>
      <c r="W52" s="13">
        <f t="shared" si="5"/>
        <v>99.96</v>
      </c>
      <c r="X52" s="12" t="s">
        <v>26</v>
      </c>
      <c r="Y52" s="13">
        <v>126</v>
      </c>
      <c r="Z52" s="13">
        <f t="shared" si="6"/>
        <v>123.48</v>
      </c>
      <c r="AA52" s="12" t="s">
        <v>27</v>
      </c>
      <c r="AB52" s="13">
        <v>152.4</v>
      </c>
      <c r="AC52" s="13">
        <f t="shared" si="7"/>
        <v>149.352</v>
      </c>
      <c r="AD52" s="12" t="s">
        <v>28</v>
      </c>
      <c r="AE52" s="13">
        <v>181.2</v>
      </c>
      <c r="AF52" s="13">
        <f t="shared" si="8"/>
        <v>177.57599999999999</v>
      </c>
      <c r="AG52" s="12" t="s">
        <v>29</v>
      </c>
      <c r="AH52" s="13">
        <v>216.2</v>
      </c>
      <c r="AI52" s="13">
        <f t="shared" si="9"/>
        <v>211.87599999999998</v>
      </c>
      <c r="AJ52" s="12" t="s">
        <v>30</v>
      </c>
      <c r="AK52" s="13">
        <v>286.2</v>
      </c>
      <c r="AL52" s="13">
        <f t="shared" si="10"/>
        <v>280.476</v>
      </c>
      <c r="AM52" s="12" t="s">
        <v>31</v>
      </c>
      <c r="AN52" s="13">
        <v>366.2</v>
      </c>
      <c r="AO52" s="13">
        <f t="shared" si="11"/>
        <v>358.87599999999998</v>
      </c>
      <c r="AP52" s="12" t="s">
        <v>32</v>
      </c>
      <c r="AQ52" s="13">
        <v>486.2</v>
      </c>
      <c r="AR52" s="13">
        <f t="shared" si="12"/>
        <v>476.476</v>
      </c>
      <c r="AS52" s="12" t="s">
        <v>33</v>
      </c>
      <c r="AT52" s="13">
        <v>656.2</v>
      </c>
      <c r="AU52" s="13">
        <f t="shared" si="13"/>
        <v>643.07600000000002</v>
      </c>
      <c r="AV52" s="12"/>
      <c r="AW52" s="13">
        <v>0</v>
      </c>
      <c r="AX52" s="13">
        <f t="shared" si="14"/>
        <v>0</v>
      </c>
      <c r="AY52" s="12"/>
      <c r="AZ52" s="13">
        <v>0</v>
      </c>
      <c r="BA52" s="13">
        <f t="shared" si="15"/>
        <v>0</v>
      </c>
      <c r="BB52" s="12"/>
      <c r="BC52" s="13">
        <v>0</v>
      </c>
      <c r="BD52" s="13">
        <f t="shared" si="16"/>
        <v>0</v>
      </c>
      <c r="BE52" s="12"/>
      <c r="BF52" s="13">
        <v>0</v>
      </c>
      <c r="BG52" s="13">
        <f t="shared" si="17"/>
        <v>0</v>
      </c>
      <c r="BH52" s="12"/>
      <c r="BI52" s="13">
        <v>0</v>
      </c>
      <c r="BJ52" s="13">
        <f t="shared" si="18"/>
        <v>0</v>
      </c>
      <c r="BK52" s="12"/>
      <c r="BL52" s="13">
        <v>0</v>
      </c>
      <c r="BM52" s="13">
        <f t="shared" si="19"/>
        <v>0</v>
      </c>
      <c r="BN52" s="12"/>
      <c r="BO52" s="13">
        <v>0</v>
      </c>
      <c r="BP52" s="13">
        <f t="shared" si="20"/>
        <v>0</v>
      </c>
      <c r="BQ52" s="12"/>
      <c r="BR52" s="13">
        <v>0</v>
      </c>
      <c r="BS52" s="13">
        <f t="shared" si="21"/>
        <v>0</v>
      </c>
      <c r="BT52" s="12"/>
      <c r="BU52" s="13">
        <v>0</v>
      </c>
      <c r="BV52" s="13">
        <f t="shared" si="22"/>
        <v>0</v>
      </c>
    </row>
    <row r="53" spans="1:74" s="14" customFormat="1" ht="20.100000000000001" customHeight="1" x14ac:dyDescent="0.25">
      <c r="A53" s="12" t="s">
        <v>18</v>
      </c>
      <c r="B53" s="12" t="s">
        <v>5</v>
      </c>
      <c r="C53" s="12" t="s">
        <v>19</v>
      </c>
      <c r="D53" s="13">
        <v>6.6</v>
      </c>
      <c r="E53" s="13">
        <f t="shared" si="0"/>
        <v>6.468</v>
      </c>
      <c r="F53" s="12" t="s">
        <v>20</v>
      </c>
      <c r="G53" s="13">
        <v>19.100000000000001</v>
      </c>
      <c r="H53" s="13">
        <f t="shared" si="23"/>
        <v>18.718</v>
      </c>
      <c r="I53" s="12" t="s">
        <v>21</v>
      </c>
      <c r="J53" s="13">
        <v>33.1</v>
      </c>
      <c r="K53" s="13">
        <f t="shared" si="1"/>
        <v>32.438000000000002</v>
      </c>
      <c r="L53" s="12" t="s">
        <v>22</v>
      </c>
      <c r="M53" s="13">
        <v>48.7</v>
      </c>
      <c r="N53" s="13">
        <f t="shared" si="2"/>
        <v>47.725999999999999</v>
      </c>
      <c r="O53" s="12" t="s">
        <v>23</v>
      </c>
      <c r="P53" s="13">
        <v>64.900000000000006</v>
      </c>
      <c r="Q53" s="13">
        <f t="shared" si="3"/>
        <v>63.602000000000004</v>
      </c>
      <c r="R53" s="12" t="s">
        <v>24</v>
      </c>
      <c r="S53" s="13">
        <v>81.900000000000006</v>
      </c>
      <c r="T53" s="13">
        <f t="shared" si="4"/>
        <v>80.262</v>
      </c>
      <c r="U53" s="12" t="s">
        <v>25</v>
      </c>
      <c r="V53" s="13">
        <v>100.9</v>
      </c>
      <c r="W53" s="13">
        <f t="shared" si="5"/>
        <v>98.882000000000005</v>
      </c>
      <c r="X53" s="12" t="s">
        <v>26</v>
      </c>
      <c r="Y53" s="13">
        <v>124.9</v>
      </c>
      <c r="Z53" s="13">
        <f t="shared" si="6"/>
        <v>122.402</v>
      </c>
      <c r="AA53" s="12" t="s">
        <v>27</v>
      </c>
      <c r="AB53" s="13">
        <v>151.30000000000001</v>
      </c>
      <c r="AC53" s="13">
        <f t="shared" si="7"/>
        <v>148.274</v>
      </c>
      <c r="AD53" s="12" t="s">
        <v>28</v>
      </c>
      <c r="AE53" s="13">
        <v>180.1</v>
      </c>
      <c r="AF53" s="13">
        <f t="shared" si="8"/>
        <v>176.49799999999999</v>
      </c>
      <c r="AG53" s="12" t="s">
        <v>29</v>
      </c>
      <c r="AH53" s="13">
        <v>215.1</v>
      </c>
      <c r="AI53" s="13">
        <f t="shared" si="9"/>
        <v>210.798</v>
      </c>
      <c r="AJ53" s="12" t="s">
        <v>30</v>
      </c>
      <c r="AK53" s="13">
        <v>285.10000000000002</v>
      </c>
      <c r="AL53" s="13">
        <f t="shared" si="10"/>
        <v>279.39800000000002</v>
      </c>
      <c r="AM53" s="12" t="s">
        <v>31</v>
      </c>
      <c r="AN53" s="13">
        <v>365.1</v>
      </c>
      <c r="AO53" s="13">
        <f t="shared" si="11"/>
        <v>357.798</v>
      </c>
      <c r="AP53" s="12" t="s">
        <v>32</v>
      </c>
      <c r="AQ53" s="13">
        <v>485.1</v>
      </c>
      <c r="AR53" s="13">
        <f t="shared" si="12"/>
        <v>475.39800000000002</v>
      </c>
      <c r="AS53" s="12" t="s">
        <v>33</v>
      </c>
      <c r="AT53" s="13">
        <v>655.1</v>
      </c>
      <c r="AU53" s="13">
        <f t="shared" si="13"/>
        <v>641.99800000000005</v>
      </c>
      <c r="AV53" s="12"/>
      <c r="AW53" s="13">
        <v>0</v>
      </c>
      <c r="AX53" s="13">
        <f t="shared" si="14"/>
        <v>0</v>
      </c>
      <c r="AY53" s="12"/>
      <c r="AZ53" s="13">
        <v>0</v>
      </c>
      <c r="BA53" s="13">
        <f t="shared" si="15"/>
        <v>0</v>
      </c>
      <c r="BB53" s="12"/>
      <c r="BC53" s="13">
        <v>0</v>
      </c>
      <c r="BD53" s="13">
        <f t="shared" si="16"/>
        <v>0</v>
      </c>
      <c r="BE53" s="12"/>
      <c r="BF53" s="13">
        <v>0</v>
      </c>
      <c r="BG53" s="13">
        <f t="shared" si="17"/>
        <v>0</v>
      </c>
      <c r="BH53" s="12"/>
      <c r="BI53" s="13">
        <v>0</v>
      </c>
      <c r="BJ53" s="13">
        <f t="shared" si="18"/>
        <v>0</v>
      </c>
      <c r="BK53" s="12"/>
      <c r="BL53" s="13">
        <v>0</v>
      </c>
      <c r="BM53" s="13">
        <f t="shared" si="19"/>
        <v>0</v>
      </c>
      <c r="BN53" s="12"/>
      <c r="BO53" s="13">
        <v>0</v>
      </c>
      <c r="BP53" s="13">
        <f t="shared" si="20"/>
        <v>0</v>
      </c>
      <c r="BQ53" s="12"/>
      <c r="BR53" s="13">
        <v>0</v>
      </c>
      <c r="BS53" s="13">
        <f t="shared" si="21"/>
        <v>0</v>
      </c>
      <c r="BT53" s="12"/>
      <c r="BU53" s="13">
        <v>0</v>
      </c>
      <c r="BV53" s="13">
        <f t="shared" si="22"/>
        <v>0</v>
      </c>
    </row>
    <row r="54" spans="1:74" s="14" customFormat="1" ht="20.100000000000001" customHeight="1" x14ac:dyDescent="0.25">
      <c r="A54" s="12" t="s">
        <v>18</v>
      </c>
      <c r="B54" s="12" t="s">
        <v>6</v>
      </c>
      <c r="C54" s="12" t="s">
        <v>19</v>
      </c>
      <c r="D54" s="13">
        <v>5.5</v>
      </c>
      <c r="E54" s="13">
        <f t="shared" si="0"/>
        <v>5.39</v>
      </c>
      <c r="F54" s="12" t="s">
        <v>20</v>
      </c>
      <c r="G54" s="13">
        <v>18</v>
      </c>
      <c r="H54" s="13">
        <f t="shared" si="23"/>
        <v>17.64</v>
      </c>
      <c r="I54" s="12" t="s">
        <v>21</v>
      </c>
      <c r="J54" s="13">
        <v>32</v>
      </c>
      <c r="K54" s="13">
        <f t="shared" si="1"/>
        <v>31.36</v>
      </c>
      <c r="L54" s="12" t="s">
        <v>22</v>
      </c>
      <c r="M54" s="13">
        <v>47.6</v>
      </c>
      <c r="N54" s="13">
        <f t="shared" si="2"/>
        <v>46.648000000000003</v>
      </c>
      <c r="O54" s="12" t="s">
        <v>23</v>
      </c>
      <c r="P54" s="13">
        <v>63.8</v>
      </c>
      <c r="Q54" s="13">
        <f t="shared" si="3"/>
        <v>62.523999999999994</v>
      </c>
      <c r="R54" s="12" t="s">
        <v>24</v>
      </c>
      <c r="S54" s="13">
        <v>80.8</v>
      </c>
      <c r="T54" s="13">
        <f t="shared" si="4"/>
        <v>79.183999999999997</v>
      </c>
      <c r="U54" s="12" t="s">
        <v>25</v>
      </c>
      <c r="V54" s="13">
        <v>99.8</v>
      </c>
      <c r="W54" s="13">
        <f t="shared" si="5"/>
        <v>97.804000000000002</v>
      </c>
      <c r="X54" s="12" t="s">
        <v>26</v>
      </c>
      <c r="Y54" s="13">
        <v>123.8</v>
      </c>
      <c r="Z54" s="13">
        <f t="shared" si="6"/>
        <v>121.324</v>
      </c>
      <c r="AA54" s="12" t="s">
        <v>27</v>
      </c>
      <c r="AB54" s="13">
        <v>150.19999999999999</v>
      </c>
      <c r="AC54" s="13">
        <f t="shared" si="7"/>
        <v>147.196</v>
      </c>
      <c r="AD54" s="12" t="s">
        <v>28</v>
      </c>
      <c r="AE54" s="13">
        <v>179</v>
      </c>
      <c r="AF54" s="13">
        <f t="shared" si="8"/>
        <v>175.42</v>
      </c>
      <c r="AG54" s="12" t="s">
        <v>29</v>
      </c>
      <c r="AH54" s="13">
        <v>214</v>
      </c>
      <c r="AI54" s="13">
        <f t="shared" si="9"/>
        <v>209.72</v>
      </c>
      <c r="AJ54" s="12" t="s">
        <v>30</v>
      </c>
      <c r="AK54" s="13">
        <v>284</v>
      </c>
      <c r="AL54" s="13">
        <f t="shared" si="10"/>
        <v>278.32</v>
      </c>
      <c r="AM54" s="12" t="s">
        <v>31</v>
      </c>
      <c r="AN54" s="13">
        <v>364</v>
      </c>
      <c r="AO54" s="13">
        <f t="shared" si="11"/>
        <v>356.71999999999997</v>
      </c>
      <c r="AP54" s="12" t="s">
        <v>32</v>
      </c>
      <c r="AQ54" s="13">
        <v>484</v>
      </c>
      <c r="AR54" s="13">
        <f t="shared" si="12"/>
        <v>474.32</v>
      </c>
      <c r="AS54" s="12" t="s">
        <v>33</v>
      </c>
      <c r="AT54" s="13">
        <v>654</v>
      </c>
      <c r="AU54" s="13">
        <f t="shared" si="13"/>
        <v>640.91999999999996</v>
      </c>
      <c r="AV54" s="12"/>
      <c r="AW54" s="13">
        <v>0</v>
      </c>
      <c r="AX54" s="13">
        <f t="shared" si="14"/>
        <v>0</v>
      </c>
      <c r="AY54" s="12"/>
      <c r="AZ54" s="13">
        <v>0</v>
      </c>
      <c r="BA54" s="13">
        <f t="shared" si="15"/>
        <v>0</v>
      </c>
      <c r="BB54" s="12"/>
      <c r="BC54" s="13">
        <v>0</v>
      </c>
      <c r="BD54" s="13">
        <f t="shared" si="16"/>
        <v>0</v>
      </c>
      <c r="BE54" s="12"/>
      <c r="BF54" s="13">
        <v>0</v>
      </c>
      <c r="BG54" s="13">
        <f t="shared" si="17"/>
        <v>0</v>
      </c>
      <c r="BH54" s="12"/>
      <c r="BI54" s="13">
        <v>0</v>
      </c>
      <c r="BJ54" s="13">
        <f t="shared" si="18"/>
        <v>0</v>
      </c>
      <c r="BK54" s="12"/>
      <c r="BL54" s="13">
        <v>0</v>
      </c>
      <c r="BM54" s="13">
        <f t="shared" si="19"/>
        <v>0</v>
      </c>
      <c r="BN54" s="12"/>
      <c r="BO54" s="13">
        <v>0</v>
      </c>
      <c r="BP54" s="13">
        <f t="shared" si="20"/>
        <v>0</v>
      </c>
      <c r="BQ54" s="12"/>
      <c r="BR54" s="13">
        <v>0</v>
      </c>
      <c r="BS54" s="13">
        <f t="shared" si="21"/>
        <v>0</v>
      </c>
      <c r="BT54" s="12"/>
      <c r="BU54" s="13">
        <v>0</v>
      </c>
      <c r="BV54" s="13">
        <f t="shared" si="22"/>
        <v>0</v>
      </c>
    </row>
    <row r="55" spans="1:74" s="19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18">
        <v>12.5</v>
      </c>
      <c r="E55" s="18">
        <f t="shared" si="0"/>
        <v>12.25</v>
      </c>
      <c r="F55" s="17" t="s">
        <v>21</v>
      </c>
      <c r="G55" s="18">
        <v>26.5</v>
      </c>
      <c r="H55" s="18">
        <f t="shared" si="23"/>
        <v>25.97</v>
      </c>
      <c r="I55" s="17" t="s">
        <v>22</v>
      </c>
      <c r="J55" s="18">
        <v>42.1</v>
      </c>
      <c r="K55" s="18">
        <f t="shared" si="1"/>
        <v>41.258000000000003</v>
      </c>
      <c r="L55" s="17" t="s">
        <v>23</v>
      </c>
      <c r="M55" s="18">
        <v>58.3</v>
      </c>
      <c r="N55" s="18">
        <f t="shared" si="2"/>
        <v>57.133999999999993</v>
      </c>
      <c r="O55" s="17" t="s">
        <v>24</v>
      </c>
      <c r="P55" s="18">
        <v>75.3</v>
      </c>
      <c r="Q55" s="18">
        <f t="shared" si="3"/>
        <v>73.793999999999997</v>
      </c>
      <c r="R55" s="17" t="s">
        <v>25</v>
      </c>
      <c r="S55" s="18">
        <v>94.3</v>
      </c>
      <c r="T55" s="18">
        <f t="shared" si="4"/>
        <v>92.414000000000001</v>
      </c>
      <c r="U55" s="17" t="s">
        <v>26</v>
      </c>
      <c r="V55" s="18">
        <v>118.3</v>
      </c>
      <c r="W55" s="18">
        <f t="shared" si="5"/>
        <v>115.934</v>
      </c>
      <c r="X55" s="17" t="s">
        <v>27</v>
      </c>
      <c r="Y55" s="18">
        <v>144.69999999999999</v>
      </c>
      <c r="Z55" s="18">
        <f t="shared" si="6"/>
        <v>141.80599999999998</v>
      </c>
      <c r="AA55" s="17" t="s">
        <v>28</v>
      </c>
      <c r="AB55" s="18">
        <v>173.5</v>
      </c>
      <c r="AC55" s="18">
        <f t="shared" si="7"/>
        <v>170.03</v>
      </c>
      <c r="AD55" s="17" t="s">
        <v>29</v>
      </c>
      <c r="AE55" s="18">
        <v>208.5</v>
      </c>
      <c r="AF55" s="18">
        <f t="shared" si="8"/>
        <v>204.32999999999998</v>
      </c>
      <c r="AG55" s="17" t="s">
        <v>30</v>
      </c>
      <c r="AH55" s="18">
        <v>278.5</v>
      </c>
      <c r="AI55" s="18">
        <f t="shared" si="9"/>
        <v>272.93</v>
      </c>
      <c r="AJ55" s="17" t="s">
        <v>31</v>
      </c>
      <c r="AK55" s="18">
        <v>358.5</v>
      </c>
      <c r="AL55" s="18">
        <f t="shared" si="10"/>
        <v>351.33</v>
      </c>
      <c r="AM55" s="17" t="s">
        <v>32</v>
      </c>
      <c r="AN55" s="18">
        <v>278.5</v>
      </c>
      <c r="AO55" s="18">
        <f t="shared" si="11"/>
        <v>272.93</v>
      </c>
      <c r="AP55" s="17" t="s">
        <v>33</v>
      </c>
      <c r="AQ55" s="18">
        <v>648.5</v>
      </c>
      <c r="AR55" s="18">
        <f t="shared" si="12"/>
        <v>635.53</v>
      </c>
      <c r="AS55" s="17"/>
      <c r="AT55" s="18">
        <v>0</v>
      </c>
      <c r="AU55" s="18">
        <f t="shared" si="13"/>
        <v>0</v>
      </c>
      <c r="AV55" s="17"/>
      <c r="AW55" s="18">
        <v>0</v>
      </c>
      <c r="AX55" s="18">
        <f t="shared" si="14"/>
        <v>0</v>
      </c>
      <c r="AY55" s="17"/>
      <c r="AZ55" s="18">
        <v>0</v>
      </c>
      <c r="BA55" s="18">
        <f t="shared" si="15"/>
        <v>0</v>
      </c>
      <c r="BB55" s="17"/>
      <c r="BC55" s="18">
        <v>0</v>
      </c>
      <c r="BD55" s="18">
        <f t="shared" si="16"/>
        <v>0</v>
      </c>
      <c r="BE55" s="17"/>
      <c r="BF55" s="18">
        <v>0</v>
      </c>
      <c r="BG55" s="18">
        <f t="shared" si="17"/>
        <v>0</v>
      </c>
      <c r="BH55" s="17"/>
      <c r="BI55" s="18">
        <v>0</v>
      </c>
      <c r="BJ55" s="18">
        <f t="shared" si="18"/>
        <v>0</v>
      </c>
      <c r="BK55" s="17"/>
      <c r="BL55" s="18">
        <v>0</v>
      </c>
      <c r="BM55" s="18">
        <f t="shared" si="19"/>
        <v>0</v>
      </c>
      <c r="BN55" s="17"/>
      <c r="BO55" s="18">
        <v>0</v>
      </c>
      <c r="BP55" s="18">
        <f t="shared" si="20"/>
        <v>0</v>
      </c>
      <c r="BQ55" s="17"/>
      <c r="BR55" s="18">
        <v>0</v>
      </c>
      <c r="BS55" s="18">
        <f t="shared" si="21"/>
        <v>0</v>
      </c>
      <c r="BT55" s="17"/>
      <c r="BU55" s="18">
        <v>0</v>
      </c>
      <c r="BV55" s="18">
        <f t="shared" si="22"/>
        <v>0</v>
      </c>
    </row>
    <row r="56" spans="1:74" s="19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18">
        <v>10</v>
      </c>
      <c r="E56" s="18">
        <f t="shared" si="0"/>
        <v>9.8000000000000007</v>
      </c>
      <c r="F56" s="17" t="s">
        <v>21</v>
      </c>
      <c r="G56" s="18">
        <v>24</v>
      </c>
      <c r="H56" s="18">
        <f t="shared" si="23"/>
        <v>23.52</v>
      </c>
      <c r="I56" s="17" t="s">
        <v>22</v>
      </c>
      <c r="J56" s="18">
        <v>39.6</v>
      </c>
      <c r="K56" s="18">
        <f t="shared" si="1"/>
        <v>38.808</v>
      </c>
      <c r="L56" s="17" t="s">
        <v>23</v>
      </c>
      <c r="M56" s="18">
        <v>55.8</v>
      </c>
      <c r="N56" s="18">
        <f t="shared" si="2"/>
        <v>54.683999999999997</v>
      </c>
      <c r="O56" s="17" t="s">
        <v>24</v>
      </c>
      <c r="P56" s="18">
        <v>72.8</v>
      </c>
      <c r="Q56" s="18">
        <f t="shared" si="3"/>
        <v>71.343999999999994</v>
      </c>
      <c r="R56" s="17" t="s">
        <v>25</v>
      </c>
      <c r="S56" s="18">
        <v>91.8</v>
      </c>
      <c r="T56" s="18">
        <f t="shared" si="4"/>
        <v>89.963999999999999</v>
      </c>
      <c r="U56" s="17" t="s">
        <v>26</v>
      </c>
      <c r="V56" s="18">
        <v>115.8</v>
      </c>
      <c r="W56" s="18">
        <f t="shared" si="5"/>
        <v>113.48399999999999</v>
      </c>
      <c r="X56" s="17" t="s">
        <v>27</v>
      </c>
      <c r="Y56" s="18">
        <v>142.19999999999999</v>
      </c>
      <c r="Z56" s="18">
        <f t="shared" si="6"/>
        <v>139.35599999999999</v>
      </c>
      <c r="AA56" s="17" t="s">
        <v>28</v>
      </c>
      <c r="AB56" s="18">
        <v>171</v>
      </c>
      <c r="AC56" s="18">
        <f t="shared" si="7"/>
        <v>167.57999999999998</v>
      </c>
      <c r="AD56" s="17" t="s">
        <v>29</v>
      </c>
      <c r="AE56" s="18">
        <v>206</v>
      </c>
      <c r="AF56" s="18">
        <f t="shared" si="8"/>
        <v>201.88</v>
      </c>
      <c r="AG56" s="17" t="s">
        <v>30</v>
      </c>
      <c r="AH56" s="18">
        <v>276</v>
      </c>
      <c r="AI56" s="18">
        <f t="shared" si="9"/>
        <v>270.48</v>
      </c>
      <c r="AJ56" s="17" t="s">
        <v>31</v>
      </c>
      <c r="AK56" s="18">
        <v>356</v>
      </c>
      <c r="AL56" s="18">
        <f t="shared" si="10"/>
        <v>348.88</v>
      </c>
      <c r="AM56" s="17" t="s">
        <v>32</v>
      </c>
      <c r="AN56" s="18">
        <v>476</v>
      </c>
      <c r="AO56" s="18">
        <f t="shared" si="11"/>
        <v>466.48</v>
      </c>
      <c r="AP56" s="17" t="s">
        <v>33</v>
      </c>
      <c r="AQ56" s="18">
        <v>646</v>
      </c>
      <c r="AR56" s="18">
        <f t="shared" si="12"/>
        <v>633.08000000000004</v>
      </c>
      <c r="AS56" s="17"/>
      <c r="AT56" s="18">
        <v>0</v>
      </c>
      <c r="AU56" s="18">
        <f t="shared" si="13"/>
        <v>0</v>
      </c>
      <c r="AV56" s="17"/>
      <c r="AW56" s="18">
        <v>0</v>
      </c>
      <c r="AX56" s="18">
        <f t="shared" si="14"/>
        <v>0</v>
      </c>
      <c r="AY56" s="17"/>
      <c r="AZ56" s="18">
        <v>0</v>
      </c>
      <c r="BA56" s="18">
        <f t="shared" si="15"/>
        <v>0</v>
      </c>
      <c r="BB56" s="17"/>
      <c r="BC56" s="18">
        <v>0</v>
      </c>
      <c r="BD56" s="18">
        <f t="shared" si="16"/>
        <v>0</v>
      </c>
      <c r="BE56" s="17"/>
      <c r="BF56" s="18">
        <v>0</v>
      </c>
      <c r="BG56" s="18">
        <f t="shared" si="17"/>
        <v>0</v>
      </c>
      <c r="BH56" s="17"/>
      <c r="BI56" s="18">
        <v>0</v>
      </c>
      <c r="BJ56" s="18">
        <f t="shared" si="18"/>
        <v>0</v>
      </c>
      <c r="BK56" s="17"/>
      <c r="BL56" s="18">
        <v>0</v>
      </c>
      <c r="BM56" s="18">
        <f t="shared" si="19"/>
        <v>0</v>
      </c>
      <c r="BN56" s="17"/>
      <c r="BO56" s="18">
        <v>0</v>
      </c>
      <c r="BP56" s="18">
        <f t="shared" si="20"/>
        <v>0</v>
      </c>
      <c r="BQ56" s="17"/>
      <c r="BR56" s="18">
        <v>0</v>
      </c>
      <c r="BS56" s="18">
        <f t="shared" si="21"/>
        <v>0</v>
      </c>
      <c r="BT56" s="17"/>
      <c r="BU56" s="18">
        <v>0</v>
      </c>
      <c r="BV56" s="18">
        <f t="shared" si="22"/>
        <v>0</v>
      </c>
    </row>
    <row r="57" spans="1:74" s="19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18">
        <v>8.75</v>
      </c>
      <c r="E57" s="18">
        <f t="shared" si="0"/>
        <v>8.5749999999999993</v>
      </c>
      <c r="F57" s="17" t="s">
        <v>21</v>
      </c>
      <c r="G57" s="18">
        <v>22.75</v>
      </c>
      <c r="H57" s="18">
        <f t="shared" si="23"/>
        <v>22.294999999999998</v>
      </c>
      <c r="I57" s="17" t="s">
        <v>22</v>
      </c>
      <c r="J57" s="18">
        <v>38.35</v>
      </c>
      <c r="K57" s="18">
        <f t="shared" si="1"/>
        <v>37.582999999999998</v>
      </c>
      <c r="L57" s="17" t="s">
        <v>23</v>
      </c>
      <c r="M57" s="18">
        <v>54.55</v>
      </c>
      <c r="N57" s="18">
        <f t="shared" si="2"/>
        <v>53.458999999999996</v>
      </c>
      <c r="O57" s="17" t="s">
        <v>24</v>
      </c>
      <c r="P57" s="18">
        <v>71.55</v>
      </c>
      <c r="Q57" s="18">
        <f t="shared" si="3"/>
        <v>70.119</v>
      </c>
      <c r="R57" s="17" t="s">
        <v>25</v>
      </c>
      <c r="S57" s="18">
        <v>90.55</v>
      </c>
      <c r="T57" s="18">
        <f t="shared" si="4"/>
        <v>88.73899999999999</v>
      </c>
      <c r="U57" s="17" t="s">
        <v>26</v>
      </c>
      <c r="V57" s="18">
        <v>114.55</v>
      </c>
      <c r="W57" s="18">
        <f t="shared" si="5"/>
        <v>112.259</v>
      </c>
      <c r="X57" s="17" t="s">
        <v>27</v>
      </c>
      <c r="Y57" s="18">
        <v>140.94999999999999</v>
      </c>
      <c r="Z57" s="18">
        <f t="shared" si="6"/>
        <v>138.131</v>
      </c>
      <c r="AA57" s="17" t="s">
        <v>28</v>
      </c>
      <c r="AB57" s="18">
        <v>169.75</v>
      </c>
      <c r="AC57" s="18">
        <f t="shared" si="7"/>
        <v>166.35499999999999</v>
      </c>
      <c r="AD57" s="17" t="s">
        <v>29</v>
      </c>
      <c r="AE57" s="18">
        <v>204.75</v>
      </c>
      <c r="AF57" s="18">
        <f t="shared" si="8"/>
        <v>200.655</v>
      </c>
      <c r="AG57" s="17" t="s">
        <v>30</v>
      </c>
      <c r="AH57" s="18">
        <v>274.75</v>
      </c>
      <c r="AI57" s="18">
        <f t="shared" si="9"/>
        <v>269.255</v>
      </c>
      <c r="AJ57" s="17" t="s">
        <v>31</v>
      </c>
      <c r="AK57" s="18">
        <v>354.75</v>
      </c>
      <c r="AL57" s="18">
        <f t="shared" si="10"/>
        <v>347.65499999999997</v>
      </c>
      <c r="AM57" s="17" t="s">
        <v>32</v>
      </c>
      <c r="AN57" s="18">
        <v>474.75</v>
      </c>
      <c r="AO57" s="18">
        <f t="shared" si="11"/>
        <v>465.255</v>
      </c>
      <c r="AP57" s="17" t="s">
        <v>33</v>
      </c>
      <c r="AQ57" s="18">
        <v>644.75</v>
      </c>
      <c r="AR57" s="18">
        <f t="shared" si="12"/>
        <v>631.85500000000002</v>
      </c>
      <c r="AS57" s="17"/>
      <c r="AT57" s="18">
        <v>0</v>
      </c>
      <c r="AU57" s="18">
        <f t="shared" si="13"/>
        <v>0</v>
      </c>
      <c r="AV57" s="17"/>
      <c r="AW57" s="18">
        <v>0</v>
      </c>
      <c r="AX57" s="18">
        <f t="shared" si="14"/>
        <v>0</v>
      </c>
      <c r="AY57" s="17"/>
      <c r="AZ57" s="18">
        <v>0</v>
      </c>
      <c r="BA57" s="18">
        <f t="shared" si="15"/>
        <v>0</v>
      </c>
      <c r="BB57" s="17"/>
      <c r="BC57" s="18">
        <v>0</v>
      </c>
      <c r="BD57" s="18">
        <f t="shared" si="16"/>
        <v>0</v>
      </c>
      <c r="BE57" s="17"/>
      <c r="BF57" s="18">
        <v>0</v>
      </c>
      <c r="BG57" s="18">
        <f t="shared" si="17"/>
        <v>0</v>
      </c>
      <c r="BH57" s="17"/>
      <c r="BI57" s="18">
        <v>0</v>
      </c>
      <c r="BJ57" s="18">
        <f t="shared" si="18"/>
        <v>0</v>
      </c>
      <c r="BK57" s="17"/>
      <c r="BL57" s="18">
        <v>0</v>
      </c>
      <c r="BM57" s="18">
        <f t="shared" si="19"/>
        <v>0</v>
      </c>
      <c r="BN57" s="17"/>
      <c r="BO57" s="18">
        <v>0</v>
      </c>
      <c r="BP57" s="18">
        <f t="shared" si="20"/>
        <v>0</v>
      </c>
      <c r="BQ57" s="17"/>
      <c r="BR57" s="18">
        <v>0</v>
      </c>
      <c r="BS57" s="18">
        <f t="shared" si="21"/>
        <v>0</v>
      </c>
      <c r="BT57" s="17"/>
      <c r="BU57" s="18">
        <v>0</v>
      </c>
      <c r="BV57" s="18">
        <f t="shared" si="22"/>
        <v>0</v>
      </c>
    </row>
    <row r="58" spans="1:74" s="19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18">
        <v>7.5</v>
      </c>
      <c r="E58" s="18">
        <f t="shared" si="0"/>
        <v>7.35</v>
      </c>
      <c r="F58" s="17" t="s">
        <v>21</v>
      </c>
      <c r="G58" s="18">
        <v>21.5</v>
      </c>
      <c r="H58" s="18">
        <f t="shared" si="23"/>
        <v>21.07</v>
      </c>
      <c r="I58" s="17" t="s">
        <v>22</v>
      </c>
      <c r="J58" s="18">
        <v>37.1</v>
      </c>
      <c r="K58" s="18">
        <f t="shared" si="1"/>
        <v>36.358000000000004</v>
      </c>
      <c r="L58" s="17" t="s">
        <v>23</v>
      </c>
      <c r="M58" s="18">
        <v>53.3</v>
      </c>
      <c r="N58" s="18">
        <f t="shared" si="2"/>
        <v>52.233999999999995</v>
      </c>
      <c r="O58" s="17" t="s">
        <v>24</v>
      </c>
      <c r="P58" s="18">
        <v>70.3</v>
      </c>
      <c r="Q58" s="18">
        <f t="shared" si="3"/>
        <v>68.893999999999991</v>
      </c>
      <c r="R58" s="17" t="s">
        <v>25</v>
      </c>
      <c r="S58" s="18">
        <v>89.3</v>
      </c>
      <c r="T58" s="18">
        <f t="shared" si="4"/>
        <v>87.513999999999996</v>
      </c>
      <c r="U58" s="17" t="s">
        <v>26</v>
      </c>
      <c r="V58" s="18">
        <v>113.3</v>
      </c>
      <c r="W58" s="18">
        <f t="shared" si="5"/>
        <v>111.03399999999999</v>
      </c>
      <c r="X58" s="17" t="s">
        <v>27</v>
      </c>
      <c r="Y58" s="18">
        <v>139.69999999999999</v>
      </c>
      <c r="Z58" s="18">
        <f t="shared" si="6"/>
        <v>136.90599999999998</v>
      </c>
      <c r="AA58" s="17" t="s">
        <v>28</v>
      </c>
      <c r="AB58" s="18">
        <v>168.5</v>
      </c>
      <c r="AC58" s="18">
        <f t="shared" si="7"/>
        <v>165.13</v>
      </c>
      <c r="AD58" s="17" t="s">
        <v>29</v>
      </c>
      <c r="AE58" s="18">
        <v>203.5</v>
      </c>
      <c r="AF58" s="18">
        <f t="shared" si="8"/>
        <v>199.43</v>
      </c>
      <c r="AG58" s="17" t="s">
        <v>30</v>
      </c>
      <c r="AH58" s="18">
        <v>273.5</v>
      </c>
      <c r="AI58" s="18">
        <f t="shared" si="9"/>
        <v>268.02999999999997</v>
      </c>
      <c r="AJ58" s="17" t="s">
        <v>31</v>
      </c>
      <c r="AK58" s="18">
        <v>353.5</v>
      </c>
      <c r="AL58" s="18">
        <f t="shared" si="10"/>
        <v>346.43</v>
      </c>
      <c r="AM58" s="17" t="s">
        <v>32</v>
      </c>
      <c r="AN58" s="18">
        <v>473.5</v>
      </c>
      <c r="AO58" s="18">
        <f t="shared" si="11"/>
        <v>464.03</v>
      </c>
      <c r="AP58" s="17" t="s">
        <v>33</v>
      </c>
      <c r="AQ58" s="18">
        <v>643.5</v>
      </c>
      <c r="AR58" s="18">
        <f t="shared" si="12"/>
        <v>630.63</v>
      </c>
      <c r="AS58" s="17"/>
      <c r="AT58" s="18">
        <v>0</v>
      </c>
      <c r="AU58" s="18">
        <f t="shared" si="13"/>
        <v>0</v>
      </c>
      <c r="AV58" s="17"/>
      <c r="AW58" s="18">
        <v>0</v>
      </c>
      <c r="AX58" s="18">
        <f t="shared" si="14"/>
        <v>0</v>
      </c>
      <c r="AY58" s="17"/>
      <c r="AZ58" s="18">
        <v>0</v>
      </c>
      <c r="BA58" s="18">
        <f t="shared" si="15"/>
        <v>0</v>
      </c>
      <c r="BB58" s="17"/>
      <c r="BC58" s="18">
        <v>0</v>
      </c>
      <c r="BD58" s="18">
        <f t="shared" si="16"/>
        <v>0</v>
      </c>
      <c r="BE58" s="17"/>
      <c r="BF58" s="18">
        <v>0</v>
      </c>
      <c r="BG58" s="18">
        <f t="shared" si="17"/>
        <v>0</v>
      </c>
      <c r="BH58" s="17"/>
      <c r="BI58" s="18">
        <v>0</v>
      </c>
      <c r="BJ58" s="18">
        <f t="shared" si="18"/>
        <v>0</v>
      </c>
      <c r="BK58" s="17"/>
      <c r="BL58" s="18">
        <v>0</v>
      </c>
      <c r="BM58" s="18">
        <f t="shared" si="19"/>
        <v>0</v>
      </c>
      <c r="BN58" s="17"/>
      <c r="BO58" s="18">
        <v>0</v>
      </c>
      <c r="BP58" s="18">
        <f t="shared" si="20"/>
        <v>0</v>
      </c>
      <c r="BQ58" s="17"/>
      <c r="BR58" s="18">
        <v>0</v>
      </c>
      <c r="BS58" s="18">
        <f t="shared" si="21"/>
        <v>0</v>
      </c>
      <c r="BT58" s="17"/>
      <c r="BU58" s="18">
        <v>0</v>
      </c>
      <c r="BV58" s="18">
        <f t="shared" si="22"/>
        <v>0</v>
      </c>
    </row>
    <row r="59" spans="1:74" s="19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18">
        <v>6.25</v>
      </c>
      <c r="E59" s="18">
        <f t="shared" si="0"/>
        <v>6.125</v>
      </c>
      <c r="F59" s="17" t="s">
        <v>21</v>
      </c>
      <c r="G59" s="18">
        <v>20.25</v>
      </c>
      <c r="H59" s="18">
        <f t="shared" si="23"/>
        <v>19.844999999999999</v>
      </c>
      <c r="I59" s="17" t="s">
        <v>22</v>
      </c>
      <c r="J59" s="18">
        <v>35.85</v>
      </c>
      <c r="K59" s="18">
        <f t="shared" si="1"/>
        <v>35.133000000000003</v>
      </c>
      <c r="L59" s="17" t="s">
        <v>23</v>
      </c>
      <c r="M59" s="18">
        <v>52.05</v>
      </c>
      <c r="N59" s="18">
        <f t="shared" si="2"/>
        <v>51.008999999999993</v>
      </c>
      <c r="O59" s="17" t="s">
        <v>24</v>
      </c>
      <c r="P59" s="18">
        <v>69.05</v>
      </c>
      <c r="Q59" s="18">
        <f t="shared" si="3"/>
        <v>67.668999999999997</v>
      </c>
      <c r="R59" s="17" t="s">
        <v>25</v>
      </c>
      <c r="S59" s="18">
        <v>88.05</v>
      </c>
      <c r="T59" s="18">
        <f t="shared" si="4"/>
        <v>86.289000000000001</v>
      </c>
      <c r="U59" s="17" t="s">
        <v>26</v>
      </c>
      <c r="V59" s="18">
        <v>112.05</v>
      </c>
      <c r="W59" s="18">
        <f t="shared" si="5"/>
        <v>109.809</v>
      </c>
      <c r="X59" s="17" t="s">
        <v>27</v>
      </c>
      <c r="Y59" s="18">
        <v>138.44999999999999</v>
      </c>
      <c r="Z59" s="18">
        <f t="shared" si="6"/>
        <v>135.68099999999998</v>
      </c>
      <c r="AA59" s="17" t="s">
        <v>28</v>
      </c>
      <c r="AB59" s="18">
        <v>167.25</v>
      </c>
      <c r="AC59" s="18">
        <f t="shared" si="7"/>
        <v>163.905</v>
      </c>
      <c r="AD59" s="17" t="s">
        <v>29</v>
      </c>
      <c r="AE59" s="18">
        <v>202.25</v>
      </c>
      <c r="AF59" s="18">
        <f t="shared" si="8"/>
        <v>198.20499999999998</v>
      </c>
      <c r="AG59" s="17" t="s">
        <v>30</v>
      </c>
      <c r="AH59" s="18">
        <v>272.25</v>
      </c>
      <c r="AI59" s="18">
        <f t="shared" si="9"/>
        <v>266.80500000000001</v>
      </c>
      <c r="AJ59" s="17" t="s">
        <v>31</v>
      </c>
      <c r="AK59" s="18">
        <v>352.25</v>
      </c>
      <c r="AL59" s="18">
        <f t="shared" si="10"/>
        <v>345.20499999999998</v>
      </c>
      <c r="AM59" s="17" t="s">
        <v>32</v>
      </c>
      <c r="AN59" s="18">
        <v>472.25</v>
      </c>
      <c r="AO59" s="18">
        <f t="shared" si="11"/>
        <v>462.80500000000001</v>
      </c>
      <c r="AP59" s="17" t="s">
        <v>33</v>
      </c>
      <c r="AQ59" s="18">
        <v>642.25</v>
      </c>
      <c r="AR59" s="18">
        <f t="shared" si="12"/>
        <v>629.40499999999997</v>
      </c>
      <c r="AS59" s="17"/>
      <c r="AT59" s="18">
        <v>0</v>
      </c>
      <c r="AU59" s="18">
        <f t="shared" si="13"/>
        <v>0</v>
      </c>
      <c r="AV59" s="17"/>
      <c r="AW59" s="18">
        <v>0</v>
      </c>
      <c r="AX59" s="18">
        <f t="shared" si="14"/>
        <v>0</v>
      </c>
      <c r="AY59" s="17"/>
      <c r="AZ59" s="18">
        <v>0</v>
      </c>
      <c r="BA59" s="18">
        <f t="shared" si="15"/>
        <v>0</v>
      </c>
      <c r="BB59" s="17"/>
      <c r="BC59" s="18">
        <v>0</v>
      </c>
      <c r="BD59" s="18">
        <f t="shared" si="16"/>
        <v>0</v>
      </c>
      <c r="BE59" s="17"/>
      <c r="BF59" s="18">
        <v>0</v>
      </c>
      <c r="BG59" s="18">
        <f t="shared" si="17"/>
        <v>0</v>
      </c>
      <c r="BH59" s="17"/>
      <c r="BI59" s="18">
        <v>0</v>
      </c>
      <c r="BJ59" s="18">
        <f t="shared" si="18"/>
        <v>0</v>
      </c>
      <c r="BK59" s="17"/>
      <c r="BL59" s="18">
        <v>0</v>
      </c>
      <c r="BM59" s="18">
        <f t="shared" si="19"/>
        <v>0</v>
      </c>
      <c r="BN59" s="17"/>
      <c r="BO59" s="18">
        <v>0</v>
      </c>
      <c r="BP59" s="18">
        <f t="shared" si="20"/>
        <v>0</v>
      </c>
      <c r="BQ59" s="17"/>
      <c r="BR59" s="18">
        <v>0</v>
      </c>
      <c r="BS59" s="18">
        <f t="shared" si="21"/>
        <v>0</v>
      </c>
      <c r="BT59" s="17"/>
      <c r="BU59" s="18">
        <v>0</v>
      </c>
      <c r="BV59" s="18">
        <f t="shared" si="22"/>
        <v>0</v>
      </c>
    </row>
    <row r="60" spans="1:74" s="14" customFormat="1" ht="20.100000000000001" customHeight="1" x14ac:dyDescent="0.25">
      <c r="A60" s="12" t="s">
        <v>20</v>
      </c>
      <c r="B60" s="12" t="s">
        <v>1</v>
      </c>
      <c r="C60" s="12" t="s">
        <v>21</v>
      </c>
      <c r="D60" s="13">
        <v>14</v>
      </c>
      <c r="E60" s="13">
        <f t="shared" si="0"/>
        <v>13.719999999999999</v>
      </c>
      <c r="F60" s="12" t="s">
        <v>22</v>
      </c>
      <c r="G60" s="13">
        <v>29.6</v>
      </c>
      <c r="H60" s="13">
        <f t="shared" si="23"/>
        <v>29.007999999999999</v>
      </c>
      <c r="I60" s="12" t="s">
        <v>23</v>
      </c>
      <c r="J60" s="13">
        <v>45.8</v>
      </c>
      <c r="K60" s="13">
        <f t="shared" si="1"/>
        <v>44.883999999999993</v>
      </c>
      <c r="L60" s="12" t="s">
        <v>24</v>
      </c>
      <c r="M60" s="13">
        <v>62.8</v>
      </c>
      <c r="N60" s="13">
        <f t="shared" si="2"/>
        <v>61.543999999999997</v>
      </c>
      <c r="O60" s="12" t="s">
        <v>25</v>
      </c>
      <c r="P60" s="13">
        <v>81.8</v>
      </c>
      <c r="Q60" s="13">
        <f t="shared" si="3"/>
        <v>80.164000000000001</v>
      </c>
      <c r="R60" s="12" t="s">
        <v>26</v>
      </c>
      <c r="S60" s="13">
        <v>105.8</v>
      </c>
      <c r="T60" s="13">
        <f t="shared" si="4"/>
        <v>103.684</v>
      </c>
      <c r="U60" s="12" t="s">
        <v>27</v>
      </c>
      <c r="V60" s="13">
        <v>132.19999999999999</v>
      </c>
      <c r="W60" s="13">
        <f t="shared" si="5"/>
        <v>129.55599999999998</v>
      </c>
      <c r="X60" s="12" t="s">
        <v>28</v>
      </c>
      <c r="Y60" s="13">
        <v>161</v>
      </c>
      <c r="Z60" s="13">
        <f t="shared" si="6"/>
        <v>157.78</v>
      </c>
      <c r="AA60" s="12" t="s">
        <v>29</v>
      </c>
      <c r="AB60" s="13">
        <v>196</v>
      </c>
      <c r="AC60" s="13">
        <f t="shared" si="7"/>
        <v>192.07999999999998</v>
      </c>
      <c r="AD60" s="12" t="s">
        <v>30</v>
      </c>
      <c r="AE60" s="13">
        <v>266</v>
      </c>
      <c r="AF60" s="13">
        <f t="shared" si="8"/>
        <v>260.68</v>
      </c>
      <c r="AG60" s="12" t="s">
        <v>31</v>
      </c>
      <c r="AH60" s="13">
        <v>346</v>
      </c>
      <c r="AI60" s="13">
        <f t="shared" si="9"/>
        <v>339.08</v>
      </c>
      <c r="AJ60" s="12" t="s">
        <v>32</v>
      </c>
      <c r="AK60" s="13">
        <v>466</v>
      </c>
      <c r="AL60" s="13">
        <f t="shared" si="10"/>
        <v>456.68</v>
      </c>
      <c r="AM60" s="12" t="s">
        <v>33</v>
      </c>
      <c r="AN60" s="13">
        <v>636</v>
      </c>
      <c r="AO60" s="13">
        <f t="shared" si="11"/>
        <v>623.28</v>
      </c>
      <c r="AP60" s="12"/>
      <c r="AQ60" s="13">
        <v>0</v>
      </c>
      <c r="AR60" s="13">
        <f t="shared" si="12"/>
        <v>0</v>
      </c>
      <c r="AS60" s="12"/>
      <c r="AT60" s="13">
        <v>0</v>
      </c>
      <c r="AU60" s="13">
        <f t="shared" si="13"/>
        <v>0</v>
      </c>
      <c r="AV60" s="12"/>
      <c r="AW60" s="13">
        <v>0</v>
      </c>
      <c r="AX60" s="13">
        <f t="shared" si="14"/>
        <v>0</v>
      </c>
      <c r="AY60" s="12"/>
      <c r="AZ60" s="13">
        <v>0</v>
      </c>
      <c r="BA60" s="13">
        <f t="shared" si="15"/>
        <v>0</v>
      </c>
      <c r="BB60" s="12"/>
      <c r="BC60" s="13">
        <v>0</v>
      </c>
      <c r="BD60" s="13">
        <f t="shared" si="16"/>
        <v>0</v>
      </c>
      <c r="BE60" s="12"/>
      <c r="BF60" s="13">
        <v>0</v>
      </c>
      <c r="BG60" s="13">
        <f t="shared" si="17"/>
        <v>0</v>
      </c>
      <c r="BH60" s="12"/>
      <c r="BI60" s="13">
        <v>0</v>
      </c>
      <c r="BJ60" s="13">
        <f t="shared" si="18"/>
        <v>0</v>
      </c>
      <c r="BK60" s="12"/>
      <c r="BL60" s="13">
        <v>0</v>
      </c>
      <c r="BM60" s="13">
        <f t="shared" si="19"/>
        <v>0</v>
      </c>
      <c r="BN60" s="12"/>
      <c r="BO60" s="13">
        <v>0</v>
      </c>
      <c r="BP60" s="13">
        <f t="shared" si="20"/>
        <v>0</v>
      </c>
      <c r="BQ60" s="12"/>
      <c r="BR60" s="13">
        <v>0</v>
      </c>
      <c r="BS60" s="13">
        <f t="shared" si="21"/>
        <v>0</v>
      </c>
      <c r="BT60" s="12"/>
      <c r="BU60" s="13">
        <v>0</v>
      </c>
      <c r="BV60" s="13">
        <f t="shared" si="22"/>
        <v>0</v>
      </c>
    </row>
    <row r="61" spans="1:74" s="14" customFormat="1" ht="20.100000000000001" customHeight="1" x14ac:dyDescent="0.25">
      <c r="A61" s="12" t="s">
        <v>20</v>
      </c>
      <c r="B61" s="12" t="s">
        <v>3</v>
      </c>
      <c r="C61" s="12" t="s">
        <v>21</v>
      </c>
      <c r="D61" s="13">
        <v>11.2</v>
      </c>
      <c r="E61" s="13">
        <f t="shared" si="0"/>
        <v>10.975999999999999</v>
      </c>
      <c r="F61" s="12" t="s">
        <v>22</v>
      </c>
      <c r="G61" s="13">
        <v>26.8</v>
      </c>
      <c r="H61" s="13">
        <f t="shared" si="23"/>
        <v>26.263999999999999</v>
      </c>
      <c r="I61" s="12" t="s">
        <v>23</v>
      </c>
      <c r="J61" s="13">
        <v>43</v>
      </c>
      <c r="K61" s="13">
        <f t="shared" si="1"/>
        <v>42.14</v>
      </c>
      <c r="L61" s="12" t="s">
        <v>24</v>
      </c>
      <c r="M61" s="13">
        <v>60</v>
      </c>
      <c r="N61" s="13">
        <f t="shared" si="2"/>
        <v>58.8</v>
      </c>
      <c r="O61" s="12" t="s">
        <v>25</v>
      </c>
      <c r="P61" s="13">
        <v>79</v>
      </c>
      <c r="Q61" s="13">
        <f t="shared" si="3"/>
        <v>77.42</v>
      </c>
      <c r="R61" s="12" t="s">
        <v>26</v>
      </c>
      <c r="S61" s="13">
        <v>103</v>
      </c>
      <c r="T61" s="13">
        <f t="shared" si="4"/>
        <v>100.94</v>
      </c>
      <c r="U61" s="12" t="s">
        <v>27</v>
      </c>
      <c r="V61" s="13">
        <v>129.4</v>
      </c>
      <c r="W61" s="13">
        <f t="shared" si="5"/>
        <v>126.812</v>
      </c>
      <c r="X61" s="12" t="s">
        <v>28</v>
      </c>
      <c r="Y61" s="13">
        <v>158.19999999999999</v>
      </c>
      <c r="Z61" s="13">
        <f t="shared" si="6"/>
        <v>155.03599999999997</v>
      </c>
      <c r="AA61" s="12" t="s">
        <v>29</v>
      </c>
      <c r="AB61" s="13">
        <v>193.2</v>
      </c>
      <c r="AC61" s="13">
        <f t="shared" si="7"/>
        <v>189.33599999999998</v>
      </c>
      <c r="AD61" s="12" t="s">
        <v>30</v>
      </c>
      <c r="AE61" s="13">
        <v>263.2</v>
      </c>
      <c r="AF61" s="13">
        <f t="shared" si="8"/>
        <v>257.93599999999998</v>
      </c>
      <c r="AG61" s="12" t="s">
        <v>31</v>
      </c>
      <c r="AH61" s="13">
        <v>343.2</v>
      </c>
      <c r="AI61" s="13">
        <f t="shared" si="9"/>
        <v>336.33599999999996</v>
      </c>
      <c r="AJ61" s="12" t="s">
        <v>32</v>
      </c>
      <c r="AK61" s="13">
        <v>463.2</v>
      </c>
      <c r="AL61" s="13">
        <f t="shared" si="10"/>
        <v>453.93599999999998</v>
      </c>
      <c r="AM61" s="12" t="s">
        <v>33</v>
      </c>
      <c r="AN61" s="13">
        <v>633.20000000000005</v>
      </c>
      <c r="AO61" s="13">
        <f t="shared" si="11"/>
        <v>620.53600000000006</v>
      </c>
      <c r="AP61" s="12"/>
      <c r="AQ61" s="13">
        <v>0</v>
      </c>
      <c r="AR61" s="13">
        <f t="shared" si="12"/>
        <v>0</v>
      </c>
      <c r="AS61" s="12"/>
      <c r="AT61" s="13">
        <v>0</v>
      </c>
      <c r="AU61" s="13">
        <f t="shared" si="13"/>
        <v>0</v>
      </c>
      <c r="AV61" s="12"/>
      <c r="AW61" s="13">
        <v>0</v>
      </c>
      <c r="AX61" s="13">
        <f t="shared" si="14"/>
        <v>0</v>
      </c>
      <c r="AY61" s="12"/>
      <c r="AZ61" s="13">
        <v>0</v>
      </c>
      <c r="BA61" s="13">
        <f t="shared" si="15"/>
        <v>0</v>
      </c>
      <c r="BB61" s="12"/>
      <c r="BC61" s="13">
        <v>0</v>
      </c>
      <c r="BD61" s="13">
        <f t="shared" si="16"/>
        <v>0</v>
      </c>
      <c r="BE61" s="12"/>
      <c r="BF61" s="13">
        <v>0</v>
      </c>
      <c r="BG61" s="13">
        <f t="shared" si="17"/>
        <v>0</v>
      </c>
      <c r="BH61" s="12"/>
      <c r="BI61" s="13">
        <v>0</v>
      </c>
      <c r="BJ61" s="13">
        <f t="shared" si="18"/>
        <v>0</v>
      </c>
      <c r="BK61" s="12"/>
      <c r="BL61" s="13">
        <v>0</v>
      </c>
      <c r="BM61" s="13">
        <f t="shared" si="19"/>
        <v>0</v>
      </c>
      <c r="BN61" s="12"/>
      <c r="BO61" s="13">
        <v>0</v>
      </c>
      <c r="BP61" s="13">
        <f t="shared" si="20"/>
        <v>0</v>
      </c>
      <c r="BQ61" s="12"/>
      <c r="BR61" s="13">
        <v>0</v>
      </c>
      <c r="BS61" s="13">
        <f t="shared" si="21"/>
        <v>0</v>
      </c>
      <c r="BT61" s="12"/>
      <c r="BU61" s="13">
        <v>0</v>
      </c>
      <c r="BV61" s="13">
        <f t="shared" si="22"/>
        <v>0</v>
      </c>
    </row>
    <row r="62" spans="1:74" s="14" customFormat="1" ht="20.100000000000001" customHeight="1" x14ac:dyDescent="0.25">
      <c r="A62" s="12" t="s">
        <v>20</v>
      </c>
      <c r="B62" s="12" t="s">
        <v>4</v>
      </c>
      <c r="C62" s="12" t="s">
        <v>21</v>
      </c>
      <c r="D62" s="13">
        <v>9.8000000000000007</v>
      </c>
      <c r="E62" s="13">
        <f t="shared" si="0"/>
        <v>9.604000000000001</v>
      </c>
      <c r="F62" s="12" t="s">
        <v>22</v>
      </c>
      <c r="G62" s="13">
        <v>25.4</v>
      </c>
      <c r="H62" s="13">
        <f t="shared" si="23"/>
        <v>24.891999999999999</v>
      </c>
      <c r="I62" s="12" t="s">
        <v>23</v>
      </c>
      <c r="J62" s="13">
        <v>41.6</v>
      </c>
      <c r="K62" s="13">
        <f t="shared" si="1"/>
        <v>40.768000000000001</v>
      </c>
      <c r="L62" s="12" t="s">
        <v>24</v>
      </c>
      <c r="M62" s="13">
        <v>58.6</v>
      </c>
      <c r="N62" s="13">
        <f t="shared" si="2"/>
        <v>57.427999999999997</v>
      </c>
      <c r="O62" s="12" t="s">
        <v>25</v>
      </c>
      <c r="P62" s="13">
        <v>77.599999999999994</v>
      </c>
      <c r="Q62" s="13">
        <f t="shared" si="3"/>
        <v>76.047999999999988</v>
      </c>
      <c r="R62" s="12" t="s">
        <v>26</v>
      </c>
      <c r="S62" s="13">
        <v>101.6</v>
      </c>
      <c r="T62" s="13">
        <f t="shared" si="4"/>
        <v>99.567999999999998</v>
      </c>
      <c r="U62" s="12" t="s">
        <v>27</v>
      </c>
      <c r="V62" s="13">
        <v>128</v>
      </c>
      <c r="W62" s="13">
        <f t="shared" si="5"/>
        <v>125.44</v>
      </c>
      <c r="X62" s="12" t="s">
        <v>28</v>
      </c>
      <c r="Y62" s="13">
        <v>156.80000000000001</v>
      </c>
      <c r="Z62" s="13">
        <f t="shared" si="6"/>
        <v>153.66400000000002</v>
      </c>
      <c r="AA62" s="12" t="s">
        <v>29</v>
      </c>
      <c r="AB62" s="13">
        <v>191.8</v>
      </c>
      <c r="AC62" s="13">
        <f t="shared" si="7"/>
        <v>187.964</v>
      </c>
      <c r="AD62" s="12" t="s">
        <v>30</v>
      </c>
      <c r="AE62" s="13">
        <v>261.8</v>
      </c>
      <c r="AF62" s="13">
        <f t="shared" si="8"/>
        <v>256.56400000000002</v>
      </c>
      <c r="AG62" s="12" t="s">
        <v>31</v>
      </c>
      <c r="AH62" s="13">
        <v>341.8</v>
      </c>
      <c r="AI62" s="13">
        <f t="shared" si="9"/>
        <v>334.964</v>
      </c>
      <c r="AJ62" s="12" t="s">
        <v>32</v>
      </c>
      <c r="AK62" s="13">
        <v>461.8</v>
      </c>
      <c r="AL62" s="13">
        <f t="shared" si="10"/>
        <v>452.56400000000002</v>
      </c>
      <c r="AM62" s="12" t="s">
        <v>33</v>
      </c>
      <c r="AN62" s="13">
        <v>631.79999999999995</v>
      </c>
      <c r="AO62" s="13">
        <f t="shared" si="11"/>
        <v>619.16399999999999</v>
      </c>
      <c r="AP62" s="12"/>
      <c r="AQ62" s="13">
        <v>0</v>
      </c>
      <c r="AR62" s="13">
        <f t="shared" si="12"/>
        <v>0</v>
      </c>
      <c r="AS62" s="12"/>
      <c r="AT62" s="13">
        <v>0</v>
      </c>
      <c r="AU62" s="13">
        <f t="shared" si="13"/>
        <v>0</v>
      </c>
      <c r="AV62" s="12"/>
      <c r="AW62" s="13">
        <v>0</v>
      </c>
      <c r="AX62" s="13">
        <f t="shared" si="14"/>
        <v>0</v>
      </c>
      <c r="AY62" s="12"/>
      <c r="AZ62" s="13">
        <v>0</v>
      </c>
      <c r="BA62" s="13">
        <f t="shared" si="15"/>
        <v>0</v>
      </c>
      <c r="BB62" s="12"/>
      <c r="BC62" s="13">
        <v>0</v>
      </c>
      <c r="BD62" s="13">
        <f t="shared" si="16"/>
        <v>0</v>
      </c>
      <c r="BE62" s="12"/>
      <c r="BF62" s="13">
        <v>0</v>
      </c>
      <c r="BG62" s="13">
        <f t="shared" si="17"/>
        <v>0</v>
      </c>
      <c r="BH62" s="12"/>
      <c r="BI62" s="13">
        <v>0</v>
      </c>
      <c r="BJ62" s="13">
        <f t="shared" si="18"/>
        <v>0</v>
      </c>
      <c r="BK62" s="12"/>
      <c r="BL62" s="13">
        <v>0</v>
      </c>
      <c r="BM62" s="13">
        <f t="shared" si="19"/>
        <v>0</v>
      </c>
      <c r="BN62" s="12"/>
      <c r="BO62" s="13">
        <v>0</v>
      </c>
      <c r="BP62" s="13">
        <f t="shared" si="20"/>
        <v>0</v>
      </c>
      <c r="BQ62" s="12"/>
      <c r="BR62" s="13">
        <v>0</v>
      </c>
      <c r="BS62" s="13">
        <f t="shared" si="21"/>
        <v>0</v>
      </c>
      <c r="BT62" s="12"/>
      <c r="BU62" s="13">
        <v>0</v>
      </c>
      <c r="BV62" s="13">
        <f t="shared" si="22"/>
        <v>0</v>
      </c>
    </row>
    <row r="63" spans="1:74" s="14" customFormat="1" ht="20.100000000000001" customHeight="1" x14ac:dyDescent="0.25">
      <c r="A63" s="12" t="s">
        <v>20</v>
      </c>
      <c r="B63" s="12" t="s">
        <v>5</v>
      </c>
      <c r="C63" s="12" t="s">
        <v>21</v>
      </c>
      <c r="D63" s="13">
        <v>8.4</v>
      </c>
      <c r="E63" s="13">
        <f t="shared" si="0"/>
        <v>8.2319999999999993</v>
      </c>
      <c r="F63" s="12" t="s">
        <v>22</v>
      </c>
      <c r="G63" s="13">
        <v>24</v>
      </c>
      <c r="H63" s="13">
        <f t="shared" si="23"/>
        <v>23.52</v>
      </c>
      <c r="I63" s="12" t="s">
        <v>23</v>
      </c>
      <c r="J63" s="13">
        <v>40.200000000000003</v>
      </c>
      <c r="K63" s="13">
        <f t="shared" si="1"/>
        <v>39.396000000000001</v>
      </c>
      <c r="L63" s="12" t="s">
        <v>24</v>
      </c>
      <c r="M63" s="13">
        <v>57.2</v>
      </c>
      <c r="N63" s="13">
        <f t="shared" si="2"/>
        <v>56.056000000000004</v>
      </c>
      <c r="O63" s="12" t="s">
        <v>25</v>
      </c>
      <c r="P63" s="13">
        <v>76.2</v>
      </c>
      <c r="Q63" s="13">
        <f t="shared" si="3"/>
        <v>74.676000000000002</v>
      </c>
      <c r="R63" s="12" t="s">
        <v>26</v>
      </c>
      <c r="S63" s="13">
        <v>100.2</v>
      </c>
      <c r="T63" s="13">
        <f t="shared" si="4"/>
        <v>98.195999999999998</v>
      </c>
      <c r="U63" s="12" t="s">
        <v>27</v>
      </c>
      <c r="V63" s="13">
        <v>126.6</v>
      </c>
      <c r="W63" s="13">
        <f t="shared" si="5"/>
        <v>124.068</v>
      </c>
      <c r="X63" s="12" t="s">
        <v>28</v>
      </c>
      <c r="Y63" s="13">
        <v>155.4</v>
      </c>
      <c r="Z63" s="13">
        <f t="shared" si="6"/>
        <v>152.292</v>
      </c>
      <c r="AA63" s="12" t="s">
        <v>29</v>
      </c>
      <c r="AB63" s="13">
        <v>190.4</v>
      </c>
      <c r="AC63" s="13">
        <f t="shared" si="7"/>
        <v>186.59200000000001</v>
      </c>
      <c r="AD63" s="12" t="s">
        <v>30</v>
      </c>
      <c r="AE63" s="13">
        <v>260.39999999999998</v>
      </c>
      <c r="AF63" s="13">
        <f t="shared" si="8"/>
        <v>255.19199999999998</v>
      </c>
      <c r="AG63" s="12" t="s">
        <v>31</v>
      </c>
      <c r="AH63" s="13">
        <v>340.4</v>
      </c>
      <c r="AI63" s="13">
        <f t="shared" si="9"/>
        <v>333.59199999999998</v>
      </c>
      <c r="AJ63" s="12" t="s">
        <v>32</v>
      </c>
      <c r="AK63" s="13">
        <v>460.4</v>
      </c>
      <c r="AL63" s="13">
        <f t="shared" si="10"/>
        <v>451.19199999999995</v>
      </c>
      <c r="AM63" s="12" t="s">
        <v>33</v>
      </c>
      <c r="AN63" s="13">
        <v>630.4</v>
      </c>
      <c r="AO63" s="13">
        <f t="shared" si="11"/>
        <v>617.79199999999992</v>
      </c>
      <c r="AP63" s="12"/>
      <c r="AQ63" s="13">
        <v>0</v>
      </c>
      <c r="AR63" s="13">
        <f t="shared" si="12"/>
        <v>0</v>
      </c>
      <c r="AS63" s="12"/>
      <c r="AT63" s="13">
        <v>0</v>
      </c>
      <c r="AU63" s="13">
        <f t="shared" si="13"/>
        <v>0</v>
      </c>
      <c r="AV63" s="12"/>
      <c r="AW63" s="13">
        <v>0</v>
      </c>
      <c r="AX63" s="13">
        <f t="shared" si="14"/>
        <v>0</v>
      </c>
      <c r="AY63" s="12"/>
      <c r="AZ63" s="13">
        <v>0</v>
      </c>
      <c r="BA63" s="13">
        <f t="shared" si="15"/>
        <v>0</v>
      </c>
      <c r="BB63" s="12"/>
      <c r="BC63" s="13">
        <v>0</v>
      </c>
      <c r="BD63" s="13">
        <f t="shared" si="16"/>
        <v>0</v>
      </c>
      <c r="BE63" s="12"/>
      <c r="BF63" s="13">
        <v>0</v>
      </c>
      <c r="BG63" s="13">
        <f t="shared" si="17"/>
        <v>0</v>
      </c>
      <c r="BH63" s="12"/>
      <c r="BI63" s="13">
        <v>0</v>
      </c>
      <c r="BJ63" s="13">
        <f t="shared" si="18"/>
        <v>0</v>
      </c>
      <c r="BK63" s="12"/>
      <c r="BL63" s="13">
        <v>0</v>
      </c>
      <c r="BM63" s="13">
        <f t="shared" si="19"/>
        <v>0</v>
      </c>
      <c r="BN63" s="12"/>
      <c r="BO63" s="13">
        <v>0</v>
      </c>
      <c r="BP63" s="13">
        <f t="shared" si="20"/>
        <v>0</v>
      </c>
      <c r="BQ63" s="12"/>
      <c r="BR63" s="13">
        <v>0</v>
      </c>
      <c r="BS63" s="13">
        <f t="shared" si="21"/>
        <v>0</v>
      </c>
      <c r="BT63" s="12"/>
      <c r="BU63" s="13">
        <v>0</v>
      </c>
      <c r="BV63" s="13">
        <f t="shared" si="22"/>
        <v>0</v>
      </c>
    </row>
    <row r="64" spans="1:74" s="14" customFormat="1" ht="20.100000000000001" customHeight="1" x14ac:dyDescent="0.25">
      <c r="A64" s="12" t="s">
        <v>20</v>
      </c>
      <c r="B64" s="12" t="s">
        <v>6</v>
      </c>
      <c r="C64" s="12" t="s">
        <v>21</v>
      </c>
      <c r="D64" s="13">
        <v>7</v>
      </c>
      <c r="E64" s="13">
        <f t="shared" si="0"/>
        <v>6.8599999999999994</v>
      </c>
      <c r="F64" s="12" t="s">
        <v>22</v>
      </c>
      <c r="G64" s="13">
        <v>22.6</v>
      </c>
      <c r="H64" s="13">
        <f t="shared" si="23"/>
        <v>22.148</v>
      </c>
      <c r="I64" s="12" t="s">
        <v>23</v>
      </c>
      <c r="J64" s="13">
        <v>38.799999999999997</v>
      </c>
      <c r="K64" s="13">
        <f t="shared" si="1"/>
        <v>38.023999999999994</v>
      </c>
      <c r="L64" s="12" t="s">
        <v>24</v>
      </c>
      <c r="M64" s="13">
        <v>55.8</v>
      </c>
      <c r="N64" s="13">
        <f t="shared" si="2"/>
        <v>54.683999999999997</v>
      </c>
      <c r="O64" s="12" t="s">
        <v>25</v>
      </c>
      <c r="P64" s="13">
        <v>74.8</v>
      </c>
      <c r="Q64" s="13">
        <f t="shared" si="3"/>
        <v>73.304000000000002</v>
      </c>
      <c r="R64" s="12" t="s">
        <v>26</v>
      </c>
      <c r="S64" s="13">
        <v>98.8</v>
      </c>
      <c r="T64" s="13">
        <f t="shared" si="4"/>
        <v>96.823999999999998</v>
      </c>
      <c r="U64" s="12" t="s">
        <v>27</v>
      </c>
      <c r="V64" s="13">
        <v>125.2</v>
      </c>
      <c r="W64" s="13">
        <f t="shared" si="5"/>
        <v>122.696</v>
      </c>
      <c r="X64" s="12" t="s">
        <v>28</v>
      </c>
      <c r="Y64" s="13">
        <v>154</v>
      </c>
      <c r="Z64" s="13">
        <f t="shared" si="6"/>
        <v>150.91999999999999</v>
      </c>
      <c r="AA64" s="12" t="s">
        <v>29</v>
      </c>
      <c r="AB64" s="13">
        <v>189</v>
      </c>
      <c r="AC64" s="13">
        <f t="shared" si="7"/>
        <v>185.22</v>
      </c>
      <c r="AD64" s="12" t="s">
        <v>30</v>
      </c>
      <c r="AE64" s="13">
        <v>259</v>
      </c>
      <c r="AF64" s="13">
        <f t="shared" si="8"/>
        <v>253.82</v>
      </c>
      <c r="AG64" s="12" t="s">
        <v>31</v>
      </c>
      <c r="AH64" s="13">
        <v>339</v>
      </c>
      <c r="AI64" s="13">
        <f t="shared" si="9"/>
        <v>332.21999999999997</v>
      </c>
      <c r="AJ64" s="12" t="s">
        <v>32</v>
      </c>
      <c r="AK64" s="13">
        <v>459</v>
      </c>
      <c r="AL64" s="13">
        <f t="shared" si="10"/>
        <v>449.82</v>
      </c>
      <c r="AM64" s="12" t="s">
        <v>33</v>
      </c>
      <c r="AN64" s="13">
        <v>629</v>
      </c>
      <c r="AO64" s="13">
        <f t="shared" si="11"/>
        <v>616.41999999999996</v>
      </c>
      <c r="AP64" s="12"/>
      <c r="AQ64" s="13">
        <v>0</v>
      </c>
      <c r="AR64" s="13">
        <f t="shared" si="12"/>
        <v>0</v>
      </c>
      <c r="AS64" s="12"/>
      <c r="AT64" s="13">
        <v>0</v>
      </c>
      <c r="AU64" s="13">
        <f t="shared" si="13"/>
        <v>0</v>
      </c>
      <c r="AV64" s="12"/>
      <c r="AW64" s="13">
        <v>0</v>
      </c>
      <c r="AX64" s="13">
        <f t="shared" si="14"/>
        <v>0</v>
      </c>
      <c r="AY64" s="12"/>
      <c r="AZ64" s="13">
        <v>0</v>
      </c>
      <c r="BA64" s="13">
        <f t="shared" si="15"/>
        <v>0</v>
      </c>
      <c r="BB64" s="12"/>
      <c r="BC64" s="13">
        <v>0</v>
      </c>
      <c r="BD64" s="13">
        <f t="shared" si="16"/>
        <v>0</v>
      </c>
      <c r="BE64" s="12"/>
      <c r="BF64" s="13">
        <v>0</v>
      </c>
      <c r="BG64" s="13">
        <f t="shared" si="17"/>
        <v>0</v>
      </c>
      <c r="BH64" s="12"/>
      <c r="BI64" s="13">
        <v>0</v>
      </c>
      <c r="BJ64" s="13">
        <f t="shared" si="18"/>
        <v>0</v>
      </c>
      <c r="BK64" s="12"/>
      <c r="BL64" s="13">
        <v>0</v>
      </c>
      <c r="BM64" s="13">
        <f t="shared" si="19"/>
        <v>0</v>
      </c>
      <c r="BN64" s="12"/>
      <c r="BO64" s="13">
        <v>0</v>
      </c>
      <c r="BP64" s="13">
        <f t="shared" si="20"/>
        <v>0</v>
      </c>
      <c r="BQ64" s="12"/>
      <c r="BR64" s="13">
        <v>0</v>
      </c>
      <c r="BS64" s="13">
        <f t="shared" si="21"/>
        <v>0</v>
      </c>
      <c r="BT64" s="12"/>
      <c r="BU64" s="13">
        <v>0</v>
      </c>
      <c r="BV64" s="13">
        <f t="shared" si="22"/>
        <v>0</v>
      </c>
    </row>
    <row r="65" spans="1:74" s="19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18">
        <v>15.6</v>
      </c>
      <c r="E65" s="18">
        <f t="shared" si="0"/>
        <v>15.288</v>
      </c>
      <c r="F65" s="17" t="s">
        <v>23</v>
      </c>
      <c r="G65" s="18">
        <v>31.8</v>
      </c>
      <c r="H65" s="18">
        <f t="shared" si="23"/>
        <v>31.164000000000001</v>
      </c>
      <c r="I65" s="17" t="s">
        <v>24</v>
      </c>
      <c r="J65" s="18">
        <v>48.8</v>
      </c>
      <c r="K65" s="18">
        <f t="shared" si="1"/>
        <v>47.823999999999998</v>
      </c>
      <c r="L65" s="17" t="s">
        <v>25</v>
      </c>
      <c r="M65" s="18">
        <v>67.8</v>
      </c>
      <c r="N65" s="18">
        <f t="shared" si="2"/>
        <v>66.444000000000003</v>
      </c>
      <c r="O65" s="17" t="s">
        <v>26</v>
      </c>
      <c r="P65" s="18">
        <v>91.8</v>
      </c>
      <c r="Q65" s="18">
        <f t="shared" si="3"/>
        <v>89.963999999999999</v>
      </c>
      <c r="R65" s="17" t="s">
        <v>27</v>
      </c>
      <c r="S65" s="18">
        <v>118.2</v>
      </c>
      <c r="T65" s="18">
        <f t="shared" si="4"/>
        <v>115.836</v>
      </c>
      <c r="U65" s="17" t="s">
        <v>28</v>
      </c>
      <c r="V65" s="18">
        <v>147</v>
      </c>
      <c r="W65" s="18">
        <f t="shared" si="5"/>
        <v>144.06</v>
      </c>
      <c r="X65" s="17" t="s">
        <v>29</v>
      </c>
      <c r="Y65" s="18">
        <v>182</v>
      </c>
      <c r="Z65" s="18">
        <f t="shared" si="6"/>
        <v>178.35999999999999</v>
      </c>
      <c r="AA65" s="17" t="s">
        <v>30</v>
      </c>
      <c r="AB65" s="18">
        <v>252</v>
      </c>
      <c r="AC65" s="18">
        <f t="shared" si="7"/>
        <v>246.96</v>
      </c>
      <c r="AD65" s="17" t="s">
        <v>31</v>
      </c>
      <c r="AE65" s="18">
        <v>332</v>
      </c>
      <c r="AF65" s="18">
        <f t="shared" si="8"/>
        <v>325.36</v>
      </c>
      <c r="AG65" s="17" t="s">
        <v>32</v>
      </c>
      <c r="AH65" s="18">
        <v>452</v>
      </c>
      <c r="AI65" s="18">
        <f t="shared" si="9"/>
        <v>442.96</v>
      </c>
      <c r="AJ65" s="17" t="s">
        <v>33</v>
      </c>
      <c r="AK65" s="18">
        <v>622</v>
      </c>
      <c r="AL65" s="18">
        <f t="shared" si="10"/>
        <v>609.55999999999995</v>
      </c>
      <c r="AM65" s="17"/>
      <c r="AN65" s="18">
        <v>0</v>
      </c>
      <c r="AO65" s="18">
        <f t="shared" si="11"/>
        <v>0</v>
      </c>
      <c r="AP65" s="17"/>
      <c r="AQ65" s="18">
        <v>0</v>
      </c>
      <c r="AR65" s="18">
        <f t="shared" si="12"/>
        <v>0</v>
      </c>
      <c r="AS65" s="17"/>
      <c r="AT65" s="18">
        <v>0</v>
      </c>
      <c r="AU65" s="18">
        <f t="shared" si="13"/>
        <v>0</v>
      </c>
      <c r="AV65" s="17"/>
      <c r="AW65" s="18">
        <v>0</v>
      </c>
      <c r="AX65" s="18">
        <f t="shared" si="14"/>
        <v>0</v>
      </c>
      <c r="AY65" s="17"/>
      <c r="AZ65" s="18">
        <v>0</v>
      </c>
      <c r="BA65" s="18">
        <f t="shared" si="15"/>
        <v>0</v>
      </c>
      <c r="BB65" s="17"/>
      <c r="BC65" s="18">
        <v>0</v>
      </c>
      <c r="BD65" s="18">
        <f t="shared" si="16"/>
        <v>0</v>
      </c>
      <c r="BE65" s="17"/>
      <c r="BF65" s="18">
        <v>0</v>
      </c>
      <c r="BG65" s="18">
        <f t="shared" si="17"/>
        <v>0</v>
      </c>
      <c r="BH65" s="17"/>
      <c r="BI65" s="18">
        <v>0</v>
      </c>
      <c r="BJ65" s="18">
        <f t="shared" si="18"/>
        <v>0</v>
      </c>
      <c r="BK65" s="17"/>
      <c r="BL65" s="18">
        <v>0</v>
      </c>
      <c r="BM65" s="18">
        <f t="shared" si="19"/>
        <v>0</v>
      </c>
      <c r="BN65" s="17"/>
      <c r="BO65" s="18">
        <v>0</v>
      </c>
      <c r="BP65" s="18">
        <f t="shared" si="20"/>
        <v>0</v>
      </c>
      <c r="BQ65" s="17"/>
      <c r="BR65" s="18">
        <v>0</v>
      </c>
      <c r="BS65" s="18">
        <f t="shared" si="21"/>
        <v>0</v>
      </c>
      <c r="BT65" s="17"/>
      <c r="BU65" s="18">
        <v>0</v>
      </c>
      <c r="BV65" s="18">
        <f t="shared" si="22"/>
        <v>0</v>
      </c>
    </row>
    <row r="66" spans="1:74" s="19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18">
        <v>12.48</v>
      </c>
      <c r="E66" s="18">
        <f t="shared" si="0"/>
        <v>12.230399999999999</v>
      </c>
      <c r="F66" s="17" t="s">
        <v>23</v>
      </c>
      <c r="G66" s="18">
        <v>28.68</v>
      </c>
      <c r="H66" s="18">
        <f t="shared" si="23"/>
        <v>28.106400000000001</v>
      </c>
      <c r="I66" s="17" t="s">
        <v>24</v>
      </c>
      <c r="J66" s="18">
        <v>45.68</v>
      </c>
      <c r="K66" s="18">
        <f t="shared" si="1"/>
        <v>44.766399999999997</v>
      </c>
      <c r="L66" s="17" t="s">
        <v>25</v>
      </c>
      <c r="M66" s="18">
        <v>64.680000000000007</v>
      </c>
      <c r="N66" s="18">
        <f t="shared" si="2"/>
        <v>63.386400000000009</v>
      </c>
      <c r="O66" s="17" t="s">
        <v>26</v>
      </c>
      <c r="P66" s="18">
        <v>88.68</v>
      </c>
      <c r="Q66" s="18">
        <f t="shared" si="3"/>
        <v>86.906400000000005</v>
      </c>
      <c r="R66" s="17" t="s">
        <v>27</v>
      </c>
      <c r="S66" s="18">
        <v>115.08</v>
      </c>
      <c r="T66" s="18">
        <f t="shared" si="4"/>
        <v>112.77839999999999</v>
      </c>
      <c r="U66" s="17" t="s">
        <v>28</v>
      </c>
      <c r="V66" s="18">
        <v>143.88</v>
      </c>
      <c r="W66" s="18">
        <f t="shared" si="5"/>
        <v>141.00239999999999</v>
      </c>
      <c r="X66" s="17" t="s">
        <v>29</v>
      </c>
      <c r="Y66" s="18">
        <v>178.88</v>
      </c>
      <c r="Z66" s="18">
        <f t="shared" si="6"/>
        <v>175.30240000000001</v>
      </c>
      <c r="AA66" s="17" t="s">
        <v>30</v>
      </c>
      <c r="AB66" s="18">
        <v>248.88</v>
      </c>
      <c r="AC66" s="18">
        <f t="shared" si="7"/>
        <v>243.9024</v>
      </c>
      <c r="AD66" s="17" t="s">
        <v>31</v>
      </c>
      <c r="AE66" s="18">
        <v>328.88</v>
      </c>
      <c r="AF66" s="18">
        <f t="shared" si="8"/>
        <v>322.30239999999998</v>
      </c>
      <c r="AG66" s="17" t="s">
        <v>32</v>
      </c>
      <c r="AH66" s="18">
        <v>448.88</v>
      </c>
      <c r="AI66" s="18">
        <f t="shared" si="9"/>
        <v>439.9024</v>
      </c>
      <c r="AJ66" s="17" t="s">
        <v>33</v>
      </c>
      <c r="AK66" s="18">
        <v>618.88</v>
      </c>
      <c r="AL66" s="18">
        <f t="shared" si="10"/>
        <v>606.50239999999997</v>
      </c>
      <c r="AM66" s="17"/>
      <c r="AN66" s="18">
        <v>0</v>
      </c>
      <c r="AO66" s="18">
        <f t="shared" si="11"/>
        <v>0</v>
      </c>
      <c r="AP66" s="17"/>
      <c r="AQ66" s="18">
        <v>0</v>
      </c>
      <c r="AR66" s="18">
        <f t="shared" si="12"/>
        <v>0</v>
      </c>
      <c r="AS66" s="17"/>
      <c r="AT66" s="18">
        <v>0</v>
      </c>
      <c r="AU66" s="18">
        <f t="shared" si="13"/>
        <v>0</v>
      </c>
      <c r="AV66" s="17"/>
      <c r="AW66" s="18">
        <v>0</v>
      </c>
      <c r="AX66" s="18">
        <f t="shared" si="14"/>
        <v>0</v>
      </c>
      <c r="AY66" s="17"/>
      <c r="AZ66" s="18">
        <v>0</v>
      </c>
      <c r="BA66" s="18">
        <f t="shared" si="15"/>
        <v>0</v>
      </c>
      <c r="BB66" s="17"/>
      <c r="BC66" s="18">
        <v>0</v>
      </c>
      <c r="BD66" s="18">
        <f t="shared" si="16"/>
        <v>0</v>
      </c>
      <c r="BE66" s="17"/>
      <c r="BF66" s="18">
        <v>0</v>
      </c>
      <c r="BG66" s="18">
        <f t="shared" si="17"/>
        <v>0</v>
      </c>
      <c r="BH66" s="17"/>
      <c r="BI66" s="18">
        <v>0</v>
      </c>
      <c r="BJ66" s="18">
        <f t="shared" si="18"/>
        <v>0</v>
      </c>
      <c r="BK66" s="17"/>
      <c r="BL66" s="18">
        <v>0</v>
      </c>
      <c r="BM66" s="18">
        <f t="shared" si="19"/>
        <v>0</v>
      </c>
      <c r="BN66" s="17"/>
      <c r="BO66" s="18">
        <v>0</v>
      </c>
      <c r="BP66" s="18">
        <f t="shared" si="20"/>
        <v>0</v>
      </c>
      <c r="BQ66" s="17"/>
      <c r="BR66" s="18">
        <v>0</v>
      </c>
      <c r="BS66" s="18">
        <f t="shared" si="21"/>
        <v>0</v>
      </c>
      <c r="BT66" s="17"/>
      <c r="BU66" s="18">
        <v>0</v>
      </c>
      <c r="BV66" s="18">
        <f t="shared" si="22"/>
        <v>0</v>
      </c>
    </row>
    <row r="67" spans="1:74" s="19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18">
        <v>10.92</v>
      </c>
      <c r="E67" s="18">
        <f t="shared" si="0"/>
        <v>10.701599999999999</v>
      </c>
      <c r="F67" s="17" t="s">
        <v>23</v>
      </c>
      <c r="G67" s="18">
        <v>27.12</v>
      </c>
      <c r="H67" s="18">
        <f t="shared" si="23"/>
        <v>26.5776</v>
      </c>
      <c r="I67" s="17" t="s">
        <v>24</v>
      </c>
      <c r="J67" s="18">
        <v>44.12</v>
      </c>
      <c r="K67" s="18">
        <f t="shared" si="1"/>
        <v>43.237599999999993</v>
      </c>
      <c r="L67" s="17" t="s">
        <v>25</v>
      </c>
      <c r="M67" s="18">
        <v>63.12</v>
      </c>
      <c r="N67" s="18">
        <f t="shared" si="2"/>
        <v>61.857599999999998</v>
      </c>
      <c r="O67" s="17" t="s">
        <v>26</v>
      </c>
      <c r="P67" s="18">
        <v>87.12</v>
      </c>
      <c r="Q67" s="18">
        <f t="shared" si="3"/>
        <v>85.377600000000001</v>
      </c>
      <c r="R67" s="17" t="s">
        <v>27</v>
      </c>
      <c r="S67" s="18">
        <v>113.52</v>
      </c>
      <c r="T67" s="18">
        <f t="shared" si="4"/>
        <v>111.2496</v>
      </c>
      <c r="U67" s="17" t="s">
        <v>28</v>
      </c>
      <c r="V67" s="18">
        <v>142.32</v>
      </c>
      <c r="W67" s="18">
        <f t="shared" si="5"/>
        <v>139.4736</v>
      </c>
      <c r="X67" s="17" t="s">
        <v>29</v>
      </c>
      <c r="Y67" s="18">
        <v>177.32</v>
      </c>
      <c r="Z67" s="18">
        <f t="shared" si="6"/>
        <v>173.77359999999999</v>
      </c>
      <c r="AA67" s="17" t="s">
        <v>30</v>
      </c>
      <c r="AB67" s="18">
        <v>247.32</v>
      </c>
      <c r="AC67" s="18">
        <f t="shared" si="7"/>
        <v>242.37359999999998</v>
      </c>
      <c r="AD67" s="17" t="s">
        <v>31</v>
      </c>
      <c r="AE67" s="18">
        <v>327.32</v>
      </c>
      <c r="AF67" s="18">
        <f t="shared" si="8"/>
        <v>320.77359999999999</v>
      </c>
      <c r="AG67" s="17" t="s">
        <v>32</v>
      </c>
      <c r="AH67" s="18">
        <v>447.32</v>
      </c>
      <c r="AI67" s="18">
        <f t="shared" si="9"/>
        <v>438.37360000000001</v>
      </c>
      <c r="AJ67" s="17" t="s">
        <v>33</v>
      </c>
      <c r="AK67" s="18">
        <v>617.32000000000005</v>
      </c>
      <c r="AL67" s="18">
        <f t="shared" si="10"/>
        <v>604.97360000000003</v>
      </c>
      <c r="AM67" s="17"/>
      <c r="AN67" s="18">
        <v>0</v>
      </c>
      <c r="AO67" s="18">
        <f t="shared" si="11"/>
        <v>0</v>
      </c>
      <c r="AP67" s="17"/>
      <c r="AQ67" s="18">
        <v>0</v>
      </c>
      <c r="AR67" s="18">
        <f t="shared" si="12"/>
        <v>0</v>
      </c>
      <c r="AS67" s="17"/>
      <c r="AT67" s="18">
        <v>0</v>
      </c>
      <c r="AU67" s="18">
        <f t="shared" si="13"/>
        <v>0</v>
      </c>
      <c r="AV67" s="17"/>
      <c r="AW67" s="18">
        <v>0</v>
      </c>
      <c r="AX67" s="18">
        <f t="shared" si="14"/>
        <v>0</v>
      </c>
      <c r="AY67" s="17"/>
      <c r="AZ67" s="18">
        <v>0</v>
      </c>
      <c r="BA67" s="18">
        <f t="shared" si="15"/>
        <v>0</v>
      </c>
      <c r="BB67" s="17"/>
      <c r="BC67" s="18">
        <v>0</v>
      </c>
      <c r="BD67" s="18">
        <f t="shared" si="16"/>
        <v>0</v>
      </c>
      <c r="BE67" s="17"/>
      <c r="BF67" s="18">
        <v>0</v>
      </c>
      <c r="BG67" s="18">
        <f t="shared" si="17"/>
        <v>0</v>
      </c>
      <c r="BH67" s="17"/>
      <c r="BI67" s="18">
        <v>0</v>
      </c>
      <c r="BJ67" s="18">
        <f t="shared" si="18"/>
        <v>0</v>
      </c>
      <c r="BK67" s="17"/>
      <c r="BL67" s="18">
        <v>0</v>
      </c>
      <c r="BM67" s="18">
        <f t="shared" si="19"/>
        <v>0</v>
      </c>
      <c r="BN67" s="17"/>
      <c r="BO67" s="18">
        <v>0</v>
      </c>
      <c r="BP67" s="18">
        <f t="shared" si="20"/>
        <v>0</v>
      </c>
      <c r="BQ67" s="17"/>
      <c r="BR67" s="18">
        <v>0</v>
      </c>
      <c r="BS67" s="18">
        <f t="shared" si="21"/>
        <v>0</v>
      </c>
      <c r="BT67" s="17"/>
      <c r="BU67" s="18">
        <v>0</v>
      </c>
      <c r="BV67" s="18">
        <f t="shared" si="22"/>
        <v>0</v>
      </c>
    </row>
    <row r="68" spans="1:74" s="19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18">
        <v>9.36</v>
      </c>
      <c r="E68" s="18">
        <f t="shared" si="0"/>
        <v>9.1727999999999987</v>
      </c>
      <c r="F68" s="17" t="s">
        <v>23</v>
      </c>
      <c r="G68" s="18">
        <v>25.56</v>
      </c>
      <c r="H68" s="18">
        <f t="shared" si="23"/>
        <v>25.0488</v>
      </c>
      <c r="I68" s="17" t="s">
        <v>24</v>
      </c>
      <c r="J68" s="18">
        <v>42.56</v>
      </c>
      <c r="K68" s="18">
        <f t="shared" si="1"/>
        <v>41.708800000000004</v>
      </c>
      <c r="L68" s="17" t="s">
        <v>25</v>
      </c>
      <c r="M68" s="18">
        <v>61.56</v>
      </c>
      <c r="N68" s="18">
        <f t="shared" si="2"/>
        <v>60.328800000000001</v>
      </c>
      <c r="O68" s="17" t="s">
        <v>26</v>
      </c>
      <c r="P68" s="18">
        <v>85.56</v>
      </c>
      <c r="Q68" s="18">
        <f t="shared" si="3"/>
        <v>83.848799999999997</v>
      </c>
      <c r="R68" s="17" t="s">
        <v>27</v>
      </c>
      <c r="S68" s="18">
        <v>111.96</v>
      </c>
      <c r="T68" s="18">
        <f t="shared" si="4"/>
        <v>109.7208</v>
      </c>
      <c r="U68" s="17" t="s">
        <v>28</v>
      </c>
      <c r="V68" s="18">
        <v>140.76</v>
      </c>
      <c r="W68" s="18">
        <f t="shared" si="5"/>
        <v>137.94479999999999</v>
      </c>
      <c r="X68" s="17" t="s">
        <v>29</v>
      </c>
      <c r="Y68" s="18">
        <v>175.76</v>
      </c>
      <c r="Z68" s="18">
        <f t="shared" si="6"/>
        <v>172.2448</v>
      </c>
      <c r="AA68" s="17" t="s">
        <v>30</v>
      </c>
      <c r="AB68" s="18">
        <v>245.76</v>
      </c>
      <c r="AC68" s="18">
        <f t="shared" si="7"/>
        <v>240.84479999999999</v>
      </c>
      <c r="AD68" s="17" t="s">
        <v>31</v>
      </c>
      <c r="AE68" s="18">
        <v>325.76</v>
      </c>
      <c r="AF68" s="18">
        <f t="shared" si="8"/>
        <v>319.2448</v>
      </c>
      <c r="AG68" s="17" t="s">
        <v>32</v>
      </c>
      <c r="AH68" s="18">
        <v>445.76</v>
      </c>
      <c r="AI68" s="18">
        <f t="shared" si="9"/>
        <v>436.84479999999996</v>
      </c>
      <c r="AJ68" s="17" t="s">
        <v>33</v>
      </c>
      <c r="AK68" s="18">
        <v>615.76</v>
      </c>
      <c r="AL68" s="18">
        <f t="shared" si="10"/>
        <v>603.44479999999999</v>
      </c>
      <c r="AM68" s="17"/>
      <c r="AN68" s="18">
        <v>0</v>
      </c>
      <c r="AO68" s="18">
        <f t="shared" si="11"/>
        <v>0</v>
      </c>
      <c r="AP68" s="17"/>
      <c r="AQ68" s="18">
        <v>0</v>
      </c>
      <c r="AR68" s="18">
        <f t="shared" si="12"/>
        <v>0</v>
      </c>
      <c r="AS68" s="17"/>
      <c r="AT68" s="18">
        <v>0</v>
      </c>
      <c r="AU68" s="18">
        <f t="shared" si="13"/>
        <v>0</v>
      </c>
      <c r="AV68" s="17"/>
      <c r="AW68" s="18">
        <v>0</v>
      </c>
      <c r="AX68" s="18">
        <f t="shared" si="14"/>
        <v>0</v>
      </c>
      <c r="AY68" s="17"/>
      <c r="AZ68" s="18">
        <v>0</v>
      </c>
      <c r="BA68" s="18">
        <f t="shared" si="15"/>
        <v>0</v>
      </c>
      <c r="BB68" s="17"/>
      <c r="BC68" s="18">
        <v>0</v>
      </c>
      <c r="BD68" s="18">
        <f t="shared" si="16"/>
        <v>0</v>
      </c>
      <c r="BE68" s="17"/>
      <c r="BF68" s="18">
        <v>0</v>
      </c>
      <c r="BG68" s="18">
        <f t="shared" si="17"/>
        <v>0</v>
      </c>
      <c r="BH68" s="17"/>
      <c r="BI68" s="18">
        <v>0</v>
      </c>
      <c r="BJ68" s="18">
        <f t="shared" si="18"/>
        <v>0</v>
      </c>
      <c r="BK68" s="17"/>
      <c r="BL68" s="18">
        <v>0</v>
      </c>
      <c r="BM68" s="18">
        <f t="shared" si="19"/>
        <v>0</v>
      </c>
      <c r="BN68" s="17"/>
      <c r="BO68" s="18">
        <v>0</v>
      </c>
      <c r="BP68" s="18">
        <f t="shared" si="20"/>
        <v>0</v>
      </c>
      <c r="BQ68" s="17"/>
      <c r="BR68" s="18">
        <v>0</v>
      </c>
      <c r="BS68" s="18">
        <f t="shared" si="21"/>
        <v>0</v>
      </c>
      <c r="BT68" s="17"/>
      <c r="BU68" s="18">
        <v>0</v>
      </c>
      <c r="BV68" s="18">
        <f t="shared" si="22"/>
        <v>0</v>
      </c>
    </row>
    <row r="69" spans="1:74" s="19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18">
        <v>7.8</v>
      </c>
      <c r="E69" s="18">
        <f t="shared" si="0"/>
        <v>7.6440000000000001</v>
      </c>
      <c r="F69" s="17" t="s">
        <v>23</v>
      </c>
      <c r="G69" s="18">
        <v>24</v>
      </c>
      <c r="H69" s="18">
        <f t="shared" si="23"/>
        <v>23.52</v>
      </c>
      <c r="I69" s="17" t="s">
        <v>24</v>
      </c>
      <c r="J69" s="18">
        <v>41</v>
      </c>
      <c r="K69" s="18">
        <f t="shared" ref="K69:K124" si="24">J69*(1-$D$2)</f>
        <v>40.18</v>
      </c>
      <c r="L69" s="17" t="s">
        <v>25</v>
      </c>
      <c r="M69" s="18">
        <v>60</v>
      </c>
      <c r="N69" s="18">
        <f t="shared" ref="N69:N124" si="25">M69*(1-$D$2)</f>
        <v>58.8</v>
      </c>
      <c r="O69" s="17" t="s">
        <v>26</v>
      </c>
      <c r="P69" s="18">
        <v>84</v>
      </c>
      <c r="Q69" s="18">
        <f t="shared" ref="Q69:Q124" si="26">P69*(1-$D$2)</f>
        <v>82.32</v>
      </c>
      <c r="R69" s="17" t="s">
        <v>27</v>
      </c>
      <c r="S69" s="18">
        <v>110.4</v>
      </c>
      <c r="T69" s="18">
        <f t="shared" ref="T69:T124" si="27">S69*(1-$D$2)</f>
        <v>108.19200000000001</v>
      </c>
      <c r="U69" s="17" t="s">
        <v>28</v>
      </c>
      <c r="V69" s="18">
        <v>139.19999999999999</v>
      </c>
      <c r="W69" s="18">
        <f t="shared" ref="W69:W124" si="28">V69*(1-$D$2)</f>
        <v>136.416</v>
      </c>
      <c r="X69" s="17" t="s">
        <v>29</v>
      </c>
      <c r="Y69" s="18">
        <v>174.2</v>
      </c>
      <c r="Z69" s="18">
        <f t="shared" ref="Z69:Z124" si="29">Y69*(1-$D$2)</f>
        <v>170.71599999999998</v>
      </c>
      <c r="AA69" s="17" t="s">
        <v>30</v>
      </c>
      <c r="AB69" s="18">
        <v>244.2</v>
      </c>
      <c r="AC69" s="18">
        <f t="shared" ref="AC69:AC124" si="30">AB69*(1-$D$2)</f>
        <v>239.31599999999997</v>
      </c>
      <c r="AD69" s="17" t="s">
        <v>31</v>
      </c>
      <c r="AE69" s="18">
        <v>324.2</v>
      </c>
      <c r="AF69" s="18">
        <f t="shared" ref="AF69:AF124" si="31">AE69*(1-$D$2)</f>
        <v>317.71600000000001</v>
      </c>
      <c r="AG69" s="17" t="s">
        <v>32</v>
      </c>
      <c r="AH69" s="18">
        <v>444.2</v>
      </c>
      <c r="AI69" s="18">
        <f t="shared" ref="AI69:AI124" si="32">AH69*(1-$D$2)</f>
        <v>435.31599999999997</v>
      </c>
      <c r="AJ69" s="17" t="s">
        <v>33</v>
      </c>
      <c r="AK69" s="18">
        <v>614.20000000000005</v>
      </c>
      <c r="AL69" s="18">
        <f t="shared" ref="AL69:AL124" si="33">AK69*(1-$D$2)</f>
        <v>601.91600000000005</v>
      </c>
      <c r="AM69" s="17"/>
      <c r="AN69" s="18">
        <v>0</v>
      </c>
      <c r="AO69" s="18">
        <f t="shared" ref="AO69:AO124" si="34">AN69*(1-$D$2)</f>
        <v>0</v>
      </c>
      <c r="AP69" s="17"/>
      <c r="AQ69" s="18">
        <v>0</v>
      </c>
      <c r="AR69" s="18">
        <f t="shared" ref="AR69:AR124" si="35">AQ69*(1-$D$2)</f>
        <v>0</v>
      </c>
      <c r="AS69" s="17"/>
      <c r="AT69" s="18">
        <v>0</v>
      </c>
      <c r="AU69" s="18">
        <f t="shared" ref="AU69:AU124" si="36">AT69*(1-$D$2)</f>
        <v>0</v>
      </c>
      <c r="AV69" s="17"/>
      <c r="AW69" s="18">
        <v>0</v>
      </c>
      <c r="AX69" s="18">
        <f t="shared" ref="AX69:AX124" si="37">AW69*(1-$D$2)</f>
        <v>0</v>
      </c>
      <c r="AY69" s="17"/>
      <c r="AZ69" s="18">
        <v>0</v>
      </c>
      <c r="BA69" s="18">
        <f t="shared" ref="BA69:BA124" si="38">AZ69*(1-$D$2)</f>
        <v>0</v>
      </c>
      <c r="BB69" s="17"/>
      <c r="BC69" s="18">
        <v>0</v>
      </c>
      <c r="BD69" s="18">
        <f t="shared" ref="BD69:BD124" si="39">BC69*(1-$D$2)</f>
        <v>0</v>
      </c>
      <c r="BE69" s="17"/>
      <c r="BF69" s="18">
        <v>0</v>
      </c>
      <c r="BG69" s="18">
        <f t="shared" ref="BG69:BG124" si="40">BF69*(1-$D$2)</f>
        <v>0</v>
      </c>
      <c r="BH69" s="17"/>
      <c r="BI69" s="18">
        <v>0</v>
      </c>
      <c r="BJ69" s="18">
        <f t="shared" ref="BJ69:BJ124" si="41">BI69*(1-$D$2)</f>
        <v>0</v>
      </c>
      <c r="BK69" s="17"/>
      <c r="BL69" s="18">
        <v>0</v>
      </c>
      <c r="BM69" s="18">
        <f t="shared" ref="BM69:BM124" si="42">BL69*(1-$D$2)</f>
        <v>0</v>
      </c>
      <c r="BN69" s="17"/>
      <c r="BO69" s="18">
        <v>0</v>
      </c>
      <c r="BP69" s="18">
        <f t="shared" ref="BP69:BP124" si="43">BO69*(1-$D$2)</f>
        <v>0</v>
      </c>
      <c r="BQ69" s="17"/>
      <c r="BR69" s="18">
        <v>0</v>
      </c>
      <c r="BS69" s="18">
        <f t="shared" ref="BS69:BS124" si="44">BR69*(1-$D$2)</f>
        <v>0</v>
      </c>
      <c r="BT69" s="17"/>
      <c r="BU69" s="18">
        <v>0</v>
      </c>
      <c r="BV69" s="18">
        <f t="shared" ref="BV69:BV124" si="45">BU69*(1-$D$2)</f>
        <v>0</v>
      </c>
    </row>
    <row r="70" spans="1:74" s="14" customFormat="1" ht="20.100000000000001" customHeight="1" x14ac:dyDescent="0.25">
      <c r="A70" s="12" t="s">
        <v>22</v>
      </c>
      <c r="B70" s="12" t="s">
        <v>1</v>
      </c>
      <c r="C70" s="12" t="s">
        <v>23</v>
      </c>
      <c r="D70" s="13">
        <v>16.2</v>
      </c>
      <c r="E70" s="13">
        <f t="shared" si="0"/>
        <v>15.875999999999999</v>
      </c>
      <c r="F70" s="12" t="s">
        <v>24</v>
      </c>
      <c r="G70" s="13">
        <v>33.200000000000003</v>
      </c>
      <c r="H70" s="13">
        <f t="shared" si="23"/>
        <v>32.536000000000001</v>
      </c>
      <c r="I70" s="12" t="s">
        <v>25</v>
      </c>
      <c r="J70" s="13">
        <v>52.2</v>
      </c>
      <c r="K70" s="13">
        <f t="shared" si="24"/>
        <v>51.155999999999999</v>
      </c>
      <c r="L70" s="12" t="s">
        <v>26</v>
      </c>
      <c r="M70" s="13">
        <v>76.2</v>
      </c>
      <c r="N70" s="13">
        <f t="shared" si="25"/>
        <v>74.676000000000002</v>
      </c>
      <c r="O70" s="12" t="s">
        <v>27</v>
      </c>
      <c r="P70" s="13">
        <v>102.6</v>
      </c>
      <c r="Q70" s="13">
        <f t="shared" si="26"/>
        <v>100.54799999999999</v>
      </c>
      <c r="R70" s="12" t="s">
        <v>28</v>
      </c>
      <c r="S70" s="13">
        <v>131.4</v>
      </c>
      <c r="T70" s="13">
        <f t="shared" si="27"/>
        <v>128.77199999999999</v>
      </c>
      <c r="U70" s="12" t="s">
        <v>29</v>
      </c>
      <c r="V70" s="13">
        <v>166.4</v>
      </c>
      <c r="W70" s="13">
        <f t="shared" si="28"/>
        <v>163.072</v>
      </c>
      <c r="X70" s="12" t="s">
        <v>30</v>
      </c>
      <c r="Y70" s="13">
        <v>236.4</v>
      </c>
      <c r="Z70" s="13">
        <f t="shared" si="29"/>
        <v>231.672</v>
      </c>
      <c r="AA70" s="12" t="s">
        <v>31</v>
      </c>
      <c r="AB70" s="13">
        <v>316.39999999999998</v>
      </c>
      <c r="AC70" s="13">
        <f t="shared" si="30"/>
        <v>310.07199999999995</v>
      </c>
      <c r="AD70" s="12" t="s">
        <v>32</v>
      </c>
      <c r="AE70" s="13">
        <v>436.4</v>
      </c>
      <c r="AF70" s="13">
        <f t="shared" si="31"/>
        <v>427.67199999999997</v>
      </c>
      <c r="AG70" s="12" t="s">
        <v>33</v>
      </c>
      <c r="AH70" s="13">
        <v>606.4</v>
      </c>
      <c r="AI70" s="13">
        <f t="shared" si="32"/>
        <v>594.27199999999993</v>
      </c>
      <c r="AJ70" s="12"/>
      <c r="AK70" s="13">
        <v>0</v>
      </c>
      <c r="AL70" s="13">
        <f t="shared" si="33"/>
        <v>0</v>
      </c>
      <c r="AM70" s="12"/>
      <c r="AN70" s="13">
        <v>0</v>
      </c>
      <c r="AO70" s="13">
        <f t="shared" si="34"/>
        <v>0</v>
      </c>
      <c r="AP70" s="12"/>
      <c r="AQ70" s="13">
        <v>0</v>
      </c>
      <c r="AR70" s="13">
        <f t="shared" si="35"/>
        <v>0</v>
      </c>
      <c r="AS70" s="12"/>
      <c r="AT70" s="13">
        <v>0</v>
      </c>
      <c r="AU70" s="13">
        <f t="shared" si="36"/>
        <v>0</v>
      </c>
      <c r="AV70" s="12"/>
      <c r="AW70" s="13">
        <v>0</v>
      </c>
      <c r="AX70" s="13">
        <f t="shared" si="37"/>
        <v>0</v>
      </c>
      <c r="AY70" s="12"/>
      <c r="AZ70" s="13">
        <v>0</v>
      </c>
      <c r="BA70" s="13">
        <f t="shared" si="38"/>
        <v>0</v>
      </c>
      <c r="BB70" s="12"/>
      <c r="BC70" s="13">
        <v>0</v>
      </c>
      <c r="BD70" s="13">
        <f t="shared" si="39"/>
        <v>0</v>
      </c>
      <c r="BE70" s="12"/>
      <c r="BF70" s="13">
        <v>0</v>
      </c>
      <c r="BG70" s="13">
        <f t="shared" si="40"/>
        <v>0</v>
      </c>
      <c r="BH70" s="12"/>
      <c r="BI70" s="13">
        <v>0</v>
      </c>
      <c r="BJ70" s="13">
        <f t="shared" si="41"/>
        <v>0</v>
      </c>
      <c r="BK70" s="12"/>
      <c r="BL70" s="13">
        <v>0</v>
      </c>
      <c r="BM70" s="13">
        <f t="shared" si="42"/>
        <v>0</v>
      </c>
      <c r="BN70" s="12"/>
      <c r="BO70" s="13">
        <v>0</v>
      </c>
      <c r="BP70" s="13">
        <f t="shared" si="43"/>
        <v>0</v>
      </c>
      <c r="BQ70" s="12"/>
      <c r="BR70" s="13">
        <v>0</v>
      </c>
      <c r="BS70" s="13">
        <f t="shared" si="44"/>
        <v>0</v>
      </c>
      <c r="BT70" s="12"/>
      <c r="BU70" s="13">
        <v>0</v>
      </c>
      <c r="BV70" s="13">
        <f t="shared" si="45"/>
        <v>0</v>
      </c>
    </row>
    <row r="71" spans="1:74" s="14" customFormat="1" ht="20.100000000000001" customHeight="1" x14ac:dyDescent="0.25">
      <c r="A71" s="12" t="s">
        <v>22</v>
      </c>
      <c r="B71" s="12" t="s">
        <v>3</v>
      </c>
      <c r="C71" s="12" t="s">
        <v>23</v>
      </c>
      <c r="D71" s="13">
        <v>12.96</v>
      </c>
      <c r="E71" s="13">
        <f t="shared" si="0"/>
        <v>12.700800000000001</v>
      </c>
      <c r="F71" s="12" t="s">
        <v>24</v>
      </c>
      <c r="G71" s="13">
        <v>29.96</v>
      </c>
      <c r="H71" s="13">
        <f t="shared" si="23"/>
        <v>29.360800000000001</v>
      </c>
      <c r="I71" s="12" t="s">
        <v>25</v>
      </c>
      <c r="J71" s="13">
        <v>48.96</v>
      </c>
      <c r="K71" s="13">
        <f t="shared" si="24"/>
        <v>47.980800000000002</v>
      </c>
      <c r="L71" s="12" t="s">
        <v>26</v>
      </c>
      <c r="M71" s="13">
        <v>72.959999999999994</v>
      </c>
      <c r="N71" s="13">
        <f t="shared" si="25"/>
        <v>71.500799999999998</v>
      </c>
      <c r="O71" s="12" t="s">
        <v>27</v>
      </c>
      <c r="P71" s="13">
        <v>99.36</v>
      </c>
      <c r="Q71" s="13">
        <f t="shared" si="26"/>
        <v>97.372799999999998</v>
      </c>
      <c r="R71" s="12" t="s">
        <v>28</v>
      </c>
      <c r="S71" s="13">
        <v>128.16</v>
      </c>
      <c r="T71" s="13">
        <f t="shared" si="27"/>
        <v>125.59679999999999</v>
      </c>
      <c r="U71" s="12" t="s">
        <v>29</v>
      </c>
      <c r="V71" s="13">
        <v>163.16</v>
      </c>
      <c r="W71" s="13">
        <f t="shared" si="28"/>
        <v>159.89679999999998</v>
      </c>
      <c r="X71" s="12" t="s">
        <v>30</v>
      </c>
      <c r="Y71" s="13">
        <v>233.16</v>
      </c>
      <c r="Z71" s="13">
        <f t="shared" si="29"/>
        <v>228.49679999999998</v>
      </c>
      <c r="AA71" s="12" t="s">
        <v>31</v>
      </c>
      <c r="AB71" s="13">
        <v>313.16000000000003</v>
      </c>
      <c r="AC71" s="13">
        <f t="shared" si="30"/>
        <v>306.89680000000004</v>
      </c>
      <c r="AD71" s="12" t="s">
        <v>32</v>
      </c>
      <c r="AE71" s="13">
        <v>433.16</v>
      </c>
      <c r="AF71" s="13">
        <f t="shared" si="31"/>
        <v>424.49680000000001</v>
      </c>
      <c r="AG71" s="12" t="s">
        <v>33</v>
      </c>
      <c r="AH71" s="13">
        <v>603.16</v>
      </c>
      <c r="AI71" s="13">
        <f t="shared" si="32"/>
        <v>591.09679999999992</v>
      </c>
      <c r="AJ71" s="12"/>
      <c r="AK71" s="13">
        <v>0</v>
      </c>
      <c r="AL71" s="13">
        <f t="shared" si="33"/>
        <v>0</v>
      </c>
      <c r="AM71" s="12"/>
      <c r="AN71" s="13">
        <v>0</v>
      </c>
      <c r="AO71" s="13">
        <f t="shared" si="34"/>
        <v>0</v>
      </c>
      <c r="AP71" s="12"/>
      <c r="AQ71" s="13">
        <v>0</v>
      </c>
      <c r="AR71" s="13">
        <f t="shared" si="35"/>
        <v>0</v>
      </c>
      <c r="AS71" s="12"/>
      <c r="AT71" s="13">
        <v>0</v>
      </c>
      <c r="AU71" s="13">
        <f t="shared" si="36"/>
        <v>0</v>
      </c>
      <c r="AV71" s="12"/>
      <c r="AW71" s="13">
        <v>0</v>
      </c>
      <c r="AX71" s="13">
        <f t="shared" si="37"/>
        <v>0</v>
      </c>
      <c r="AY71" s="12"/>
      <c r="AZ71" s="13">
        <v>0</v>
      </c>
      <c r="BA71" s="13">
        <f t="shared" si="38"/>
        <v>0</v>
      </c>
      <c r="BB71" s="12"/>
      <c r="BC71" s="13">
        <v>0</v>
      </c>
      <c r="BD71" s="13">
        <f t="shared" si="39"/>
        <v>0</v>
      </c>
      <c r="BE71" s="12"/>
      <c r="BF71" s="13">
        <v>0</v>
      </c>
      <c r="BG71" s="13">
        <f t="shared" si="40"/>
        <v>0</v>
      </c>
      <c r="BH71" s="12"/>
      <c r="BI71" s="13">
        <v>0</v>
      </c>
      <c r="BJ71" s="13">
        <f t="shared" si="41"/>
        <v>0</v>
      </c>
      <c r="BK71" s="12"/>
      <c r="BL71" s="13">
        <v>0</v>
      </c>
      <c r="BM71" s="13">
        <f t="shared" si="42"/>
        <v>0</v>
      </c>
      <c r="BN71" s="12"/>
      <c r="BO71" s="13">
        <v>0</v>
      </c>
      <c r="BP71" s="13">
        <f t="shared" si="43"/>
        <v>0</v>
      </c>
      <c r="BQ71" s="12"/>
      <c r="BR71" s="13">
        <v>0</v>
      </c>
      <c r="BS71" s="13">
        <f t="shared" si="44"/>
        <v>0</v>
      </c>
      <c r="BT71" s="12"/>
      <c r="BU71" s="13">
        <v>0</v>
      </c>
      <c r="BV71" s="13">
        <f t="shared" si="45"/>
        <v>0</v>
      </c>
    </row>
    <row r="72" spans="1:74" s="14" customFormat="1" ht="20.100000000000001" customHeight="1" x14ac:dyDescent="0.25">
      <c r="A72" s="12" t="s">
        <v>22</v>
      </c>
      <c r="B72" s="12" t="s">
        <v>4</v>
      </c>
      <c r="C72" s="12" t="s">
        <v>23</v>
      </c>
      <c r="D72" s="13">
        <v>11.34</v>
      </c>
      <c r="E72" s="13">
        <f>D72*(1-$D$2)</f>
        <v>11.113199999999999</v>
      </c>
      <c r="F72" s="12" t="s">
        <v>24</v>
      </c>
      <c r="G72" s="13">
        <v>28.34</v>
      </c>
      <c r="H72" s="13">
        <f t="shared" si="23"/>
        <v>27.773199999999999</v>
      </c>
      <c r="I72" s="12" t="s">
        <v>25</v>
      </c>
      <c r="J72" s="13">
        <v>47.34</v>
      </c>
      <c r="K72" s="13">
        <f t="shared" si="24"/>
        <v>46.3932</v>
      </c>
      <c r="L72" s="12" t="s">
        <v>26</v>
      </c>
      <c r="M72" s="13">
        <v>71.34</v>
      </c>
      <c r="N72" s="13">
        <f t="shared" si="25"/>
        <v>69.913200000000003</v>
      </c>
      <c r="O72" s="12" t="s">
        <v>27</v>
      </c>
      <c r="P72" s="13">
        <v>97.74</v>
      </c>
      <c r="Q72" s="13">
        <f t="shared" si="26"/>
        <v>95.785199999999989</v>
      </c>
      <c r="R72" s="12" t="s">
        <v>28</v>
      </c>
      <c r="S72" s="13">
        <v>126.54</v>
      </c>
      <c r="T72" s="13">
        <f t="shared" si="27"/>
        <v>124.00920000000001</v>
      </c>
      <c r="U72" s="12" t="s">
        <v>29</v>
      </c>
      <c r="V72" s="13">
        <v>161.54</v>
      </c>
      <c r="W72" s="13">
        <f t="shared" si="28"/>
        <v>158.30919999999998</v>
      </c>
      <c r="X72" s="12" t="s">
        <v>30</v>
      </c>
      <c r="Y72" s="13">
        <v>231.54</v>
      </c>
      <c r="Z72" s="13">
        <f t="shared" si="29"/>
        <v>226.9092</v>
      </c>
      <c r="AA72" s="12" t="s">
        <v>31</v>
      </c>
      <c r="AB72" s="13">
        <v>311.54000000000002</v>
      </c>
      <c r="AC72" s="13">
        <f t="shared" si="30"/>
        <v>305.30920000000003</v>
      </c>
      <c r="AD72" s="12" t="s">
        <v>32</v>
      </c>
      <c r="AE72" s="13">
        <v>431.54</v>
      </c>
      <c r="AF72" s="13">
        <f t="shared" si="31"/>
        <v>422.9092</v>
      </c>
      <c r="AG72" s="12" t="s">
        <v>33</v>
      </c>
      <c r="AH72" s="13">
        <v>601.54</v>
      </c>
      <c r="AI72" s="13">
        <f t="shared" si="32"/>
        <v>589.50919999999996</v>
      </c>
      <c r="AJ72" s="12"/>
      <c r="AK72" s="13">
        <v>0</v>
      </c>
      <c r="AL72" s="13">
        <f t="shared" si="33"/>
        <v>0</v>
      </c>
      <c r="AM72" s="12"/>
      <c r="AN72" s="13">
        <v>0</v>
      </c>
      <c r="AO72" s="13">
        <f t="shared" si="34"/>
        <v>0</v>
      </c>
      <c r="AP72" s="12"/>
      <c r="AQ72" s="13">
        <v>0</v>
      </c>
      <c r="AR72" s="13">
        <f t="shared" si="35"/>
        <v>0</v>
      </c>
      <c r="AS72" s="12"/>
      <c r="AT72" s="13">
        <v>0</v>
      </c>
      <c r="AU72" s="13">
        <f t="shared" si="36"/>
        <v>0</v>
      </c>
      <c r="AV72" s="12"/>
      <c r="AW72" s="13">
        <v>0</v>
      </c>
      <c r="AX72" s="13">
        <f t="shared" si="37"/>
        <v>0</v>
      </c>
      <c r="AY72" s="12"/>
      <c r="AZ72" s="13">
        <v>0</v>
      </c>
      <c r="BA72" s="13">
        <f t="shared" si="38"/>
        <v>0</v>
      </c>
      <c r="BB72" s="12"/>
      <c r="BC72" s="13">
        <v>0</v>
      </c>
      <c r="BD72" s="13">
        <f t="shared" si="39"/>
        <v>0</v>
      </c>
      <c r="BE72" s="12"/>
      <c r="BF72" s="13">
        <v>0</v>
      </c>
      <c r="BG72" s="13">
        <f t="shared" si="40"/>
        <v>0</v>
      </c>
      <c r="BH72" s="12"/>
      <c r="BI72" s="13">
        <v>0</v>
      </c>
      <c r="BJ72" s="13">
        <f t="shared" si="41"/>
        <v>0</v>
      </c>
      <c r="BK72" s="12"/>
      <c r="BL72" s="13">
        <v>0</v>
      </c>
      <c r="BM72" s="13">
        <f t="shared" si="42"/>
        <v>0</v>
      </c>
      <c r="BN72" s="12"/>
      <c r="BO72" s="13">
        <v>0</v>
      </c>
      <c r="BP72" s="13">
        <f t="shared" si="43"/>
        <v>0</v>
      </c>
      <c r="BQ72" s="12"/>
      <c r="BR72" s="13">
        <v>0</v>
      </c>
      <c r="BS72" s="13">
        <f t="shared" si="44"/>
        <v>0</v>
      </c>
      <c r="BT72" s="12"/>
      <c r="BU72" s="13">
        <v>0</v>
      </c>
      <c r="BV72" s="13">
        <f t="shared" si="45"/>
        <v>0</v>
      </c>
    </row>
    <row r="73" spans="1:74" s="14" customFormat="1" ht="20.100000000000001" customHeight="1" x14ac:dyDescent="0.25">
      <c r="A73" s="12" t="s">
        <v>22</v>
      </c>
      <c r="B73" s="12" t="s">
        <v>5</v>
      </c>
      <c r="C73" s="12" t="s">
        <v>23</v>
      </c>
      <c r="D73" s="13">
        <v>9.7200000000000006</v>
      </c>
      <c r="E73" s="13">
        <f t="shared" si="0"/>
        <v>9.5256000000000007</v>
      </c>
      <c r="F73" s="12" t="s">
        <v>24</v>
      </c>
      <c r="G73" s="13">
        <v>26.72</v>
      </c>
      <c r="H73" s="13">
        <f t="shared" si="23"/>
        <v>26.185599999999997</v>
      </c>
      <c r="I73" s="12" t="s">
        <v>25</v>
      </c>
      <c r="J73" s="13">
        <v>45.72</v>
      </c>
      <c r="K73" s="13">
        <f t="shared" si="24"/>
        <v>44.805599999999998</v>
      </c>
      <c r="L73" s="12" t="s">
        <v>26</v>
      </c>
      <c r="M73" s="13">
        <v>69.72</v>
      </c>
      <c r="N73" s="13">
        <f t="shared" si="25"/>
        <v>68.325599999999994</v>
      </c>
      <c r="O73" s="12" t="s">
        <v>27</v>
      </c>
      <c r="P73" s="13">
        <v>96.12</v>
      </c>
      <c r="Q73" s="13">
        <f t="shared" si="26"/>
        <v>94.197600000000008</v>
      </c>
      <c r="R73" s="12" t="s">
        <v>28</v>
      </c>
      <c r="S73" s="13">
        <v>124.92</v>
      </c>
      <c r="T73" s="13">
        <f t="shared" si="27"/>
        <v>122.4216</v>
      </c>
      <c r="U73" s="12" t="s">
        <v>29</v>
      </c>
      <c r="V73" s="13">
        <v>159.91999999999999</v>
      </c>
      <c r="W73" s="13">
        <f t="shared" si="28"/>
        <v>156.7216</v>
      </c>
      <c r="X73" s="12" t="s">
        <v>30</v>
      </c>
      <c r="Y73" s="13">
        <v>229.92</v>
      </c>
      <c r="Z73" s="13">
        <f t="shared" si="29"/>
        <v>225.32159999999999</v>
      </c>
      <c r="AA73" s="12" t="s">
        <v>31</v>
      </c>
      <c r="AB73" s="13">
        <v>309.92</v>
      </c>
      <c r="AC73" s="13">
        <f t="shared" si="30"/>
        <v>303.72160000000002</v>
      </c>
      <c r="AD73" s="12" t="s">
        <v>32</v>
      </c>
      <c r="AE73" s="13">
        <v>429.92</v>
      </c>
      <c r="AF73" s="13">
        <f t="shared" si="31"/>
        <v>421.32159999999999</v>
      </c>
      <c r="AG73" s="12" t="s">
        <v>33</v>
      </c>
      <c r="AH73" s="13">
        <v>599.91999999999996</v>
      </c>
      <c r="AI73" s="13">
        <f t="shared" si="32"/>
        <v>587.9215999999999</v>
      </c>
      <c r="AJ73" s="12"/>
      <c r="AK73" s="13">
        <v>0</v>
      </c>
      <c r="AL73" s="13">
        <f t="shared" si="33"/>
        <v>0</v>
      </c>
      <c r="AM73" s="12"/>
      <c r="AN73" s="13">
        <v>0</v>
      </c>
      <c r="AO73" s="13">
        <f t="shared" si="34"/>
        <v>0</v>
      </c>
      <c r="AP73" s="12"/>
      <c r="AQ73" s="13">
        <v>0</v>
      </c>
      <c r="AR73" s="13">
        <f t="shared" si="35"/>
        <v>0</v>
      </c>
      <c r="AS73" s="12"/>
      <c r="AT73" s="13">
        <v>0</v>
      </c>
      <c r="AU73" s="13">
        <f t="shared" si="36"/>
        <v>0</v>
      </c>
      <c r="AV73" s="12"/>
      <c r="AW73" s="13">
        <v>0</v>
      </c>
      <c r="AX73" s="13">
        <f t="shared" si="37"/>
        <v>0</v>
      </c>
      <c r="AY73" s="12"/>
      <c r="AZ73" s="13">
        <v>0</v>
      </c>
      <c r="BA73" s="13">
        <f t="shared" si="38"/>
        <v>0</v>
      </c>
      <c r="BB73" s="12"/>
      <c r="BC73" s="13">
        <v>0</v>
      </c>
      <c r="BD73" s="13">
        <f t="shared" si="39"/>
        <v>0</v>
      </c>
      <c r="BE73" s="12"/>
      <c r="BF73" s="13">
        <v>0</v>
      </c>
      <c r="BG73" s="13">
        <f t="shared" si="40"/>
        <v>0</v>
      </c>
      <c r="BH73" s="12"/>
      <c r="BI73" s="13">
        <v>0</v>
      </c>
      <c r="BJ73" s="13">
        <f t="shared" si="41"/>
        <v>0</v>
      </c>
      <c r="BK73" s="12"/>
      <c r="BL73" s="13">
        <v>0</v>
      </c>
      <c r="BM73" s="13">
        <f t="shared" si="42"/>
        <v>0</v>
      </c>
      <c r="BN73" s="12"/>
      <c r="BO73" s="13">
        <v>0</v>
      </c>
      <c r="BP73" s="13">
        <f t="shared" si="43"/>
        <v>0</v>
      </c>
      <c r="BQ73" s="12"/>
      <c r="BR73" s="13">
        <v>0</v>
      </c>
      <c r="BS73" s="13">
        <f t="shared" si="44"/>
        <v>0</v>
      </c>
      <c r="BT73" s="12"/>
      <c r="BU73" s="13">
        <v>0</v>
      </c>
      <c r="BV73" s="13">
        <f t="shared" si="45"/>
        <v>0</v>
      </c>
    </row>
    <row r="74" spans="1:74" s="14" customFormat="1" ht="20.100000000000001" customHeight="1" x14ac:dyDescent="0.25">
      <c r="A74" s="12" t="s">
        <v>22</v>
      </c>
      <c r="B74" s="12" t="s">
        <v>6</v>
      </c>
      <c r="C74" s="12" t="s">
        <v>23</v>
      </c>
      <c r="D74" s="13">
        <v>8.1</v>
      </c>
      <c r="E74" s="13">
        <f t="shared" si="0"/>
        <v>7.9379999999999997</v>
      </c>
      <c r="F74" s="12" t="s">
        <v>24</v>
      </c>
      <c r="G74" s="13">
        <v>25.1</v>
      </c>
      <c r="H74" s="13">
        <f t="shared" ref="H74:H124" si="46">G74*(1-$D$2)</f>
        <v>24.598000000000003</v>
      </c>
      <c r="I74" s="12" t="s">
        <v>25</v>
      </c>
      <c r="J74" s="13">
        <v>44.1</v>
      </c>
      <c r="K74" s="13">
        <f t="shared" si="24"/>
        <v>43.218000000000004</v>
      </c>
      <c r="L74" s="12" t="s">
        <v>26</v>
      </c>
      <c r="M74" s="13">
        <v>68.099999999999994</v>
      </c>
      <c r="N74" s="13">
        <f t="shared" si="25"/>
        <v>66.738</v>
      </c>
      <c r="O74" s="12" t="s">
        <v>27</v>
      </c>
      <c r="P74" s="13">
        <v>94.5</v>
      </c>
      <c r="Q74" s="13">
        <f t="shared" si="26"/>
        <v>92.61</v>
      </c>
      <c r="R74" s="12" t="s">
        <v>28</v>
      </c>
      <c r="S74" s="13">
        <v>123.3</v>
      </c>
      <c r="T74" s="13">
        <f t="shared" si="27"/>
        <v>120.83399999999999</v>
      </c>
      <c r="U74" s="12" t="s">
        <v>29</v>
      </c>
      <c r="V74" s="13">
        <v>158.30000000000001</v>
      </c>
      <c r="W74" s="13">
        <f t="shared" si="28"/>
        <v>155.13400000000001</v>
      </c>
      <c r="X74" s="12" t="s">
        <v>30</v>
      </c>
      <c r="Y74" s="13">
        <v>228.3</v>
      </c>
      <c r="Z74" s="13">
        <f t="shared" si="29"/>
        <v>223.73400000000001</v>
      </c>
      <c r="AA74" s="12" t="s">
        <v>31</v>
      </c>
      <c r="AB74" s="13">
        <v>308.3</v>
      </c>
      <c r="AC74" s="13">
        <f t="shared" si="30"/>
        <v>302.13400000000001</v>
      </c>
      <c r="AD74" s="12" t="s">
        <v>32</v>
      </c>
      <c r="AE74" s="13">
        <v>428.3</v>
      </c>
      <c r="AF74" s="13">
        <f t="shared" si="31"/>
        <v>419.73399999999998</v>
      </c>
      <c r="AG74" s="12" t="s">
        <v>33</v>
      </c>
      <c r="AH74" s="13">
        <v>598.29999999999995</v>
      </c>
      <c r="AI74" s="13">
        <f t="shared" si="32"/>
        <v>586.33399999999995</v>
      </c>
      <c r="AJ74" s="12"/>
      <c r="AK74" s="13">
        <v>0</v>
      </c>
      <c r="AL74" s="13">
        <f t="shared" si="33"/>
        <v>0</v>
      </c>
      <c r="AM74" s="12"/>
      <c r="AN74" s="13">
        <v>0</v>
      </c>
      <c r="AO74" s="13">
        <f t="shared" si="34"/>
        <v>0</v>
      </c>
      <c r="AP74" s="12"/>
      <c r="AQ74" s="13">
        <v>0</v>
      </c>
      <c r="AR74" s="13">
        <f t="shared" si="35"/>
        <v>0</v>
      </c>
      <c r="AS74" s="12"/>
      <c r="AT74" s="13">
        <v>0</v>
      </c>
      <c r="AU74" s="13">
        <f t="shared" si="36"/>
        <v>0</v>
      </c>
      <c r="AV74" s="12"/>
      <c r="AW74" s="13">
        <v>0</v>
      </c>
      <c r="AX74" s="13">
        <f t="shared" si="37"/>
        <v>0</v>
      </c>
      <c r="AY74" s="12"/>
      <c r="AZ74" s="13">
        <v>0</v>
      </c>
      <c r="BA74" s="13">
        <f t="shared" si="38"/>
        <v>0</v>
      </c>
      <c r="BB74" s="12"/>
      <c r="BC74" s="13">
        <v>0</v>
      </c>
      <c r="BD74" s="13">
        <f t="shared" si="39"/>
        <v>0</v>
      </c>
      <c r="BE74" s="12"/>
      <c r="BF74" s="13">
        <v>0</v>
      </c>
      <c r="BG74" s="13">
        <f t="shared" si="40"/>
        <v>0</v>
      </c>
      <c r="BH74" s="12"/>
      <c r="BI74" s="13">
        <v>0</v>
      </c>
      <c r="BJ74" s="13">
        <f t="shared" si="41"/>
        <v>0</v>
      </c>
      <c r="BK74" s="12"/>
      <c r="BL74" s="13">
        <v>0</v>
      </c>
      <c r="BM74" s="13">
        <f t="shared" si="42"/>
        <v>0</v>
      </c>
      <c r="BN74" s="12"/>
      <c r="BO74" s="13">
        <v>0</v>
      </c>
      <c r="BP74" s="13">
        <f t="shared" si="43"/>
        <v>0</v>
      </c>
      <c r="BQ74" s="12"/>
      <c r="BR74" s="13">
        <v>0</v>
      </c>
      <c r="BS74" s="13">
        <f t="shared" si="44"/>
        <v>0</v>
      </c>
      <c r="BT74" s="12"/>
      <c r="BU74" s="13">
        <v>0</v>
      </c>
      <c r="BV74" s="13">
        <f t="shared" si="45"/>
        <v>0</v>
      </c>
    </row>
    <row r="75" spans="1:74" s="19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18">
        <v>17</v>
      </c>
      <c r="E75" s="18">
        <f t="shared" si="0"/>
        <v>16.66</v>
      </c>
      <c r="F75" s="17" t="s">
        <v>25</v>
      </c>
      <c r="G75" s="18">
        <v>36</v>
      </c>
      <c r="H75" s="18">
        <f t="shared" si="46"/>
        <v>35.28</v>
      </c>
      <c r="I75" s="17" t="s">
        <v>26</v>
      </c>
      <c r="J75" s="18">
        <v>60</v>
      </c>
      <c r="K75" s="18">
        <f t="shared" si="24"/>
        <v>58.8</v>
      </c>
      <c r="L75" s="17" t="s">
        <v>27</v>
      </c>
      <c r="M75" s="18">
        <v>86.4</v>
      </c>
      <c r="N75" s="18">
        <f t="shared" si="25"/>
        <v>84.671999999999997</v>
      </c>
      <c r="O75" s="17" t="s">
        <v>28</v>
      </c>
      <c r="P75" s="18">
        <v>115.2</v>
      </c>
      <c r="Q75" s="18">
        <f t="shared" si="26"/>
        <v>112.896</v>
      </c>
      <c r="R75" s="17" t="s">
        <v>29</v>
      </c>
      <c r="S75" s="18">
        <v>150.19999999999999</v>
      </c>
      <c r="T75" s="18">
        <f t="shared" si="27"/>
        <v>147.196</v>
      </c>
      <c r="U75" s="17" t="s">
        <v>30</v>
      </c>
      <c r="V75" s="18">
        <v>220.2</v>
      </c>
      <c r="W75" s="18">
        <f t="shared" si="28"/>
        <v>215.79599999999999</v>
      </c>
      <c r="X75" s="17" t="s">
        <v>31</v>
      </c>
      <c r="Y75" s="18">
        <v>300.2</v>
      </c>
      <c r="Z75" s="18">
        <f t="shared" si="29"/>
        <v>294.19599999999997</v>
      </c>
      <c r="AA75" s="17" t="s">
        <v>32</v>
      </c>
      <c r="AB75" s="18">
        <v>420.2</v>
      </c>
      <c r="AC75" s="18">
        <f t="shared" si="30"/>
        <v>411.79599999999999</v>
      </c>
      <c r="AD75" s="17" t="s">
        <v>33</v>
      </c>
      <c r="AE75" s="18">
        <v>590.20000000000005</v>
      </c>
      <c r="AF75" s="18">
        <f t="shared" si="31"/>
        <v>578.39600000000007</v>
      </c>
      <c r="AG75" s="17"/>
      <c r="AH75" s="18">
        <v>0</v>
      </c>
      <c r="AI75" s="18">
        <f t="shared" si="32"/>
        <v>0</v>
      </c>
      <c r="AJ75" s="17"/>
      <c r="AK75" s="18">
        <v>0</v>
      </c>
      <c r="AL75" s="18">
        <f t="shared" si="33"/>
        <v>0</v>
      </c>
      <c r="AM75" s="17"/>
      <c r="AN75" s="18">
        <v>0</v>
      </c>
      <c r="AO75" s="18">
        <f t="shared" si="34"/>
        <v>0</v>
      </c>
      <c r="AP75" s="17"/>
      <c r="AQ75" s="18">
        <v>0</v>
      </c>
      <c r="AR75" s="18">
        <f t="shared" si="35"/>
        <v>0</v>
      </c>
      <c r="AS75" s="17"/>
      <c r="AT75" s="18">
        <v>0</v>
      </c>
      <c r="AU75" s="18">
        <f t="shared" si="36"/>
        <v>0</v>
      </c>
      <c r="AV75" s="17"/>
      <c r="AW75" s="18">
        <v>0</v>
      </c>
      <c r="AX75" s="18">
        <f t="shared" si="37"/>
        <v>0</v>
      </c>
      <c r="AY75" s="17"/>
      <c r="AZ75" s="18">
        <v>0</v>
      </c>
      <c r="BA75" s="18">
        <f t="shared" si="38"/>
        <v>0</v>
      </c>
      <c r="BB75" s="17"/>
      <c r="BC75" s="18">
        <v>0</v>
      </c>
      <c r="BD75" s="18">
        <f t="shared" si="39"/>
        <v>0</v>
      </c>
      <c r="BE75" s="17"/>
      <c r="BF75" s="18">
        <v>0</v>
      </c>
      <c r="BG75" s="18">
        <f t="shared" si="40"/>
        <v>0</v>
      </c>
      <c r="BH75" s="17"/>
      <c r="BI75" s="18">
        <v>0</v>
      </c>
      <c r="BJ75" s="18">
        <f t="shared" si="41"/>
        <v>0</v>
      </c>
      <c r="BK75" s="17"/>
      <c r="BL75" s="18">
        <v>0</v>
      </c>
      <c r="BM75" s="18">
        <f t="shared" si="42"/>
        <v>0</v>
      </c>
      <c r="BN75" s="17"/>
      <c r="BO75" s="18">
        <v>0</v>
      </c>
      <c r="BP75" s="18">
        <f t="shared" si="43"/>
        <v>0</v>
      </c>
      <c r="BQ75" s="17"/>
      <c r="BR75" s="18">
        <v>0</v>
      </c>
      <c r="BS75" s="18">
        <f t="shared" si="44"/>
        <v>0</v>
      </c>
      <c r="BT75" s="17"/>
      <c r="BU75" s="18">
        <v>0</v>
      </c>
      <c r="BV75" s="18">
        <f t="shared" si="45"/>
        <v>0</v>
      </c>
    </row>
    <row r="76" spans="1:74" s="19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18">
        <v>13.6</v>
      </c>
      <c r="E76" s="18">
        <f t="shared" si="0"/>
        <v>13.327999999999999</v>
      </c>
      <c r="F76" s="17" t="s">
        <v>25</v>
      </c>
      <c r="G76" s="18">
        <v>32.6</v>
      </c>
      <c r="H76" s="18">
        <f t="shared" si="46"/>
        <v>31.948</v>
      </c>
      <c r="I76" s="17" t="s">
        <v>26</v>
      </c>
      <c r="J76" s="18">
        <v>56.6</v>
      </c>
      <c r="K76" s="18">
        <f t="shared" si="24"/>
        <v>55.468000000000004</v>
      </c>
      <c r="L76" s="17" t="s">
        <v>27</v>
      </c>
      <c r="M76" s="18">
        <v>83</v>
      </c>
      <c r="N76" s="18">
        <f t="shared" si="25"/>
        <v>81.34</v>
      </c>
      <c r="O76" s="17" t="s">
        <v>28</v>
      </c>
      <c r="P76" s="18">
        <v>111.8</v>
      </c>
      <c r="Q76" s="18">
        <f t="shared" si="26"/>
        <v>109.56399999999999</v>
      </c>
      <c r="R76" s="17" t="s">
        <v>29</v>
      </c>
      <c r="S76" s="18">
        <v>146.80000000000001</v>
      </c>
      <c r="T76" s="18">
        <f t="shared" si="27"/>
        <v>143.864</v>
      </c>
      <c r="U76" s="17" t="s">
        <v>30</v>
      </c>
      <c r="V76" s="18">
        <v>216.8</v>
      </c>
      <c r="W76" s="18">
        <f t="shared" si="28"/>
        <v>212.464</v>
      </c>
      <c r="X76" s="17" t="s">
        <v>31</v>
      </c>
      <c r="Y76" s="18">
        <v>296.8</v>
      </c>
      <c r="Z76" s="18">
        <f t="shared" si="29"/>
        <v>290.86400000000003</v>
      </c>
      <c r="AA76" s="17" t="s">
        <v>32</v>
      </c>
      <c r="AB76" s="18">
        <v>416.8</v>
      </c>
      <c r="AC76" s="18">
        <f t="shared" si="30"/>
        <v>408.464</v>
      </c>
      <c r="AD76" s="17" t="s">
        <v>33</v>
      </c>
      <c r="AE76" s="18">
        <v>586.79999999999995</v>
      </c>
      <c r="AF76" s="18">
        <f t="shared" si="31"/>
        <v>575.06399999999996</v>
      </c>
      <c r="AG76" s="17"/>
      <c r="AH76" s="18">
        <v>0</v>
      </c>
      <c r="AI76" s="18">
        <f t="shared" si="32"/>
        <v>0</v>
      </c>
      <c r="AJ76" s="17"/>
      <c r="AK76" s="18">
        <v>0</v>
      </c>
      <c r="AL76" s="18">
        <f t="shared" si="33"/>
        <v>0</v>
      </c>
      <c r="AM76" s="17"/>
      <c r="AN76" s="18">
        <v>0</v>
      </c>
      <c r="AO76" s="18">
        <f t="shared" si="34"/>
        <v>0</v>
      </c>
      <c r="AP76" s="17"/>
      <c r="AQ76" s="18">
        <v>0</v>
      </c>
      <c r="AR76" s="18">
        <f t="shared" si="35"/>
        <v>0</v>
      </c>
      <c r="AS76" s="17"/>
      <c r="AT76" s="18">
        <v>0</v>
      </c>
      <c r="AU76" s="18">
        <f t="shared" si="36"/>
        <v>0</v>
      </c>
      <c r="AV76" s="17"/>
      <c r="AW76" s="18">
        <v>0</v>
      </c>
      <c r="AX76" s="18">
        <f t="shared" si="37"/>
        <v>0</v>
      </c>
      <c r="AY76" s="17"/>
      <c r="AZ76" s="18">
        <v>0</v>
      </c>
      <c r="BA76" s="18">
        <f t="shared" si="38"/>
        <v>0</v>
      </c>
      <c r="BB76" s="17"/>
      <c r="BC76" s="18">
        <v>0</v>
      </c>
      <c r="BD76" s="18">
        <f t="shared" si="39"/>
        <v>0</v>
      </c>
      <c r="BE76" s="17"/>
      <c r="BF76" s="18">
        <v>0</v>
      </c>
      <c r="BG76" s="18">
        <f t="shared" si="40"/>
        <v>0</v>
      </c>
      <c r="BH76" s="17"/>
      <c r="BI76" s="18">
        <v>0</v>
      </c>
      <c r="BJ76" s="18">
        <f t="shared" si="41"/>
        <v>0</v>
      </c>
      <c r="BK76" s="17"/>
      <c r="BL76" s="18">
        <v>0</v>
      </c>
      <c r="BM76" s="18">
        <f t="shared" si="42"/>
        <v>0</v>
      </c>
      <c r="BN76" s="17"/>
      <c r="BO76" s="18">
        <v>0</v>
      </c>
      <c r="BP76" s="18">
        <f t="shared" si="43"/>
        <v>0</v>
      </c>
      <c r="BQ76" s="17"/>
      <c r="BR76" s="18">
        <v>0</v>
      </c>
      <c r="BS76" s="18">
        <f t="shared" si="44"/>
        <v>0</v>
      </c>
      <c r="BT76" s="17"/>
      <c r="BU76" s="18">
        <v>0</v>
      </c>
      <c r="BV76" s="18">
        <f t="shared" si="45"/>
        <v>0</v>
      </c>
    </row>
    <row r="77" spans="1:74" s="19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18">
        <v>11.9</v>
      </c>
      <c r="E77" s="18">
        <f t="shared" si="0"/>
        <v>11.662000000000001</v>
      </c>
      <c r="F77" s="17" t="s">
        <v>25</v>
      </c>
      <c r="G77" s="18">
        <v>30.9</v>
      </c>
      <c r="H77" s="18">
        <f t="shared" si="46"/>
        <v>30.281999999999996</v>
      </c>
      <c r="I77" s="17" t="s">
        <v>26</v>
      </c>
      <c r="J77" s="18">
        <v>54.9</v>
      </c>
      <c r="K77" s="18">
        <f t="shared" si="24"/>
        <v>53.802</v>
      </c>
      <c r="L77" s="17" t="s">
        <v>27</v>
      </c>
      <c r="M77" s="18">
        <v>81.3</v>
      </c>
      <c r="N77" s="18">
        <f t="shared" si="25"/>
        <v>79.673999999999992</v>
      </c>
      <c r="O77" s="17" t="s">
        <v>28</v>
      </c>
      <c r="P77" s="18">
        <v>110.1</v>
      </c>
      <c r="Q77" s="18">
        <f t="shared" si="26"/>
        <v>107.898</v>
      </c>
      <c r="R77" s="17" t="s">
        <v>29</v>
      </c>
      <c r="S77" s="18">
        <v>145.1</v>
      </c>
      <c r="T77" s="18">
        <f t="shared" si="27"/>
        <v>142.19799999999998</v>
      </c>
      <c r="U77" s="17" t="s">
        <v>30</v>
      </c>
      <c r="V77" s="18">
        <v>215.1</v>
      </c>
      <c r="W77" s="18">
        <f t="shared" si="28"/>
        <v>210.798</v>
      </c>
      <c r="X77" s="17" t="s">
        <v>31</v>
      </c>
      <c r="Y77" s="18">
        <v>295.10000000000002</v>
      </c>
      <c r="Z77" s="18">
        <f t="shared" si="29"/>
        <v>289.19800000000004</v>
      </c>
      <c r="AA77" s="17" t="s">
        <v>32</v>
      </c>
      <c r="AB77" s="18">
        <v>415.1</v>
      </c>
      <c r="AC77" s="18">
        <f t="shared" si="30"/>
        <v>406.798</v>
      </c>
      <c r="AD77" s="17" t="s">
        <v>33</v>
      </c>
      <c r="AE77" s="18">
        <v>585.1</v>
      </c>
      <c r="AF77" s="18">
        <f t="shared" si="31"/>
        <v>573.39800000000002</v>
      </c>
      <c r="AG77" s="17"/>
      <c r="AH77" s="18">
        <v>0</v>
      </c>
      <c r="AI77" s="18">
        <f t="shared" si="32"/>
        <v>0</v>
      </c>
      <c r="AJ77" s="17"/>
      <c r="AK77" s="18">
        <v>0</v>
      </c>
      <c r="AL77" s="18">
        <f t="shared" si="33"/>
        <v>0</v>
      </c>
      <c r="AM77" s="17"/>
      <c r="AN77" s="18">
        <v>0</v>
      </c>
      <c r="AO77" s="18">
        <f t="shared" si="34"/>
        <v>0</v>
      </c>
      <c r="AP77" s="17"/>
      <c r="AQ77" s="18">
        <v>0</v>
      </c>
      <c r="AR77" s="18">
        <f t="shared" si="35"/>
        <v>0</v>
      </c>
      <c r="AS77" s="17"/>
      <c r="AT77" s="18">
        <v>0</v>
      </c>
      <c r="AU77" s="18">
        <f t="shared" si="36"/>
        <v>0</v>
      </c>
      <c r="AV77" s="17"/>
      <c r="AW77" s="18">
        <v>0</v>
      </c>
      <c r="AX77" s="18">
        <f t="shared" si="37"/>
        <v>0</v>
      </c>
      <c r="AY77" s="17"/>
      <c r="AZ77" s="18">
        <v>0</v>
      </c>
      <c r="BA77" s="18">
        <f t="shared" si="38"/>
        <v>0</v>
      </c>
      <c r="BB77" s="17"/>
      <c r="BC77" s="18">
        <v>0</v>
      </c>
      <c r="BD77" s="18">
        <f t="shared" si="39"/>
        <v>0</v>
      </c>
      <c r="BE77" s="17"/>
      <c r="BF77" s="18">
        <v>0</v>
      </c>
      <c r="BG77" s="18">
        <f t="shared" si="40"/>
        <v>0</v>
      </c>
      <c r="BH77" s="17"/>
      <c r="BI77" s="18">
        <v>0</v>
      </c>
      <c r="BJ77" s="18">
        <f t="shared" si="41"/>
        <v>0</v>
      </c>
      <c r="BK77" s="17"/>
      <c r="BL77" s="18">
        <v>0</v>
      </c>
      <c r="BM77" s="18">
        <f t="shared" si="42"/>
        <v>0</v>
      </c>
      <c r="BN77" s="17"/>
      <c r="BO77" s="18">
        <v>0</v>
      </c>
      <c r="BP77" s="18">
        <f t="shared" si="43"/>
        <v>0</v>
      </c>
      <c r="BQ77" s="17"/>
      <c r="BR77" s="18">
        <v>0</v>
      </c>
      <c r="BS77" s="18">
        <f t="shared" si="44"/>
        <v>0</v>
      </c>
      <c r="BT77" s="17"/>
      <c r="BU77" s="18">
        <v>0</v>
      </c>
      <c r="BV77" s="18">
        <f t="shared" si="45"/>
        <v>0</v>
      </c>
    </row>
    <row r="78" spans="1:74" s="19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18">
        <v>10.199999999999999</v>
      </c>
      <c r="E78" s="18">
        <f t="shared" si="0"/>
        <v>9.9959999999999987</v>
      </c>
      <c r="F78" s="17" t="s">
        <v>25</v>
      </c>
      <c r="G78" s="18">
        <v>29.2</v>
      </c>
      <c r="H78" s="18">
        <f t="shared" si="46"/>
        <v>28.616</v>
      </c>
      <c r="I78" s="17" t="s">
        <v>26</v>
      </c>
      <c r="J78" s="18">
        <v>53.2</v>
      </c>
      <c r="K78" s="18">
        <f t="shared" si="24"/>
        <v>52.136000000000003</v>
      </c>
      <c r="L78" s="17" t="s">
        <v>27</v>
      </c>
      <c r="M78" s="18">
        <v>79.599999999999994</v>
      </c>
      <c r="N78" s="18">
        <f t="shared" si="25"/>
        <v>78.007999999999996</v>
      </c>
      <c r="O78" s="17" t="s">
        <v>28</v>
      </c>
      <c r="P78" s="18">
        <v>108.4</v>
      </c>
      <c r="Q78" s="18">
        <f t="shared" si="26"/>
        <v>106.232</v>
      </c>
      <c r="R78" s="17" t="s">
        <v>29</v>
      </c>
      <c r="S78" s="18">
        <v>143.4</v>
      </c>
      <c r="T78" s="18">
        <f t="shared" si="27"/>
        <v>140.53200000000001</v>
      </c>
      <c r="U78" s="17" t="s">
        <v>30</v>
      </c>
      <c r="V78" s="18">
        <v>213.4</v>
      </c>
      <c r="W78" s="18">
        <f t="shared" si="28"/>
        <v>209.13200000000001</v>
      </c>
      <c r="X78" s="17" t="s">
        <v>31</v>
      </c>
      <c r="Y78" s="18">
        <v>293.39999999999998</v>
      </c>
      <c r="Z78" s="18">
        <f t="shared" si="29"/>
        <v>287.53199999999998</v>
      </c>
      <c r="AA78" s="17" t="s">
        <v>32</v>
      </c>
      <c r="AB78" s="18">
        <v>413.4</v>
      </c>
      <c r="AC78" s="18">
        <f t="shared" si="30"/>
        <v>405.13199999999995</v>
      </c>
      <c r="AD78" s="17" t="s">
        <v>33</v>
      </c>
      <c r="AE78" s="18">
        <v>583.4</v>
      </c>
      <c r="AF78" s="18">
        <f t="shared" si="31"/>
        <v>571.73199999999997</v>
      </c>
      <c r="AG78" s="17"/>
      <c r="AH78" s="18">
        <v>0</v>
      </c>
      <c r="AI78" s="18">
        <f t="shared" si="32"/>
        <v>0</v>
      </c>
      <c r="AJ78" s="17"/>
      <c r="AK78" s="18">
        <v>0</v>
      </c>
      <c r="AL78" s="18">
        <f t="shared" si="33"/>
        <v>0</v>
      </c>
      <c r="AM78" s="17"/>
      <c r="AN78" s="18">
        <v>0</v>
      </c>
      <c r="AO78" s="18">
        <f t="shared" si="34"/>
        <v>0</v>
      </c>
      <c r="AP78" s="17"/>
      <c r="AQ78" s="18">
        <v>0</v>
      </c>
      <c r="AR78" s="18">
        <f t="shared" si="35"/>
        <v>0</v>
      </c>
      <c r="AS78" s="17"/>
      <c r="AT78" s="18">
        <v>0</v>
      </c>
      <c r="AU78" s="18">
        <f t="shared" si="36"/>
        <v>0</v>
      </c>
      <c r="AV78" s="17"/>
      <c r="AW78" s="18">
        <v>0</v>
      </c>
      <c r="AX78" s="18">
        <f t="shared" si="37"/>
        <v>0</v>
      </c>
      <c r="AY78" s="17"/>
      <c r="AZ78" s="18">
        <v>0</v>
      </c>
      <c r="BA78" s="18">
        <f t="shared" si="38"/>
        <v>0</v>
      </c>
      <c r="BB78" s="17"/>
      <c r="BC78" s="18">
        <v>0</v>
      </c>
      <c r="BD78" s="18">
        <f t="shared" si="39"/>
        <v>0</v>
      </c>
      <c r="BE78" s="17"/>
      <c r="BF78" s="18">
        <v>0</v>
      </c>
      <c r="BG78" s="18">
        <f t="shared" si="40"/>
        <v>0</v>
      </c>
      <c r="BH78" s="17"/>
      <c r="BI78" s="18">
        <v>0</v>
      </c>
      <c r="BJ78" s="18">
        <f t="shared" si="41"/>
        <v>0</v>
      </c>
      <c r="BK78" s="17"/>
      <c r="BL78" s="18">
        <v>0</v>
      </c>
      <c r="BM78" s="18">
        <f t="shared" si="42"/>
        <v>0</v>
      </c>
      <c r="BN78" s="17"/>
      <c r="BO78" s="18">
        <v>0</v>
      </c>
      <c r="BP78" s="18">
        <f t="shared" si="43"/>
        <v>0</v>
      </c>
      <c r="BQ78" s="17"/>
      <c r="BR78" s="18">
        <v>0</v>
      </c>
      <c r="BS78" s="18">
        <f t="shared" si="44"/>
        <v>0</v>
      </c>
      <c r="BT78" s="17"/>
      <c r="BU78" s="18">
        <v>0</v>
      </c>
      <c r="BV78" s="18">
        <f t="shared" si="45"/>
        <v>0</v>
      </c>
    </row>
    <row r="79" spans="1:74" s="19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18">
        <v>8.5</v>
      </c>
      <c r="E79" s="18">
        <f t="shared" si="0"/>
        <v>8.33</v>
      </c>
      <c r="F79" s="17" t="s">
        <v>25</v>
      </c>
      <c r="G79" s="18">
        <v>27.5</v>
      </c>
      <c r="H79" s="18">
        <f t="shared" si="46"/>
        <v>26.95</v>
      </c>
      <c r="I79" s="17" t="s">
        <v>26</v>
      </c>
      <c r="J79" s="18">
        <v>51.5</v>
      </c>
      <c r="K79" s="18">
        <f t="shared" si="24"/>
        <v>50.47</v>
      </c>
      <c r="L79" s="17" t="s">
        <v>27</v>
      </c>
      <c r="M79" s="18">
        <v>77.900000000000006</v>
      </c>
      <c r="N79" s="18">
        <f t="shared" si="25"/>
        <v>76.341999999999999</v>
      </c>
      <c r="O79" s="17" t="s">
        <v>28</v>
      </c>
      <c r="P79" s="18">
        <v>106.7</v>
      </c>
      <c r="Q79" s="18">
        <f t="shared" si="26"/>
        <v>104.566</v>
      </c>
      <c r="R79" s="17" t="s">
        <v>29</v>
      </c>
      <c r="S79" s="18">
        <v>141.69999999999999</v>
      </c>
      <c r="T79" s="18">
        <f t="shared" si="27"/>
        <v>138.86599999999999</v>
      </c>
      <c r="U79" s="17" t="s">
        <v>30</v>
      </c>
      <c r="V79" s="18">
        <v>211.7</v>
      </c>
      <c r="W79" s="18">
        <f t="shared" si="28"/>
        <v>207.46599999999998</v>
      </c>
      <c r="X79" s="17" t="s">
        <v>31</v>
      </c>
      <c r="Y79" s="18">
        <v>294.7</v>
      </c>
      <c r="Z79" s="18">
        <f t="shared" si="29"/>
        <v>288.80599999999998</v>
      </c>
      <c r="AA79" s="17" t="s">
        <v>32</v>
      </c>
      <c r="AB79" s="18">
        <v>411.7</v>
      </c>
      <c r="AC79" s="18">
        <f t="shared" si="30"/>
        <v>403.46600000000001</v>
      </c>
      <c r="AD79" s="17" t="s">
        <v>33</v>
      </c>
      <c r="AE79" s="18">
        <v>581.70000000000005</v>
      </c>
      <c r="AF79" s="18">
        <f t="shared" si="31"/>
        <v>570.06600000000003</v>
      </c>
      <c r="AG79" s="17"/>
      <c r="AH79" s="18">
        <v>0</v>
      </c>
      <c r="AI79" s="18">
        <f t="shared" si="32"/>
        <v>0</v>
      </c>
      <c r="AJ79" s="17"/>
      <c r="AK79" s="18">
        <v>0</v>
      </c>
      <c r="AL79" s="18">
        <f t="shared" si="33"/>
        <v>0</v>
      </c>
      <c r="AM79" s="17"/>
      <c r="AN79" s="18">
        <v>0</v>
      </c>
      <c r="AO79" s="18">
        <f t="shared" si="34"/>
        <v>0</v>
      </c>
      <c r="AP79" s="17"/>
      <c r="AQ79" s="18">
        <v>0</v>
      </c>
      <c r="AR79" s="18">
        <f t="shared" si="35"/>
        <v>0</v>
      </c>
      <c r="AS79" s="17"/>
      <c r="AT79" s="18">
        <v>0</v>
      </c>
      <c r="AU79" s="18">
        <f t="shared" si="36"/>
        <v>0</v>
      </c>
      <c r="AV79" s="17"/>
      <c r="AW79" s="18">
        <v>0</v>
      </c>
      <c r="AX79" s="18">
        <f t="shared" si="37"/>
        <v>0</v>
      </c>
      <c r="AY79" s="17"/>
      <c r="AZ79" s="18">
        <v>0</v>
      </c>
      <c r="BA79" s="18">
        <f t="shared" si="38"/>
        <v>0</v>
      </c>
      <c r="BB79" s="17"/>
      <c r="BC79" s="18">
        <v>0</v>
      </c>
      <c r="BD79" s="18">
        <f t="shared" si="39"/>
        <v>0</v>
      </c>
      <c r="BE79" s="17"/>
      <c r="BF79" s="18">
        <v>0</v>
      </c>
      <c r="BG79" s="18">
        <f t="shared" si="40"/>
        <v>0</v>
      </c>
      <c r="BH79" s="17"/>
      <c r="BI79" s="18">
        <v>0</v>
      </c>
      <c r="BJ79" s="18">
        <f t="shared" si="41"/>
        <v>0</v>
      </c>
      <c r="BK79" s="17"/>
      <c r="BL79" s="18">
        <v>0</v>
      </c>
      <c r="BM79" s="18">
        <f t="shared" si="42"/>
        <v>0</v>
      </c>
      <c r="BN79" s="17"/>
      <c r="BO79" s="18">
        <v>0</v>
      </c>
      <c r="BP79" s="18">
        <f t="shared" si="43"/>
        <v>0</v>
      </c>
      <c r="BQ79" s="17"/>
      <c r="BR79" s="18">
        <v>0</v>
      </c>
      <c r="BS79" s="18">
        <f t="shared" si="44"/>
        <v>0</v>
      </c>
      <c r="BT79" s="17"/>
      <c r="BU79" s="18">
        <v>0</v>
      </c>
      <c r="BV79" s="18">
        <f t="shared" si="45"/>
        <v>0</v>
      </c>
    </row>
    <row r="80" spans="1:74" s="14" customFormat="1" ht="20.100000000000001" customHeight="1" x14ac:dyDescent="0.25">
      <c r="A80" s="12" t="s">
        <v>24</v>
      </c>
      <c r="B80" s="12" t="s">
        <v>1</v>
      </c>
      <c r="C80" s="12" t="s">
        <v>25</v>
      </c>
      <c r="D80" s="13">
        <v>19</v>
      </c>
      <c r="E80" s="13">
        <f t="shared" si="0"/>
        <v>18.62</v>
      </c>
      <c r="F80" s="12" t="s">
        <v>26</v>
      </c>
      <c r="G80" s="13">
        <v>43</v>
      </c>
      <c r="H80" s="13">
        <f t="shared" si="46"/>
        <v>42.14</v>
      </c>
      <c r="I80" s="12" t="s">
        <v>27</v>
      </c>
      <c r="J80" s="13">
        <v>69.400000000000006</v>
      </c>
      <c r="K80" s="13">
        <f t="shared" si="24"/>
        <v>68.012</v>
      </c>
      <c r="L80" s="12" t="s">
        <v>28</v>
      </c>
      <c r="M80" s="13">
        <v>98.2</v>
      </c>
      <c r="N80" s="13">
        <f t="shared" si="25"/>
        <v>96.236000000000004</v>
      </c>
      <c r="O80" s="12" t="s">
        <v>29</v>
      </c>
      <c r="P80" s="13">
        <v>133.19999999999999</v>
      </c>
      <c r="Q80" s="13">
        <f t="shared" si="26"/>
        <v>130.53599999999997</v>
      </c>
      <c r="R80" s="12" t="s">
        <v>30</v>
      </c>
      <c r="S80" s="13">
        <v>203.2</v>
      </c>
      <c r="T80" s="13">
        <f t="shared" si="27"/>
        <v>199.136</v>
      </c>
      <c r="U80" s="12" t="s">
        <v>31</v>
      </c>
      <c r="V80" s="13">
        <v>283.2</v>
      </c>
      <c r="W80" s="13">
        <f t="shared" si="28"/>
        <v>277.536</v>
      </c>
      <c r="X80" s="12" t="s">
        <v>32</v>
      </c>
      <c r="Y80" s="13">
        <v>403.2</v>
      </c>
      <c r="Z80" s="13">
        <f t="shared" si="29"/>
        <v>395.13599999999997</v>
      </c>
      <c r="AA80" s="12" t="s">
        <v>33</v>
      </c>
      <c r="AB80" s="13">
        <v>573.20000000000005</v>
      </c>
      <c r="AC80" s="13">
        <f t="shared" si="30"/>
        <v>561.73599999999999</v>
      </c>
      <c r="AD80" s="12"/>
      <c r="AE80" s="13">
        <v>0</v>
      </c>
      <c r="AF80" s="13">
        <f t="shared" si="31"/>
        <v>0</v>
      </c>
      <c r="AG80" s="12"/>
      <c r="AH80" s="13">
        <v>0</v>
      </c>
      <c r="AI80" s="13">
        <f t="shared" si="32"/>
        <v>0</v>
      </c>
      <c r="AJ80" s="12"/>
      <c r="AK80" s="13">
        <v>0</v>
      </c>
      <c r="AL80" s="13">
        <f t="shared" si="33"/>
        <v>0</v>
      </c>
      <c r="AM80" s="12"/>
      <c r="AN80" s="13">
        <v>0</v>
      </c>
      <c r="AO80" s="13">
        <f t="shared" si="34"/>
        <v>0</v>
      </c>
      <c r="AP80" s="12"/>
      <c r="AQ80" s="13">
        <v>0</v>
      </c>
      <c r="AR80" s="13">
        <f t="shared" si="35"/>
        <v>0</v>
      </c>
      <c r="AS80" s="12"/>
      <c r="AT80" s="13">
        <v>0</v>
      </c>
      <c r="AU80" s="13">
        <f t="shared" si="36"/>
        <v>0</v>
      </c>
      <c r="AV80" s="12"/>
      <c r="AW80" s="13">
        <v>0</v>
      </c>
      <c r="AX80" s="13">
        <f t="shared" si="37"/>
        <v>0</v>
      </c>
      <c r="AY80" s="12"/>
      <c r="AZ80" s="13">
        <v>0</v>
      </c>
      <c r="BA80" s="13">
        <f t="shared" si="38"/>
        <v>0</v>
      </c>
      <c r="BB80" s="12"/>
      <c r="BC80" s="13">
        <v>0</v>
      </c>
      <c r="BD80" s="13">
        <f t="shared" si="39"/>
        <v>0</v>
      </c>
      <c r="BE80" s="12"/>
      <c r="BF80" s="13">
        <v>0</v>
      </c>
      <c r="BG80" s="13">
        <f t="shared" si="40"/>
        <v>0</v>
      </c>
      <c r="BH80" s="12"/>
      <c r="BI80" s="13">
        <v>0</v>
      </c>
      <c r="BJ80" s="13">
        <f t="shared" si="41"/>
        <v>0</v>
      </c>
      <c r="BK80" s="12"/>
      <c r="BL80" s="13">
        <v>0</v>
      </c>
      <c r="BM80" s="13">
        <f t="shared" si="42"/>
        <v>0</v>
      </c>
      <c r="BN80" s="12"/>
      <c r="BO80" s="13">
        <v>0</v>
      </c>
      <c r="BP80" s="13">
        <f t="shared" si="43"/>
        <v>0</v>
      </c>
      <c r="BQ80" s="12"/>
      <c r="BR80" s="13">
        <v>0</v>
      </c>
      <c r="BS80" s="13">
        <f t="shared" si="44"/>
        <v>0</v>
      </c>
      <c r="BT80" s="12"/>
      <c r="BU80" s="13">
        <v>0</v>
      </c>
      <c r="BV80" s="13">
        <f t="shared" si="45"/>
        <v>0</v>
      </c>
    </row>
    <row r="81" spans="1:74" s="14" customFormat="1" ht="20.100000000000001" customHeight="1" x14ac:dyDescent="0.25">
      <c r="A81" s="12" t="s">
        <v>24</v>
      </c>
      <c r="B81" s="12" t="s">
        <v>3</v>
      </c>
      <c r="C81" s="12" t="s">
        <v>25</v>
      </c>
      <c r="D81" s="13">
        <v>15.2</v>
      </c>
      <c r="E81" s="13">
        <f t="shared" si="0"/>
        <v>14.895999999999999</v>
      </c>
      <c r="F81" s="12" t="s">
        <v>26</v>
      </c>
      <c r="G81" s="13">
        <v>39.200000000000003</v>
      </c>
      <c r="H81" s="13">
        <f t="shared" si="46"/>
        <v>38.416000000000004</v>
      </c>
      <c r="I81" s="12" t="s">
        <v>27</v>
      </c>
      <c r="J81" s="13">
        <v>65.599999999999994</v>
      </c>
      <c r="K81" s="13">
        <f t="shared" si="24"/>
        <v>64.287999999999997</v>
      </c>
      <c r="L81" s="12" t="s">
        <v>28</v>
      </c>
      <c r="M81" s="13">
        <v>94.4</v>
      </c>
      <c r="N81" s="13">
        <f t="shared" si="25"/>
        <v>92.512</v>
      </c>
      <c r="O81" s="12" t="s">
        <v>29</v>
      </c>
      <c r="P81" s="13">
        <v>129.4</v>
      </c>
      <c r="Q81" s="13">
        <f t="shared" si="26"/>
        <v>126.812</v>
      </c>
      <c r="R81" s="12" t="s">
        <v>30</v>
      </c>
      <c r="S81" s="13">
        <v>199.4</v>
      </c>
      <c r="T81" s="13">
        <f t="shared" si="27"/>
        <v>195.41200000000001</v>
      </c>
      <c r="U81" s="12" t="s">
        <v>31</v>
      </c>
      <c r="V81" s="13">
        <v>279.39999999999998</v>
      </c>
      <c r="W81" s="13">
        <f t="shared" si="28"/>
        <v>273.81199999999995</v>
      </c>
      <c r="X81" s="12" t="s">
        <v>32</v>
      </c>
      <c r="Y81" s="13">
        <v>399.4</v>
      </c>
      <c r="Z81" s="13">
        <f t="shared" si="29"/>
        <v>391.41199999999998</v>
      </c>
      <c r="AA81" s="12" t="s">
        <v>33</v>
      </c>
      <c r="AB81" s="13">
        <v>569.4</v>
      </c>
      <c r="AC81" s="13">
        <f t="shared" si="30"/>
        <v>558.01199999999994</v>
      </c>
      <c r="AD81" s="12"/>
      <c r="AE81" s="13">
        <v>0</v>
      </c>
      <c r="AF81" s="13">
        <f t="shared" si="31"/>
        <v>0</v>
      </c>
      <c r="AG81" s="12"/>
      <c r="AH81" s="13">
        <v>0</v>
      </c>
      <c r="AI81" s="13">
        <f t="shared" si="32"/>
        <v>0</v>
      </c>
      <c r="AJ81" s="12"/>
      <c r="AK81" s="13">
        <v>0</v>
      </c>
      <c r="AL81" s="13">
        <f t="shared" si="33"/>
        <v>0</v>
      </c>
      <c r="AM81" s="12"/>
      <c r="AN81" s="13">
        <v>0</v>
      </c>
      <c r="AO81" s="13">
        <f t="shared" si="34"/>
        <v>0</v>
      </c>
      <c r="AP81" s="12"/>
      <c r="AQ81" s="13">
        <v>0</v>
      </c>
      <c r="AR81" s="13">
        <f t="shared" si="35"/>
        <v>0</v>
      </c>
      <c r="AS81" s="12"/>
      <c r="AT81" s="13">
        <v>0</v>
      </c>
      <c r="AU81" s="13">
        <f t="shared" si="36"/>
        <v>0</v>
      </c>
      <c r="AV81" s="12"/>
      <c r="AW81" s="13">
        <v>0</v>
      </c>
      <c r="AX81" s="13">
        <f t="shared" si="37"/>
        <v>0</v>
      </c>
      <c r="AY81" s="12"/>
      <c r="AZ81" s="13">
        <v>0</v>
      </c>
      <c r="BA81" s="13">
        <f t="shared" si="38"/>
        <v>0</v>
      </c>
      <c r="BB81" s="12"/>
      <c r="BC81" s="13">
        <v>0</v>
      </c>
      <c r="BD81" s="13">
        <f t="shared" si="39"/>
        <v>0</v>
      </c>
      <c r="BE81" s="12"/>
      <c r="BF81" s="13">
        <v>0</v>
      </c>
      <c r="BG81" s="13">
        <f t="shared" si="40"/>
        <v>0</v>
      </c>
      <c r="BH81" s="12"/>
      <c r="BI81" s="13">
        <v>0</v>
      </c>
      <c r="BJ81" s="13">
        <f t="shared" si="41"/>
        <v>0</v>
      </c>
      <c r="BK81" s="12"/>
      <c r="BL81" s="13">
        <v>0</v>
      </c>
      <c r="BM81" s="13">
        <f t="shared" si="42"/>
        <v>0</v>
      </c>
      <c r="BN81" s="12"/>
      <c r="BO81" s="13">
        <v>0</v>
      </c>
      <c r="BP81" s="13">
        <f t="shared" si="43"/>
        <v>0</v>
      </c>
      <c r="BQ81" s="12"/>
      <c r="BR81" s="13">
        <v>0</v>
      </c>
      <c r="BS81" s="13">
        <f t="shared" si="44"/>
        <v>0</v>
      </c>
      <c r="BT81" s="12"/>
      <c r="BU81" s="13">
        <v>0</v>
      </c>
      <c r="BV81" s="13">
        <f t="shared" si="45"/>
        <v>0</v>
      </c>
    </row>
    <row r="82" spans="1:74" s="14" customFormat="1" ht="20.100000000000001" customHeight="1" x14ac:dyDescent="0.25">
      <c r="A82" s="12" t="s">
        <v>24</v>
      </c>
      <c r="B82" s="12" t="s">
        <v>4</v>
      </c>
      <c r="C82" s="12" t="s">
        <v>25</v>
      </c>
      <c r="D82" s="13">
        <v>13.3</v>
      </c>
      <c r="E82" s="13">
        <f t="shared" si="0"/>
        <v>13.034000000000001</v>
      </c>
      <c r="F82" s="12" t="s">
        <v>26</v>
      </c>
      <c r="G82" s="13">
        <v>37.299999999999997</v>
      </c>
      <c r="H82" s="13">
        <f t="shared" si="46"/>
        <v>36.553999999999995</v>
      </c>
      <c r="I82" s="12" t="s">
        <v>27</v>
      </c>
      <c r="J82" s="13">
        <v>63.7</v>
      </c>
      <c r="K82" s="13">
        <f t="shared" si="24"/>
        <v>62.426000000000002</v>
      </c>
      <c r="L82" s="12" t="s">
        <v>28</v>
      </c>
      <c r="M82" s="13">
        <v>92.5</v>
      </c>
      <c r="N82" s="13">
        <f t="shared" si="25"/>
        <v>90.649999999999991</v>
      </c>
      <c r="O82" s="12" t="s">
        <v>29</v>
      </c>
      <c r="P82" s="13">
        <v>127.5</v>
      </c>
      <c r="Q82" s="13">
        <f t="shared" si="26"/>
        <v>124.95</v>
      </c>
      <c r="R82" s="12" t="s">
        <v>30</v>
      </c>
      <c r="S82" s="13">
        <v>197.5</v>
      </c>
      <c r="T82" s="13">
        <f t="shared" si="27"/>
        <v>193.54999999999998</v>
      </c>
      <c r="U82" s="12" t="s">
        <v>31</v>
      </c>
      <c r="V82" s="13">
        <v>277.5</v>
      </c>
      <c r="W82" s="13">
        <f t="shared" si="28"/>
        <v>271.95</v>
      </c>
      <c r="X82" s="12" t="s">
        <v>32</v>
      </c>
      <c r="Y82" s="13">
        <v>397.5</v>
      </c>
      <c r="Z82" s="13">
        <f t="shared" si="29"/>
        <v>389.55</v>
      </c>
      <c r="AA82" s="12" t="s">
        <v>33</v>
      </c>
      <c r="AB82" s="13">
        <v>567.5</v>
      </c>
      <c r="AC82" s="13">
        <f t="shared" si="30"/>
        <v>556.15</v>
      </c>
      <c r="AD82" s="12"/>
      <c r="AE82" s="13">
        <v>0</v>
      </c>
      <c r="AF82" s="13">
        <f t="shared" si="31"/>
        <v>0</v>
      </c>
      <c r="AG82" s="12"/>
      <c r="AH82" s="13">
        <v>0</v>
      </c>
      <c r="AI82" s="13">
        <f t="shared" si="32"/>
        <v>0</v>
      </c>
      <c r="AJ82" s="12"/>
      <c r="AK82" s="13">
        <v>0</v>
      </c>
      <c r="AL82" s="13">
        <f t="shared" si="33"/>
        <v>0</v>
      </c>
      <c r="AM82" s="12"/>
      <c r="AN82" s="13">
        <v>0</v>
      </c>
      <c r="AO82" s="13">
        <f t="shared" si="34"/>
        <v>0</v>
      </c>
      <c r="AP82" s="12"/>
      <c r="AQ82" s="13">
        <v>0</v>
      </c>
      <c r="AR82" s="13">
        <f t="shared" si="35"/>
        <v>0</v>
      </c>
      <c r="AS82" s="12"/>
      <c r="AT82" s="13">
        <v>0</v>
      </c>
      <c r="AU82" s="13">
        <f t="shared" si="36"/>
        <v>0</v>
      </c>
      <c r="AV82" s="12"/>
      <c r="AW82" s="13">
        <v>0</v>
      </c>
      <c r="AX82" s="13">
        <f t="shared" si="37"/>
        <v>0</v>
      </c>
      <c r="AY82" s="12"/>
      <c r="AZ82" s="13">
        <v>0</v>
      </c>
      <c r="BA82" s="13">
        <f t="shared" si="38"/>
        <v>0</v>
      </c>
      <c r="BB82" s="12"/>
      <c r="BC82" s="13">
        <v>0</v>
      </c>
      <c r="BD82" s="13">
        <f t="shared" si="39"/>
        <v>0</v>
      </c>
      <c r="BE82" s="12"/>
      <c r="BF82" s="13">
        <v>0</v>
      </c>
      <c r="BG82" s="13">
        <f t="shared" si="40"/>
        <v>0</v>
      </c>
      <c r="BH82" s="12"/>
      <c r="BI82" s="13">
        <v>0</v>
      </c>
      <c r="BJ82" s="13">
        <f t="shared" si="41"/>
        <v>0</v>
      </c>
      <c r="BK82" s="12"/>
      <c r="BL82" s="13">
        <v>0</v>
      </c>
      <c r="BM82" s="13">
        <f t="shared" si="42"/>
        <v>0</v>
      </c>
      <c r="BN82" s="12"/>
      <c r="BO82" s="13">
        <v>0</v>
      </c>
      <c r="BP82" s="13">
        <f t="shared" si="43"/>
        <v>0</v>
      </c>
      <c r="BQ82" s="12"/>
      <c r="BR82" s="13">
        <v>0</v>
      </c>
      <c r="BS82" s="13">
        <f t="shared" si="44"/>
        <v>0</v>
      </c>
      <c r="BT82" s="12"/>
      <c r="BU82" s="13">
        <v>0</v>
      </c>
      <c r="BV82" s="13">
        <f t="shared" si="45"/>
        <v>0</v>
      </c>
    </row>
    <row r="83" spans="1:74" s="14" customFormat="1" ht="20.100000000000001" customHeight="1" x14ac:dyDescent="0.25">
      <c r="A83" s="12" t="s">
        <v>24</v>
      </c>
      <c r="B83" s="12" t="s">
        <v>5</v>
      </c>
      <c r="C83" s="12" t="s">
        <v>25</v>
      </c>
      <c r="D83" s="13">
        <v>11.4</v>
      </c>
      <c r="E83" s="13">
        <f t="shared" si="0"/>
        <v>11.172000000000001</v>
      </c>
      <c r="F83" s="12" t="s">
        <v>26</v>
      </c>
      <c r="G83" s="13">
        <v>35.4</v>
      </c>
      <c r="H83" s="13">
        <f t="shared" si="46"/>
        <v>34.692</v>
      </c>
      <c r="I83" s="12" t="s">
        <v>27</v>
      </c>
      <c r="J83" s="13">
        <v>61.8</v>
      </c>
      <c r="K83" s="13">
        <f t="shared" si="24"/>
        <v>60.563999999999993</v>
      </c>
      <c r="L83" s="12" t="s">
        <v>28</v>
      </c>
      <c r="M83" s="13">
        <v>90.6</v>
      </c>
      <c r="N83" s="13">
        <f t="shared" si="25"/>
        <v>88.787999999999997</v>
      </c>
      <c r="O83" s="12" t="s">
        <v>29</v>
      </c>
      <c r="P83" s="13">
        <v>125.6</v>
      </c>
      <c r="Q83" s="13">
        <f t="shared" si="26"/>
        <v>123.08799999999999</v>
      </c>
      <c r="R83" s="12" t="s">
        <v>30</v>
      </c>
      <c r="S83" s="13">
        <v>195.6</v>
      </c>
      <c r="T83" s="13">
        <f t="shared" si="27"/>
        <v>191.68799999999999</v>
      </c>
      <c r="U83" s="12" t="s">
        <v>31</v>
      </c>
      <c r="V83" s="13">
        <v>275.60000000000002</v>
      </c>
      <c r="W83" s="13">
        <f t="shared" si="28"/>
        <v>270.08800000000002</v>
      </c>
      <c r="X83" s="12" t="s">
        <v>32</v>
      </c>
      <c r="Y83" s="13">
        <v>395.6</v>
      </c>
      <c r="Z83" s="13">
        <f t="shared" si="29"/>
        <v>387.68799999999999</v>
      </c>
      <c r="AA83" s="12" t="s">
        <v>33</v>
      </c>
      <c r="AB83" s="13">
        <v>565.6</v>
      </c>
      <c r="AC83" s="13">
        <f t="shared" si="30"/>
        <v>554.28800000000001</v>
      </c>
      <c r="AD83" s="12"/>
      <c r="AE83" s="13">
        <v>0</v>
      </c>
      <c r="AF83" s="13">
        <f t="shared" si="31"/>
        <v>0</v>
      </c>
      <c r="AG83" s="12"/>
      <c r="AH83" s="13">
        <v>0</v>
      </c>
      <c r="AI83" s="13">
        <f t="shared" si="32"/>
        <v>0</v>
      </c>
      <c r="AJ83" s="12"/>
      <c r="AK83" s="13">
        <v>0</v>
      </c>
      <c r="AL83" s="13">
        <f t="shared" si="33"/>
        <v>0</v>
      </c>
      <c r="AM83" s="12"/>
      <c r="AN83" s="13">
        <v>0</v>
      </c>
      <c r="AO83" s="13">
        <f t="shared" si="34"/>
        <v>0</v>
      </c>
      <c r="AP83" s="12"/>
      <c r="AQ83" s="13">
        <v>0</v>
      </c>
      <c r="AR83" s="13">
        <f t="shared" si="35"/>
        <v>0</v>
      </c>
      <c r="AS83" s="12"/>
      <c r="AT83" s="13">
        <v>0</v>
      </c>
      <c r="AU83" s="13">
        <f t="shared" si="36"/>
        <v>0</v>
      </c>
      <c r="AV83" s="12"/>
      <c r="AW83" s="13">
        <v>0</v>
      </c>
      <c r="AX83" s="13">
        <f t="shared" si="37"/>
        <v>0</v>
      </c>
      <c r="AY83" s="12"/>
      <c r="AZ83" s="13">
        <v>0</v>
      </c>
      <c r="BA83" s="13">
        <f t="shared" si="38"/>
        <v>0</v>
      </c>
      <c r="BB83" s="12"/>
      <c r="BC83" s="13">
        <v>0</v>
      </c>
      <c r="BD83" s="13">
        <f t="shared" si="39"/>
        <v>0</v>
      </c>
      <c r="BE83" s="12"/>
      <c r="BF83" s="13">
        <v>0</v>
      </c>
      <c r="BG83" s="13">
        <f t="shared" si="40"/>
        <v>0</v>
      </c>
      <c r="BH83" s="12"/>
      <c r="BI83" s="13">
        <v>0</v>
      </c>
      <c r="BJ83" s="13">
        <f t="shared" si="41"/>
        <v>0</v>
      </c>
      <c r="BK83" s="12"/>
      <c r="BL83" s="13">
        <v>0</v>
      </c>
      <c r="BM83" s="13">
        <f t="shared" si="42"/>
        <v>0</v>
      </c>
      <c r="BN83" s="12"/>
      <c r="BO83" s="13">
        <v>0</v>
      </c>
      <c r="BP83" s="13">
        <f t="shared" si="43"/>
        <v>0</v>
      </c>
      <c r="BQ83" s="12"/>
      <c r="BR83" s="13">
        <v>0</v>
      </c>
      <c r="BS83" s="13">
        <f t="shared" si="44"/>
        <v>0</v>
      </c>
      <c r="BT83" s="12"/>
      <c r="BU83" s="13">
        <v>0</v>
      </c>
      <c r="BV83" s="13">
        <f t="shared" si="45"/>
        <v>0</v>
      </c>
    </row>
    <row r="84" spans="1:74" s="14" customFormat="1" ht="20.100000000000001" customHeight="1" x14ac:dyDescent="0.25">
      <c r="A84" s="12" t="s">
        <v>24</v>
      </c>
      <c r="B84" s="12" t="s">
        <v>6</v>
      </c>
      <c r="C84" s="12" t="s">
        <v>25</v>
      </c>
      <c r="D84" s="13">
        <v>9.5</v>
      </c>
      <c r="E84" s="13">
        <f t="shared" si="0"/>
        <v>9.31</v>
      </c>
      <c r="F84" s="12" t="s">
        <v>26</v>
      </c>
      <c r="G84" s="13">
        <v>33.5</v>
      </c>
      <c r="H84" s="13">
        <f t="shared" si="46"/>
        <v>32.83</v>
      </c>
      <c r="I84" s="12" t="s">
        <v>27</v>
      </c>
      <c r="J84" s="13">
        <v>59.9</v>
      </c>
      <c r="K84" s="13">
        <f t="shared" si="24"/>
        <v>58.701999999999998</v>
      </c>
      <c r="L84" s="12" t="s">
        <v>28</v>
      </c>
      <c r="M84" s="13">
        <v>88.7</v>
      </c>
      <c r="N84" s="13">
        <f t="shared" si="25"/>
        <v>86.926000000000002</v>
      </c>
      <c r="O84" s="12" t="s">
        <v>29</v>
      </c>
      <c r="P84" s="13">
        <v>123.7</v>
      </c>
      <c r="Q84" s="13">
        <f t="shared" si="26"/>
        <v>121.226</v>
      </c>
      <c r="R84" s="12" t="s">
        <v>30</v>
      </c>
      <c r="S84" s="13">
        <v>193.7</v>
      </c>
      <c r="T84" s="13">
        <f t="shared" si="27"/>
        <v>189.82599999999999</v>
      </c>
      <c r="U84" s="12" t="s">
        <v>31</v>
      </c>
      <c r="V84" s="13">
        <v>273.7</v>
      </c>
      <c r="W84" s="13">
        <f t="shared" si="28"/>
        <v>268.226</v>
      </c>
      <c r="X84" s="12" t="s">
        <v>32</v>
      </c>
      <c r="Y84" s="13">
        <v>393.7</v>
      </c>
      <c r="Z84" s="13">
        <f t="shared" si="29"/>
        <v>385.82599999999996</v>
      </c>
      <c r="AA84" s="12" t="s">
        <v>33</v>
      </c>
      <c r="AB84" s="13">
        <v>563.70000000000005</v>
      </c>
      <c r="AC84" s="13">
        <f t="shared" si="30"/>
        <v>552.42600000000004</v>
      </c>
      <c r="AD84" s="12"/>
      <c r="AE84" s="13">
        <v>0</v>
      </c>
      <c r="AF84" s="13">
        <f t="shared" si="31"/>
        <v>0</v>
      </c>
      <c r="AG84" s="12"/>
      <c r="AH84" s="13">
        <v>0</v>
      </c>
      <c r="AI84" s="13">
        <f t="shared" si="32"/>
        <v>0</v>
      </c>
      <c r="AJ84" s="12"/>
      <c r="AK84" s="13">
        <v>0</v>
      </c>
      <c r="AL84" s="13">
        <f t="shared" si="33"/>
        <v>0</v>
      </c>
      <c r="AM84" s="12"/>
      <c r="AN84" s="13">
        <v>0</v>
      </c>
      <c r="AO84" s="13">
        <f t="shared" si="34"/>
        <v>0</v>
      </c>
      <c r="AP84" s="12"/>
      <c r="AQ84" s="13">
        <v>0</v>
      </c>
      <c r="AR84" s="13">
        <f t="shared" si="35"/>
        <v>0</v>
      </c>
      <c r="AS84" s="12"/>
      <c r="AT84" s="13">
        <v>0</v>
      </c>
      <c r="AU84" s="13">
        <f t="shared" si="36"/>
        <v>0</v>
      </c>
      <c r="AV84" s="12"/>
      <c r="AW84" s="13">
        <v>0</v>
      </c>
      <c r="AX84" s="13">
        <f t="shared" si="37"/>
        <v>0</v>
      </c>
      <c r="AY84" s="12"/>
      <c r="AZ84" s="13">
        <v>0</v>
      </c>
      <c r="BA84" s="13">
        <f t="shared" si="38"/>
        <v>0</v>
      </c>
      <c r="BB84" s="12"/>
      <c r="BC84" s="13">
        <v>0</v>
      </c>
      <c r="BD84" s="13">
        <f t="shared" si="39"/>
        <v>0</v>
      </c>
      <c r="BE84" s="12"/>
      <c r="BF84" s="13">
        <v>0</v>
      </c>
      <c r="BG84" s="13">
        <f t="shared" si="40"/>
        <v>0</v>
      </c>
      <c r="BH84" s="12"/>
      <c r="BI84" s="13">
        <v>0</v>
      </c>
      <c r="BJ84" s="13">
        <f t="shared" si="41"/>
        <v>0</v>
      </c>
      <c r="BK84" s="12"/>
      <c r="BL84" s="13">
        <v>0</v>
      </c>
      <c r="BM84" s="13">
        <f t="shared" si="42"/>
        <v>0</v>
      </c>
      <c r="BN84" s="12"/>
      <c r="BO84" s="13">
        <v>0</v>
      </c>
      <c r="BP84" s="13">
        <f t="shared" si="43"/>
        <v>0</v>
      </c>
      <c r="BQ84" s="12"/>
      <c r="BR84" s="13">
        <v>0</v>
      </c>
      <c r="BS84" s="13">
        <f t="shared" si="44"/>
        <v>0</v>
      </c>
      <c r="BT84" s="12"/>
      <c r="BU84" s="13">
        <v>0</v>
      </c>
      <c r="BV84" s="13">
        <f t="shared" si="45"/>
        <v>0</v>
      </c>
    </row>
    <row r="85" spans="1:74" s="19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18">
        <v>24</v>
      </c>
      <c r="E85" s="18">
        <f t="shared" si="0"/>
        <v>23.52</v>
      </c>
      <c r="F85" s="17" t="s">
        <v>27</v>
      </c>
      <c r="G85" s="18">
        <v>50.4</v>
      </c>
      <c r="H85" s="18">
        <f t="shared" si="46"/>
        <v>49.391999999999996</v>
      </c>
      <c r="I85" s="17" t="s">
        <v>28</v>
      </c>
      <c r="J85" s="18">
        <v>79.2</v>
      </c>
      <c r="K85" s="18">
        <f t="shared" si="24"/>
        <v>77.616</v>
      </c>
      <c r="L85" s="17" t="s">
        <v>29</v>
      </c>
      <c r="M85" s="18">
        <v>114.2</v>
      </c>
      <c r="N85" s="18">
        <f t="shared" si="25"/>
        <v>111.916</v>
      </c>
      <c r="O85" s="17" t="s">
        <v>30</v>
      </c>
      <c r="P85" s="18">
        <v>184.2</v>
      </c>
      <c r="Q85" s="18">
        <f t="shared" si="26"/>
        <v>180.51599999999999</v>
      </c>
      <c r="R85" s="17" t="s">
        <v>31</v>
      </c>
      <c r="S85" s="18">
        <v>264.2</v>
      </c>
      <c r="T85" s="18">
        <f t="shared" si="27"/>
        <v>258.916</v>
      </c>
      <c r="U85" s="17" t="s">
        <v>32</v>
      </c>
      <c r="V85" s="18">
        <v>384.2</v>
      </c>
      <c r="W85" s="18">
        <f t="shared" si="28"/>
        <v>376.51599999999996</v>
      </c>
      <c r="X85" s="17" t="s">
        <v>33</v>
      </c>
      <c r="Y85" s="18">
        <v>554.20000000000005</v>
      </c>
      <c r="Z85" s="18">
        <f t="shared" si="29"/>
        <v>543.11599999999999</v>
      </c>
      <c r="AA85" s="17"/>
      <c r="AB85" s="18">
        <v>0</v>
      </c>
      <c r="AC85" s="18">
        <f t="shared" si="30"/>
        <v>0</v>
      </c>
      <c r="AD85" s="17"/>
      <c r="AE85" s="18">
        <v>0</v>
      </c>
      <c r="AF85" s="18">
        <f t="shared" si="31"/>
        <v>0</v>
      </c>
      <c r="AG85" s="17"/>
      <c r="AH85" s="18">
        <v>0</v>
      </c>
      <c r="AI85" s="18">
        <f t="shared" si="32"/>
        <v>0</v>
      </c>
      <c r="AJ85" s="17"/>
      <c r="AK85" s="18">
        <v>0</v>
      </c>
      <c r="AL85" s="18">
        <f t="shared" si="33"/>
        <v>0</v>
      </c>
      <c r="AM85" s="17"/>
      <c r="AN85" s="18">
        <v>0</v>
      </c>
      <c r="AO85" s="18">
        <f t="shared" si="34"/>
        <v>0</v>
      </c>
      <c r="AP85" s="17"/>
      <c r="AQ85" s="18">
        <v>0</v>
      </c>
      <c r="AR85" s="18">
        <f t="shared" si="35"/>
        <v>0</v>
      </c>
      <c r="AS85" s="17"/>
      <c r="AT85" s="18">
        <v>0</v>
      </c>
      <c r="AU85" s="18">
        <f t="shared" si="36"/>
        <v>0</v>
      </c>
      <c r="AV85" s="17"/>
      <c r="AW85" s="18">
        <v>0</v>
      </c>
      <c r="AX85" s="18">
        <f t="shared" si="37"/>
        <v>0</v>
      </c>
      <c r="AY85" s="17"/>
      <c r="AZ85" s="18">
        <v>0</v>
      </c>
      <c r="BA85" s="18">
        <f t="shared" si="38"/>
        <v>0</v>
      </c>
      <c r="BB85" s="17"/>
      <c r="BC85" s="18">
        <v>0</v>
      </c>
      <c r="BD85" s="18">
        <f t="shared" si="39"/>
        <v>0</v>
      </c>
      <c r="BE85" s="17"/>
      <c r="BF85" s="18">
        <v>0</v>
      </c>
      <c r="BG85" s="18">
        <f t="shared" si="40"/>
        <v>0</v>
      </c>
      <c r="BH85" s="17"/>
      <c r="BI85" s="18">
        <v>0</v>
      </c>
      <c r="BJ85" s="18">
        <f t="shared" si="41"/>
        <v>0</v>
      </c>
      <c r="BK85" s="17"/>
      <c r="BL85" s="18">
        <v>0</v>
      </c>
      <c r="BM85" s="18">
        <f t="shared" si="42"/>
        <v>0</v>
      </c>
      <c r="BN85" s="17"/>
      <c r="BO85" s="18">
        <v>0</v>
      </c>
      <c r="BP85" s="18">
        <f t="shared" si="43"/>
        <v>0</v>
      </c>
      <c r="BQ85" s="17"/>
      <c r="BR85" s="18">
        <v>0</v>
      </c>
      <c r="BS85" s="18">
        <f t="shared" si="44"/>
        <v>0</v>
      </c>
      <c r="BT85" s="17"/>
      <c r="BU85" s="18">
        <v>0</v>
      </c>
      <c r="BV85" s="18">
        <f t="shared" si="45"/>
        <v>0</v>
      </c>
    </row>
    <row r="86" spans="1:74" s="19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18">
        <v>19.2</v>
      </c>
      <c r="E86" s="18">
        <f t="shared" si="0"/>
        <v>18.815999999999999</v>
      </c>
      <c r="F86" s="17" t="s">
        <v>27</v>
      </c>
      <c r="G86" s="18">
        <v>45.6</v>
      </c>
      <c r="H86" s="18">
        <f t="shared" si="46"/>
        <v>44.688000000000002</v>
      </c>
      <c r="I86" s="17" t="s">
        <v>28</v>
      </c>
      <c r="J86" s="18">
        <v>74.400000000000006</v>
      </c>
      <c r="K86" s="18">
        <f t="shared" si="24"/>
        <v>72.912000000000006</v>
      </c>
      <c r="L86" s="17" t="s">
        <v>29</v>
      </c>
      <c r="M86" s="18">
        <v>109.4</v>
      </c>
      <c r="N86" s="18">
        <f t="shared" si="25"/>
        <v>107.212</v>
      </c>
      <c r="O86" s="17" t="s">
        <v>30</v>
      </c>
      <c r="P86" s="18">
        <v>179.4</v>
      </c>
      <c r="Q86" s="18">
        <f t="shared" si="26"/>
        <v>175.81200000000001</v>
      </c>
      <c r="R86" s="17" t="s">
        <v>31</v>
      </c>
      <c r="S86" s="18">
        <v>259.39999999999998</v>
      </c>
      <c r="T86" s="18">
        <f t="shared" si="27"/>
        <v>254.21199999999996</v>
      </c>
      <c r="U86" s="17" t="s">
        <v>32</v>
      </c>
      <c r="V86" s="18">
        <v>379.4</v>
      </c>
      <c r="W86" s="18">
        <f t="shared" si="28"/>
        <v>371.81199999999995</v>
      </c>
      <c r="X86" s="17" t="s">
        <v>33</v>
      </c>
      <c r="Y86" s="18">
        <v>549.4</v>
      </c>
      <c r="Z86" s="18">
        <f t="shared" si="29"/>
        <v>538.41199999999992</v>
      </c>
      <c r="AA86" s="17"/>
      <c r="AB86" s="18">
        <v>0</v>
      </c>
      <c r="AC86" s="18">
        <f t="shared" si="30"/>
        <v>0</v>
      </c>
      <c r="AD86" s="17"/>
      <c r="AE86" s="18">
        <v>0</v>
      </c>
      <c r="AF86" s="18">
        <f t="shared" si="31"/>
        <v>0</v>
      </c>
      <c r="AG86" s="17"/>
      <c r="AH86" s="18">
        <v>0</v>
      </c>
      <c r="AI86" s="18">
        <f t="shared" si="32"/>
        <v>0</v>
      </c>
      <c r="AJ86" s="17"/>
      <c r="AK86" s="18">
        <v>0</v>
      </c>
      <c r="AL86" s="18">
        <f t="shared" si="33"/>
        <v>0</v>
      </c>
      <c r="AM86" s="17"/>
      <c r="AN86" s="18">
        <v>0</v>
      </c>
      <c r="AO86" s="18">
        <f t="shared" si="34"/>
        <v>0</v>
      </c>
      <c r="AP86" s="17"/>
      <c r="AQ86" s="18">
        <v>0</v>
      </c>
      <c r="AR86" s="18">
        <f t="shared" si="35"/>
        <v>0</v>
      </c>
      <c r="AS86" s="17"/>
      <c r="AT86" s="18">
        <v>0</v>
      </c>
      <c r="AU86" s="18">
        <f t="shared" si="36"/>
        <v>0</v>
      </c>
      <c r="AV86" s="17"/>
      <c r="AW86" s="18">
        <v>0</v>
      </c>
      <c r="AX86" s="18">
        <f t="shared" si="37"/>
        <v>0</v>
      </c>
      <c r="AY86" s="17"/>
      <c r="AZ86" s="18">
        <v>0</v>
      </c>
      <c r="BA86" s="18">
        <f t="shared" si="38"/>
        <v>0</v>
      </c>
      <c r="BB86" s="17"/>
      <c r="BC86" s="18">
        <v>0</v>
      </c>
      <c r="BD86" s="18">
        <f t="shared" si="39"/>
        <v>0</v>
      </c>
      <c r="BE86" s="17"/>
      <c r="BF86" s="18">
        <v>0</v>
      </c>
      <c r="BG86" s="18">
        <f t="shared" si="40"/>
        <v>0</v>
      </c>
      <c r="BH86" s="17"/>
      <c r="BI86" s="18">
        <v>0</v>
      </c>
      <c r="BJ86" s="18">
        <f t="shared" si="41"/>
        <v>0</v>
      </c>
      <c r="BK86" s="17"/>
      <c r="BL86" s="18">
        <v>0</v>
      </c>
      <c r="BM86" s="18">
        <f t="shared" si="42"/>
        <v>0</v>
      </c>
      <c r="BN86" s="17"/>
      <c r="BO86" s="18">
        <v>0</v>
      </c>
      <c r="BP86" s="18">
        <f t="shared" si="43"/>
        <v>0</v>
      </c>
      <c r="BQ86" s="17"/>
      <c r="BR86" s="18">
        <v>0</v>
      </c>
      <c r="BS86" s="18">
        <f t="shared" si="44"/>
        <v>0</v>
      </c>
      <c r="BT86" s="17"/>
      <c r="BU86" s="18">
        <v>0</v>
      </c>
      <c r="BV86" s="18">
        <f t="shared" si="45"/>
        <v>0</v>
      </c>
    </row>
    <row r="87" spans="1:74" s="19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18">
        <v>16.8</v>
      </c>
      <c r="E87" s="18">
        <f t="shared" si="0"/>
        <v>16.463999999999999</v>
      </c>
      <c r="F87" s="17" t="s">
        <v>27</v>
      </c>
      <c r="G87" s="18">
        <v>43.2</v>
      </c>
      <c r="H87" s="18">
        <f t="shared" si="46"/>
        <v>42.335999999999999</v>
      </c>
      <c r="I87" s="17" t="s">
        <v>28</v>
      </c>
      <c r="J87" s="18">
        <v>72</v>
      </c>
      <c r="K87" s="18">
        <f t="shared" si="24"/>
        <v>70.56</v>
      </c>
      <c r="L87" s="17" t="s">
        <v>29</v>
      </c>
      <c r="M87" s="18">
        <v>107</v>
      </c>
      <c r="N87" s="18">
        <f t="shared" si="25"/>
        <v>104.86</v>
      </c>
      <c r="O87" s="17" t="s">
        <v>30</v>
      </c>
      <c r="P87" s="18">
        <v>177</v>
      </c>
      <c r="Q87" s="18">
        <f t="shared" si="26"/>
        <v>173.46</v>
      </c>
      <c r="R87" s="17" t="s">
        <v>31</v>
      </c>
      <c r="S87" s="18">
        <v>257</v>
      </c>
      <c r="T87" s="18">
        <f t="shared" si="27"/>
        <v>251.85999999999999</v>
      </c>
      <c r="U87" s="17" t="s">
        <v>32</v>
      </c>
      <c r="V87" s="18">
        <v>377</v>
      </c>
      <c r="W87" s="18">
        <f t="shared" si="28"/>
        <v>369.46</v>
      </c>
      <c r="X87" s="17" t="s">
        <v>33</v>
      </c>
      <c r="Y87" s="18">
        <v>547</v>
      </c>
      <c r="Z87" s="18">
        <f t="shared" si="29"/>
        <v>536.05999999999995</v>
      </c>
      <c r="AA87" s="17"/>
      <c r="AB87" s="18">
        <v>0</v>
      </c>
      <c r="AC87" s="18">
        <f t="shared" si="30"/>
        <v>0</v>
      </c>
      <c r="AD87" s="17"/>
      <c r="AE87" s="18">
        <v>0</v>
      </c>
      <c r="AF87" s="18">
        <f t="shared" si="31"/>
        <v>0</v>
      </c>
      <c r="AG87" s="17"/>
      <c r="AH87" s="18">
        <v>0</v>
      </c>
      <c r="AI87" s="18">
        <f t="shared" si="32"/>
        <v>0</v>
      </c>
      <c r="AJ87" s="17"/>
      <c r="AK87" s="18">
        <v>0</v>
      </c>
      <c r="AL87" s="18">
        <f t="shared" si="33"/>
        <v>0</v>
      </c>
      <c r="AM87" s="17"/>
      <c r="AN87" s="18">
        <v>0</v>
      </c>
      <c r="AO87" s="18">
        <f t="shared" si="34"/>
        <v>0</v>
      </c>
      <c r="AP87" s="17"/>
      <c r="AQ87" s="18">
        <v>0</v>
      </c>
      <c r="AR87" s="18">
        <f t="shared" si="35"/>
        <v>0</v>
      </c>
      <c r="AS87" s="17"/>
      <c r="AT87" s="18">
        <v>0</v>
      </c>
      <c r="AU87" s="18">
        <f t="shared" si="36"/>
        <v>0</v>
      </c>
      <c r="AV87" s="17"/>
      <c r="AW87" s="18">
        <v>0</v>
      </c>
      <c r="AX87" s="18">
        <f t="shared" si="37"/>
        <v>0</v>
      </c>
      <c r="AY87" s="17"/>
      <c r="AZ87" s="18">
        <v>0</v>
      </c>
      <c r="BA87" s="18">
        <f t="shared" si="38"/>
        <v>0</v>
      </c>
      <c r="BB87" s="17"/>
      <c r="BC87" s="18">
        <v>0</v>
      </c>
      <c r="BD87" s="18">
        <f t="shared" si="39"/>
        <v>0</v>
      </c>
      <c r="BE87" s="17"/>
      <c r="BF87" s="18">
        <v>0</v>
      </c>
      <c r="BG87" s="18">
        <f t="shared" si="40"/>
        <v>0</v>
      </c>
      <c r="BH87" s="17"/>
      <c r="BI87" s="18">
        <v>0</v>
      </c>
      <c r="BJ87" s="18">
        <f t="shared" si="41"/>
        <v>0</v>
      </c>
      <c r="BK87" s="17"/>
      <c r="BL87" s="18">
        <v>0</v>
      </c>
      <c r="BM87" s="18">
        <f t="shared" si="42"/>
        <v>0</v>
      </c>
      <c r="BN87" s="17"/>
      <c r="BO87" s="18">
        <v>0</v>
      </c>
      <c r="BP87" s="18">
        <f t="shared" si="43"/>
        <v>0</v>
      </c>
      <c r="BQ87" s="17"/>
      <c r="BR87" s="18">
        <v>0</v>
      </c>
      <c r="BS87" s="18">
        <f t="shared" si="44"/>
        <v>0</v>
      </c>
      <c r="BT87" s="17"/>
      <c r="BU87" s="18">
        <v>0</v>
      </c>
      <c r="BV87" s="18">
        <f t="shared" si="45"/>
        <v>0</v>
      </c>
    </row>
    <row r="88" spans="1:74" s="19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18">
        <v>14.4</v>
      </c>
      <c r="E88" s="18">
        <f t="shared" si="0"/>
        <v>14.112</v>
      </c>
      <c r="F88" s="17" t="s">
        <v>27</v>
      </c>
      <c r="G88" s="18">
        <v>40.799999999999997</v>
      </c>
      <c r="H88" s="18">
        <f t="shared" si="46"/>
        <v>39.983999999999995</v>
      </c>
      <c r="I88" s="17" t="s">
        <v>28</v>
      </c>
      <c r="J88" s="18">
        <v>69.599999999999994</v>
      </c>
      <c r="K88" s="18">
        <f t="shared" si="24"/>
        <v>68.207999999999998</v>
      </c>
      <c r="L88" s="17" t="s">
        <v>29</v>
      </c>
      <c r="M88" s="18">
        <v>104.6</v>
      </c>
      <c r="N88" s="18">
        <f t="shared" si="25"/>
        <v>102.508</v>
      </c>
      <c r="O88" s="17" t="s">
        <v>30</v>
      </c>
      <c r="P88" s="18">
        <v>174.6</v>
      </c>
      <c r="Q88" s="18">
        <f t="shared" si="26"/>
        <v>171.108</v>
      </c>
      <c r="R88" s="17" t="s">
        <v>31</v>
      </c>
      <c r="S88" s="18">
        <v>254.6</v>
      </c>
      <c r="T88" s="18">
        <f t="shared" si="27"/>
        <v>249.50799999999998</v>
      </c>
      <c r="U88" s="17" t="s">
        <v>32</v>
      </c>
      <c r="V88" s="18">
        <v>374.6</v>
      </c>
      <c r="W88" s="18">
        <f t="shared" si="28"/>
        <v>367.108</v>
      </c>
      <c r="X88" s="17" t="s">
        <v>33</v>
      </c>
      <c r="Y88" s="18">
        <v>544.6</v>
      </c>
      <c r="Z88" s="18">
        <f t="shared" si="29"/>
        <v>533.70799999999997</v>
      </c>
      <c r="AA88" s="17"/>
      <c r="AB88" s="18">
        <v>0</v>
      </c>
      <c r="AC88" s="18">
        <f t="shared" si="30"/>
        <v>0</v>
      </c>
      <c r="AD88" s="17"/>
      <c r="AE88" s="18">
        <v>0</v>
      </c>
      <c r="AF88" s="18">
        <f t="shared" si="31"/>
        <v>0</v>
      </c>
      <c r="AG88" s="17"/>
      <c r="AH88" s="18">
        <v>0</v>
      </c>
      <c r="AI88" s="18">
        <f t="shared" si="32"/>
        <v>0</v>
      </c>
      <c r="AJ88" s="17"/>
      <c r="AK88" s="18">
        <v>0</v>
      </c>
      <c r="AL88" s="18">
        <f t="shared" si="33"/>
        <v>0</v>
      </c>
      <c r="AM88" s="17"/>
      <c r="AN88" s="18">
        <v>0</v>
      </c>
      <c r="AO88" s="18">
        <f t="shared" si="34"/>
        <v>0</v>
      </c>
      <c r="AP88" s="17"/>
      <c r="AQ88" s="18">
        <v>0</v>
      </c>
      <c r="AR88" s="18">
        <f t="shared" si="35"/>
        <v>0</v>
      </c>
      <c r="AS88" s="17"/>
      <c r="AT88" s="18">
        <v>0</v>
      </c>
      <c r="AU88" s="18">
        <f t="shared" si="36"/>
        <v>0</v>
      </c>
      <c r="AV88" s="17"/>
      <c r="AW88" s="18">
        <v>0</v>
      </c>
      <c r="AX88" s="18">
        <f t="shared" si="37"/>
        <v>0</v>
      </c>
      <c r="AY88" s="17"/>
      <c r="AZ88" s="18">
        <v>0</v>
      </c>
      <c r="BA88" s="18">
        <f t="shared" si="38"/>
        <v>0</v>
      </c>
      <c r="BB88" s="17"/>
      <c r="BC88" s="18">
        <v>0</v>
      </c>
      <c r="BD88" s="18">
        <f t="shared" si="39"/>
        <v>0</v>
      </c>
      <c r="BE88" s="17"/>
      <c r="BF88" s="18">
        <v>0</v>
      </c>
      <c r="BG88" s="18">
        <f t="shared" si="40"/>
        <v>0</v>
      </c>
      <c r="BH88" s="17"/>
      <c r="BI88" s="18">
        <v>0</v>
      </c>
      <c r="BJ88" s="18">
        <f t="shared" si="41"/>
        <v>0</v>
      </c>
      <c r="BK88" s="17"/>
      <c r="BL88" s="18">
        <v>0</v>
      </c>
      <c r="BM88" s="18">
        <f t="shared" si="42"/>
        <v>0</v>
      </c>
      <c r="BN88" s="17"/>
      <c r="BO88" s="18">
        <v>0</v>
      </c>
      <c r="BP88" s="18">
        <f t="shared" si="43"/>
        <v>0</v>
      </c>
      <c r="BQ88" s="17"/>
      <c r="BR88" s="18">
        <v>0</v>
      </c>
      <c r="BS88" s="18">
        <f t="shared" si="44"/>
        <v>0</v>
      </c>
      <c r="BT88" s="17"/>
      <c r="BU88" s="18">
        <v>0</v>
      </c>
      <c r="BV88" s="18">
        <f t="shared" si="45"/>
        <v>0</v>
      </c>
    </row>
    <row r="89" spans="1:74" s="19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18">
        <v>12</v>
      </c>
      <c r="E89" s="18">
        <f t="shared" si="0"/>
        <v>11.76</v>
      </c>
      <c r="F89" s="17" t="s">
        <v>27</v>
      </c>
      <c r="G89" s="18">
        <v>38.4</v>
      </c>
      <c r="H89" s="18">
        <f t="shared" si="46"/>
        <v>37.631999999999998</v>
      </c>
      <c r="I89" s="17" t="s">
        <v>28</v>
      </c>
      <c r="J89" s="18">
        <v>67.2</v>
      </c>
      <c r="K89" s="18">
        <f t="shared" si="24"/>
        <v>65.855999999999995</v>
      </c>
      <c r="L89" s="17" t="s">
        <v>29</v>
      </c>
      <c r="M89" s="18">
        <v>102.2</v>
      </c>
      <c r="N89" s="18">
        <f t="shared" si="25"/>
        <v>100.15600000000001</v>
      </c>
      <c r="O89" s="17" t="s">
        <v>30</v>
      </c>
      <c r="P89" s="18">
        <v>172.2</v>
      </c>
      <c r="Q89" s="18">
        <f t="shared" si="26"/>
        <v>168.75599999999997</v>
      </c>
      <c r="R89" s="17" t="s">
        <v>31</v>
      </c>
      <c r="S89" s="18">
        <v>252.2</v>
      </c>
      <c r="T89" s="18">
        <f t="shared" si="27"/>
        <v>247.15599999999998</v>
      </c>
      <c r="U89" s="17" t="s">
        <v>32</v>
      </c>
      <c r="V89" s="18">
        <v>372.2</v>
      </c>
      <c r="W89" s="18">
        <f t="shared" si="28"/>
        <v>364.75599999999997</v>
      </c>
      <c r="X89" s="17" t="s">
        <v>33</v>
      </c>
      <c r="Y89" s="18">
        <v>542.20000000000005</v>
      </c>
      <c r="Z89" s="18">
        <f t="shared" si="29"/>
        <v>531.35599999999999</v>
      </c>
      <c r="AA89" s="17"/>
      <c r="AB89" s="18">
        <v>0</v>
      </c>
      <c r="AC89" s="18">
        <f t="shared" si="30"/>
        <v>0</v>
      </c>
      <c r="AD89" s="17"/>
      <c r="AE89" s="18">
        <v>0</v>
      </c>
      <c r="AF89" s="18">
        <f t="shared" si="31"/>
        <v>0</v>
      </c>
      <c r="AG89" s="17"/>
      <c r="AH89" s="18">
        <v>0</v>
      </c>
      <c r="AI89" s="18">
        <f t="shared" si="32"/>
        <v>0</v>
      </c>
      <c r="AJ89" s="17"/>
      <c r="AK89" s="18">
        <v>0</v>
      </c>
      <c r="AL89" s="18">
        <f t="shared" si="33"/>
        <v>0</v>
      </c>
      <c r="AM89" s="17"/>
      <c r="AN89" s="18">
        <v>0</v>
      </c>
      <c r="AO89" s="18">
        <f t="shared" si="34"/>
        <v>0</v>
      </c>
      <c r="AP89" s="17"/>
      <c r="AQ89" s="18">
        <v>0</v>
      </c>
      <c r="AR89" s="18">
        <f t="shared" si="35"/>
        <v>0</v>
      </c>
      <c r="AS89" s="17"/>
      <c r="AT89" s="18">
        <v>0</v>
      </c>
      <c r="AU89" s="18">
        <f t="shared" si="36"/>
        <v>0</v>
      </c>
      <c r="AV89" s="17"/>
      <c r="AW89" s="18">
        <v>0</v>
      </c>
      <c r="AX89" s="18">
        <f t="shared" si="37"/>
        <v>0</v>
      </c>
      <c r="AY89" s="17"/>
      <c r="AZ89" s="18">
        <v>0</v>
      </c>
      <c r="BA89" s="18">
        <f t="shared" si="38"/>
        <v>0</v>
      </c>
      <c r="BB89" s="17"/>
      <c r="BC89" s="18">
        <v>0</v>
      </c>
      <c r="BD89" s="18">
        <f t="shared" si="39"/>
        <v>0</v>
      </c>
      <c r="BE89" s="17"/>
      <c r="BF89" s="18">
        <v>0</v>
      </c>
      <c r="BG89" s="18">
        <f t="shared" si="40"/>
        <v>0</v>
      </c>
      <c r="BH89" s="17"/>
      <c r="BI89" s="18">
        <v>0</v>
      </c>
      <c r="BJ89" s="18">
        <f t="shared" si="41"/>
        <v>0</v>
      </c>
      <c r="BK89" s="17"/>
      <c r="BL89" s="18">
        <v>0</v>
      </c>
      <c r="BM89" s="18">
        <f t="shared" si="42"/>
        <v>0</v>
      </c>
      <c r="BN89" s="17"/>
      <c r="BO89" s="18">
        <v>0</v>
      </c>
      <c r="BP89" s="18">
        <f t="shared" si="43"/>
        <v>0</v>
      </c>
      <c r="BQ89" s="17"/>
      <c r="BR89" s="18">
        <v>0</v>
      </c>
      <c r="BS89" s="18">
        <f t="shared" si="44"/>
        <v>0</v>
      </c>
      <c r="BT89" s="17"/>
      <c r="BU89" s="18">
        <v>0</v>
      </c>
      <c r="BV89" s="18">
        <f t="shared" si="45"/>
        <v>0</v>
      </c>
    </row>
    <row r="90" spans="1:74" s="14" customFormat="1" ht="20.100000000000001" customHeight="1" x14ac:dyDescent="0.25">
      <c r="A90" s="12" t="s">
        <v>26</v>
      </c>
      <c r="B90" s="12" t="s">
        <v>1</v>
      </c>
      <c r="C90" s="12" t="s">
        <v>27</v>
      </c>
      <c r="D90" s="13">
        <v>26.4</v>
      </c>
      <c r="E90" s="13">
        <f t="shared" si="0"/>
        <v>25.872</v>
      </c>
      <c r="F90" s="12" t="s">
        <v>28</v>
      </c>
      <c r="G90" s="13">
        <v>55.2</v>
      </c>
      <c r="H90" s="13">
        <f t="shared" si="46"/>
        <v>54.096000000000004</v>
      </c>
      <c r="I90" s="12" t="s">
        <v>29</v>
      </c>
      <c r="J90" s="13">
        <v>90.2</v>
      </c>
      <c r="K90" s="13">
        <f t="shared" si="24"/>
        <v>88.396000000000001</v>
      </c>
      <c r="L90" s="12" t="s">
        <v>30</v>
      </c>
      <c r="M90" s="13">
        <v>160.19999999999999</v>
      </c>
      <c r="N90" s="13">
        <f t="shared" si="25"/>
        <v>156.99599999999998</v>
      </c>
      <c r="O90" s="12" t="s">
        <v>31</v>
      </c>
      <c r="P90" s="13">
        <v>240.2</v>
      </c>
      <c r="Q90" s="13">
        <f t="shared" si="26"/>
        <v>235.39599999999999</v>
      </c>
      <c r="R90" s="12" t="s">
        <v>32</v>
      </c>
      <c r="S90" s="13">
        <v>360.2</v>
      </c>
      <c r="T90" s="13">
        <f t="shared" si="27"/>
        <v>352.99599999999998</v>
      </c>
      <c r="U90" s="12" t="s">
        <v>33</v>
      </c>
      <c r="V90" s="13">
        <v>530.20000000000005</v>
      </c>
      <c r="W90" s="13">
        <f t="shared" si="28"/>
        <v>519.596</v>
      </c>
      <c r="X90" s="12"/>
      <c r="Y90" s="13">
        <v>0</v>
      </c>
      <c r="Z90" s="13">
        <f t="shared" si="29"/>
        <v>0</v>
      </c>
      <c r="AA90" s="12"/>
      <c r="AB90" s="13">
        <v>0</v>
      </c>
      <c r="AC90" s="13">
        <f t="shared" si="30"/>
        <v>0</v>
      </c>
      <c r="AD90" s="12"/>
      <c r="AE90" s="13">
        <v>0</v>
      </c>
      <c r="AF90" s="13">
        <f t="shared" si="31"/>
        <v>0</v>
      </c>
      <c r="AG90" s="12"/>
      <c r="AH90" s="13">
        <v>0</v>
      </c>
      <c r="AI90" s="13">
        <f t="shared" si="32"/>
        <v>0</v>
      </c>
      <c r="AJ90" s="12"/>
      <c r="AK90" s="13">
        <v>0</v>
      </c>
      <c r="AL90" s="13">
        <f t="shared" si="33"/>
        <v>0</v>
      </c>
      <c r="AM90" s="12"/>
      <c r="AN90" s="13">
        <v>0</v>
      </c>
      <c r="AO90" s="13">
        <f t="shared" si="34"/>
        <v>0</v>
      </c>
      <c r="AP90" s="12"/>
      <c r="AQ90" s="13">
        <v>0</v>
      </c>
      <c r="AR90" s="13">
        <f t="shared" si="35"/>
        <v>0</v>
      </c>
      <c r="AS90" s="12"/>
      <c r="AT90" s="13">
        <v>0</v>
      </c>
      <c r="AU90" s="13">
        <f t="shared" si="36"/>
        <v>0</v>
      </c>
      <c r="AV90" s="12"/>
      <c r="AW90" s="13">
        <v>0</v>
      </c>
      <c r="AX90" s="13">
        <f t="shared" si="37"/>
        <v>0</v>
      </c>
      <c r="AY90" s="12"/>
      <c r="AZ90" s="13">
        <v>0</v>
      </c>
      <c r="BA90" s="13">
        <f t="shared" si="38"/>
        <v>0</v>
      </c>
      <c r="BB90" s="12"/>
      <c r="BC90" s="13">
        <v>0</v>
      </c>
      <c r="BD90" s="13">
        <f t="shared" si="39"/>
        <v>0</v>
      </c>
      <c r="BE90" s="12"/>
      <c r="BF90" s="13">
        <v>0</v>
      </c>
      <c r="BG90" s="13">
        <f t="shared" si="40"/>
        <v>0</v>
      </c>
      <c r="BH90" s="12"/>
      <c r="BI90" s="13">
        <v>0</v>
      </c>
      <c r="BJ90" s="13">
        <f t="shared" si="41"/>
        <v>0</v>
      </c>
      <c r="BK90" s="12"/>
      <c r="BL90" s="13">
        <v>0</v>
      </c>
      <c r="BM90" s="13">
        <f t="shared" si="42"/>
        <v>0</v>
      </c>
      <c r="BN90" s="12"/>
      <c r="BO90" s="13">
        <v>0</v>
      </c>
      <c r="BP90" s="13">
        <f t="shared" si="43"/>
        <v>0</v>
      </c>
      <c r="BQ90" s="12"/>
      <c r="BR90" s="13">
        <v>0</v>
      </c>
      <c r="BS90" s="13">
        <f t="shared" si="44"/>
        <v>0</v>
      </c>
      <c r="BT90" s="12"/>
      <c r="BU90" s="13">
        <v>0</v>
      </c>
      <c r="BV90" s="13">
        <f t="shared" si="45"/>
        <v>0</v>
      </c>
    </row>
    <row r="91" spans="1:74" s="14" customFormat="1" ht="20.100000000000001" customHeight="1" x14ac:dyDescent="0.25">
      <c r="A91" s="12" t="s">
        <v>26</v>
      </c>
      <c r="B91" s="12" t="s">
        <v>3</v>
      </c>
      <c r="C91" s="12" t="s">
        <v>27</v>
      </c>
      <c r="D91" s="13">
        <v>21.12</v>
      </c>
      <c r="E91" s="13">
        <f t="shared" si="0"/>
        <v>20.697600000000001</v>
      </c>
      <c r="F91" s="12" t="s">
        <v>28</v>
      </c>
      <c r="G91" s="13">
        <v>49.92</v>
      </c>
      <c r="H91" s="13">
        <f t="shared" si="46"/>
        <v>48.921599999999998</v>
      </c>
      <c r="I91" s="12" t="s">
        <v>29</v>
      </c>
      <c r="J91" s="13">
        <v>84.92</v>
      </c>
      <c r="K91" s="13">
        <f t="shared" si="24"/>
        <v>83.221599999999995</v>
      </c>
      <c r="L91" s="12" t="s">
        <v>30</v>
      </c>
      <c r="M91" s="13">
        <v>154.91999999999999</v>
      </c>
      <c r="N91" s="13">
        <f t="shared" si="25"/>
        <v>151.82159999999999</v>
      </c>
      <c r="O91" s="12" t="s">
        <v>31</v>
      </c>
      <c r="P91" s="13">
        <v>234.92</v>
      </c>
      <c r="Q91" s="13">
        <f t="shared" si="26"/>
        <v>230.2216</v>
      </c>
      <c r="R91" s="12" t="s">
        <v>32</v>
      </c>
      <c r="S91" s="13">
        <v>354.92</v>
      </c>
      <c r="T91" s="13">
        <f t="shared" si="27"/>
        <v>347.82159999999999</v>
      </c>
      <c r="U91" s="12" t="s">
        <v>33</v>
      </c>
      <c r="V91" s="13">
        <v>524.91999999999996</v>
      </c>
      <c r="W91" s="13">
        <f t="shared" si="28"/>
        <v>514.4215999999999</v>
      </c>
      <c r="X91" s="12"/>
      <c r="Y91" s="13">
        <v>0</v>
      </c>
      <c r="Z91" s="13">
        <f t="shared" si="29"/>
        <v>0</v>
      </c>
      <c r="AA91" s="12"/>
      <c r="AB91" s="13">
        <v>0</v>
      </c>
      <c r="AC91" s="13">
        <f t="shared" si="30"/>
        <v>0</v>
      </c>
      <c r="AD91" s="12"/>
      <c r="AE91" s="13">
        <v>0</v>
      </c>
      <c r="AF91" s="13">
        <f t="shared" si="31"/>
        <v>0</v>
      </c>
      <c r="AG91" s="12"/>
      <c r="AH91" s="13">
        <v>0</v>
      </c>
      <c r="AI91" s="13">
        <f t="shared" si="32"/>
        <v>0</v>
      </c>
      <c r="AJ91" s="12"/>
      <c r="AK91" s="13">
        <v>0</v>
      </c>
      <c r="AL91" s="13">
        <f t="shared" si="33"/>
        <v>0</v>
      </c>
      <c r="AM91" s="12"/>
      <c r="AN91" s="13">
        <v>0</v>
      </c>
      <c r="AO91" s="13">
        <f t="shared" si="34"/>
        <v>0</v>
      </c>
      <c r="AP91" s="12"/>
      <c r="AQ91" s="13">
        <v>0</v>
      </c>
      <c r="AR91" s="13">
        <f t="shared" si="35"/>
        <v>0</v>
      </c>
      <c r="AS91" s="12"/>
      <c r="AT91" s="13">
        <v>0</v>
      </c>
      <c r="AU91" s="13">
        <f t="shared" si="36"/>
        <v>0</v>
      </c>
      <c r="AV91" s="12"/>
      <c r="AW91" s="13">
        <v>0</v>
      </c>
      <c r="AX91" s="13">
        <f t="shared" si="37"/>
        <v>0</v>
      </c>
      <c r="AY91" s="12"/>
      <c r="AZ91" s="13">
        <v>0</v>
      </c>
      <c r="BA91" s="13">
        <f t="shared" si="38"/>
        <v>0</v>
      </c>
      <c r="BB91" s="12"/>
      <c r="BC91" s="13">
        <v>0</v>
      </c>
      <c r="BD91" s="13">
        <f t="shared" si="39"/>
        <v>0</v>
      </c>
      <c r="BE91" s="12"/>
      <c r="BF91" s="13">
        <v>0</v>
      </c>
      <c r="BG91" s="13">
        <f t="shared" si="40"/>
        <v>0</v>
      </c>
      <c r="BH91" s="12"/>
      <c r="BI91" s="13">
        <v>0</v>
      </c>
      <c r="BJ91" s="13">
        <f t="shared" si="41"/>
        <v>0</v>
      </c>
      <c r="BK91" s="12"/>
      <c r="BL91" s="13">
        <v>0</v>
      </c>
      <c r="BM91" s="13">
        <f t="shared" si="42"/>
        <v>0</v>
      </c>
      <c r="BN91" s="12"/>
      <c r="BO91" s="13">
        <v>0</v>
      </c>
      <c r="BP91" s="13">
        <f t="shared" si="43"/>
        <v>0</v>
      </c>
      <c r="BQ91" s="12"/>
      <c r="BR91" s="13">
        <v>0</v>
      </c>
      <c r="BS91" s="13">
        <f t="shared" si="44"/>
        <v>0</v>
      </c>
      <c r="BT91" s="12"/>
      <c r="BU91" s="13">
        <v>0</v>
      </c>
      <c r="BV91" s="13">
        <f t="shared" si="45"/>
        <v>0</v>
      </c>
    </row>
    <row r="92" spans="1:74" s="14" customFormat="1" ht="20.100000000000001" customHeight="1" x14ac:dyDescent="0.25">
      <c r="A92" s="12" t="s">
        <v>26</v>
      </c>
      <c r="B92" s="12" t="s">
        <v>4</v>
      </c>
      <c r="C92" s="12" t="s">
        <v>27</v>
      </c>
      <c r="D92" s="13">
        <v>18.48</v>
      </c>
      <c r="E92" s="13">
        <f t="shared" si="0"/>
        <v>18.110399999999998</v>
      </c>
      <c r="F92" s="12" t="s">
        <v>28</v>
      </c>
      <c r="G92" s="13">
        <v>47.28</v>
      </c>
      <c r="H92" s="13">
        <f t="shared" si="46"/>
        <v>46.334400000000002</v>
      </c>
      <c r="I92" s="12" t="s">
        <v>29</v>
      </c>
      <c r="J92" s="13">
        <v>82.28</v>
      </c>
      <c r="K92" s="13">
        <f t="shared" si="24"/>
        <v>80.634399999999999</v>
      </c>
      <c r="L92" s="12" t="s">
        <v>30</v>
      </c>
      <c r="M92" s="13">
        <v>152.28</v>
      </c>
      <c r="N92" s="13">
        <f t="shared" si="25"/>
        <v>149.23439999999999</v>
      </c>
      <c r="O92" s="12" t="s">
        <v>31</v>
      </c>
      <c r="P92" s="13">
        <v>232.28</v>
      </c>
      <c r="Q92" s="13">
        <f t="shared" si="26"/>
        <v>227.6344</v>
      </c>
      <c r="R92" s="12" t="s">
        <v>32</v>
      </c>
      <c r="S92" s="13">
        <v>352.28</v>
      </c>
      <c r="T92" s="13">
        <f t="shared" si="27"/>
        <v>345.23439999999999</v>
      </c>
      <c r="U92" s="12" t="s">
        <v>33</v>
      </c>
      <c r="V92" s="13">
        <v>522.28</v>
      </c>
      <c r="W92" s="13">
        <f t="shared" si="28"/>
        <v>511.83439999999996</v>
      </c>
      <c r="X92" s="12"/>
      <c r="Y92" s="13">
        <v>0</v>
      </c>
      <c r="Z92" s="13">
        <f t="shared" si="29"/>
        <v>0</v>
      </c>
      <c r="AA92" s="12"/>
      <c r="AB92" s="13">
        <v>0</v>
      </c>
      <c r="AC92" s="13">
        <f t="shared" si="30"/>
        <v>0</v>
      </c>
      <c r="AD92" s="12"/>
      <c r="AE92" s="13">
        <v>0</v>
      </c>
      <c r="AF92" s="13">
        <f t="shared" si="31"/>
        <v>0</v>
      </c>
      <c r="AG92" s="12"/>
      <c r="AH92" s="13">
        <v>0</v>
      </c>
      <c r="AI92" s="13">
        <f t="shared" si="32"/>
        <v>0</v>
      </c>
      <c r="AJ92" s="12"/>
      <c r="AK92" s="13">
        <v>0</v>
      </c>
      <c r="AL92" s="13">
        <f t="shared" si="33"/>
        <v>0</v>
      </c>
      <c r="AM92" s="12"/>
      <c r="AN92" s="13">
        <v>0</v>
      </c>
      <c r="AO92" s="13">
        <f t="shared" si="34"/>
        <v>0</v>
      </c>
      <c r="AP92" s="12"/>
      <c r="AQ92" s="13">
        <v>0</v>
      </c>
      <c r="AR92" s="13">
        <f t="shared" si="35"/>
        <v>0</v>
      </c>
      <c r="AS92" s="12"/>
      <c r="AT92" s="13">
        <v>0</v>
      </c>
      <c r="AU92" s="13">
        <f t="shared" si="36"/>
        <v>0</v>
      </c>
      <c r="AV92" s="12"/>
      <c r="AW92" s="13">
        <v>0</v>
      </c>
      <c r="AX92" s="13">
        <f t="shared" si="37"/>
        <v>0</v>
      </c>
      <c r="AY92" s="12"/>
      <c r="AZ92" s="13">
        <v>0</v>
      </c>
      <c r="BA92" s="13">
        <f t="shared" si="38"/>
        <v>0</v>
      </c>
      <c r="BB92" s="12"/>
      <c r="BC92" s="13">
        <v>0</v>
      </c>
      <c r="BD92" s="13">
        <f t="shared" si="39"/>
        <v>0</v>
      </c>
      <c r="BE92" s="12"/>
      <c r="BF92" s="13">
        <v>0</v>
      </c>
      <c r="BG92" s="13">
        <f t="shared" si="40"/>
        <v>0</v>
      </c>
      <c r="BH92" s="12"/>
      <c r="BI92" s="13">
        <v>0</v>
      </c>
      <c r="BJ92" s="13">
        <f t="shared" si="41"/>
        <v>0</v>
      </c>
      <c r="BK92" s="12"/>
      <c r="BL92" s="13">
        <v>0</v>
      </c>
      <c r="BM92" s="13">
        <f t="shared" si="42"/>
        <v>0</v>
      </c>
      <c r="BN92" s="12"/>
      <c r="BO92" s="13">
        <v>0</v>
      </c>
      <c r="BP92" s="13">
        <f t="shared" si="43"/>
        <v>0</v>
      </c>
      <c r="BQ92" s="12"/>
      <c r="BR92" s="13">
        <v>0</v>
      </c>
      <c r="BS92" s="13">
        <f t="shared" si="44"/>
        <v>0</v>
      </c>
      <c r="BT92" s="12"/>
      <c r="BU92" s="13">
        <v>0</v>
      </c>
      <c r="BV92" s="13">
        <f t="shared" si="45"/>
        <v>0</v>
      </c>
    </row>
    <row r="93" spans="1:74" s="14" customFormat="1" ht="20.100000000000001" customHeight="1" x14ac:dyDescent="0.25">
      <c r="A93" s="12" t="s">
        <v>26</v>
      </c>
      <c r="B93" s="12" t="s">
        <v>5</v>
      </c>
      <c r="C93" s="12" t="s">
        <v>27</v>
      </c>
      <c r="D93" s="13">
        <v>15.84</v>
      </c>
      <c r="E93" s="13">
        <f t="shared" si="0"/>
        <v>15.523199999999999</v>
      </c>
      <c r="F93" s="12" t="s">
        <v>28</v>
      </c>
      <c r="G93" s="13">
        <v>44.64</v>
      </c>
      <c r="H93" s="13">
        <f t="shared" si="46"/>
        <v>43.747199999999999</v>
      </c>
      <c r="I93" s="12" t="s">
        <v>29</v>
      </c>
      <c r="J93" s="13">
        <v>79.64</v>
      </c>
      <c r="K93" s="13">
        <f t="shared" si="24"/>
        <v>78.047200000000004</v>
      </c>
      <c r="L93" s="12" t="s">
        <v>30</v>
      </c>
      <c r="M93" s="13">
        <v>149.63999999999999</v>
      </c>
      <c r="N93" s="13">
        <f t="shared" si="25"/>
        <v>146.6472</v>
      </c>
      <c r="O93" s="12" t="s">
        <v>31</v>
      </c>
      <c r="P93" s="13">
        <v>229.64</v>
      </c>
      <c r="Q93" s="13">
        <f t="shared" si="26"/>
        <v>225.04719999999998</v>
      </c>
      <c r="R93" s="12" t="s">
        <v>32</v>
      </c>
      <c r="S93" s="13">
        <v>349.64</v>
      </c>
      <c r="T93" s="13">
        <f t="shared" si="27"/>
        <v>342.6472</v>
      </c>
      <c r="U93" s="12" t="s">
        <v>33</v>
      </c>
      <c r="V93" s="13">
        <v>519.64</v>
      </c>
      <c r="W93" s="13">
        <f t="shared" si="28"/>
        <v>509.24719999999996</v>
      </c>
      <c r="X93" s="12"/>
      <c r="Y93" s="13">
        <v>0</v>
      </c>
      <c r="Z93" s="13">
        <f t="shared" si="29"/>
        <v>0</v>
      </c>
      <c r="AA93" s="12"/>
      <c r="AB93" s="13">
        <v>0</v>
      </c>
      <c r="AC93" s="13">
        <f t="shared" si="30"/>
        <v>0</v>
      </c>
      <c r="AD93" s="12"/>
      <c r="AE93" s="13">
        <v>0</v>
      </c>
      <c r="AF93" s="13">
        <f t="shared" si="31"/>
        <v>0</v>
      </c>
      <c r="AG93" s="12"/>
      <c r="AH93" s="13">
        <v>0</v>
      </c>
      <c r="AI93" s="13">
        <f t="shared" si="32"/>
        <v>0</v>
      </c>
      <c r="AJ93" s="12"/>
      <c r="AK93" s="13">
        <v>0</v>
      </c>
      <c r="AL93" s="13">
        <f t="shared" si="33"/>
        <v>0</v>
      </c>
      <c r="AM93" s="12"/>
      <c r="AN93" s="13">
        <v>0</v>
      </c>
      <c r="AO93" s="13">
        <f t="shared" si="34"/>
        <v>0</v>
      </c>
      <c r="AP93" s="12"/>
      <c r="AQ93" s="13">
        <v>0</v>
      </c>
      <c r="AR93" s="13">
        <f t="shared" si="35"/>
        <v>0</v>
      </c>
      <c r="AS93" s="12"/>
      <c r="AT93" s="13">
        <v>0</v>
      </c>
      <c r="AU93" s="13">
        <f t="shared" si="36"/>
        <v>0</v>
      </c>
      <c r="AV93" s="12"/>
      <c r="AW93" s="13">
        <v>0</v>
      </c>
      <c r="AX93" s="13">
        <f t="shared" si="37"/>
        <v>0</v>
      </c>
      <c r="AY93" s="12"/>
      <c r="AZ93" s="13">
        <v>0</v>
      </c>
      <c r="BA93" s="13">
        <f t="shared" si="38"/>
        <v>0</v>
      </c>
      <c r="BB93" s="12"/>
      <c r="BC93" s="13">
        <v>0</v>
      </c>
      <c r="BD93" s="13">
        <f t="shared" si="39"/>
        <v>0</v>
      </c>
      <c r="BE93" s="12"/>
      <c r="BF93" s="13">
        <v>0</v>
      </c>
      <c r="BG93" s="13">
        <f t="shared" si="40"/>
        <v>0</v>
      </c>
      <c r="BH93" s="12"/>
      <c r="BI93" s="13">
        <v>0</v>
      </c>
      <c r="BJ93" s="13">
        <f t="shared" si="41"/>
        <v>0</v>
      </c>
      <c r="BK93" s="12"/>
      <c r="BL93" s="13">
        <v>0</v>
      </c>
      <c r="BM93" s="13">
        <f t="shared" si="42"/>
        <v>0</v>
      </c>
      <c r="BN93" s="12"/>
      <c r="BO93" s="13">
        <v>0</v>
      </c>
      <c r="BP93" s="13">
        <f t="shared" si="43"/>
        <v>0</v>
      </c>
      <c r="BQ93" s="12"/>
      <c r="BR93" s="13">
        <v>0</v>
      </c>
      <c r="BS93" s="13">
        <f t="shared" si="44"/>
        <v>0</v>
      </c>
      <c r="BT93" s="12"/>
      <c r="BU93" s="13">
        <v>0</v>
      </c>
      <c r="BV93" s="13">
        <f t="shared" si="45"/>
        <v>0</v>
      </c>
    </row>
    <row r="94" spans="1:74" s="14" customFormat="1" ht="20.100000000000001" customHeight="1" x14ac:dyDescent="0.25">
      <c r="A94" s="12" t="s">
        <v>26</v>
      </c>
      <c r="B94" s="12" t="s">
        <v>6</v>
      </c>
      <c r="C94" s="12" t="s">
        <v>27</v>
      </c>
      <c r="D94" s="13">
        <v>13.2</v>
      </c>
      <c r="E94" s="13">
        <f t="shared" si="0"/>
        <v>12.936</v>
      </c>
      <c r="F94" s="12" t="s">
        <v>28</v>
      </c>
      <c r="G94" s="13">
        <v>42</v>
      </c>
      <c r="H94" s="13">
        <f t="shared" si="46"/>
        <v>41.16</v>
      </c>
      <c r="I94" s="12" t="s">
        <v>29</v>
      </c>
      <c r="J94" s="13">
        <v>77</v>
      </c>
      <c r="K94" s="13">
        <f t="shared" si="24"/>
        <v>75.459999999999994</v>
      </c>
      <c r="L94" s="12" t="s">
        <v>30</v>
      </c>
      <c r="M94" s="13">
        <v>147</v>
      </c>
      <c r="N94" s="13">
        <f t="shared" si="25"/>
        <v>144.06</v>
      </c>
      <c r="O94" s="12" t="s">
        <v>31</v>
      </c>
      <c r="P94" s="13">
        <v>227</v>
      </c>
      <c r="Q94" s="13">
        <f t="shared" si="26"/>
        <v>222.46</v>
      </c>
      <c r="R94" s="12" t="s">
        <v>32</v>
      </c>
      <c r="S94" s="13">
        <v>347</v>
      </c>
      <c r="T94" s="13">
        <f t="shared" si="27"/>
        <v>340.06</v>
      </c>
      <c r="U94" s="12" t="s">
        <v>33</v>
      </c>
      <c r="V94" s="13">
        <v>517</v>
      </c>
      <c r="W94" s="13">
        <f t="shared" si="28"/>
        <v>506.65999999999997</v>
      </c>
      <c r="X94" s="12"/>
      <c r="Y94" s="13">
        <v>0</v>
      </c>
      <c r="Z94" s="13">
        <f t="shared" si="29"/>
        <v>0</v>
      </c>
      <c r="AA94" s="12"/>
      <c r="AB94" s="13">
        <v>0</v>
      </c>
      <c r="AC94" s="13">
        <f t="shared" si="30"/>
        <v>0</v>
      </c>
      <c r="AD94" s="12"/>
      <c r="AE94" s="13">
        <v>0</v>
      </c>
      <c r="AF94" s="13">
        <f t="shared" si="31"/>
        <v>0</v>
      </c>
      <c r="AG94" s="12"/>
      <c r="AH94" s="13">
        <v>0</v>
      </c>
      <c r="AI94" s="13">
        <f t="shared" si="32"/>
        <v>0</v>
      </c>
      <c r="AJ94" s="12"/>
      <c r="AK94" s="13">
        <v>0</v>
      </c>
      <c r="AL94" s="13">
        <f t="shared" si="33"/>
        <v>0</v>
      </c>
      <c r="AM94" s="12"/>
      <c r="AN94" s="13">
        <v>0</v>
      </c>
      <c r="AO94" s="13">
        <f t="shared" si="34"/>
        <v>0</v>
      </c>
      <c r="AP94" s="12"/>
      <c r="AQ94" s="13">
        <v>0</v>
      </c>
      <c r="AR94" s="13">
        <f t="shared" si="35"/>
        <v>0</v>
      </c>
      <c r="AS94" s="12"/>
      <c r="AT94" s="13">
        <v>0</v>
      </c>
      <c r="AU94" s="13">
        <f t="shared" si="36"/>
        <v>0</v>
      </c>
      <c r="AV94" s="12"/>
      <c r="AW94" s="13">
        <v>0</v>
      </c>
      <c r="AX94" s="13">
        <f t="shared" si="37"/>
        <v>0</v>
      </c>
      <c r="AY94" s="12"/>
      <c r="AZ94" s="13">
        <v>0</v>
      </c>
      <c r="BA94" s="13">
        <f t="shared" si="38"/>
        <v>0</v>
      </c>
      <c r="BB94" s="12"/>
      <c r="BC94" s="13">
        <v>0</v>
      </c>
      <c r="BD94" s="13">
        <f t="shared" si="39"/>
        <v>0</v>
      </c>
      <c r="BE94" s="12"/>
      <c r="BF94" s="13">
        <v>0</v>
      </c>
      <c r="BG94" s="13">
        <f t="shared" si="40"/>
        <v>0</v>
      </c>
      <c r="BH94" s="12"/>
      <c r="BI94" s="13">
        <v>0</v>
      </c>
      <c r="BJ94" s="13">
        <f t="shared" si="41"/>
        <v>0</v>
      </c>
      <c r="BK94" s="12"/>
      <c r="BL94" s="13">
        <v>0</v>
      </c>
      <c r="BM94" s="13">
        <f t="shared" si="42"/>
        <v>0</v>
      </c>
      <c r="BN94" s="12"/>
      <c r="BO94" s="13">
        <v>0</v>
      </c>
      <c r="BP94" s="13">
        <f t="shared" si="43"/>
        <v>0</v>
      </c>
      <c r="BQ94" s="12"/>
      <c r="BR94" s="13">
        <v>0</v>
      </c>
      <c r="BS94" s="13">
        <f t="shared" si="44"/>
        <v>0</v>
      </c>
      <c r="BT94" s="12"/>
      <c r="BU94" s="13">
        <v>0</v>
      </c>
      <c r="BV94" s="13">
        <f t="shared" si="45"/>
        <v>0</v>
      </c>
    </row>
    <row r="95" spans="1:74" s="19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18">
        <v>28.8</v>
      </c>
      <c r="E95" s="18">
        <f t="shared" si="0"/>
        <v>28.224</v>
      </c>
      <c r="F95" s="17" t="s">
        <v>29</v>
      </c>
      <c r="G95" s="18">
        <v>63.8</v>
      </c>
      <c r="H95" s="18">
        <f t="shared" si="46"/>
        <v>62.523999999999994</v>
      </c>
      <c r="I95" s="17" t="s">
        <v>30</v>
      </c>
      <c r="J95" s="18">
        <v>133.80000000000001</v>
      </c>
      <c r="K95" s="18">
        <f t="shared" si="24"/>
        <v>131.124</v>
      </c>
      <c r="L95" s="17" t="s">
        <v>31</v>
      </c>
      <c r="M95" s="18">
        <v>213.8</v>
      </c>
      <c r="N95" s="18">
        <f t="shared" si="25"/>
        <v>209.524</v>
      </c>
      <c r="O95" s="17" t="s">
        <v>32</v>
      </c>
      <c r="P95" s="18">
        <v>333.8</v>
      </c>
      <c r="Q95" s="18">
        <f t="shared" si="26"/>
        <v>327.12400000000002</v>
      </c>
      <c r="R95" s="17" t="s">
        <v>33</v>
      </c>
      <c r="S95" s="18">
        <v>503.8</v>
      </c>
      <c r="T95" s="18">
        <f t="shared" si="27"/>
        <v>493.72399999999999</v>
      </c>
      <c r="U95" s="17"/>
      <c r="V95" s="18">
        <v>0</v>
      </c>
      <c r="W95" s="18">
        <f t="shared" si="28"/>
        <v>0</v>
      </c>
      <c r="X95" s="17"/>
      <c r="Y95" s="18">
        <v>0</v>
      </c>
      <c r="Z95" s="18">
        <f t="shared" si="29"/>
        <v>0</v>
      </c>
      <c r="AA95" s="17"/>
      <c r="AB95" s="18">
        <v>0</v>
      </c>
      <c r="AC95" s="18">
        <f t="shared" si="30"/>
        <v>0</v>
      </c>
      <c r="AD95" s="17"/>
      <c r="AE95" s="18">
        <v>0</v>
      </c>
      <c r="AF95" s="18">
        <f t="shared" si="31"/>
        <v>0</v>
      </c>
      <c r="AG95" s="17"/>
      <c r="AH95" s="18">
        <v>0</v>
      </c>
      <c r="AI95" s="18">
        <f t="shared" si="32"/>
        <v>0</v>
      </c>
      <c r="AJ95" s="17"/>
      <c r="AK95" s="18">
        <v>0</v>
      </c>
      <c r="AL95" s="18">
        <f t="shared" si="33"/>
        <v>0</v>
      </c>
      <c r="AM95" s="17"/>
      <c r="AN95" s="18">
        <v>0</v>
      </c>
      <c r="AO95" s="18">
        <f t="shared" si="34"/>
        <v>0</v>
      </c>
      <c r="AP95" s="17"/>
      <c r="AQ95" s="18">
        <v>0</v>
      </c>
      <c r="AR95" s="18">
        <f t="shared" si="35"/>
        <v>0</v>
      </c>
      <c r="AS95" s="17"/>
      <c r="AT95" s="18">
        <v>0</v>
      </c>
      <c r="AU95" s="18">
        <f t="shared" si="36"/>
        <v>0</v>
      </c>
      <c r="AV95" s="17"/>
      <c r="AW95" s="18">
        <v>0</v>
      </c>
      <c r="AX95" s="18">
        <f t="shared" si="37"/>
        <v>0</v>
      </c>
      <c r="AY95" s="17"/>
      <c r="AZ95" s="18">
        <v>0</v>
      </c>
      <c r="BA95" s="18">
        <f t="shared" si="38"/>
        <v>0</v>
      </c>
      <c r="BB95" s="17"/>
      <c r="BC95" s="18">
        <v>0</v>
      </c>
      <c r="BD95" s="18">
        <f t="shared" si="39"/>
        <v>0</v>
      </c>
      <c r="BE95" s="17"/>
      <c r="BF95" s="18">
        <v>0</v>
      </c>
      <c r="BG95" s="18">
        <f t="shared" si="40"/>
        <v>0</v>
      </c>
      <c r="BH95" s="17"/>
      <c r="BI95" s="18">
        <v>0</v>
      </c>
      <c r="BJ95" s="18">
        <f t="shared" si="41"/>
        <v>0</v>
      </c>
      <c r="BK95" s="17"/>
      <c r="BL95" s="18">
        <v>0</v>
      </c>
      <c r="BM95" s="18">
        <f t="shared" si="42"/>
        <v>0</v>
      </c>
      <c r="BN95" s="17"/>
      <c r="BO95" s="18">
        <v>0</v>
      </c>
      <c r="BP95" s="18">
        <f t="shared" si="43"/>
        <v>0</v>
      </c>
      <c r="BQ95" s="17"/>
      <c r="BR95" s="18">
        <v>0</v>
      </c>
      <c r="BS95" s="18">
        <f t="shared" si="44"/>
        <v>0</v>
      </c>
      <c r="BT95" s="17"/>
      <c r="BU95" s="18">
        <v>0</v>
      </c>
      <c r="BV95" s="18">
        <f t="shared" si="45"/>
        <v>0</v>
      </c>
    </row>
    <row r="96" spans="1:74" s="19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18">
        <v>23.04</v>
      </c>
      <c r="E96" s="18">
        <f t="shared" si="0"/>
        <v>22.5792</v>
      </c>
      <c r="F96" s="17" t="s">
        <v>29</v>
      </c>
      <c r="G96" s="18">
        <v>58.04</v>
      </c>
      <c r="H96" s="18">
        <f t="shared" si="46"/>
        <v>56.879199999999997</v>
      </c>
      <c r="I96" s="17" t="s">
        <v>30</v>
      </c>
      <c r="J96" s="18">
        <v>128.04</v>
      </c>
      <c r="K96" s="18">
        <f t="shared" si="24"/>
        <v>125.47919999999999</v>
      </c>
      <c r="L96" s="17" t="s">
        <v>31</v>
      </c>
      <c r="M96" s="18">
        <v>208.04</v>
      </c>
      <c r="N96" s="18">
        <f t="shared" si="25"/>
        <v>203.8792</v>
      </c>
      <c r="O96" s="17" t="s">
        <v>32</v>
      </c>
      <c r="P96" s="18">
        <v>328.04</v>
      </c>
      <c r="Q96" s="18">
        <f t="shared" si="26"/>
        <v>321.47919999999999</v>
      </c>
      <c r="R96" s="17" t="s">
        <v>33</v>
      </c>
      <c r="S96" s="18">
        <v>498.04</v>
      </c>
      <c r="T96" s="18">
        <f t="shared" si="27"/>
        <v>488.07920000000001</v>
      </c>
      <c r="U96" s="17"/>
      <c r="V96" s="18">
        <v>0</v>
      </c>
      <c r="W96" s="18">
        <f t="shared" si="28"/>
        <v>0</v>
      </c>
      <c r="X96" s="17"/>
      <c r="Y96" s="18">
        <v>0</v>
      </c>
      <c r="Z96" s="18">
        <f t="shared" si="29"/>
        <v>0</v>
      </c>
      <c r="AA96" s="17"/>
      <c r="AB96" s="18">
        <v>0</v>
      </c>
      <c r="AC96" s="18">
        <f t="shared" si="30"/>
        <v>0</v>
      </c>
      <c r="AD96" s="17"/>
      <c r="AE96" s="18">
        <v>0</v>
      </c>
      <c r="AF96" s="18">
        <f t="shared" si="31"/>
        <v>0</v>
      </c>
      <c r="AG96" s="17"/>
      <c r="AH96" s="18">
        <v>0</v>
      </c>
      <c r="AI96" s="18">
        <f t="shared" si="32"/>
        <v>0</v>
      </c>
      <c r="AJ96" s="17"/>
      <c r="AK96" s="18">
        <v>0</v>
      </c>
      <c r="AL96" s="18">
        <f t="shared" si="33"/>
        <v>0</v>
      </c>
      <c r="AM96" s="17"/>
      <c r="AN96" s="18">
        <v>0</v>
      </c>
      <c r="AO96" s="18">
        <f t="shared" si="34"/>
        <v>0</v>
      </c>
      <c r="AP96" s="17"/>
      <c r="AQ96" s="18">
        <v>0</v>
      </c>
      <c r="AR96" s="18">
        <f t="shared" si="35"/>
        <v>0</v>
      </c>
      <c r="AS96" s="17"/>
      <c r="AT96" s="18">
        <v>0</v>
      </c>
      <c r="AU96" s="18">
        <f t="shared" si="36"/>
        <v>0</v>
      </c>
      <c r="AV96" s="17"/>
      <c r="AW96" s="18">
        <v>0</v>
      </c>
      <c r="AX96" s="18">
        <f t="shared" si="37"/>
        <v>0</v>
      </c>
      <c r="AY96" s="17"/>
      <c r="AZ96" s="18">
        <v>0</v>
      </c>
      <c r="BA96" s="18">
        <f t="shared" si="38"/>
        <v>0</v>
      </c>
      <c r="BB96" s="17"/>
      <c r="BC96" s="18">
        <v>0</v>
      </c>
      <c r="BD96" s="18">
        <f t="shared" si="39"/>
        <v>0</v>
      </c>
      <c r="BE96" s="17"/>
      <c r="BF96" s="18">
        <v>0</v>
      </c>
      <c r="BG96" s="18">
        <f t="shared" si="40"/>
        <v>0</v>
      </c>
      <c r="BH96" s="17"/>
      <c r="BI96" s="18">
        <v>0</v>
      </c>
      <c r="BJ96" s="18">
        <f t="shared" si="41"/>
        <v>0</v>
      </c>
      <c r="BK96" s="17"/>
      <c r="BL96" s="18">
        <v>0</v>
      </c>
      <c r="BM96" s="18">
        <f t="shared" si="42"/>
        <v>0</v>
      </c>
      <c r="BN96" s="17"/>
      <c r="BO96" s="18">
        <v>0</v>
      </c>
      <c r="BP96" s="18">
        <f t="shared" si="43"/>
        <v>0</v>
      </c>
      <c r="BQ96" s="17"/>
      <c r="BR96" s="18">
        <v>0</v>
      </c>
      <c r="BS96" s="18">
        <f t="shared" si="44"/>
        <v>0</v>
      </c>
      <c r="BT96" s="17"/>
      <c r="BU96" s="18">
        <v>0</v>
      </c>
      <c r="BV96" s="18">
        <f t="shared" si="45"/>
        <v>0</v>
      </c>
    </row>
    <row r="97" spans="1:74" s="19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18">
        <v>20.16</v>
      </c>
      <c r="E97" s="18">
        <f t="shared" si="0"/>
        <v>19.756799999999998</v>
      </c>
      <c r="F97" s="17" t="s">
        <v>29</v>
      </c>
      <c r="G97" s="18">
        <v>55.16</v>
      </c>
      <c r="H97" s="18">
        <f t="shared" si="46"/>
        <v>54.056799999999996</v>
      </c>
      <c r="I97" s="17" t="s">
        <v>30</v>
      </c>
      <c r="J97" s="18">
        <v>125.16</v>
      </c>
      <c r="K97" s="18">
        <f t="shared" si="24"/>
        <v>122.65679999999999</v>
      </c>
      <c r="L97" s="17" t="s">
        <v>31</v>
      </c>
      <c r="M97" s="18">
        <v>205.16</v>
      </c>
      <c r="N97" s="18">
        <f t="shared" si="25"/>
        <v>201.05679999999998</v>
      </c>
      <c r="O97" s="17" t="s">
        <v>32</v>
      </c>
      <c r="P97" s="18">
        <v>325.16000000000003</v>
      </c>
      <c r="Q97" s="18">
        <f t="shared" si="26"/>
        <v>318.65680000000003</v>
      </c>
      <c r="R97" s="17" t="s">
        <v>33</v>
      </c>
      <c r="S97" s="18">
        <v>495.16</v>
      </c>
      <c r="T97" s="18">
        <f t="shared" si="27"/>
        <v>485.2568</v>
      </c>
      <c r="U97" s="17"/>
      <c r="V97" s="18">
        <v>0</v>
      </c>
      <c r="W97" s="18">
        <f t="shared" si="28"/>
        <v>0</v>
      </c>
      <c r="X97" s="17"/>
      <c r="Y97" s="18">
        <v>0</v>
      </c>
      <c r="Z97" s="18">
        <f t="shared" si="29"/>
        <v>0</v>
      </c>
      <c r="AA97" s="17"/>
      <c r="AB97" s="18">
        <v>0</v>
      </c>
      <c r="AC97" s="18">
        <f t="shared" si="30"/>
        <v>0</v>
      </c>
      <c r="AD97" s="17"/>
      <c r="AE97" s="18">
        <v>0</v>
      </c>
      <c r="AF97" s="18">
        <f t="shared" si="31"/>
        <v>0</v>
      </c>
      <c r="AG97" s="17"/>
      <c r="AH97" s="18">
        <v>0</v>
      </c>
      <c r="AI97" s="18">
        <f t="shared" si="32"/>
        <v>0</v>
      </c>
      <c r="AJ97" s="17"/>
      <c r="AK97" s="18">
        <v>0</v>
      </c>
      <c r="AL97" s="18">
        <f t="shared" si="33"/>
        <v>0</v>
      </c>
      <c r="AM97" s="17"/>
      <c r="AN97" s="18">
        <v>0</v>
      </c>
      <c r="AO97" s="18">
        <f t="shared" si="34"/>
        <v>0</v>
      </c>
      <c r="AP97" s="17"/>
      <c r="AQ97" s="18">
        <v>0</v>
      </c>
      <c r="AR97" s="18">
        <f t="shared" si="35"/>
        <v>0</v>
      </c>
      <c r="AS97" s="17"/>
      <c r="AT97" s="18">
        <v>0</v>
      </c>
      <c r="AU97" s="18">
        <f t="shared" si="36"/>
        <v>0</v>
      </c>
      <c r="AV97" s="17"/>
      <c r="AW97" s="18">
        <v>0</v>
      </c>
      <c r="AX97" s="18">
        <f t="shared" si="37"/>
        <v>0</v>
      </c>
      <c r="AY97" s="17"/>
      <c r="AZ97" s="18">
        <v>0</v>
      </c>
      <c r="BA97" s="18">
        <f t="shared" si="38"/>
        <v>0</v>
      </c>
      <c r="BB97" s="17"/>
      <c r="BC97" s="18">
        <v>0</v>
      </c>
      <c r="BD97" s="18">
        <f t="shared" si="39"/>
        <v>0</v>
      </c>
      <c r="BE97" s="17"/>
      <c r="BF97" s="18">
        <v>0</v>
      </c>
      <c r="BG97" s="18">
        <f t="shared" si="40"/>
        <v>0</v>
      </c>
      <c r="BH97" s="17"/>
      <c r="BI97" s="18">
        <v>0</v>
      </c>
      <c r="BJ97" s="18">
        <f t="shared" si="41"/>
        <v>0</v>
      </c>
      <c r="BK97" s="17"/>
      <c r="BL97" s="18">
        <v>0</v>
      </c>
      <c r="BM97" s="18">
        <f t="shared" si="42"/>
        <v>0</v>
      </c>
      <c r="BN97" s="17"/>
      <c r="BO97" s="18">
        <v>0</v>
      </c>
      <c r="BP97" s="18">
        <f t="shared" si="43"/>
        <v>0</v>
      </c>
      <c r="BQ97" s="17"/>
      <c r="BR97" s="18">
        <v>0</v>
      </c>
      <c r="BS97" s="18">
        <f t="shared" si="44"/>
        <v>0</v>
      </c>
      <c r="BT97" s="17"/>
      <c r="BU97" s="18">
        <v>0</v>
      </c>
      <c r="BV97" s="18">
        <f t="shared" si="45"/>
        <v>0</v>
      </c>
    </row>
    <row r="98" spans="1:74" s="19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18">
        <v>17.28</v>
      </c>
      <c r="E98" s="18">
        <f t="shared" si="0"/>
        <v>16.9344</v>
      </c>
      <c r="F98" s="17" t="s">
        <v>29</v>
      </c>
      <c r="G98" s="18">
        <v>52.28</v>
      </c>
      <c r="H98" s="18">
        <f t="shared" si="46"/>
        <v>51.234400000000001</v>
      </c>
      <c r="I98" s="17" t="s">
        <v>30</v>
      </c>
      <c r="J98" s="18">
        <v>122.28</v>
      </c>
      <c r="K98" s="18">
        <f t="shared" si="24"/>
        <v>119.8344</v>
      </c>
      <c r="L98" s="17" t="s">
        <v>31</v>
      </c>
      <c r="M98" s="18">
        <v>202.28</v>
      </c>
      <c r="N98" s="18">
        <f t="shared" si="25"/>
        <v>198.23439999999999</v>
      </c>
      <c r="O98" s="17" t="s">
        <v>32</v>
      </c>
      <c r="P98" s="18">
        <v>322.27999999999997</v>
      </c>
      <c r="Q98" s="18">
        <f t="shared" si="26"/>
        <v>315.83439999999996</v>
      </c>
      <c r="R98" s="17" t="s">
        <v>33</v>
      </c>
      <c r="S98" s="18">
        <v>492.28</v>
      </c>
      <c r="T98" s="18">
        <f t="shared" si="27"/>
        <v>482.43439999999998</v>
      </c>
      <c r="U98" s="17"/>
      <c r="V98" s="18">
        <v>0</v>
      </c>
      <c r="W98" s="18">
        <f t="shared" si="28"/>
        <v>0</v>
      </c>
      <c r="X98" s="17"/>
      <c r="Y98" s="18">
        <v>0</v>
      </c>
      <c r="Z98" s="18">
        <f t="shared" si="29"/>
        <v>0</v>
      </c>
      <c r="AA98" s="17"/>
      <c r="AB98" s="18">
        <v>0</v>
      </c>
      <c r="AC98" s="18">
        <f t="shared" si="30"/>
        <v>0</v>
      </c>
      <c r="AD98" s="17"/>
      <c r="AE98" s="18">
        <v>0</v>
      </c>
      <c r="AF98" s="18">
        <f t="shared" si="31"/>
        <v>0</v>
      </c>
      <c r="AG98" s="17"/>
      <c r="AH98" s="18">
        <v>0</v>
      </c>
      <c r="AI98" s="18">
        <f t="shared" si="32"/>
        <v>0</v>
      </c>
      <c r="AJ98" s="17"/>
      <c r="AK98" s="18">
        <v>0</v>
      </c>
      <c r="AL98" s="18">
        <f t="shared" si="33"/>
        <v>0</v>
      </c>
      <c r="AM98" s="17"/>
      <c r="AN98" s="18">
        <v>0</v>
      </c>
      <c r="AO98" s="18">
        <f t="shared" si="34"/>
        <v>0</v>
      </c>
      <c r="AP98" s="17"/>
      <c r="AQ98" s="18">
        <v>0</v>
      </c>
      <c r="AR98" s="18">
        <f t="shared" si="35"/>
        <v>0</v>
      </c>
      <c r="AS98" s="17"/>
      <c r="AT98" s="18">
        <v>0</v>
      </c>
      <c r="AU98" s="18">
        <f t="shared" si="36"/>
        <v>0</v>
      </c>
      <c r="AV98" s="17"/>
      <c r="AW98" s="18">
        <v>0</v>
      </c>
      <c r="AX98" s="18">
        <f t="shared" si="37"/>
        <v>0</v>
      </c>
      <c r="AY98" s="17"/>
      <c r="AZ98" s="18">
        <v>0</v>
      </c>
      <c r="BA98" s="18">
        <f t="shared" si="38"/>
        <v>0</v>
      </c>
      <c r="BB98" s="17"/>
      <c r="BC98" s="18">
        <v>0</v>
      </c>
      <c r="BD98" s="18">
        <f t="shared" si="39"/>
        <v>0</v>
      </c>
      <c r="BE98" s="17"/>
      <c r="BF98" s="18">
        <v>0</v>
      </c>
      <c r="BG98" s="18">
        <f t="shared" si="40"/>
        <v>0</v>
      </c>
      <c r="BH98" s="17"/>
      <c r="BI98" s="18">
        <v>0</v>
      </c>
      <c r="BJ98" s="18">
        <f t="shared" si="41"/>
        <v>0</v>
      </c>
      <c r="BK98" s="17"/>
      <c r="BL98" s="18">
        <v>0</v>
      </c>
      <c r="BM98" s="18">
        <f t="shared" si="42"/>
        <v>0</v>
      </c>
      <c r="BN98" s="17"/>
      <c r="BO98" s="18">
        <v>0</v>
      </c>
      <c r="BP98" s="18">
        <f t="shared" si="43"/>
        <v>0</v>
      </c>
      <c r="BQ98" s="17"/>
      <c r="BR98" s="18">
        <v>0</v>
      </c>
      <c r="BS98" s="18">
        <f t="shared" si="44"/>
        <v>0</v>
      </c>
      <c r="BT98" s="17"/>
      <c r="BU98" s="18">
        <v>0</v>
      </c>
      <c r="BV98" s="18">
        <f t="shared" si="45"/>
        <v>0</v>
      </c>
    </row>
    <row r="99" spans="1:74" s="19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18">
        <v>14.4</v>
      </c>
      <c r="E99" s="18">
        <f t="shared" si="0"/>
        <v>14.112</v>
      </c>
      <c r="F99" s="17" t="s">
        <v>29</v>
      </c>
      <c r="G99" s="18">
        <v>49.4</v>
      </c>
      <c r="H99" s="18">
        <f t="shared" si="46"/>
        <v>48.411999999999999</v>
      </c>
      <c r="I99" s="17" t="s">
        <v>30</v>
      </c>
      <c r="J99" s="18">
        <v>119.4</v>
      </c>
      <c r="K99" s="18">
        <f t="shared" si="24"/>
        <v>117.012</v>
      </c>
      <c r="L99" s="17" t="s">
        <v>31</v>
      </c>
      <c r="M99" s="18">
        <v>199.4</v>
      </c>
      <c r="N99" s="18">
        <f t="shared" si="25"/>
        <v>195.41200000000001</v>
      </c>
      <c r="O99" s="17" t="s">
        <v>32</v>
      </c>
      <c r="P99" s="18">
        <v>319.39999999999998</v>
      </c>
      <c r="Q99" s="18">
        <f t="shared" si="26"/>
        <v>313.01199999999994</v>
      </c>
      <c r="R99" s="17" t="s">
        <v>33</v>
      </c>
      <c r="S99" s="18">
        <v>489.4</v>
      </c>
      <c r="T99" s="18">
        <f t="shared" si="27"/>
        <v>479.61199999999997</v>
      </c>
      <c r="U99" s="17"/>
      <c r="V99" s="18">
        <v>0</v>
      </c>
      <c r="W99" s="18">
        <f t="shared" si="28"/>
        <v>0</v>
      </c>
      <c r="X99" s="17"/>
      <c r="Y99" s="18">
        <v>0</v>
      </c>
      <c r="Z99" s="18">
        <f t="shared" si="29"/>
        <v>0</v>
      </c>
      <c r="AA99" s="17"/>
      <c r="AB99" s="18">
        <v>0</v>
      </c>
      <c r="AC99" s="18">
        <f t="shared" si="30"/>
        <v>0</v>
      </c>
      <c r="AD99" s="17"/>
      <c r="AE99" s="18">
        <v>0</v>
      </c>
      <c r="AF99" s="18">
        <f t="shared" si="31"/>
        <v>0</v>
      </c>
      <c r="AG99" s="17"/>
      <c r="AH99" s="18">
        <v>0</v>
      </c>
      <c r="AI99" s="18">
        <f t="shared" si="32"/>
        <v>0</v>
      </c>
      <c r="AJ99" s="17"/>
      <c r="AK99" s="18">
        <v>0</v>
      </c>
      <c r="AL99" s="18">
        <f t="shared" si="33"/>
        <v>0</v>
      </c>
      <c r="AM99" s="17"/>
      <c r="AN99" s="18">
        <v>0</v>
      </c>
      <c r="AO99" s="18">
        <f t="shared" si="34"/>
        <v>0</v>
      </c>
      <c r="AP99" s="17"/>
      <c r="AQ99" s="18">
        <v>0</v>
      </c>
      <c r="AR99" s="18">
        <f t="shared" si="35"/>
        <v>0</v>
      </c>
      <c r="AS99" s="17"/>
      <c r="AT99" s="18">
        <v>0</v>
      </c>
      <c r="AU99" s="18">
        <f t="shared" si="36"/>
        <v>0</v>
      </c>
      <c r="AV99" s="17"/>
      <c r="AW99" s="18">
        <v>0</v>
      </c>
      <c r="AX99" s="18">
        <f t="shared" si="37"/>
        <v>0</v>
      </c>
      <c r="AY99" s="17"/>
      <c r="AZ99" s="18">
        <v>0</v>
      </c>
      <c r="BA99" s="18">
        <f t="shared" si="38"/>
        <v>0</v>
      </c>
      <c r="BB99" s="17"/>
      <c r="BC99" s="18">
        <v>0</v>
      </c>
      <c r="BD99" s="18">
        <f t="shared" si="39"/>
        <v>0</v>
      </c>
      <c r="BE99" s="17"/>
      <c r="BF99" s="18">
        <v>0</v>
      </c>
      <c r="BG99" s="18">
        <f t="shared" si="40"/>
        <v>0</v>
      </c>
      <c r="BH99" s="17"/>
      <c r="BI99" s="18">
        <v>0</v>
      </c>
      <c r="BJ99" s="18">
        <f t="shared" si="41"/>
        <v>0</v>
      </c>
      <c r="BK99" s="17"/>
      <c r="BL99" s="18">
        <v>0</v>
      </c>
      <c r="BM99" s="18">
        <f t="shared" si="42"/>
        <v>0</v>
      </c>
      <c r="BN99" s="17"/>
      <c r="BO99" s="18">
        <v>0</v>
      </c>
      <c r="BP99" s="18">
        <f t="shared" si="43"/>
        <v>0</v>
      </c>
      <c r="BQ99" s="17"/>
      <c r="BR99" s="18">
        <v>0</v>
      </c>
      <c r="BS99" s="18">
        <f t="shared" si="44"/>
        <v>0</v>
      </c>
      <c r="BT99" s="17"/>
      <c r="BU99" s="18">
        <v>0</v>
      </c>
      <c r="BV99" s="18">
        <f t="shared" si="45"/>
        <v>0</v>
      </c>
    </row>
    <row r="100" spans="1:74" s="14" customFormat="1" ht="20.100000000000001" customHeight="1" x14ac:dyDescent="0.25">
      <c r="A100" s="12" t="s">
        <v>28</v>
      </c>
      <c r="B100" s="12" t="s">
        <v>1</v>
      </c>
      <c r="C100" s="12" t="s">
        <v>29</v>
      </c>
      <c r="D100" s="13">
        <v>35</v>
      </c>
      <c r="E100" s="13">
        <f t="shared" si="0"/>
        <v>34.299999999999997</v>
      </c>
      <c r="F100" s="12" t="s">
        <v>30</v>
      </c>
      <c r="G100" s="13">
        <v>105</v>
      </c>
      <c r="H100" s="13">
        <f t="shared" si="46"/>
        <v>102.89999999999999</v>
      </c>
      <c r="I100" s="12" t="s">
        <v>31</v>
      </c>
      <c r="J100" s="13">
        <v>185</v>
      </c>
      <c r="K100" s="13">
        <f t="shared" si="24"/>
        <v>181.29999999999998</v>
      </c>
      <c r="L100" s="12" t="s">
        <v>32</v>
      </c>
      <c r="M100" s="13">
        <v>305</v>
      </c>
      <c r="N100" s="13">
        <f t="shared" si="25"/>
        <v>298.89999999999998</v>
      </c>
      <c r="O100" s="12" t="s">
        <v>33</v>
      </c>
      <c r="P100" s="13">
        <v>475</v>
      </c>
      <c r="Q100" s="13">
        <f t="shared" si="26"/>
        <v>465.5</v>
      </c>
      <c r="R100" s="12"/>
      <c r="S100" s="13">
        <v>0</v>
      </c>
      <c r="T100" s="13">
        <f t="shared" si="27"/>
        <v>0</v>
      </c>
      <c r="U100" s="12"/>
      <c r="V100" s="13">
        <v>0</v>
      </c>
      <c r="W100" s="13">
        <f t="shared" si="28"/>
        <v>0</v>
      </c>
      <c r="X100" s="12"/>
      <c r="Y100" s="13">
        <v>0</v>
      </c>
      <c r="Z100" s="13">
        <f t="shared" si="29"/>
        <v>0</v>
      </c>
      <c r="AA100" s="12"/>
      <c r="AB100" s="13">
        <v>0</v>
      </c>
      <c r="AC100" s="13">
        <f t="shared" si="30"/>
        <v>0</v>
      </c>
      <c r="AD100" s="12"/>
      <c r="AE100" s="13">
        <v>0</v>
      </c>
      <c r="AF100" s="13">
        <f t="shared" si="31"/>
        <v>0</v>
      </c>
      <c r="AG100" s="12"/>
      <c r="AH100" s="13">
        <v>0</v>
      </c>
      <c r="AI100" s="13">
        <f t="shared" si="32"/>
        <v>0</v>
      </c>
      <c r="AJ100" s="12"/>
      <c r="AK100" s="13">
        <v>0</v>
      </c>
      <c r="AL100" s="13">
        <f t="shared" si="33"/>
        <v>0</v>
      </c>
      <c r="AM100" s="12"/>
      <c r="AN100" s="13">
        <v>0</v>
      </c>
      <c r="AO100" s="13">
        <f t="shared" si="34"/>
        <v>0</v>
      </c>
      <c r="AP100" s="12"/>
      <c r="AQ100" s="13">
        <v>0</v>
      </c>
      <c r="AR100" s="13">
        <f t="shared" si="35"/>
        <v>0</v>
      </c>
      <c r="AS100" s="12"/>
      <c r="AT100" s="13">
        <v>0</v>
      </c>
      <c r="AU100" s="13">
        <f t="shared" si="36"/>
        <v>0</v>
      </c>
      <c r="AV100" s="12"/>
      <c r="AW100" s="13">
        <v>0</v>
      </c>
      <c r="AX100" s="13">
        <f t="shared" si="37"/>
        <v>0</v>
      </c>
      <c r="AY100" s="12"/>
      <c r="AZ100" s="13">
        <v>0</v>
      </c>
      <c r="BA100" s="13">
        <f t="shared" si="38"/>
        <v>0</v>
      </c>
      <c r="BB100" s="12"/>
      <c r="BC100" s="13">
        <v>0</v>
      </c>
      <c r="BD100" s="13">
        <f t="shared" si="39"/>
        <v>0</v>
      </c>
      <c r="BE100" s="12"/>
      <c r="BF100" s="13">
        <v>0</v>
      </c>
      <c r="BG100" s="13">
        <f t="shared" si="40"/>
        <v>0</v>
      </c>
      <c r="BH100" s="12"/>
      <c r="BI100" s="13">
        <v>0</v>
      </c>
      <c r="BJ100" s="13">
        <f t="shared" si="41"/>
        <v>0</v>
      </c>
      <c r="BK100" s="12"/>
      <c r="BL100" s="13">
        <v>0</v>
      </c>
      <c r="BM100" s="13">
        <f t="shared" si="42"/>
        <v>0</v>
      </c>
      <c r="BN100" s="12"/>
      <c r="BO100" s="13">
        <v>0</v>
      </c>
      <c r="BP100" s="13">
        <f t="shared" si="43"/>
        <v>0</v>
      </c>
      <c r="BQ100" s="12"/>
      <c r="BR100" s="13">
        <v>0</v>
      </c>
      <c r="BS100" s="13">
        <f t="shared" si="44"/>
        <v>0</v>
      </c>
      <c r="BT100" s="12"/>
      <c r="BU100" s="13">
        <v>0</v>
      </c>
      <c r="BV100" s="13">
        <f t="shared" si="45"/>
        <v>0</v>
      </c>
    </row>
    <row r="101" spans="1:74" s="14" customFormat="1" ht="20.100000000000001" customHeight="1" x14ac:dyDescent="0.25">
      <c r="A101" s="12" t="s">
        <v>28</v>
      </c>
      <c r="B101" s="12" t="s">
        <v>3</v>
      </c>
      <c r="C101" s="12" t="s">
        <v>29</v>
      </c>
      <c r="D101" s="13">
        <v>28</v>
      </c>
      <c r="E101" s="13">
        <f t="shared" si="0"/>
        <v>27.439999999999998</v>
      </c>
      <c r="F101" s="12" t="s">
        <v>30</v>
      </c>
      <c r="G101" s="13">
        <v>98</v>
      </c>
      <c r="H101" s="13">
        <f t="shared" si="46"/>
        <v>96.039999999999992</v>
      </c>
      <c r="I101" s="12" t="s">
        <v>31</v>
      </c>
      <c r="J101" s="13">
        <v>178</v>
      </c>
      <c r="K101" s="13">
        <f t="shared" si="24"/>
        <v>174.44</v>
      </c>
      <c r="L101" s="12" t="s">
        <v>32</v>
      </c>
      <c r="M101" s="13">
        <v>298</v>
      </c>
      <c r="N101" s="13">
        <f t="shared" si="25"/>
        <v>292.04000000000002</v>
      </c>
      <c r="O101" s="12" t="s">
        <v>33</v>
      </c>
      <c r="P101" s="13">
        <v>468</v>
      </c>
      <c r="Q101" s="13">
        <f t="shared" si="26"/>
        <v>458.64</v>
      </c>
      <c r="R101" s="12"/>
      <c r="S101" s="13">
        <v>0</v>
      </c>
      <c r="T101" s="13">
        <f t="shared" si="27"/>
        <v>0</v>
      </c>
      <c r="U101" s="12"/>
      <c r="V101" s="13">
        <v>0</v>
      </c>
      <c r="W101" s="13">
        <f t="shared" si="28"/>
        <v>0</v>
      </c>
      <c r="X101" s="12"/>
      <c r="Y101" s="13">
        <v>0</v>
      </c>
      <c r="Z101" s="13">
        <f t="shared" si="29"/>
        <v>0</v>
      </c>
      <c r="AA101" s="12"/>
      <c r="AB101" s="13">
        <v>0</v>
      </c>
      <c r="AC101" s="13">
        <f t="shared" si="30"/>
        <v>0</v>
      </c>
      <c r="AD101" s="12"/>
      <c r="AE101" s="13">
        <v>0</v>
      </c>
      <c r="AF101" s="13">
        <f t="shared" si="31"/>
        <v>0</v>
      </c>
      <c r="AG101" s="12"/>
      <c r="AH101" s="13">
        <v>0</v>
      </c>
      <c r="AI101" s="13">
        <f t="shared" si="32"/>
        <v>0</v>
      </c>
      <c r="AJ101" s="12"/>
      <c r="AK101" s="13">
        <v>0</v>
      </c>
      <c r="AL101" s="13">
        <f t="shared" si="33"/>
        <v>0</v>
      </c>
      <c r="AM101" s="12"/>
      <c r="AN101" s="13">
        <v>0</v>
      </c>
      <c r="AO101" s="13">
        <f t="shared" si="34"/>
        <v>0</v>
      </c>
      <c r="AP101" s="12"/>
      <c r="AQ101" s="13">
        <v>0</v>
      </c>
      <c r="AR101" s="13">
        <f t="shared" si="35"/>
        <v>0</v>
      </c>
      <c r="AS101" s="12"/>
      <c r="AT101" s="13">
        <v>0</v>
      </c>
      <c r="AU101" s="13">
        <f t="shared" si="36"/>
        <v>0</v>
      </c>
      <c r="AV101" s="12"/>
      <c r="AW101" s="13">
        <v>0</v>
      </c>
      <c r="AX101" s="13">
        <f t="shared" si="37"/>
        <v>0</v>
      </c>
      <c r="AY101" s="12"/>
      <c r="AZ101" s="13">
        <v>0</v>
      </c>
      <c r="BA101" s="13">
        <f t="shared" si="38"/>
        <v>0</v>
      </c>
      <c r="BB101" s="12"/>
      <c r="BC101" s="13">
        <v>0</v>
      </c>
      <c r="BD101" s="13">
        <f t="shared" si="39"/>
        <v>0</v>
      </c>
      <c r="BE101" s="12"/>
      <c r="BF101" s="13">
        <v>0</v>
      </c>
      <c r="BG101" s="13">
        <f t="shared" si="40"/>
        <v>0</v>
      </c>
      <c r="BH101" s="12"/>
      <c r="BI101" s="13">
        <v>0</v>
      </c>
      <c r="BJ101" s="13">
        <f t="shared" si="41"/>
        <v>0</v>
      </c>
      <c r="BK101" s="12"/>
      <c r="BL101" s="13">
        <v>0</v>
      </c>
      <c r="BM101" s="13">
        <f t="shared" si="42"/>
        <v>0</v>
      </c>
      <c r="BN101" s="12"/>
      <c r="BO101" s="13">
        <v>0</v>
      </c>
      <c r="BP101" s="13">
        <f t="shared" si="43"/>
        <v>0</v>
      </c>
      <c r="BQ101" s="12"/>
      <c r="BR101" s="13">
        <v>0</v>
      </c>
      <c r="BS101" s="13">
        <f t="shared" si="44"/>
        <v>0</v>
      </c>
      <c r="BT101" s="12"/>
      <c r="BU101" s="13">
        <v>0</v>
      </c>
      <c r="BV101" s="13">
        <f t="shared" si="45"/>
        <v>0</v>
      </c>
    </row>
    <row r="102" spans="1:74" s="14" customFormat="1" ht="20.100000000000001" customHeight="1" x14ac:dyDescent="0.25">
      <c r="A102" s="12" t="s">
        <v>28</v>
      </c>
      <c r="B102" s="12" t="s">
        <v>4</v>
      </c>
      <c r="C102" s="12" t="s">
        <v>29</v>
      </c>
      <c r="D102" s="13">
        <v>24.5</v>
      </c>
      <c r="E102" s="13">
        <f t="shared" si="0"/>
        <v>24.009999999999998</v>
      </c>
      <c r="F102" s="12" t="s">
        <v>30</v>
      </c>
      <c r="G102" s="13">
        <v>94.5</v>
      </c>
      <c r="H102" s="13">
        <f t="shared" si="46"/>
        <v>92.61</v>
      </c>
      <c r="I102" s="12" t="s">
        <v>31</v>
      </c>
      <c r="J102" s="13">
        <v>174.5</v>
      </c>
      <c r="K102" s="13">
        <f t="shared" si="24"/>
        <v>171.01</v>
      </c>
      <c r="L102" s="12" t="s">
        <v>32</v>
      </c>
      <c r="M102" s="13">
        <v>294.5</v>
      </c>
      <c r="N102" s="13">
        <f t="shared" si="25"/>
        <v>288.61</v>
      </c>
      <c r="O102" s="12" t="s">
        <v>33</v>
      </c>
      <c r="P102" s="13">
        <v>464.5</v>
      </c>
      <c r="Q102" s="13">
        <f t="shared" si="26"/>
        <v>455.21</v>
      </c>
      <c r="R102" s="12"/>
      <c r="S102" s="13">
        <v>0</v>
      </c>
      <c r="T102" s="13">
        <f t="shared" si="27"/>
        <v>0</v>
      </c>
      <c r="U102" s="12"/>
      <c r="V102" s="13">
        <v>0</v>
      </c>
      <c r="W102" s="13">
        <f t="shared" si="28"/>
        <v>0</v>
      </c>
      <c r="X102" s="12"/>
      <c r="Y102" s="13">
        <v>0</v>
      </c>
      <c r="Z102" s="13">
        <f t="shared" si="29"/>
        <v>0</v>
      </c>
      <c r="AA102" s="12"/>
      <c r="AB102" s="13">
        <v>0</v>
      </c>
      <c r="AC102" s="13">
        <f t="shared" si="30"/>
        <v>0</v>
      </c>
      <c r="AD102" s="12"/>
      <c r="AE102" s="13">
        <v>0</v>
      </c>
      <c r="AF102" s="13">
        <f t="shared" si="31"/>
        <v>0</v>
      </c>
      <c r="AG102" s="12"/>
      <c r="AH102" s="13">
        <v>0</v>
      </c>
      <c r="AI102" s="13">
        <f t="shared" si="32"/>
        <v>0</v>
      </c>
      <c r="AJ102" s="12"/>
      <c r="AK102" s="13">
        <v>0</v>
      </c>
      <c r="AL102" s="13">
        <f t="shared" si="33"/>
        <v>0</v>
      </c>
      <c r="AM102" s="12"/>
      <c r="AN102" s="13">
        <v>0</v>
      </c>
      <c r="AO102" s="13">
        <f t="shared" si="34"/>
        <v>0</v>
      </c>
      <c r="AP102" s="12"/>
      <c r="AQ102" s="13">
        <v>0</v>
      </c>
      <c r="AR102" s="13">
        <f t="shared" si="35"/>
        <v>0</v>
      </c>
      <c r="AS102" s="12"/>
      <c r="AT102" s="13">
        <v>0</v>
      </c>
      <c r="AU102" s="13">
        <f t="shared" si="36"/>
        <v>0</v>
      </c>
      <c r="AV102" s="12"/>
      <c r="AW102" s="13">
        <v>0</v>
      </c>
      <c r="AX102" s="13">
        <f t="shared" si="37"/>
        <v>0</v>
      </c>
      <c r="AY102" s="12"/>
      <c r="AZ102" s="13">
        <v>0</v>
      </c>
      <c r="BA102" s="13">
        <f t="shared" si="38"/>
        <v>0</v>
      </c>
      <c r="BB102" s="12"/>
      <c r="BC102" s="13">
        <v>0</v>
      </c>
      <c r="BD102" s="13">
        <f t="shared" si="39"/>
        <v>0</v>
      </c>
      <c r="BE102" s="12"/>
      <c r="BF102" s="13">
        <v>0</v>
      </c>
      <c r="BG102" s="13">
        <f t="shared" si="40"/>
        <v>0</v>
      </c>
      <c r="BH102" s="12"/>
      <c r="BI102" s="13">
        <v>0</v>
      </c>
      <c r="BJ102" s="13">
        <f t="shared" si="41"/>
        <v>0</v>
      </c>
      <c r="BK102" s="12"/>
      <c r="BL102" s="13">
        <v>0</v>
      </c>
      <c r="BM102" s="13">
        <f t="shared" si="42"/>
        <v>0</v>
      </c>
      <c r="BN102" s="12"/>
      <c r="BO102" s="13">
        <v>0</v>
      </c>
      <c r="BP102" s="13">
        <f t="shared" si="43"/>
        <v>0</v>
      </c>
      <c r="BQ102" s="12"/>
      <c r="BR102" s="13">
        <v>0</v>
      </c>
      <c r="BS102" s="13">
        <f t="shared" si="44"/>
        <v>0</v>
      </c>
      <c r="BT102" s="12"/>
      <c r="BU102" s="13">
        <v>0</v>
      </c>
      <c r="BV102" s="13">
        <f t="shared" si="45"/>
        <v>0</v>
      </c>
    </row>
    <row r="103" spans="1:74" s="14" customFormat="1" ht="20.100000000000001" customHeight="1" x14ac:dyDescent="0.25">
      <c r="A103" s="12" t="s">
        <v>28</v>
      </c>
      <c r="B103" s="12" t="s">
        <v>5</v>
      </c>
      <c r="C103" s="12" t="s">
        <v>29</v>
      </c>
      <c r="D103" s="13">
        <v>21</v>
      </c>
      <c r="E103" s="13">
        <f t="shared" si="0"/>
        <v>20.58</v>
      </c>
      <c r="F103" s="12" t="s">
        <v>30</v>
      </c>
      <c r="G103" s="13">
        <v>91</v>
      </c>
      <c r="H103" s="13">
        <f t="shared" si="46"/>
        <v>89.179999999999993</v>
      </c>
      <c r="I103" s="12" t="s">
        <v>31</v>
      </c>
      <c r="J103" s="13">
        <v>171</v>
      </c>
      <c r="K103" s="13">
        <f t="shared" si="24"/>
        <v>167.57999999999998</v>
      </c>
      <c r="L103" s="12" t="s">
        <v>32</v>
      </c>
      <c r="M103" s="13">
        <v>291</v>
      </c>
      <c r="N103" s="13">
        <f t="shared" si="25"/>
        <v>285.18</v>
      </c>
      <c r="O103" s="12" t="s">
        <v>33</v>
      </c>
      <c r="P103" s="13">
        <v>461</v>
      </c>
      <c r="Q103" s="13">
        <f t="shared" si="26"/>
        <v>451.78</v>
      </c>
      <c r="R103" s="12"/>
      <c r="S103" s="13">
        <v>0</v>
      </c>
      <c r="T103" s="13">
        <f t="shared" si="27"/>
        <v>0</v>
      </c>
      <c r="U103" s="12"/>
      <c r="V103" s="13">
        <v>0</v>
      </c>
      <c r="W103" s="13">
        <f t="shared" si="28"/>
        <v>0</v>
      </c>
      <c r="X103" s="12"/>
      <c r="Y103" s="13">
        <v>0</v>
      </c>
      <c r="Z103" s="13">
        <f t="shared" si="29"/>
        <v>0</v>
      </c>
      <c r="AA103" s="12"/>
      <c r="AB103" s="13">
        <v>0</v>
      </c>
      <c r="AC103" s="13">
        <f t="shared" si="30"/>
        <v>0</v>
      </c>
      <c r="AD103" s="12"/>
      <c r="AE103" s="13">
        <v>0</v>
      </c>
      <c r="AF103" s="13">
        <f t="shared" si="31"/>
        <v>0</v>
      </c>
      <c r="AG103" s="12"/>
      <c r="AH103" s="13">
        <v>0</v>
      </c>
      <c r="AI103" s="13">
        <f t="shared" si="32"/>
        <v>0</v>
      </c>
      <c r="AJ103" s="12"/>
      <c r="AK103" s="13">
        <v>0</v>
      </c>
      <c r="AL103" s="13">
        <f t="shared" si="33"/>
        <v>0</v>
      </c>
      <c r="AM103" s="12"/>
      <c r="AN103" s="13">
        <v>0</v>
      </c>
      <c r="AO103" s="13">
        <f t="shared" si="34"/>
        <v>0</v>
      </c>
      <c r="AP103" s="12"/>
      <c r="AQ103" s="13">
        <v>0</v>
      </c>
      <c r="AR103" s="13">
        <f t="shared" si="35"/>
        <v>0</v>
      </c>
      <c r="AS103" s="12"/>
      <c r="AT103" s="13">
        <v>0</v>
      </c>
      <c r="AU103" s="13">
        <f t="shared" si="36"/>
        <v>0</v>
      </c>
      <c r="AV103" s="12"/>
      <c r="AW103" s="13">
        <v>0</v>
      </c>
      <c r="AX103" s="13">
        <f t="shared" si="37"/>
        <v>0</v>
      </c>
      <c r="AY103" s="12"/>
      <c r="AZ103" s="13">
        <v>0</v>
      </c>
      <c r="BA103" s="13">
        <f t="shared" si="38"/>
        <v>0</v>
      </c>
      <c r="BB103" s="12"/>
      <c r="BC103" s="13">
        <v>0</v>
      </c>
      <c r="BD103" s="13">
        <f t="shared" si="39"/>
        <v>0</v>
      </c>
      <c r="BE103" s="12"/>
      <c r="BF103" s="13">
        <v>0</v>
      </c>
      <c r="BG103" s="13">
        <f t="shared" si="40"/>
        <v>0</v>
      </c>
      <c r="BH103" s="12"/>
      <c r="BI103" s="13">
        <v>0</v>
      </c>
      <c r="BJ103" s="13">
        <f t="shared" si="41"/>
        <v>0</v>
      </c>
      <c r="BK103" s="12"/>
      <c r="BL103" s="13">
        <v>0</v>
      </c>
      <c r="BM103" s="13">
        <f t="shared" si="42"/>
        <v>0</v>
      </c>
      <c r="BN103" s="12"/>
      <c r="BO103" s="13">
        <v>0</v>
      </c>
      <c r="BP103" s="13">
        <f t="shared" si="43"/>
        <v>0</v>
      </c>
      <c r="BQ103" s="12"/>
      <c r="BR103" s="13">
        <v>0</v>
      </c>
      <c r="BS103" s="13">
        <f t="shared" si="44"/>
        <v>0</v>
      </c>
      <c r="BT103" s="12"/>
      <c r="BU103" s="13">
        <v>0</v>
      </c>
      <c r="BV103" s="13">
        <f t="shared" si="45"/>
        <v>0</v>
      </c>
    </row>
    <row r="104" spans="1:74" s="14" customFormat="1" ht="20.100000000000001" customHeight="1" x14ac:dyDescent="0.25">
      <c r="A104" s="12" t="s">
        <v>28</v>
      </c>
      <c r="B104" s="12" t="s">
        <v>6</v>
      </c>
      <c r="C104" s="12" t="s">
        <v>29</v>
      </c>
      <c r="D104" s="13">
        <v>17.5</v>
      </c>
      <c r="E104" s="13">
        <f t="shared" si="0"/>
        <v>17.149999999999999</v>
      </c>
      <c r="F104" s="12" t="s">
        <v>30</v>
      </c>
      <c r="G104" s="13">
        <v>87.5</v>
      </c>
      <c r="H104" s="13">
        <f t="shared" si="46"/>
        <v>85.75</v>
      </c>
      <c r="I104" s="12" t="s">
        <v>31</v>
      </c>
      <c r="J104" s="13">
        <v>167.5</v>
      </c>
      <c r="K104" s="13">
        <f t="shared" si="24"/>
        <v>164.15</v>
      </c>
      <c r="L104" s="12" t="s">
        <v>32</v>
      </c>
      <c r="M104" s="13">
        <v>287.5</v>
      </c>
      <c r="N104" s="13">
        <f t="shared" si="25"/>
        <v>281.75</v>
      </c>
      <c r="O104" s="12" t="s">
        <v>33</v>
      </c>
      <c r="P104" s="13">
        <v>457.5</v>
      </c>
      <c r="Q104" s="13">
        <f t="shared" si="26"/>
        <v>448.34999999999997</v>
      </c>
      <c r="R104" s="12"/>
      <c r="S104" s="13">
        <v>0</v>
      </c>
      <c r="T104" s="13">
        <f t="shared" si="27"/>
        <v>0</v>
      </c>
      <c r="U104" s="12"/>
      <c r="V104" s="13">
        <v>0</v>
      </c>
      <c r="W104" s="13">
        <f t="shared" si="28"/>
        <v>0</v>
      </c>
      <c r="X104" s="12"/>
      <c r="Y104" s="13">
        <v>0</v>
      </c>
      <c r="Z104" s="13">
        <f t="shared" si="29"/>
        <v>0</v>
      </c>
      <c r="AA104" s="12"/>
      <c r="AB104" s="13">
        <v>0</v>
      </c>
      <c r="AC104" s="13">
        <f t="shared" si="30"/>
        <v>0</v>
      </c>
      <c r="AD104" s="12"/>
      <c r="AE104" s="13">
        <v>0</v>
      </c>
      <c r="AF104" s="13">
        <f t="shared" si="31"/>
        <v>0</v>
      </c>
      <c r="AG104" s="12"/>
      <c r="AH104" s="13">
        <v>0</v>
      </c>
      <c r="AI104" s="13">
        <f t="shared" si="32"/>
        <v>0</v>
      </c>
      <c r="AJ104" s="12"/>
      <c r="AK104" s="13">
        <v>0</v>
      </c>
      <c r="AL104" s="13">
        <f t="shared" si="33"/>
        <v>0</v>
      </c>
      <c r="AM104" s="12"/>
      <c r="AN104" s="13">
        <v>0</v>
      </c>
      <c r="AO104" s="13">
        <f t="shared" si="34"/>
        <v>0</v>
      </c>
      <c r="AP104" s="12"/>
      <c r="AQ104" s="13">
        <v>0</v>
      </c>
      <c r="AR104" s="13">
        <f t="shared" si="35"/>
        <v>0</v>
      </c>
      <c r="AS104" s="12"/>
      <c r="AT104" s="13">
        <v>0</v>
      </c>
      <c r="AU104" s="13">
        <f t="shared" si="36"/>
        <v>0</v>
      </c>
      <c r="AV104" s="12"/>
      <c r="AW104" s="13">
        <v>0</v>
      </c>
      <c r="AX104" s="13">
        <f t="shared" si="37"/>
        <v>0</v>
      </c>
      <c r="AY104" s="12"/>
      <c r="AZ104" s="13">
        <v>0</v>
      </c>
      <c r="BA104" s="13">
        <f t="shared" si="38"/>
        <v>0</v>
      </c>
      <c r="BB104" s="12"/>
      <c r="BC104" s="13">
        <v>0</v>
      </c>
      <c r="BD104" s="13">
        <f t="shared" si="39"/>
        <v>0</v>
      </c>
      <c r="BE104" s="12"/>
      <c r="BF104" s="13">
        <v>0</v>
      </c>
      <c r="BG104" s="13">
        <f t="shared" si="40"/>
        <v>0</v>
      </c>
      <c r="BH104" s="12"/>
      <c r="BI104" s="13">
        <v>0</v>
      </c>
      <c r="BJ104" s="13">
        <f t="shared" si="41"/>
        <v>0</v>
      </c>
      <c r="BK104" s="12"/>
      <c r="BL104" s="13">
        <v>0</v>
      </c>
      <c r="BM104" s="13">
        <f t="shared" si="42"/>
        <v>0</v>
      </c>
      <c r="BN104" s="12"/>
      <c r="BO104" s="13">
        <v>0</v>
      </c>
      <c r="BP104" s="13">
        <f t="shared" si="43"/>
        <v>0</v>
      </c>
      <c r="BQ104" s="12"/>
      <c r="BR104" s="13">
        <v>0</v>
      </c>
      <c r="BS104" s="13">
        <f t="shared" si="44"/>
        <v>0</v>
      </c>
      <c r="BT104" s="12"/>
      <c r="BU104" s="13">
        <v>0</v>
      </c>
      <c r="BV104" s="13">
        <f t="shared" si="45"/>
        <v>0</v>
      </c>
    </row>
    <row r="105" spans="1:74" s="19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18">
        <v>70</v>
      </c>
      <c r="E105" s="18">
        <f t="shared" si="0"/>
        <v>68.599999999999994</v>
      </c>
      <c r="F105" s="17" t="s">
        <v>31</v>
      </c>
      <c r="G105" s="18">
        <v>150</v>
      </c>
      <c r="H105" s="18">
        <f t="shared" si="46"/>
        <v>147</v>
      </c>
      <c r="I105" s="17" t="s">
        <v>32</v>
      </c>
      <c r="J105" s="18">
        <v>270</v>
      </c>
      <c r="K105" s="18">
        <f t="shared" si="24"/>
        <v>264.60000000000002</v>
      </c>
      <c r="L105" s="17" t="s">
        <v>33</v>
      </c>
      <c r="M105" s="18">
        <v>440</v>
      </c>
      <c r="N105" s="18">
        <f t="shared" si="25"/>
        <v>431.2</v>
      </c>
      <c r="O105" s="17"/>
      <c r="P105" s="18">
        <v>0</v>
      </c>
      <c r="Q105" s="18">
        <f t="shared" si="26"/>
        <v>0</v>
      </c>
      <c r="R105" s="17"/>
      <c r="S105" s="18">
        <v>0</v>
      </c>
      <c r="T105" s="18">
        <f t="shared" si="27"/>
        <v>0</v>
      </c>
      <c r="U105" s="17"/>
      <c r="V105" s="20">
        <v>0</v>
      </c>
      <c r="W105" s="20">
        <f t="shared" si="28"/>
        <v>0</v>
      </c>
      <c r="X105" s="21"/>
      <c r="Y105" s="18">
        <v>0</v>
      </c>
      <c r="Z105" s="18">
        <f t="shared" si="29"/>
        <v>0</v>
      </c>
      <c r="AA105" s="17"/>
      <c r="AB105" s="18">
        <v>0</v>
      </c>
      <c r="AC105" s="18">
        <f t="shared" si="30"/>
        <v>0</v>
      </c>
      <c r="AD105" s="17"/>
      <c r="AE105" s="18">
        <v>0</v>
      </c>
      <c r="AF105" s="18">
        <f t="shared" si="31"/>
        <v>0</v>
      </c>
      <c r="AG105" s="17"/>
      <c r="AH105" s="18">
        <v>0</v>
      </c>
      <c r="AI105" s="18">
        <f t="shared" si="32"/>
        <v>0</v>
      </c>
      <c r="AJ105" s="17"/>
      <c r="AK105" s="18">
        <v>0</v>
      </c>
      <c r="AL105" s="18">
        <f t="shared" si="33"/>
        <v>0</v>
      </c>
      <c r="AM105" s="17"/>
      <c r="AN105" s="18">
        <v>0</v>
      </c>
      <c r="AO105" s="18">
        <f t="shared" si="34"/>
        <v>0</v>
      </c>
      <c r="AP105" s="17"/>
      <c r="AQ105" s="18">
        <v>0</v>
      </c>
      <c r="AR105" s="18">
        <f t="shared" si="35"/>
        <v>0</v>
      </c>
      <c r="AS105" s="17"/>
      <c r="AT105" s="18">
        <v>0</v>
      </c>
      <c r="AU105" s="18">
        <f t="shared" si="36"/>
        <v>0</v>
      </c>
      <c r="AV105" s="17"/>
      <c r="AW105" s="18">
        <v>0</v>
      </c>
      <c r="AX105" s="18">
        <f t="shared" si="37"/>
        <v>0</v>
      </c>
      <c r="AY105" s="17"/>
      <c r="AZ105" s="18">
        <v>0</v>
      </c>
      <c r="BA105" s="18">
        <f t="shared" si="38"/>
        <v>0</v>
      </c>
      <c r="BB105" s="17"/>
      <c r="BC105" s="18">
        <v>0</v>
      </c>
      <c r="BD105" s="18">
        <f t="shared" si="39"/>
        <v>0</v>
      </c>
      <c r="BE105" s="17"/>
      <c r="BF105" s="18">
        <v>0</v>
      </c>
      <c r="BG105" s="18">
        <f t="shared" si="40"/>
        <v>0</v>
      </c>
      <c r="BH105" s="17"/>
      <c r="BI105" s="18">
        <v>0</v>
      </c>
      <c r="BJ105" s="18">
        <f t="shared" si="41"/>
        <v>0</v>
      </c>
      <c r="BK105" s="17"/>
      <c r="BL105" s="18">
        <v>0</v>
      </c>
      <c r="BM105" s="18">
        <f t="shared" si="42"/>
        <v>0</v>
      </c>
      <c r="BN105" s="17"/>
      <c r="BO105" s="18">
        <v>0</v>
      </c>
      <c r="BP105" s="18">
        <f t="shared" si="43"/>
        <v>0</v>
      </c>
      <c r="BQ105" s="17"/>
      <c r="BR105" s="18">
        <v>0</v>
      </c>
      <c r="BS105" s="18">
        <f t="shared" si="44"/>
        <v>0</v>
      </c>
      <c r="BT105" s="17"/>
      <c r="BU105" s="18">
        <v>0</v>
      </c>
      <c r="BV105" s="18">
        <f t="shared" si="45"/>
        <v>0</v>
      </c>
    </row>
    <row r="106" spans="1:74" s="19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18">
        <v>56</v>
      </c>
      <c r="E106" s="18">
        <f t="shared" si="0"/>
        <v>54.879999999999995</v>
      </c>
      <c r="F106" s="17" t="s">
        <v>31</v>
      </c>
      <c r="G106" s="18">
        <v>136</v>
      </c>
      <c r="H106" s="18">
        <f t="shared" si="46"/>
        <v>133.28</v>
      </c>
      <c r="I106" s="17" t="s">
        <v>32</v>
      </c>
      <c r="J106" s="18">
        <v>256</v>
      </c>
      <c r="K106" s="18">
        <f t="shared" si="24"/>
        <v>250.88</v>
      </c>
      <c r="L106" s="17" t="s">
        <v>33</v>
      </c>
      <c r="M106" s="18">
        <v>426</v>
      </c>
      <c r="N106" s="18">
        <f t="shared" si="25"/>
        <v>417.48</v>
      </c>
      <c r="O106" s="17"/>
      <c r="P106" s="18">
        <v>0</v>
      </c>
      <c r="Q106" s="18">
        <f t="shared" si="26"/>
        <v>0</v>
      </c>
      <c r="R106" s="17"/>
      <c r="S106" s="18">
        <v>0</v>
      </c>
      <c r="T106" s="18">
        <f t="shared" si="27"/>
        <v>0</v>
      </c>
      <c r="U106" s="17"/>
      <c r="V106" s="20">
        <v>0</v>
      </c>
      <c r="W106" s="20">
        <f t="shared" si="28"/>
        <v>0</v>
      </c>
      <c r="X106" s="21"/>
      <c r="Y106" s="18">
        <v>0</v>
      </c>
      <c r="Z106" s="18">
        <f t="shared" si="29"/>
        <v>0</v>
      </c>
      <c r="AA106" s="17"/>
      <c r="AB106" s="18">
        <v>0</v>
      </c>
      <c r="AC106" s="18">
        <f t="shared" si="30"/>
        <v>0</v>
      </c>
      <c r="AD106" s="17"/>
      <c r="AE106" s="18">
        <v>0</v>
      </c>
      <c r="AF106" s="18">
        <f t="shared" si="31"/>
        <v>0</v>
      </c>
      <c r="AG106" s="17"/>
      <c r="AH106" s="18">
        <v>0</v>
      </c>
      <c r="AI106" s="18">
        <f t="shared" si="32"/>
        <v>0</v>
      </c>
      <c r="AJ106" s="17"/>
      <c r="AK106" s="18">
        <v>0</v>
      </c>
      <c r="AL106" s="18">
        <f t="shared" si="33"/>
        <v>0</v>
      </c>
      <c r="AM106" s="17"/>
      <c r="AN106" s="18">
        <v>0</v>
      </c>
      <c r="AO106" s="18">
        <f t="shared" si="34"/>
        <v>0</v>
      </c>
      <c r="AP106" s="17"/>
      <c r="AQ106" s="18">
        <v>0</v>
      </c>
      <c r="AR106" s="18">
        <f t="shared" si="35"/>
        <v>0</v>
      </c>
      <c r="AS106" s="17"/>
      <c r="AT106" s="18">
        <v>0</v>
      </c>
      <c r="AU106" s="18">
        <f t="shared" si="36"/>
        <v>0</v>
      </c>
      <c r="AV106" s="17"/>
      <c r="AW106" s="18">
        <v>0</v>
      </c>
      <c r="AX106" s="18">
        <f t="shared" si="37"/>
        <v>0</v>
      </c>
      <c r="AY106" s="17"/>
      <c r="AZ106" s="18">
        <v>0</v>
      </c>
      <c r="BA106" s="18">
        <f t="shared" si="38"/>
        <v>0</v>
      </c>
      <c r="BB106" s="17"/>
      <c r="BC106" s="18">
        <v>0</v>
      </c>
      <c r="BD106" s="18">
        <f t="shared" si="39"/>
        <v>0</v>
      </c>
      <c r="BE106" s="17"/>
      <c r="BF106" s="18">
        <v>0</v>
      </c>
      <c r="BG106" s="18">
        <f t="shared" si="40"/>
        <v>0</v>
      </c>
      <c r="BH106" s="17"/>
      <c r="BI106" s="18">
        <v>0</v>
      </c>
      <c r="BJ106" s="18">
        <f t="shared" si="41"/>
        <v>0</v>
      </c>
      <c r="BK106" s="17"/>
      <c r="BL106" s="18">
        <v>0</v>
      </c>
      <c r="BM106" s="18">
        <f t="shared" si="42"/>
        <v>0</v>
      </c>
      <c r="BN106" s="17"/>
      <c r="BO106" s="18">
        <v>0</v>
      </c>
      <c r="BP106" s="18">
        <f t="shared" si="43"/>
        <v>0</v>
      </c>
      <c r="BQ106" s="17"/>
      <c r="BR106" s="18">
        <v>0</v>
      </c>
      <c r="BS106" s="18">
        <f t="shared" si="44"/>
        <v>0</v>
      </c>
      <c r="BT106" s="17"/>
      <c r="BU106" s="18">
        <v>0</v>
      </c>
      <c r="BV106" s="18">
        <f t="shared" si="45"/>
        <v>0</v>
      </c>
    </row>
    <row r="107" spans="1:74" s="19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18">
        <v>49</v>
      </c>
      <c r="E107" s="18">
        <f t="shared" si="0"/>
        <v>48.019999999999996</v>
      </c>
      <c r="F107" s="17" t="s">
        <v>31</v>
      </c>
      <c r="G107" s="18">
        <v>129</v>
      </c>
      <c r="H107" s="18">
        <f t="shared" si="46"/>
        <v>126.42</v>
      </c>
      <c r="I107" s="17" t="s">
        <v>32</v>
      </c>
      <c r="J107" s="18">
        <v>249</v>
      </c>
      <c r="K107" s="18">
        <f t="shared" si="24"/>
        <v>244.01999999999998</v>
      </c>
      <c r="L107" s="17" t="s">
        <v>33</v>
      </c>
      <c r="M107" s="18">
        <v>419</v>
      </c>
      <c r="N107" s="18">
        <f t="shared" si="25"/>
        <v>410.62</v>
      </c>
      <c r="O107" s="17"/>
      <c r="P107" s="18">
        <v>0</v>
      </c>
      <c r="Q107" s="18">
        <f t="shared" si="26"/>
        <v>0</v>
      </c>
      <c r="R107" s="17"/>
      <c r="S107" s="18">
        <v>0</v>
      </c>
      <c r="T107" s="18">
        <f t="shared" si="27"/>
        <v>0</v>
      </c>
      <c r="U107" s="17"/>
      <c r="V107" s="20">
        <v>0</v>
      </c>
      <c r="W107" s="20">
        <f t="shared" si="28"/>
        <v>0</v>
      </c>
      <c r="X107" s="21"/>
      <c r="Y107" s="18">
        <v>0</v>
      </c>
      <c r="Z107" s="18">
        <f t="shared" si="29"/>
        <v>0</v>
      </c>
      <c r="AA107" s="17"/>
      <c r="AB107" s="18">
        <v>0</v>
      </c>
      <c r="AC107" s="18">
        <f t="shared" si="30"/>
        <v>0</v>
      </c>
      <c r="AD107" s="17"/>
      <c r="AE107" s="18">
        <v>0</v>
      </c>
      <c r="AF107" s="18">
        <f t="shared" si="31"/>
        <v>0</v>
      </c>
      <c r="AG107" s="17"/>
      <c r="AH107" s="18">
        <v>0</v>
      </c>
      <c r="AI107" s="18">
        <f t="shared" si="32"/>
        <v>0</v>
      </c>
      <c r="AJ107" s="17"/>
      <c r="AK107" s="18">
        <v>0</v>
      </c>
      <c r="AL107" s="18">
        <f t="shared" si="33"/>
        <v>0</v>
      </c>
      <c r="AM107" s="17"/>
      <c r="AN107" s="18">
        <v>0</v>
      </c>
      <c r="AO107" s="18">
        <f t="shared" si="34"/>
        <v>0</v>
      </c>
      <c r="AP107" s="17"/>
      <c r="AQ107" s="18">
        <v>0</v>
      </c>
      <c r="AR107" s="18">
        <f t="shared" si="35"/>
        <v>0</v>
      </c>
      <c r="AS107" s="17"/>
      <c r="AT107" s="18">
        <v>0</v>
      </c>
      <c r="AU107" s="18">
        <f t="shared" si="36"/>
        <v>0</v>
      </c>
      <c r="AV107" s="17"/>
      <c r="AW107" s="18">
        <v>0</v>
      </c>
      <c r="AX107" s="18">
        <f t="shared" si="37"/>
        <v>0</v>
      </c>
      <c r="AY107" s="17"/>
      <c r="AZ107" s="18">
        <v>0</v>
      </c>
      <c r="BA107" s="18">
        <f t="shared" si="38"/>
        <v>0</v>
      </c>
      <c r="BB107" s="17"/>
      <c r="BC107" s="18">
        <v>0</v>
      </c>
      <c r="BD107" s="18">
        <f t="shared" si="39"/>
        <v>0</v>
      </c>
      <c r="BE107" s="17"/>
      <c r="BF107" s="18">
        <v>0</v>
      </c>
      <c r="BG107" s="18">
        <f t="shared" si="40"/>
        <v>0</v>
      </c>
      <c r="BH107" s="17"/>
      <c r="BI107" s="18">
        <v>0</v>
      </c>
      <c r="BJ107" s="18">
        <f t="shared" si="41"/>
        <v>0</v>
      </c>
      <c r="BK107" s="17"/>
      <c r="BL107" s="18">
        <v>0</v>
      </c>
      <c r="BM107" s="18">
        <f t="shared" si="42"/>
        <v>0</v>
      </c>
      <c r="BN107" s="17"/>
      <c r="BO107" s="18">
        <v>0</v>
      </c>
      <c r="BP107" s="18">
        <f t="shared" si="43"/>
        <v>0</v>
      </c>
      <c r="BQ107" s="17"/>
      <c r="BR107" s="18">
        <v>0</v>
      </c>
      <c r="BS107" s="18">
        <f t="shared" si="44"/>
        <v>0</v>
      </c>
      <c r="BT107" s="17"/>
      <c r="BU107" s="18">
        <v>0</v>
      </c>
      <c r="BV107" s="18">
        <f t="shared" si="45"/>
        <v>0</v>
      </c>
    </row>
    <row r="108" spans="1:74" s="19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18">
        <v>42</v>
      </c>
      <c r="E108" s="18">
        <f t="shared" si="0"/>
        <v>41.16</v>
      </c>
      <c r="F108" s="17" t="s">
        <v>31</v>
      </c>
      <c r="G108" s="18">
        <v>122</v>
      </c>
      <c r="H108" s="18">
        <f t="shared" si="46"/>
        <v>119.56</v>
      </c>
      <c r="I108" s="17" t="s">
        <v>32</v>
      </c>
      <c r="J108" s="18">
        <v>242</v>
      </c>
      <c r="K108" s="18">
        <f t="shared" si="24"/>
        <v>237.16</v>
      </c>
      <c r="L108" s="17" t="s">
        <v>33</v>
      </c>
      <c r="M108" s="18">
        <v>412</v>
      </c>
      <c r="N108" s="18">
        <f t="shared" si="25"/>
        <v>403.76</v>
      </c>
      <c r="O108" s="17"/>
      <c r="P108" s="18">
        <v>0</v>
      </c>
      <c r="Q108" s="18">
        <f t="shared" si="26"/>
        <v>0</v>
      </c>
      <c r="R108" s="17"/>
      <c r="S108" s="18">
        <v>0</v>
      </c>
      <c r="T108" s="18">
        <f t="shared" si="27"/>
        <v>0</v>
      </c>
      <c r="U108" s="17"/>
      <c r="V108" s="20">
        <v>0</v>
      </c>
      <c r="W108" s="20">
        <f t="shared" si="28"/>
        <v>0</v>
      </c>
      <c r="X108" s="21"/>
      <c r="Y108" s="18">
        <v>0</v>
      </c>
      <c r="Z108" s="18">
        <f t="shared" si="29"/>
        <v>0</v>
      </c>
      <c r="AA108" s="17"/>
      <c r="AB108" s="18">
        <v>0</v>
      </c>
      <c r="AC108" s="18">
        <f t="shared" si="30"/>
        <v>0</v>
      </c>
      <c r="AD108" s="17"/>
      <c r="AE108" s="18">
        <v>0</v>
      </c>
      <c r="AF108" s="18">
        <f t="shared" si="31"/>
        <v>0</v>
      </c>
      <c r="AG108" s="17"/>
      <c r="AH108" s="18">
        <v>0</v>
      </c>
      <c r="AI108" s="18">
        <f t="shared" si="32"/>
        <v>0</v>
      </c>
      <c r="AJ108" s="17"/>
      <c r="AK108" s="18">
        <v>0</v>
      </c>
      <c r="AL108" s="18">
        <f t="shared" si="33"/>
        <v>0</v>
      </c>
      <c r="AM108" s="17"/>
      <c r="AN108" s="18">
        <v>0</v>
      </c>
      <c r="AO108" s="18">
        <f t="shared" si="34"/>
        <v>0</v>
      </c>
      <c r="AP108" s="17"/>
      <c r="AQ108" s="18">
        <v>0</v>
      </c>
      <c r="AR108" s="18">
        <f t="shared" si="35"/>
        <v>0</v>
      </c>
      <c r="AS108" s="17"/>
      <c r="AT108" s="18">
        <v>0</v>
      </c>
      <c r="AU108" s="18">
        <f t="shared" si="36"/>
        <v>0</v>
      </c>
      <c r="AV108" s="17"/>
      <c r="AW108" s="18">
        <v>0</v>
      </c>
      <c r="AX108" s="18">
        <f t="shared" si="37"/>
        <v>0</v>
      </c>
      <c r="AY108" s="17"/>
      <c r="AZ108" s="18">
        <v>0</v>
      </c>
      <c r="BA108" s="18">
        <f t="shared" si="38"/>
        <v>0</v>
      </c>
      <c r="BB108" s="17"/>
      <c r="BC108" s="18">
        <v>0</v>
      </c>
      <c r="BD108" s="18">
        <f t="shared" si="39"/>
        <v>0</v>
      </c>
      <c r="BE108" s="17"/>
      <c r="BF108" s="18">
        <v>0</v>
      </c>
      <c r="BG108" s="18">
        <f t="shared" si="40"/>
        <v>0</v>
      </c>
      <c r="BH108" s="17"/>
      <c r="BI108" s="18">
        <v>0</v>
      </c>
      <c r="BJ108" s="18">
        <f t="shared" si="41"/>
        <v>0</v>
      </c>
      <c r="BK108" s="17"/>
      <c r="BL108" s="18">
        <v>0</v>
      </c>
      <c r="BM108" s="18">
        <f t="shared" si="42"/>
        <v>0</v>
      </c>
      <c r="BN108" s="17"/>
      <c r="BO108" s="18">
        <v>0</v>
      </c>
      <c r="BP108" s="18">
        <f t="shared" si="43"/>
        <v>0</v>
      </c>
      <c r="BQ108" s="17"/>
      <c r="BR108" s="18">
        <v>0</v>
      </c>
      <c r="BS108" s="18">
        <f t="shared" si="44"/>
        <v>0</v>
      </c>
      <c r="BT108" s="17"/>
      <c r="BU108" s="18">
        <v>0</v>
      </c>
      <c r="BV108" s="18">
        <f t="shared" si="45"/>
        <v>0</v>
      </c>
    </row>
    <row r="109" spans="1:74" s="19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18">
        <v>35</v>
      </c>
      <c r="E109" s="18">
        <f t="shared" si="0"/>
        <v>34.299999999999997</v>
      </c>
      <c r="F109" s="17" t="s">
        <v>31</v>
      </c>
      <c r="G109" s="18">
        <v>115</v>
      </c>
      <c r="H109" s="18">
        <f t="shared" si="46"/>
        <v>112.7</v>
      </c>
      <c r="I109" s="17" t="s">
        <v>32</v>
      </c>
      <c r="J109" s="18">
        <v>235</v>
      </c>
      <c r="K109" s="18">
        <f t="shared" si="24"/>
        <v>230.29999999999998</v>
      </c>
      <c r="L109" s="17" t="s">
        <v>33</v>
      </c>
      <c r="M109" s="18">
        <v>405</v>
      </c>
      <c r="N109" s="18">
        <f t="shared" si="25"/>
        <v>396.9</v>
      </c>
      <c r="O109" s="17"/>
      <c r="P109" s="18">
        <v>0</v>
      </c>
      <c r="Q109" s="18">
        <f t="shared" si="26"/>
        <v>0</v>
      </c>
      <c r="R109" s="17"/>
      <c r="S109" s="18">
        <v>0</v>
      </c>
      <c r="T109" s="18">
        <f t="shared" si="27"/>
        <v>0</v>
      </c>
      <c r="U109" s="17"/>
      <c r="V109" s="20">
        <v>0</v>
      </c>
      <c r="W109" s="20">
        <f t="shared" si="28"/>
        <v>0</v>
      </c>
      <c r="X109" s="21"/>
      <c r="Y109" s="18">
        <v>0</v>
      </c>
      <c r="Z109" s="18">
        <f t="shared" si="29"/>
        <v>0</v>
      </c>
      <c r="AA109" s="17"/>
      <c r="AB109" s="18">
        <v>0</v>
      </c>
      <c r="AC109" s="18">
        <f t="shared" si="30"/>
        <v>0</v>
      </c>
      <c r="AD109" s="17"/>
      <c r="AE109" s="18">
        <v>0</v>
      </c>
      <c r="AF109" s="18">
        <f t="shared" si="31"/>
        <v>0</v>
      </c>
      <c r="AG109" s="17"/>
      <c r="AH109" s="18">
        <v>0</v>
      </c>
      <c r="AI109" s="18">
        <f t="shared" si="32"/>
        <v>0</v>
      </c>
      <c r="AJ109" s="17"/>
      <c r="AK109" s="18">
        <v>0</v>
      </c>
      <c r="AL109" s="18">
        <f t="shared" si="33"/>
        <v>0</v>
      </c>
      <c r="AM109" s="17"/>
      <c r="AN109" s="18">
        <v>0</v>
      </c>
      <c r="AO109" s="18">
        <f t="shared" si="34"/>
        <v>0</v>
      </c>
      <c r="AP109" s="17"/>
      <c r="AQ109" s="18">
        <v>0</v>
      </c>
      <c r="AR109" s="18">
        <f t="shared" si="35"/>
        <v>0</v>
      </c>
      <c r="AS109" s="17"/>
      <c r="AT109" s="18">
        <v>0</v>
      </c>
      <c r="AU109" s="18">
        <f t="shared" si="36"/>
        <v>0</v>
      </c>
      <c r="AV109" s="17"/>
      <c r="AW109" s="18">
        <v>0</v>
      </c>
      <c r="AX109" s="18">
        <f t="shared" si="37"/>
        <v>0</v>
      </c>
      <c r="AY109" s="17"/>
      <c r="AZ109" s="18">
        <v>0</v>
      </c>
      <c r="BA109" s="18">
        <f t="shared" si="38"/>
        <v>0</v>
      </c>
      <c r="BB109" s="17"/>
      <c r="BC109" s="18">
        <v>0</v>
      </c>
      <c r="BD109" s="18">
        <f t="shared" si="39"/>
        <v>0</v>
      </c>
      <c r="BE109" s="17"/>
      <c r="BF109" s="18">
        <v>0</v>
      </c>
      <c r="BG109" s="18">
        <f t="shared" si="40"/>
        <v>0</v>
      </c>
      <c r="BH109" s="17"/>
      <c r="BI109" s="18">
        <v>0</v>
      </c>
      <c r="BJ109" s="18">
        <f t="shared" si="41"/>
        <v>0</v>
      </c>
      <c r="BK109" s="17"/>
      <c r="BL109" s="18">
        <v>0</v>
      </c>
      <c r="BM109" s="18">
        <f t="shared" si="42"/>
        <v>0</v>
      </c>
      <c r="BN109" s="17"/>
      <c r="BO109" s="18">
        <v>0</v>
      </c>
      <c r="BP109" s="18">
        <f t="shared" si="43"/>
        <v>0</v>
      </c>
      <c r="BQ109" s="17"/>
      <c r="BR109" s="18">
        <v>0</v>
      </c>
      <c r="BS109" s="18">
        <f t="shared" si="44"/>
        <v>0</v>
      </c>
      <c r="BT109" s="17"/>
      <c r="BU109" s="18">
        <v>0</v>
      </c>
      <c r="BV109" s="18">
        <f t="shared" si="45"/>
        <v>0</v>
      </c>
    </row>
    <row r="110" spans="1:74" s="14" customFormat="1" ht="20.100000000000001" customHeight="1" x14ac:dyDescent="0.25">
      <c r="A110" s="12" t="s">
        <v>30</v>
      </c>
      <c r="B110" s="12" t="s">
        <v>1</v>
      </c>
      <c r="C110" s="12" t="s">
        <v>31</v>
      </c>
      <c r="D110" s="13">
        <v>80</v>
      </c>
      <c r="E110" s="13">
        <f t="shared" si="0"/>
        <v>78.400000000000006</v>
      </c>
      <c r="F110" s="12" t="s">
        <v>32</v>
      </c>
      <c r="G110" s="13">
        <v>200</v>
      </c>
      <c r="H110" s="13">
        <f t="shared" si="46"/>
        <v>196</v>
      </c>
      <c r="I110" s="12" t="s">
        <v>33</v>
      </c>
      <c r="J110" s="13">
        <v>370</v>
      </c>
      <c r="K110" s="13">
        <f t="shared" si="24"/>
        <v>362.59999999999997</v>
      </c>
      <c r="L110" s="12"/>
      <c r="M110" s="13">
        <v>0</v>
      </c>
      <c r="N110" s="13">
        <f t="shared" si="25"/>
        <v>0</v>
      </c>
      <c r="O110" s="12"/>
      <c r="P110" s="13">
        <v>0</v>
      </c>
      <c r="Q110" s="13">
        <f t="shared" si="26"/>
        <v>0</v>
      </c>
      <c r="R110" s="12"/>
      <c r="S110" s="13">
        <v>0</v>
      </c>
      <c r="T110" s="13">
        <f t="shared" si="27"/>
        <v>0</v>
      </c>
      <c r="U110" s="12"/>
      <c r="V110" s="13">
        <v>0</v>
      </c>
      <c r="W110" s="13">
        <f t="shared" si="28"/>
        <v>0</v>
      </c>
      <c r="X110" s="12"/>
      <c r="Y110" s="13">
        <v>0</v>
      </c>
      <c r="Z110" s="13">
        <f t="shared" si="29"/>
        <v>0</v>
      </c>
      <c r="AA110" s="12"/>
      <c r="AB110" s="13">
        <v>0</v>
      </c>
      <c r="AC110" s="13">
        <f t="shared" si="30"/>
        <v>0</v>
      </c>
      <c r="AD110" s="12"/>
      <c r="AE110" s="13">
        <v>0</v>
      </c>
      <c r="AF110" s="13">
        <f t="shared" si="31"/>
        <v>0</v>
      </c>
      <c r="AG110" s="12"/>
      <c r="AH110" s="13">
        <v>0</v>
      </c>
      <c r="AI110" s="13">
        <f t="shared" si="32"/>
        <v>0</v>
      </c>
      <c r="AJ110" s="12"/>
      <c r="AK110" s="13">
        <v>0</v>
      </c>
      <c r="AL110" s="13">
        <f t="shared" si="33"/>
        <v>0</v>
      </c>
      <c r="AM110" s="12"/>
      <c r="AN110" s="13">
        <v>0</v>
      </c>
      <c r="AO110" s="13">
        <f t="shared" si="34"/>
        <v>0</v>
      </c>
      <c r="AP110" s="12"/>
      <c r="AQ110" s="13">
        <v>0</v>
      </c>
      <c r="AR110" s="13">
        <f t="shared" si="35"/>
        <v>0</v>
      </c>
      <c r="AS110" s="12"/>
      <c r="AT110" s="13">
        <v>0</v>
      </c>
      <c r="AU110" s="13">
        <f t="shared" si="36"/>
        <v>0</v>
      </c>
      <c r="AV110" s="12"/>
      <c r="AW110" s="13">
        <v>0</v>
      </c>
      <c r="AX110" s="13">
        <f t="shared" si="37"/>
        <v>0</v>
      </c>
      <c r="AY110" s="12"/>
      <c r="AZ110" s="13">
        <v>0</v>
      </c>
      <c r="BA110" s="13">
        <f t="shared" si="38"/>
        <v>0</v>
      </c>
      <c r="BB110" s="12"/>
      <c r="BC110" s="13">
        <v>0</v>
      </c>
      <c r="BD110" s="13">
        <f t="shared" si="39"/>
        <v>0</v>
      </c>
      <c r="BE110" s="12"/>
      <c r="BF110" s="13">
        <v>0</v>
      </c>
      <c r="BG110" s="13">
        <f t="shared" si="40"/>
        <v>0</v>
      </c>
      <c r="BH110" s="12"/>
      <c r="BI110" s="13">
        <v>0</v>
      </c>
      <c r="BJ110" s="13">
        <f t="shared" si="41"/>
        <v>0</v>
      </c>
      <c r="BK110" s="12"/>
      <c r="BL110" s="13">
        <v>0</v>
      </c>
      <c r="BM110" s="13">
        <f t="shared" si="42"/>
        <v>0</v>
      </c>
      <c r="BN110" s="12"/>
      <c r="BO110" s="13">
        <v>0</v>
      </c>
      <c r="BP110" s="13">
        <f t="shared" si="43"/>
        <v>0</v>
      </c>
      <c r="BQ110" s="12"/>
      <c r="BR110" s="13">
        <v>0</v>
      </c>
      <c r="BS110" s="13">
        <f t="shared" si="44"/>
        <v>0</v>
      </c>
      <c r="BT110" s="12"/>
      <c r="BU110" s="13">
        <v>0</v>
      </c>
      <c r="BV110" s="13">
        <f t="shared" si="45"/>
        <v>0</v>
      </c>
    </row>
    <row r="111" spans="1:74" s="14" customFormat="1" ht="20.100000000000001" customHeight="1" x14ac:dyDescent="0.25">
      <c r="A111" s="12" t="s">
        <v>30</v>
      </c>
      <c r="B111" s="12" t="s">
        <v>3</v>
      </c>
      <c r="C111" s="12" t="s">
        <v>31</v>
      </c>
      <c r="D111" s="13">
        <v>64</v>
      </c>
      <c r="E111" s="13">
        <f t="shared" si="0"/>
        <v>62.72</v>
      </c>
      <c r="F111" s="12" t="s">
        <v>32</v>
      </c>
      <c r="G111" s="13">
        <v>184</v>
      </c>
      <c r="H111" s="13">
        <f t="shared" si="46"/>
        <v>180.32</v>
      </c>
      <c r="I111" s="12" t="s">
        <v>33</v>
      </c>
      <c r="J111" s="13">
        <v>354</v>
      </c>
      <c r="K111" s="13">
        <f t="shared" si="24"/>
        <v>346.92</v>
      </c>
      <c r="L111" s="12"/>
      <c r="M111" s="13">
        <v>0</v>
      </c>
      <c r="N111" s="13">
        <f t="shared" si="25"/>
        <v>0</v>
      </c>
      <c r="O111" s="12"/>
      <c r="P111" s="13">
        <v>0</v>
      </c>
      <c r="Q111" s="13">
        <f t="shared" si="26"/>
        <v>0</v>
      </c>
      <c r="R111" s="12"/>
      <c r="S111" s="13">
        <v>0</v>
      </c>
      <c r="T111" s="13">
        <f t="shared" si="27"/>
        <v>0</v>
      </c>
      <c r="U111" s="12"/>
      <c r="V111" s="13">
        <v>0</v>
      </c>
      <c r="W111" s="13">
        <f t="shared" si="28"/>
        <v>0</v>
      </c>
      <c r="X111" s="12"/>
      <c r="Y111" s="13">
        <v>0</v>
      </c>
      <c r="Z111" s="13">
        <f t="shared" si="29"/>
        <v>0</v>
      </c>
      <c r="AA111" s="12"/>
      <c r="AB111" s="13">
        <v>0</v>
      </c>
      <c r="AC111" s="13">
        <f t="shared" si="30"/>
        <v>0</v>
      </c>
      <c r="AD111" s="12"/>
      <c r="AE111" s="13">
        <v>0</v>
      </c>
      <c r="AF111" s="13">
        <f t="shared" si="31"/>
        <v>0</v>
      </c>
      <c r="AG111" s="12"/>
      <c r="AH111" s="13">
        <v>0</v>
      </c>
      <c r="AI111" s="13">
        <f t="shared" si="32"/>
        <v>0</v>
      </c>
      <c r="AJ111" s="12"/>
      <c r="AK111" s="13">
        <v>0</v>
      </c>
      <c r="AL111" s="13">
        <f t="shared" si="33"/>
        <v>0</v>
      </c>
      <c r="AM111" s="12"/>
      <c r="AN111" s="13">
        <v>0</v>
      </c>
      <c r="AO111" s="13">
        <f t="shared" si="34"/>
        <v>0</v>
      </c>
      <c r="AP111" s="12"/>
      <c r="AQ111" s="13">
        <v>0</v>
      </c>
      <c r="AR111" s="13">
        <f t="shared" si="35"/>
        <v>0</v>
      </c>
      <c r="AS111" s="12"/>
      <c r="AT111" s="13">
        <v>0</v>
      </c>
      <c r="AU111" s="13">
        <f t="shared" si="36"/>
        <v>0</v>
      </c>
      <c r="AV111" s="12"/>
      <c r="AW111" s="13">
        <v>0</v>
      </c>
      <c r="AX111" s="13">
        <f t="shared" si="37"/>
        <v>0</v>
      </c>
      <c r="AY111" s="12"/>
      <c r="AZ111" s="13">
        <v>0</v>
      </c>
      <c r="BA111" s="13">
        <f t="shared" si="38"/>
        <v>0</v>
      </c>
      <c r="BB111" s="12"/>
      <c r="BC111" s="13">
        <v>0</v>
      </c>
      <c r="BD111" s="13">
        <f t="shared" si="39"/>
        <v>0</v>
      </c>
      <c r="BE111" s="12"/>
      <c r="BF111" s="13">
        <v>0</v>
      </c>
      <c r="BG111" s="13">
        <f t="shared" si="40"/>
        <v>0</v>
      </c>
      <c r="BH111" s="12"/>
      <c r="BI111" s="13">
        <v>0</v>
      </c>
      <c r="BJ111" s="13">
        <f t="shared" si="41"/>
        <v>0</v>
      </c>
      <c r="BK111" s="12"/>
      <c r="BL111" s="13">
        <v>0</v>
      </c>
      <c r="BM111" s="13">
        <f t="shared" si="42"/>
        <v>0</v>
      </c>
      <c r="BN111" s="12"/>
      <c r="BO111" s="13">
        <v>0</v>
      </c>
      <c r="BP111" s="13">
        <f t="shared" si="43"/>
        <v>0</v>
      </c>
      <c r="BQ111" s="12"/>
      <c r="BR111" s="13">
        <v>0</v>
      </c>
      <c r="BS111" s="13">
        <f t="shared" si="44"/>
        <v>0</v>
      </c>
      <c r="BT111" s="12"/>
      <c r="BU111" s="13">
        <v>0</v>
      </c>
      <c r="BV111" s="13">
        <f t="shared" si="45"/>
        <v>0</v>
      </c>
    </row>
    <row r="112" spans="1:74" s="14" customFormat="1" ht="20.100000000000001" customHeight="1" x14ac:dyDescent="0.25">
      <c r="A112" s="12" t="s">
        <v>30</v>
      </c>
      <c r="B112" s="12" t="s">
        <v>4</v>
      </c>
      <c r="C112" s="12" t="s">
        <v>31</v>
      </c>
      <c r="D112" s="13">
        <v>56</v>
      </c>
      <c r="E112" s="13">
        <f t="shared" si="0"/>
        <v>54.879999999999995</v>
      </c>
      <c r="F112" s="12" t="s">
        <v>32</v>
      </c>
      <c r="G112" s="13">
        <v>176</v>
      </c>
      <c r="H112" s="13">
        <f t="shared" si="46"/>
        <v>172.48</v>
      </c>
      <c r="I112" s="12" t="s">
        <v>33</v>
      </c>
      <c r="J112" s="13">
        <v>346</v>
      </c>
      <c r="K112" s="13">
        <f t="shared" si="24"/>
        <v>339.08</v>
      </c>
      <c r="L112" s="12"/>
      <c r="M112" s="13">
        <v>0</v>
      </c>
      <c r="N112" s="13">
        <f t="shared" si="25"/>
        <v>0</v>
      </c>
      <c r="O112" s="12"/>
      <c r="P112" s="13">
        <v>0</v>
      </c>
      <c r="Q112" s="13">
        <f t="shared" si="26"/>
        <v>0</v>
      </c>
      <c r="R112" s="12"/>
      <c r="S112" s="13">
        <v>0</v>
      </c>
      <c r="T112" s="13">
        <f t="shared" si="27"/>
        <v>0</v>
      </c>
      <c r="U112" s="12"/>
      <c r="V112" s="13">
        <v>0</v>
      </c>
      <c r="W112" s="13">
        <f t="shared" si="28"/>
        <v>0</v>
      </c>
      <c r="X112" s="12"/>
      <c r="Y112" s="13">
        <v>0</v>
      </c>
      <c r="Z112" s="13">
        <f t="shared" si="29"/>
        <v>0</v>
      </c>
      <c r="AA112" s="12"/>
      <c r="AB112" s="13">
        <v>0</v>
      </c>
      <c r="AC112" s="13">
        <f t="shared" si="30"/>
        <v>0</v>
      </c>
      <c r="AD112" s="12"/>
      <c r="AE112" s="13">
        <v>0</v>
      </c>
      <c r="AF112" s="13">
        <f t="shared" si="31"/>
        <v>0</v>
      </c>
      <c r="AG112" s="12"/>
      <c r="AH112" s="13">
        <v>0</v>
      </c>
      <c r="AI112" s="13">
        <f t="shared" si="32"/>
        <v>0</v>
      </c>
      <c r="AJ112" s="12"/>
      <c r="AK112" s="13">
        <v>0</v>
      </c>
      <c r="AL112" s="13">
        <f t="shared" si="33"/>
        <v>0</v>
      </c>
      <c r="AM112" s="12"/>
      <c r="AN112" s="13">
        <v>0</v>
      </c>
      <c r="AO112" s="13">
        <f t="shared" si="34"/>
        <v>0</v>
      </c>
      <c r="AP112" s="12"/>
      <c r="AQ112" s="13">
        <v>0</v>
      </c>
      <c r="AR112" s="13">
        <f t="shared" si="35"/>
        <v>0</v>
      </c>
      <c r="AS112" s="12"/>
      <c r="AT112" s="13">
        <v>0</v>
      </c>
      <c r="AU112" s="13">
        <f t="shared" si="36"/>
        <v>0</v>
      </c>
      <c r="AV112" s="12"/>
      <c r="AW112" s="13">
        <v>0</v>
      </c>
      <c r="AX112" s="13">
        <f t="shared" si="37"/>
        <v>0</v>
      </c>
      <c r="AY112" s="12"/>
      <c r="AZ112" s="13">
        <v>0</v>
      </c>
      <c r="BA112" s="13">
        <f t="shared" si="38"/>
        <v>0</v>
      </c>
      <c r="BB112" s="12"/>
      <c r="BC112" s="13">
        <v>0</v>
      </c>
      <c r="BD112" s="13">
        <f t="shared" si="39"/>
        <v>0</v>
      </c>
      <c r="BE112" s="12"/>
      <c r="BF112" s="13">
        <v>0</v>
      </c>
      <c r="BG112" s="13">
        <f t="shared" si="40"/>
        <v>0</v>
      </c>
      <c r="BH112" s="12"/>
      <c r="BI112" s="13">
        <v>0</v>
      </c>
      <c r="BJ112" s="13">
        <f t="shared" si="41"/>
        <v>0</v>
      </c>
      <c r="BK112" s="12"/>
      <c r="BL112" s="13">
        <v>0</v>
      </c>
      <c r="BM112" s="13">
        <f t="shared" si="42"/>
        <v>0</v>
      </c>
      <c r="BN112" s="12"/>
      <c r="BO112" s="13">
        <v>0</v>
      </c>
      <c r="BP112" s="13">
        <f t="shared" si="43"/>
        <v>0</v>
      </c>
      <c r="BQ112" s="12"/>
      <c r="BR112" s="13">
        <v>0</v>
      </c>
      <c r="BS112" s="13">
        <f t="shared" si="44"/>
        <v>0</v>
      </c>
      <c r="BT112" s="12"/>
      <c r="BU112" s="13">
        <v>0</v>
      </c>
      <c r="BV112" s="13">
        <f t="shared" si="45"/>
        <v>0</v>
      </c>
    </row>
    <row r="113" spans="1:74" s="14" customFormat="1" ht="20.100000000000001" customHeight="1" x14ac:dyDescent="0.25">
      <c r="A113" s="12" t="s">
        <v>30</v>
      </c>
      <c r="B113" s="12" t="s">
        <v>5</v>
      </c>
      <c r="C113" s="12" t="s">
        <v>31</v>
      </c>
      <c r="D113" s="13">
        <v>48</v>
      </c>
      <c r="E113" s="13">
        <f t="shared" si="0"/>
        <v>47.04</v>
      </c>
      <c r="F113" s="12" t="s">
        <v>32</v>
      </c>
      <c r="G113" s="13">
        <v>168</v>
      </c>
      <c r="H113" s="13">
        <f t="shared" si="46"/>
        <v>164.64</v>
      </c>
      <c r="I113" s="12" t="s">
        <v>33</v>
      </c>
      <c r="J113" s="13">
        <v>338</v>
      </c>
      <c r="K113" s="13">
        <f t="shared" si="24"/>
        <v>331.24</v>
      </c>
      <c r="L113" s="12"/>
      <c r="M113" s="13">
        <v>0</v>
      </c>
      <c r="N113" s="13">
        <f t="shared" si="25"/>
        <v>0</v>
      </c>
      <c r="O113" s="12"/>
      <c r="P113" s="13">
        <v>0</v>
      </c>
      <c r="Q113" s="13">
        <f t="shared" si="26"/>
        <v>0</v>
      </c>
      <c r="R113" s="12"/>
      <c r="S113" s="13">
        <v>0</v>
      </c>
      <c r="T113" s="13">
        <f t="shared" si="27"/>
        <v>0</v>
      </c>
      <c r="U113" s="12"/>
      <c r="V113" s="13">
        <v>0</v>
      </c>
      <c r="W113" s="13">
        <f t="shared" si="28"/>
        <v>0</v>
      </c>
      <c r="X113" s="12"/>
      <c r="Y113" s="13">
        <v>0</v>
      </c>
      <c r="Z113" s="13">
        <f t="shared" si="29"/>
        <v>0</v>
      </c>
      <c r="AA113" s="12"/>
      <c r="AB113" s="13">
        <v>0</v>
      </c>
      <c r="AC113" s="13">
        <f t="shared" si="30"/>
        <v>0</v>
      </c>
      <c r="AD113" s="12"/>
      <c r="AE113" s="13">
        <v>0</v>
      </c>
      <c r="AF113" s="13">
        <f t="shared" si="31"/>
        <v>0</v>
      </c>
      <c r="AG113" s="12"/>
      <c r="AH113" s="13">
        <v>0</v>
      </c>
      <c r="AI113" s="13">
        <f t="shared" si="32"/>
        <v>0</v>
      </c>
      <c r="AJ113" s="12"/>
      <c r="AK113" s="13">
        <v>0</v>
      </c>
      <c r="AL113" s="13">
        <f t="shared" si="33"/>
        <v>0</v>
      </c>
      <c r="AM113" s="12"/>
      <c r="AN113" s="13">
        <v>0</v>
      </c>
      <c r="AO113" s="13">
        <f t="shared" si="34"/>
        <v>0</v>
      </c>
      <c r="AP113" s="12"/>
      <c r="AQ113" s="13">
        <v>0</v>
      </c>
      <c r="AR113" s="13">
        <f t="shared" si="35"/>
        <v>0</v>
      </c>
      <c r="AS113" s="12"/>
      <c r="AT113" s="13">
        <v>0</v>
      </c>
      <c r="AU113" s="13">
        <f t="shared" si="36"/>
        <v>0</v>
      </c>
      <c r="AV113" s="12"/>
      <c r="AW113" s="13">
        <v>0</v>
      </c>
      <c r="AX113" s="13">
        <f t="shared" si="37"/>
        <v>0</v>
      </c>
      <c r="AY113" s="12"/>
      <c r="AZ113" s="13">
        <v>0</v>
      </c>
      <c r="BA113" s="13">
        <f t="shared" si="38"/>
        <v>0</v>
      </c>
      <c r="BB113" s="12"/>
      <c r="BC113" s="13">
        <v>0</v>
      </c>
      <c r="BD113" s="13">
        <f t="shared" si="39"/>
        <v>0</v>
      </c>
      <c r="BE113" s="12"/>
      <c r="BF113" s="13">
        <v>0</v>
      </c>
      <c r="BG113" s="13">
        <f t="shared" si="40"/>
        <v>0</v>
      </c>
      <c r="BH113" s="12"/>
      <c r="BI113" s="13">
        <v>0</v>
      </c>
      <c r="BJ113" s="13">
        <f t="shared" si="41"/>
        <v>0</v>
      </c>
      <c r="BK113" s="12"/>
      <c r="BL113" s="13">
        <v>0</v>
      </c>
      <c r="BM113" s="13">
        <f t="shared" si="42"/>
        <v>0</v>
      </c>
      <c r="BN113" s="12"/>
      <c r="BO113" s="13">
        <v>0</v>
      </c>
      <c r="BP113" s="13">
        <f t="shared" si="43"/>
        <v>0</v>
      </c>
      <c r="BQ113" s="12"/>
      <c r="BR113" s="13">
        <v>0</v>
      </c>
      <c r="BS113" s="13">
        <f t="shared" si="44"/>
        <v>0</v>
      </c>
      <c r="BT113" s="12"/>
      <c r="BU113" s="13">
        <v>0</v>
      </c>
      <c r="BV113" s="13">
        <f t="shared" si="45"/>
        <v>0</v>
      </c>
    </row>
    <row r="114" spans="1:74" s="14" customFormat="1" ht="20.100000000000001" customHeight="1" x14ac:dyDescent="0.25">
      <c r="A114" s="12" t="s">
        <v>30</v>
      </c>
      <c r="B114" s="12" t="s">
        <v>6</v>
      </c>
      <c r="C114" s="12" t="s">
        <v>31</v>
      </c>
      <c r="D114" s="13">
        <v>40</v>
      </c>
      <c r="E114" s="13">
        <f t="shared" si="0"/>
        <v>39.200000000000003</v>
      </c>
      <c r="F114" s="12" t="s">
        <v>32</v>
      </c>
      <c r="G114" s="13">
        <v>160</v>
      </c>
      <c r="H114" s="13">
        <f t="shared" si="46"/>
        <v>156.80000000000001</v>
      </c>
      <c r="I114" s="12" t="s">
        <v>33</v>
      </c>
      <c r="J114" s="13">
        <v>330</v>
      </c>
      <c r="K114" s="13">
        <f t="shared" si="24"/>
        <v>323.39999999999998</v>
      </c>
      <c r="L114" s="12"/>
      <c r="M114" s="13">
        <v>0</v>
      </c>
      <c r="N114" s="13">
        <f t="shared" si="25"/>
        <v>0</v>
      </c>
      <c r="O114" s="12"/>
      <c r="P114" s="13">
        <v>0</v>
      </c>
      <c r="Q114" s="13">
        <f t="shared" si="26"/>
        <v>0</v>
      </c>
      <c r="R114" s="12"/>
      <c r="S114" s="13">
        <v>0</v>
      </c>
      <c r="T114" s="13">
        <f t="shared" si="27"/>
        <v>0</v>
      </c>
      <c r="U114" s="12"/>
      <c r="V114" s="13">
        <v>0</v>
      </c>
      <c r="W114" s="13">
        <f t="shared" si="28"/>
        <v>0</v>
      </c>
      <c r="X114" s="12"/>
      <c r="Y114" s="13">
        <v>0</v>
      </c>
      <c r="Z114" s="13">
        <f t="shared" si="29"/>
        <v>0</v>
      </c>
      <c r="AA114" s="12"/>
      <c r="AB114" s="13">
        <v>0</v>
      </c>
      <c r="AC114" s="13">
        <f t="shared" si="30"/>
        <v>0</v>
      </c>
      <c r="AD114" s="12"/>
      <c r="AE114" s="13">
        <v>0</v>
      </c>
      <c r="AF114" s="13">
        <f t="shared" si="31"/>
        <v>0</v>
      </c>
      <c r="AG114" s="12"/>
      <c r="AH114" s="13">
        <v>0</v>
      </c>
      <c r="AI114" s="13">
        <f t="shared" si="32"/>
        <v>0</v>
      </c>
      <c r="AJ114" s="12"/>
      <c r="AK114" s="13">
        <v>0</v>
      </c>
      <c r="AL114" s="13">
        <f t="shared" si="33"/>
        <v>0</v>
      </c>
      <c r="AM114" s="12"/>
      <c r="AN114" s="13">
        <v>0</v>
      </c>
      <c r="AO114" s="13">
        <f t="shared" si="34"/>
        <v>0</v>
      </c>
      <c r="AP114" s="12"/>
      <c r="AQ114" s="13">
        <v>0</v>
      </c>
      <c r="AR114" s="13">
        <f t="shared" si="35"/>
        <v>0</v>
      </c>
      <c r="AS114" s="12"/>
      <c r="AT114" s="13">
        <v>0</v>
      </c>
      <c r="AU114" s="13">
        <f t="shared" si="36"/>
        <v>0</v>
      </c>
      <c r="AV114" s="12"/>
      <c r="AW114" s="13">
        <v>0</v>
      </c>
      <c r="AX114" s="13">
        <f t="shared" si="37"/>
        <v>0</v>
      </c>
      <c r="AY114" s="12"/>
      <c r="AZ114" s="13">
        <v>0</v>
      </c>
      <c r="BA114" s="13">
        <f t="shared" si="38"/>
        <v>0</v>
      </c>
      <c r="BB114" s="12"/>
      <c r="BC114" s="13">
        <v>0</v>
      </c>
      <c r="BD114" s="13">
        <f t="shared" si="39"/>
        <v>0</v>
      </c>
      <c r="BE114" s="12"/>
      <c r="BF114" s="13">
        <v>0</v>
      </c>
      <c r="BG114" s="13">
        <f t="shared" si="40"/>
        <v>0</v>
      </c>
      <c r="BH114" s="12"/>
      <c r="BI114" s="13">
        <v>0</v>
      </c>
      <c r="BJ114" s="13">
        <f t="shared" si="41"/>
        <v>0</v>
      </c>
      <c r="BK114" s="12"/>
      <c r="BL114" s="13">
        <v>0</v>
      </c>
      <c r="BM114" s="13">
        <f t="shared" si="42"/>
        <v>0</v>
      </c>
      <c r="BN114" s="12"/>
      <c r="BO114" s="13">
        <v>0</v>
      </c>
      <c r="BP114" s="13">
        <f t="shared" si="43"/>
        <v>0</v>
      </c>
      <c r="BQ114" s="12"/>
      <c r="BR114" s="13">
        <v>0</v>
      </c>
      <c r="BS114" s="13">
        <f t="shared" si="44"/>
        <v>0</v>
      </c>
      <c r="BT114" s="12"/>
      <c r="BU114" s="13">
        <v>0</v>
      </c>
      <c r="BV114" s="13">
        <f t="shared" si="45"/>
        <v>0</v>
      </c>
    </row>
    <row r="115" spans="1:74" s="19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18">
        <v>120</v>
      </c>
      <c r="E115" s="18">
        <f t="shared" si="0"/>
        <v>117.6</v>
      </c>
      <c r="F115" s="17" t="s">
        <v>33</v>
      </c>
      <c r="G115" s="18">
        <v>290</v>
      </c>
      <c r="H115" s="18">
        <f t="shared" si="46"/>
        <v>284.2</v>
      </c>
      <c r="I115" s="17"/>
      <c r="J115" s="18">
        <v>0</v>
      </c>
      <c r="K115" s="18">
        <f t="shared" si="24"/>
        <v>0</v>
      </c>
      <c r="L115" s="17"/>
      <c r="M115" s="18">
        <v>0</v>
      </c>
      <c r="N115" s="18">
        <f t="shared" si="25"/>
        <v>0</v>
      </c>
      <c r="O115" s="17"/>
      <c r="P115" s="18">
        <v>0</v>
      </c>
      <c r="Q115" s="18">
        <f t="shared" si="26"/>
        <v>0</v>
      </c>
      <c r="R115" s="17"/>
      <c r="S115" s="18">
        <v>0</v>
      </c>
      <c r="T115" s="18">
        <f t="shared" si="27"/>
        <v>0</v>
      </c>
      <c r="U115" s="17"/>
      <c r="V115" s="18">
        <v>0</v>
      </c>
      <c r="W115" s="18">
        <f t="shared" si="28"/>
        <v>0</v>
      </c>
      <c r="X115" s="17"/>
      <c r="Y115" s="18">
        <v>0</v>
      </c>
      <c r="Z115" s="18">
        <f t="shared" si="29"/>
        <v>0</v>
      </c>
      <c r="AA115" s="17"/>
      <c r="AB115" s="18">
        <v>0</v>
      </c>
      <c r="AC115" s="18">
        <f t="shared" si="30"/>
        <v>0</v>
      </c>
      <c r="AD115" s="17"/>
      <c r="AE115" s="18">
        <v>0</v>
      </c>
      <c r="AF115" s="18">
        <f t="shared" si="31"/>
        <v>0</v>
      </c>
      <c r="AG115" s="17"/>
      <c r="AH115" s="18">
        <v>0</v>
      </c>
      <c r="AI115" s="18">
        <f t="shared" si="32"/>
        <v>0</v>
      </c>
      <c r="AJ115" s="17"/>
      <c r="AK115" s="18">
        <v>0</v>
      </c>
      <c r="AL115" s="18">
        <f t="shared" si="33"/>
        <v>0</v>
      </c>
      <c r="AM115" s="17"/>
      <c r="AN115" s="18">
        <v>0</v>
      </c>
      <c r="AO115" s="18">
        <f t="shared" si="34"/>
        <v>0</v>
      </c>
      <c r="AP115" s="17"/>
      <c r="AQ115" s="18">
        <v>0</v>
      </c>
      <c r="AR115" s="18">
        <f t="shared" si="35"/>
        <v>0</v>
      </c>
      <c r="AS115" s="17"/>
      <c r="AT115" s="18">
        <v>0</v>
      </c>
      <c r="AU115" s="18">
        <f t="shared" si="36"/>
        <v>0</v>
      </c>
      <c r="AV115" s="17"/>
      <c r="AW115" s="18">
        <v>0</v>
      </c>
      <c r="AX115" s="18">
        <f t="shared" si="37"/>
        <v>0</v>
      </c>
      <c r="AY115" s="17"/>
      <c r="AZ115" s="18">
        <v>0</v>
      </c>
      <c r="BA115" s="18">
        <f t="shared" si="38"/>
        <v>0</v>
      </c>
      <c r="BB115" s="17"/>
      <c r="BC115" s="18">
        <v>0</v>
      </c>
      <c r="BD115" s="18">
        <f t="shared" si="39"/>
        <v>0</v>
      </c>
      <c r="BE115" s="17"/>
      <c r="BF115" s="18">
        <v>0</v>
      </c>
      <c r="BG115" s="18">
        <f t="shared" si="40"/>
        <v>0</v>
      </c>
      <c r="BH115" s="17"/>
      <c r="BI115" s="18">
        <v>0</v>
      </c>
      <c r="BJ115" s="18">
        <f t="shared" si="41"/>
        <v>0</v>
      </c>
      <c r="BK115" s="17"/>
      <c r="BL115" s="18">
        <v>0</v>
      </c>
      <c r="BM115" s="18">
        <f t="shared" si="42"/>
        <v>0</v>
      </c>
      <c r="BN115" s="17"/>
      <c r="BO115" s="18">
        <v>0</v>
      </c>
      <c r="BP115" s="18">
        <f t="shared" si="43"/>
        <v>0</v>
      </c>
      <c r="BQ115" s="17"/>
      <c r="BR115" s="18">
        <v>0</v>
      </c>
      <c r="BS115" s="18">
        <f t="shared" si="44"/>
        <v>0</v>
      </c>
      <c r="BT115" s="17"/>
      <c r="BU115" s="18">
        <v>0</v>
      </c>
      <c r="BV115" s="18">
        <f t="shared" si="45"/>
        <v>0</v>
      </c>
    </row>
    <row r="116" spans="1:74" s="19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18">
        <v>96</v>
      </c>
      <c r="E116" s="18">
        <f t="shared" si="0"/>
        <v>94.08</v>
      </c>
      <c r="F116" s="17" t="s">
        <v>33</v>
      </c>
      <c r="G116" s="18">
        <v>266</v>
      </c>
      <c r="H116" s="18">
        <f t="shared" si="46"/>
        <v>260.68</v>
      </c>
      <c r="I116" s="17"/>
      <c r="J116" s="18">
        <v>0</v>
      </c>
      <c r="K116" s="18">
        <f t="shared" si="24"/>
        <v>0</v>
      </c>
      <c r="L116" s="17"/>
      <c r="M116" s="18">
        <v>0</v>
      </c>
      <c r="N116" s="18">
        <f t="shared" si="25"/>
        <v>0</v>
      </c>
      <c r="O116" s="17"/>
      <c r="P116" s="18">
        <v>0</v>
      </c>
      <c r="Q116" s="18">
        <f t="shared" si="26"/>
        <v>0</v>
      </c>
      <c r="R116" s="17"/>
      <c r="S116" s="18">
        <v>0</v>
      </c>
      <c r="T116" s="18">
        <f t="shared" si="27"/>
        <v>0</v>
      </c>
      <c r="U116" s="17"/>
      <c r="V116" s="18">
        <v>0</v>
      </c>
      <c r="W116" s="18">
        <f t="shared" si="28"/>
        <v>0</v>
      </c>
      <c r="X116" s="17"/>
      <c r="Y116" s="18">
        <v>0</v>
      </c>
      <c r="Z116" s="18">
        <f t="shared" si="29"/>
        <v>0</v>
      </c>
      <c r="AA116" s="17"/>
      <c r="AB116" s="18">
        <v>0</v>
      </c>
      <c r="AC116" s="18">
        <f t="shared" si="30"/>
        <v>0</v>
      </c>
      <c r="AD116" s="17"/>
      <c r="AE116" s="18">
        <v>0</v>
      </c>
      <c r="AF116" s="18">
        <f t="shared" si="31"/>
        <v>0</v>
      </c>
      <c r="AG116" s="17"/>
      <c r="AH116" s="18">
        <v>0</v>
      </c>
      <c r="AI116" s="18">
        <f t="shared" si="32"/>
        <v>0</v>
      </c>
      <c r="AJ116" s="17"/>
      <c r="AK116" s="18">
        <v>0</v>
      </c>
      <c r="AL116" s="18">
        <f t="shared" si="33"/>
        <v>0</v>
      </c>
      <c r="AM116" s="17"/>
      <c r="AN116" s="18">
        <v>0</v>
      </c>
      <c r="AO116" s="18">
        <f t="shared" si="34"/>
        <v>0</v>
      </c>
      <c r="AP116" s="17"/>
      <c r="AQ116" s="18">
        <v>0</v>
      </c>
      <c r="AR116" s="18">
        <f t="shared" si="35"/>
        <v>0</v>
      </c>
      <c r="AS116" s="17"/>
      <c r="AT116" s="18">
        <v>0</v>
      </c>
      <c r="AU116" s="18">
        <f t="shared" si="36"/>
        <v>0</v>
      </c>
      <c r="AV116" s="17"/>
      <c r="AW116" s="18">
        <v>0</v>
      </c>
      <c r="AX116" s="18">
        <f t="shared" si="37"/>
        <v>0</v>
      </c>
      <c r="AY116" s="17"/>
      <c r="AZ116" s="18">
        <v>0</v>
      </c>
      <c r="BA116" s="18">
        <f t="shared" si="38"/>
        <v>0</v>
      </c>
      <c r="BB116" s="17"/>
      <c r="BC116" s="18">
        <v>0</v>
      </c>
      <c r="BD116" s="18">
        <f t="shared" si="39"/>
        <v>0</v>
      </c>
      <c r="BE116" s="17"/>
      <c r="BF116" s="18">
        <v>0</v>
      </c>
      <c r="BG116" s="18">
        <f t="shared" si="40"/>
        <v>0</v>
      </c>
      <c r="BH116" s="17"/>
      <c r="BI116" s="18">
        <v>0</v>
      </c>
      <c r="BJ116" s="18">
        <f t="shared" si="41"/>
        <v>0</v>
      </c>
      <c r="BK116" s="17"/>
      <c r="BL116" s="18">
        <v>0</v>
      </c>
      <c r="BM116" s="18">
        <f t="shared" si="42"/>
        <v>0</v>
      </c>
      <c r="BN116" s="17"/>
      <c r="BO116" s="18">
        <v>0</v>
      </c>
      <c r="BP116" s="18">
        <f t="shared" si="43"/>
        <v>0</v>
      </c>
      <c r="BQ116" s="17"/>
      <c r="BR116" s="18">
        <v>0</v>
      </c>
      <c r="BS116" s="18">
        <f t="shared" si="44"/>
        <v>0</v>
      </c>
      <c r="BT116" s="17"/>
      <c r="BU116" s="18">
        <v>0</v>
      </c>
      <c r="BV116" s="18">
        <f t="shared" si="45"/>
        <v>0</v>
      </c>
    </row>
    <row r="117" spans="1:74" s="19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18">
        <v>84</v>
      </c>
      <c r="E117" s="18">
        <f t="shared" si="0"/>
        <v>82.32</v>
      </c>
      <c r="F117" s="17" t="s">
        <v>33</v>
      </c>
      <c r="G117" s="18">
        <v>254</v>
      </c>
      <c r="H117" s="18">
        <f t="shared" si="46"/>
        <v>248.92</v>
      </c>
      <c r="I117" s="17"/>
      <c r="J117" s="18">
        <v>0</v>
      </c>
      <c r="K117" s="18">
        <f t="shared" si="24"/>
        <v>0</v>
      </c>
      <c r="L117" s="17"/>
      <c r="M117" s="18">
        <v>0</v>
      </c>
      <c r="N117" s="18">
        <f t="shared" si="25"/>
        <v>0</v>
      </c>
      <c r="O117" s="17"/>
      <c r="P117" s="18">
        <v>0</v>
      </c>
      <c r="Q117" s="18">
        <f t="shared" si="26"/>
        <v>0</v>
      </c>
      <c r="R117" s="17"/>
      <c r="S117" s="18">
        <v>0</v>
      </c>
      <c r="T117" s="18">
        <f t="shared" si="27"/>
        <v>0</v>
      </c>
      <c r="U117" s="17"/>
      <c r="V117" s="18">
        <v>0</v>
      </c>
      <c r="W117" s="18">
        <f t="shared" si="28"/>
        <v>0</v>
      </c>
      <c r="X117" s="17"/>
      <c r="Y117" s="18">
        <v>0</v>
      </c>
      <c r="Z117" s="18">
        <f t="shared" si="29"/>
        <v>0</v>
      </c>
      <c r="AA117" s="17"/>
      <c r="AB117" s="18">
        <v>0</v>
      </c>
      <c r="AC117" s="18">
        <f t="shared" si="30"/>
        <v>0</v>
      </c>
      <c r="AD117" s="17"/>
      <c r="AE117" s="18">
        <v>0</v>
      </c>
      <c r="AF117" s="18">
        <f t="shared" si="31"/>
        <v>0</v>
      </c>
      <c r="AG117" s="17"/>
      <c r="AH117" s="18">
        <v>0</v>
      </c>
      <c r="AI117" s="18">
        <f t="shared" si="32"/>
        <v>0</v>
      </c>
      <c r="AJ117" s="17"/>
      <c r="AK117" s="18">
        <v>0</v>
      </c>
      <c r="AL117" s="18">
        <f t="shared" si="33"/>
        <v>0</v>
      </c>
      <c r="AM117" s="17"/>
      <c r="AN117" s="18">
        <v>0</v>
      </c>
      <c r="AO117" s="18">
        <f t="shared" si="34"/>
        <v>0</v>
      </c>
      <c r="AP117" s="17"/>
      <c r="AQ117" s="18">
        <v>0</v>
      </c>
      <c r="AR117" s="18">
        <f t="shared" si="35"/>
        <v>0</v>
      </c>
      <c r="AS117" s="17"/>
      <c r="AT117" s="18">
        <v>0</v>
      </c>
      <c r="AU117" s="18">
        <f t="shared" si="36"/>
        <v>0</v>
      </c>
      <c r="AV117" s="17"/>
      <c r="AW117" s="18">
        <v>0</v>
      </c>
      <c r="AX117" s="18">
        <f t="shared" si="37"/>
        <v>0</v>
      </c>
      <c r="AY117" s="17"/>
      <c r="AZ117" s="18">
        <v>0</v>
      </c>
      <c r="BA117" s="18">
        <f t="shared" si="38"/>
        <v>0</v>
      </c>
      <c r="BB117" s="17"/>
      <c r="BC117" s="18">
        <v>0</v>
      </c>
      <c r="BD117" s="18">
        <f t="shared" si="39"/>
        <v>0</v>
      </c>
      <c r="BE117" s="17"/>
      <c r="BF117" s="18">
        <v>0</v>
      </c>
      <c r="BG117" s="18">
        <f t="shared" si="40"/>
        <v>0</v>
      </c>
      <c r="BH117" s="17"/>
      <c r="BI117" s="18">
        <v>0</v>
      </c>
      <c r="BJ117" s="18">
        <f t="shared" si="41"/>
        <v>0</v>
      </c>
      <c r="BK117" s="17"/>
      <c r="BL117" s="18">
        <v>0</v>
      </c>
      <c r="BM117" s="18">
        <f t="shared" si="42"/>
        <v>0</v>
      </c>
      <c r="BN117" s="17"/>
      <c r="BO117" s="18">
        <v>0</v>
      </c>
      <c r="BP117" s="18">
        <f t="shared" si="43"/>
        <v>0</v>
      </c>
      <c r="BQ117" s="17"/>
      <c r="BR117" s="18">
        <v>0</v>
      </c>
      <c r="BS117" s="18">
        <f t="shared" si="44"/>
        <v>0</v>
      </c>
      <c r="BT117" s="17"/>
      <c r="BU117" s="18">
        <v>0</v>
      </c>
      <c r="BV117" s="18">
        <f t="shared" si="45"/>
        <v>0</v>
      </c>
    </row>
    <row r="118" spans="1:74" s="19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18">
        <v>72</v>
      </c>
      <c r="E118" s="18">
        <f t="shared" si="0"/>
        <v>70.56</v>
      </c>
      <c r="F118" s="17" t="s">
        <v>33</v>
      </c>
      <c r="G118" s="18">
        <v>242</v>
      </c>
      <c r="H118" s="18">
        <f t="shared" si="46"/>
        <v>237.16</v>
      </c>
      <c r="I118" s="17"/>
      <c r="J118" s="18">
        <v>0</v>
      </c>
      <c r="K118" s="18">
        <f t="shared" si="24"/>
        <v>0</v>
      </c>
      <c r="L118" s="17"/>
      <c r="M118" s="18">
        <v>0</v>
      </c>
      <c r="N118" s="18">
        <f t="shared" si="25"/>
        <v>0</v>
      </c>
      <c r="O118" s="17"/>
      <c r="P118" s="18">
        <v>0</v>
      </c>
      <c r="Q118" s="18">
        <f t="shared" si="26"/>
        <v>0</v>
      </c>
      <c r="R118" s="17"/>
      <c r="S118" s="18">
        <v>0</v>
      </c>
      <c r="T118" s="18">
        <f t="shared" si="27"/>
        <v>0</v>
      </c>
      <c r="U118" s="17"/>
      <c r="V118" s="18">
        <v>0</v>
      </c>
      <c r="W118" s="18">
        <f t="shared" si="28"/>
        <v>0</v>
      </c>
      <c r="X118" s="17"/>
      <c r="Y118" s="18">
        <v>0</v>
      </c>
      <c r="Z118" s="18">
        <f t="shared" si="29"/>
        <v>0</v>
      </c>
      <c r="AA118" s="17"/>
      <c r="AB118" s="18">
        <v>0</v>
      </c>
      <c r="AC118" s="18">
        <f t="shared" si="30"/>
        <v>0</v>
      </c>
      <c r="AD118" s="17"/>
      <c r="AE118" s="18">
        <v>0</v>
      </c>
      <c r="AF118" s="18">
        <f t="shared" si="31"/>
        <v>0</v>
      </c>
      <c r="AG118" s="17"/>
      <c r="AH118" s="18">
        <v>0</v>
      </c>
      <c r="AI118" s="18">
        <f t="shared" si="32"/>
        <v>0</v>
      </c>
      <c r="AJ118" s="17"/>
      <c r="AK118" s="18">
        <v>0</v>
      </c>
      <c r="AL118" s="18">
        <f t="shared" si="33"/>
        <v>0</v>
      </c>
      <c r="AM118" s="17"/>
      <c r="AN118" s="18">
        <v>0</v>
      </c>
      <c r="AO118" s="18">
        <f t="shared" si="34"/>
        <v>0</v>
      </c>
      <c r="AP118" s="17"/>
      <c r="AQ118" s="18">
        <v>0</v>
      </c>
      <c r="AR118" s="18">
        <f t="shared" si="35"/>
        <v>0</v>
      </c>
      <c r="AS118" s="17"/>
      <c r="AT118" s="18">
        <v>0</v>
      </c>
      <c r="AU118" s="18">
        <f t="shared" si="36"/>
        <v>0</v>
      </c>
      <c r="AV118" s="17"/>
      <c r="AW118" s="18">
        <v>0</v>
      </c>
      <c r="AX118" s="18">
        <f t="shared" si="37"/>
        <v>0</v>
      </c>
      <c r="AY118" s="17"/>
      <c r="AZ118" s="18">
        <v>0</v>
      </c>
      <c r="BA118" s="18">
        <f t="shared" si="38"/>
        <v>0</v>
      </c>
      <c r="BB118" s="17"/>
      <c r="BC118" s="18">
        <v>0</v>
      </c>
      <c r="BD118" s="18">
        <f t="shared" si="39"/>
        <v>0</v>
      </c>
      <c r="BE118" s="17"/>
      <c r="BF118" s="18">
        <v>0</v>
      </c>
      <c r="BG118" s="18">
        <f t="shared" si="40"/>
        <v>0</v>
      </c>
      <c r="BH118" s="17"/>
      <c r="BI118" s="18">
        <v>0</v>
      </c>
      <c r="BJ118" s="18">
        <f t="shared" si="41"/>
        <v>0</v>
      </c>
      <c r="BK118" s="17"/>
      <c r="BL118" s="18">
        <v>0</v>
      </c>
      <c r="BM118" s="18">
        <f t="shared" si="42"/>
        <v>0</v>
      </c>
      <c r="BN118" s="17"/>
      <c r="BO118" s="18">
        <v>0</v>
      </c>
      <c r="BP118" s="18">
        <f t="shared" si="43"/>
        <v>0</v>
      </c>
      <c r="BQ118" s="17"/>
      <c r="BR118" s="18">
        <v>0</v>
      </c>
      <c r="BS118" s="18">
        <f t="shared" si="44"/>
        <v>0</v>
      </c>
      <c r="BT118" s="17"/>
      <c r="BU118" s="18">
        <v>0</v>
      </c>
      <c r="BV118" s="18">
        <f t="shared" si="45"/>
        <v>0</v>
      </c>
    </row>
    <row r="119" spans="1:74" s="19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18">
        <v>60</v>
      </c>
      <c r="E119" s="18">
        <f t="shared" si="0"/>
        <v>58.8</v>
      </c>
      <c r="F119" s="17" t="s">
        <v>33</v>
      </c>
      <c r="G119" s="18">
        <v>230</v>
      </c>
      <c r="H119" s="18">
        <f t="shared" si="46"/>
        <v>225.4</v>
      </c>
      <c r="I119" s="17"/>
      <c r="J119" s="18">
        <v>0</v>
      </c>
      <c r="K119" s="18">
        <f t="shared" si="24"/>
        <v>0</v>
      </c>
      <c r="L119" s="17"/>
      <c r="M119" s="18">
        <v>0</v>
      </c>
      <c r="N119" s="18">
        <f t="shared" si="25"/>
        <v>0</v>
      </c>
      <c r="O119" s="17"/>
      <c r="P119" s="18">
        <v>0</v>
      </c>
      <c r="Q119" s="18">
        <f t="shared" si="26"/>
        <v>0</v>
      </c>
      <c r="R119" s="17"/>
      <c r="S119" s="18">
        <v>0</v>
      </c>
      <c r="T119" s="18">
        <f t="shared" si="27"/>
        <v>0</v>
      </c>
      <c r="U119" s="17"/>
      <c r="V119" s="18">
        <v>0</v>
      </c>
      <c r="W119" s="18">
        <f t="shared" si="28"/>
        <v>0</v>
      </c>
      <c r="X119" s="17"/>
      <c r="Y119" s="18">
        <v>0</v>
      </c>
      <c r="Z119" s="18">
        <f t="shared" si="29"/>
        <v>0</v>
      </c>
      <c r="AA119" s="17"/>
      <c r="AB119" s="18">
        <v>0</v>
      </c>
      <c r="AC119" s="18">
        <f t="shared" si="30"/>
        <v>0</v>
      </c>
      <c r="AD119" s="17"/>
      <c r="AE119" s="18">
        <v>0</v>
      </c>
      <c r="AF119" s="18">
        <f t="shared" si="31"/>
        <v>0</v>
      </c>
      <c r="AG119" s="17"/>
      <c r="AH119" s="18">
        <v>0</v>
      </c>
      <c r="AI119" s="18">
        <f t="shared" si="32"/>
        <v>0</v>
      </c>
      <c r="AJ119" s="17"/>
      <c r="AK119" s="18">
        <v>0</v>
      </c>
      <c r="AL119" s="18">
        <f t="shared" si="33"/>
        <v>0</v>
      </c>
      <c r="AM119" s="17"/>
      <c r="AN119" s="18">
        <v>0</v>
      </c>
      <c r="AO119" s="18">
        <f t="shared" si="34"/>
        <v>0</v>
      </c>
      <c r="AP119" s="17"/>
      <c r="AQ119" s="18">
        <v>0</v>
      </c>
      <c r="AR119" s="18">
        <f t="shared" si="35"/>
        <v>0</v>
      </c>
      <c r="AS119" s="17"/>
      <c r="AT119" s="18">
        <v>0</v>
      </c>
      <c r="AU119" s="18">
        <f t="shared" si="36"/>
        <v>0</v>
      </c>
      <c r="AV119" s="17"/>
      <c r="AW119" s="18">
        <v>0</v>
      </c>
      <c r="AX119" s="18">
        <f t="shared" si="37"/>
        <v>0</v>
      </c>
      <c r="AY119" s="17"/>
      <c r="AZ119" s="18">
        <v>0</v>
      </c>
      <c r="BA119" s="18">
        <f t="shared" si="38"/>
        <v>0</v>
      </c>
      <c r="BB119" s="17"/>
      <c r="BC119" s="18">
        <v>0</v>
      </c>
      <c r="BD119" s="18">
        <f t="shared" si="39"/>
        <v>0</v>
      </c>
      <c r="BE119" s="17"/>
      <c r="BF119" s="18">
        <v>0</v>
      </c>
      <c r="BG119" s="18">
        <f t="shared" si="40"/>
        <v>0</v>
      </c>
      <c r="BH119" s="17"/>
      <c r="BI119" s="18">
        <v>0</v>
      </c>
      <c r="BJ119" s="18">
        <f t="shared" si="41"/>
        <v>0</v>
      </c>
      <c r="BK119" s="17"/>
      <c r="BL119" s="18">
        <v>0</v>
      </c>
      <c r="BM119" s="18">
        <f t="shared" si="42"/>
        <v>0</v>
      </c>
      <c r="BN119" s="17"/>
      <c r="BO119" s="18">
        <v>0</v>
      </c>
      <c r="BP119" s="18">
        <f t="shared" si="43"/>
        <v>0</v>
      </c>
      <c r="BQ119" s="17"/>
      <c r="BR119" s="18">
        <v>0</v>
      </c>
      <c r="BS119" s="18">
        <f t="shared" si="44"/>
        <v>0</v>
      </c>
      <c r="BT119" s="17"/>
      <c r="BU119" s="18">
        <v>0</v>
      </c>
      <c r="BV119" s="18">
        <f t="shared" si="45"/>
        <v>0</v>
      </c>
    </row>
    <row r="120" spans="1:74" s="14" customFormat="1" ht="20.100000000000001" customHeight="1" x14ac:dyDescent="0.25">
      <c r="A120" s="12" t="s">
        <v>32</v>
      </c>
      <c r="B120" s="12" t="s">
        <v>1</v>
      </c>
      <c r="C120" s="12" t="s">
        <v>33</v>
      </c>
      <c r="D120" s="13">
        <v>170</v>
      </c>
      <c r="E120" s="13">
        <f t="shared" si="0"/>
        <v>166.6</v>
      </c>
      <c r="F120" s="12"/>
      <c r="G120" s="13">
        <v>0</v>
      </c>
      <c r="H120" s="13">
        <f t="shared" si="46"/>
        <v>0</v>
      </c>
      <c r="I120" s="12"/>
      <c r="J120" s="13">
        <v>0</v>
      </c>
      <c r="K120" s="13">
        <f t="shared" si="24"/>
        <v>0</v>
      </c>
      <c r="L120" s="12"/>
      <c r="M120" s="13">
        <v>0</v>
      </c>
      <c r="N120" s="13">
        <f t="shared" si="25"/>
        <v>0</v>
      </c>
      <c r="O120" s="12"/>
      <c r="P120" s="13">
        <v>0</v>
      </c>
      <c r="Q120" s="13">
        <f t="shared" si="26"/>
        <v>0</v>
      </c>
      <c r="R120" s="12"/>
      <c r="S120" s="13">
        <v>0</v>
      </c>
      <c r="T120" s="13">
        <f t="shared" si="27"/>
        <v>0</v>
      </c>
      <c r="U120" s="12"/>
      <c r="V120" s="13">
        <v>0</v>
      </c>
      <c r="W120" s="13">
        <f t="shared" si="28"/>
        <v>0</v>
      </c>
      <c r="X120" s="12"/>
      <c r="Y120" s="13">
        <v>0</v>
      </c>
      <c r="Z120" s="13">
        <f t="shared" si="29"/>
        <v>0</v>
      </c>
      <c r="AA120" s="12"/>
      <c r="AB120" s="13">
        <v>0</v>
      </c>
      <c r="AC120" s="13">
        <f t="shared" si="30"/>
        <v>0</v>
      </c>
      <c r="AD120" s="12"/>
      <c r="AE120" s="13">
        <v>0</v>
      </c>
      <c r="AF120" s="13">
        <f t="shared" si="31"/>
        <v>0</v>
      </c>
      <c r="AG120" s="12"/>
      <c r="AH120" s="13">
        <v>0</v>
      </c>
      <c r="AI120" s="13">
        <f t="shared" si="32"/>
        <v>0</v>
      </c>
      <c r="AJ120" s="12"/>
      <c r="AK120" s="13">
        <v>0</v>
      </c>
      <c r="AL120" s="13">
        <f t="shared" si="33"/>
        <v>0</v>
      </c>
      <c r="AM120" s="12"/>
      <c r="AN120" s="13">
        <v>0</v>
      </c>
      <c r="AO120" s="13">
        <f t="shared" si="34"/>
        <v>0</v>
      </c>
      <c r="AP120" s="12"/>
      <c r="AQ120" s="13">
        <v>0</v>
      </c>
      <c r="AR120" s="13">
        <f t="shared" si="35"/>
        <v>0</v>
      </c>
      <c r="AS120" s="12"/>
      <c r="AT120" s="13">
        <v>0</v>
      </c>
      <c r="AU120" s="13">
        <f t="shared" si="36"/>
        <v>0</v>
      </c>
      <c r="AV120" s="12"/>
      <c r="AW120" s="13">
        <v>0</v>
      </c>
      <c r="AX120" s="13">
        <f t="shared" si="37"/>
        <v>0</v>
      </c>
      <c r="AY120" s="12"/>
      <c r="AZ120" s="13">
        <v>0</v>
      </c>
      <c r="BA120" s="13">
        <f t="shared" si="38"/>
        <v>0</v>
      </c>
      <c r="BB120" s="12"/>
      <c r="BC120" s="13">
        <v>0</v>
      </c>
      <c r="BD120" s="13">
        <f t="shared" si="39"/>
        <v>0</v>
      </c>
      <c r="BE120" s="12"/>
      <c r="BF120" s="13">
        <v>0</v>
      </c>
      <c r="BG120" s="13">
        <f t="shared" si="40"/>
        <v>0</v>
      </c>
      <c r="BH120" s="12"/>
      <c r="BI120" s="13">
        <v>0</v>
      </c>
      <c r="BJ120" s="13">
        <f t="shared" si="41"/>
        <v>0</v>
      </c>
      <c r="BK120" s="12"/>
      <c r="BL120" s="13">
        <v>0</v>
      </c>
      <c r="BM120" s="13">
        <f t="shared" si="42"/>
        <v>0</v>
      </c>
      <c r="BN120" s="12"/>
      <c r="BO120" s="13">
        <v>0</v>
      </c>
      <c r="BP120" s="13">
        <f t="shared" si="43"/>
        <v>0</v>
      </c>
      <c r="BQ120" s="12"/>
      <c r="BR120" s="13">
        <v>0</v>
      </c>
      <c r="BS120" s="13">
        <f t="shared" si="44"/>
        <v>0</v>
      </c>
      <c r="BT120" s="12"/>
      <c r="BU120" s="13">
        <v>0</v>
      </c>
      <c r="BV120" s="13">
        <f t="shared" si="45"/>
        <v>0</v>
      </c>
    </row>
    <row r="121" spans="1:74" s="14" customFormat="1" ht="20.100000000000001" customHeight="1" x14ac:dyDescent="0.25">
      <c r="A121" s="12" t="s">
        <v>32</v>
      </c>
      <c r="B121" s="12" t="s">
        <v>3</v>
      </c>
      <c r="C121" s="12" t="s">
        <v>33</v>
      </c>
      <c r="D121" s="13">
        <v>136</v>
      </c>
      <c r="E121" s="13">
        <f t="shared" si="0"/>
        <v>133.28</v>
      </c>
      <c r="F121" s="12"/>
      <c r="G121" s="13">
        <v>0</v>
      </c>
      <c r="H121" s="13">
        <f>G121*(1-$D$2)</f>
        <v>0</v>
      </c>
      <c r="I121" s="12"/>
      <c r="J121" s="13">
        <v>0</v>
      </c>
      <c r="K121" s="13">
        <f t="shared" si="24"/>
        <v>0</v>
      </c>
      <c r="L121" s="12"/>
      <c r="M121" s="13">
        <v>0</v>
      </c>
      <c r="N121" s="13">
        <f t="shared" si="25"/>
        <v>0</v>
      </c>
      <c r="O121" s="12"/>
      <c r="P121" s="13">
        <v>0</v>
      </c>
      <c r="Q121" s="13">
        <f t="shared" si="26"/>
        <v>0</v>
      </c>
      <c r="R121" s="12"/>
      <c r="S121" s="13">
        <v>0</v>
      </c>
      <c r="T121" s="13">
        <f t="shared" si="27"/>
        <v>0</v>
      </c>
      <c r="U121" s="12"/>
      <c r="V121" s="13">
        <v>0</v>
      </c>
      <c r="W121" s="13">
        <f t="shared" si="28"/>
        <v>0</v>
      </c>
      <c r="X121" s="12"/>
      <c r="Y121" s="13">
        <v>0</v>
      </c>
      <c r="Z121" s="13">
        <f t="shared" si="29"/>
        <v>0</v>
      </c>
      <c r="AA121" s="12"/>
      <c r="AB121" s="13">
        <v>0</v>
      </c>
      <c r="AC121" s="13">
        <f t="shared" si="30"/>
        <v>0</v>
      </c>
      <c r="AD121" s="12"/>
      <c r="AE121" s="13">
        <v>0</v>
      </c>
      <c r="AF121" s="13">
        <f t="shared" si="31"/>
        <v>0</v>
      </c>
      <c r="AG121" s="12"/>
      <c r="AH121" s="13">
        <v>0</v>
      </c>
      <c r="AI121" s="13">
        <f t="shared" si="32"/>
        <v>0</v>
      </c>
      <c r="AJ121" s="12"/>
      <c r="AK121" s="13">
        <v>0</v>
      </c>
      <c r="AL121" s="13">
        <f t="shared" si="33"/>
        <v>0</v>
      </c>
      <c r="AM121" s="12"/>
      <c r="AN121" s="13">
        <v>0</v>
      </c>
      <c r="AO121" s="13">
        <f t="shared" si="34"/>
        <v>0</v>
      </c>
      <c r="AP121" s="12"/>
      <c r="AQ121" s="13">
        <v>0</v>
      </c>
      <c r="AR121" s="13">
        <f t="shared" si="35"/>
        <v>0</v>
      </c>
      <c r="AS121" s="12"/>
      <c r="AT121" s="13">
        <v>0</v>
      </c>
      <c r="AU121" s="13">
        <f t="shared" si="36"/>
        <v>0</v>
      </c>
      <c r="AV121" s="12"/>
      <c r="AW121" s="13">
        <v>0</v>
      </c>
      <c r="AX121" s="13">
        <f t="shared" si="37"/>
        <v>0</v>
      </c>
      <c r="AY121" s="12"/>
      <c r="AZ121" s="13">
        <v>0</v>
      </c>
      <c r="BA121" s="13">
        <f t="shared" si="38"/>
        <v>0</v>
      </c>
      <c r="BB121" s="12"/>
      <c r="BC121" s="13">
        <v>0</v>
      </c>
      <c r="BD121" s="13">
        <f t="shared" si="39"/>
        <v>0</v>
      </c>
      <c r="BE121" s="12"/>
      <c r="BF121" s="13">
        <v>0</v>
      </c>
      <c r="BG121" s="13">
        <f t="shared" si="40"/>
        <v>0</v>
      </c>
      <c r="BH121" s="12"/>
      <c r="BI121" s="13">
        <v>0</v>
      </c>
      <c r="BJ121" s="13">
        <f t="shared" si="41"/>
        <v>0</v>
      </c>
      <c r="BK121" s="12"/>
      <c r="BL121" s="13">
        <v>0</v>
      </c>
      <c r="BM121" s="13">
        <f t="shared" si="42"/>
        <v>0</v>
      </c>
      <c r="BN121" s="12"/>
      <c r="BO121" s="13">
        <v>0</v>
      </c>
      <c r="BP121" s="13">
        <f t="shared" si="43"/>
        <v>0</v>
      </c>
      <c r="BQ121" s="12"/>
      <c r="BR121" s="13">
        <v>0</v>
      </c>
      <c r="BS121" s="13">
        <f t="shared" si="44"/>
        <v>0</v>
      </c>
      <c r="BT121" s="12"/>
      <c r="BU121" s="13">
        <v>0</v>
      </c>
      <c r="BV121" s="13">
        <f t="shared" si="45"/>
        <v>0</v>
      </c>
    </row>
    <row r="122" spans="1:74" s="14" customFormat="1" ht="20.100000000000001" customHeight="1" x14ac:dyDescent="0.25">
      <c r="A122" s="12" t="s">
        <v>32</v>
      </c>
      <c r="B122" s="12" t="s">
        <v>4</v>
      </c>
      <c r="C122" s="12" t="s">
        <v>33</v>
      </c>
      <c r="D122" s="13">
        <v>119</v>
      </c>
      <c r="E122" s="13">
        <f t="shared" si="0"/>
        <v>116.62</v>
      </c>
      <c r="F122" s="12"/>
      <c r="G122" s="13">
        <v>0</v>
      </c>
      <c r="H122" s="13">
        <f t="shared" si="46"/>
        <v>0</v>
      </c>
      <c r="I122" s="12"/>
      <c r="J122" s="13">
        <v>0</v>
      </c>
      <c r="K122" s="13">
        <f t="shared" si="24"/>
        <v>0</v>
      </c>
      <c r="L122" s="12"/>
      <c r="M122" s="13">
        <v>0</v>
      </c>
      <c r="N122" s="13">
        <f t="shared" si="25"/>
        <v>0</v>
      </c>
      <c r="O122" s="12"/>
      <c r="P122" s="13">
        <v>0</v>
      </c>
      <c r="Q122" s="13">
        <f t="shared" si="26"/>
        <v>0</v>
      </c>
      <c r="R122" s="12"/>
      <c r="S122" s="13">
        <v>0</v>
      </c>
      <c r="T122" s="13">
        <f t="shared" si="27"/>
        <v>0</v>
      </c>
      <c r="U122" s="12"/>
      <c r="V122" s="13">
        <v>0</v>
      </c>
      <c r="W122" s="13">
        <f t="shared" si="28"/>
        <v>0</v>
      </c>
      <c r="X122" s="12"/>
      <c r="Y122" s="13">
        <v>0</v>
      </c>
      <c r="Z122" s="13">
        <f t="shared" si="29"/>
        <v>0</v>
      </c>
      <c r="AA122" s="12"/>
      <c r="AB122" s="13">
        <v>0</v>
      </c>
      <c r="AC122" s="13">
        <f t="shared" si="30"/>
        <v>0</v>
      </c>
      <c r="AD122" s="12"/>
      <c r="AE122" s="13">
        <v>0</v>
      </c>
      <c r="AF122" s="13">
        <f t="shared" si="31"/>
        <v>0</v>
      </c>
      <c r="AG122" s="12"/>
      <c r="AH122" s="13">
        <v>0</v>
      </c>
      <c r="AI122" s="13">
        <f t="shared" si="32"/>
        <v>0</v>
      </c>
      <c r="AJ122" s="12"/>
      <c r="AK122" s="13">
        <v>0</v>
      </c>
      <c r="AL122" s="13">
        <f t="shared" si="33"/>
        <v>0</v>
      </c>
      <c r="AM122" s="12"/>
      <c r="AN122" s="13">
        <v>0</v>
      </c>
      <c r="AO122" s="13">
        <f t="shared" si="34"/>
        <v>0</v>
      </c>
      <c r="AP122" s="12"/>
      <c r="AQ122" s="13">
        <v>0</v>
      </c>
      <c r="AR122" s="13">
        <f t="shared" si="35"/>
        <v>0</v>
      </c>
      <c r="AS122" s="12"/>
      <c r="AT122" s="13">
        <v>0</v>
      </c>
      <c r="AU122" s="13">
        <f t="shared" si="36"/>
        <v>0</v>
      </c>
      <c r="AV122" s="12"/>
      <c r="AW122" s="13">
        <v>0</v>
      </c>
      <c r="AX122" s="13">
        <f t="shared" si="37"/>
        <v>0</v>
      </c>
      <c r="AY122" s="12"/>
      <c r="AZ122" s="13">
        <v>0</v>
      </c>
      <c r="BA122" s="13">
        <f t="shared" si="38"/>
        <v>0</v>
      </c>
      <c r="BB122" s="12"/>
      <c r="BC122" s="13">
        <v>0</v>
      </c>
      <c r="BD122" s="13">
        <f t="shared" si="39"/>
        <v>0</v>
      </c>
      <c r="BE122" s="12"/>
      <c r="BF122" s="13">
        <v>0</v>
      </c>
      <c r="BG122" s="13">
        <f t="shared" si="40"/>
        <v>0</v>
      </c>
      <c r="BH122" s="12"/>
      <c r="BI122" s="13">
        <v>0</v>
      </c>
      <c r="BJ122" s="13">
        <f t="shared" si="41"/>
        <v>0</v>
      </c>
      <c r="BK122" s="12"/>
      <c r="BL122" s="13">
        <v>0</v>
      </c>
      <c r="BM122" s="13">
        <f t="shared" si="42"/>
        <v>0</v>
      </c>
      <c r="BN122" s="12"/>
      <c r="BO122" s="13">
        <v>0</v>
      </c>
      <c r="BP122" s="13">
        <f t="shared" si="43"/>
        <v>0</v>
      </c>
      <c r="BQ122" s="12"/>
      <c r="BR122" s="13">
        <v>0</v>
      </c>
      <c r="BS122" s="13">
        <f t="shared" si="44"/>
        <v>0</v>
      </c>
      <c r="BT122" s="12"/>
      <c r="BU122" s="13">
        <v>0</v>
      </c>
      <c r="BV122" s="13">
        <f t="shared" si="45"/>
        <v>0</v>
      </c>
    </row>
    <row r="123" spans="1:74" s="14" customFormat="1" ht="20.100000000000001" customHeight="1" x14ac:dyDescent="0.25">
      <c r="A123" s="12" t="s">
        <v>32</v>
      </c>
      <c r="B123" s="12" t="s">
        <v>5</v>
      </c>
      <c r="C123" s="12" t="s">
        <v>33</v>
      </c>
      <c r="D123" s="13">
        <v>102</v>
      </c>
      <c r="E123" s="13">
        <f t="shared" si="0"/>
        <v>99.96</v>
      </c>
      <c r="F123" s="12"/>
      <c r="G123" s="13">
        <v>0</v>
      </c>
      <c r="H123" s="13">
        <f t="shared" si="46"/>
        <v>0</v>
      </c>
      <c r="I123" s="12"/>
      <c r="J123" s="13">
        <v>0</v>
      </c>
      <c r="K123" s="13">
        <f t="shared" si="24"/>
        <v>0</v>
      </c>
      <c r="L123" s="12"/>
      <c r="M123" s="13">
        <v>0</v>
      </c>
      <c r="N123" s="13">
        <f t="shared" si="25"/>
        <v>0</v>
      </c>
      <c r="O123" s="12"/>
      <c r="P123" s="13">
        <v>0</v>
      </c>
      <c r="Q123" s="13">
        <f t="shared" si="26"/>
        <v>0</v>
      </c>
      <c r="R123" s="12"/>
      <c r="S123" s="13">
        <v>0</v>
      </c>
      <c r="T123" s="13">
        <f t="shared" si="27"/>
        <v>0</v>
      </c>
      <c r="U123" s="12"/>
      <c r="V123" s="13">
        <v>0</v>
      </c>
      <c r="W123" s="13">
        <f t="shared" si="28"/>
        <v>0</v>
      </c>
      <c r="X123" s="12"/>
      <c r="Y123" s="13">
        <v>0</v>
      </c>
      <c r="Z123" s="13">
        <f t="shared" si="29"/>
        <v>0</v>
      </c>
      <c r="AA123" s="12"/>
      <c r="AB123" s="13">
        <v>0</v>
      </c>
      <c r="AC123" s="13">
        <f t="shared" si="30"/>
        <v>0</v>
      </c>
      <c r="AD123" s="12"/>
      <c r="AE123" s="13">
        <v>0</v>
      </c>
      <c r="AF123" s="13">
        <f t="shared" si="31"/>
        <v>0</v>
      </c>
      <c r="AG123" s="12"/>
      <c r="AH123" s="13">
        <v>0</v>
      </c>
      <c r="AI123" s="13">
        <f t="shared" si="32"/>
        <v>0</v>
      </c>
      <c r="AJ123" s="12"/>
      <c r="AK123" s="13">
        <v>0</v>
      </c>
      <c r="AL123" s="13">
        <f t="shared" si="33"/>
        <v>0</v>
      </c>
      <c r="AM123" s="12"/>
      <c r="AN123" s="13">
        <v>0</v>
      </c>
      <c r="AO123" s="13">
        <f t="shared" si="34"/>
        <v>0</v>
      </c>
      <c r="AP123" s="12"/>
      <c r="AQ123" s="13">
        <v>0</v>
      </c>
      <c r="AR123" s="13">
        <f t="shared" si="35"/>
        <v>0</v>
      </c>
      <c r="AS123" s="12"/>
      <c r="AT123" s="13">
        <v>0</v>
      </c>
      <c r="AU123" s="13">
        <f t="shared" si="36"/>
        <v>0</v>
      </c>
      <c r="AV123" s="12"/>
      <c r="AW123" s="13">
        <v>0</v>
      </c>
      <c r="AX123" s="13">
        <f t="shared" si="37"/>
        <v>0</v>
      </c>
      <c r="AY123" s="12"/>
      <c r="AZ123" s="13">
        <v>0</v>
      </c>
      <c r="BA123" s="13">
        <f t="shared" si="38"/>
        <v>0</v>
      </c>
      <c r="BB123" s="12"/>
      <c r="BC123" s="13">
        <v>0</v>
      </c>
      <c r="BD123" s="13">
        <f t="shared" si="39"/>
        <v>0</v>
      </c>
      <c r="BE123" s="12"/>
      <c r="BF123" s="13">
        <v>0</v>
      </c>
      <c r="BG123" s="13">
        <f t="shared" si="40"/>
        <v>0</v>
      </c>
      <c r="BH123" s="12"/>
      <c r="BI123" s="13">
        <v>0</v>
      </c>
      <c r="BJ123" s="13">
        <f t="shared" si="41"/>
        <v>0</v>
      </c>
      <c r="BK123" s="12"/>
      <c r="BL123" s="13">
        <v>0</v>
      </c>
      <c r="BM123" s="13">
        <f t="shared" si="42"/>
        <v>0</v>
      </c>
      <c r="BN123" s="12"/>
      <c r="BO123" s="13">
        <v>0</v>
      </c>
      <c r="BP123" s="13">
        <f t="shared" si="43"/>
        <v>0</v>
      </c>
      <c r="BQ123" s="12"/>
      <c r="BR123" s="13">
        <v>0</v>
      </c>
      <c r="BS123" s="13">
        <f t="shared" si="44"/>
        <v>0</v>
      </c>
      <c r="BT123" s="12"/>
      <c r="BU123" s="13">
        <v>0</v>
      </c>
      <c r="BV123" s="13">
        <f t="shared" si="45"/>
        <v>0</v>
      </c>
    </row>
    <row r="124" spans="1:74" s="14" customFormat="1" ht="20.100000000000001" customHeight="1" x14ac:dyDescent="0.25">
      <c r="A124" s="12" t="s">
        <v>32</v>
      </c>
      <c r="B124" s="12" t="s">
        <v>6</v>
      </c>
      <c r="C124" s="12" t="s">
        <v>33</v>
      </c>
      <c r="D124" s="13">
        <v>85</v>
      </c>
      <c r="E124" s="13">
        <f t="shared" si="0"/>
        <v>83.3</v>
      </c>
      <c r="F124" s="12"/>
      <c r="G124" s="13">
        <v>0</v>
      </c>
      <c r="H124" s="13">
        <f t="shared" si="46"/>
        <v>0</v>
      </c>
      <c r="I124" s="12"/>
      <c r="J124" s="13">
        <v>0</v>
      </c>
      <c r="K124" s="13">
        <f t="shared" si="24"/>
        <v>0</v>
      </c>
      <c r="L124" s="12"/>
      <c r="M124" s="13">
        <v>0</v>
      </c>
      <c r="N124" s="13">
        <f t="shared" si="25"/>
        <v>0</v>
      </c>
      <c r="O124" s="12"/>
      <c r="P124" s="13">
        <v>0</v>
      </c>
      <c r="Q124" s="13">
        <f t="shared" si="26"/>
        <v>0</v>
      </c>
      <c r="R124" s="12"/>
      <c r="S124" s="13">
        <v>0</v>
      </c>
      <c r="T124" s="13">
        <f t="shared" si="27"/>
        <v>0</v>
      </c>
      <c r="U124" s="12"/>
      <c r="V124" s="13">
        <v>0</v>
      </c>
      <c r="W124" s="13">
        <f t="shared" si="28"/>
        <v>0</v>
      </c>
      <c r="X124" s="12"/>
      <c r="Y124" s="13">
        <v>0</v>
      </c>
      <c r="Z124" s="13">
        <f t="shared" si="29"/>
        <v>0</v>
      </c>
      <c r="AA124" s="12"/>
      <c r="AB124" s="13">
        <v>0</v>
      </c>
      <c r="AC124" s="13">
        <f t="shared" si="30"/>
        <v>0</v>
      </c>
      <c r="AD124" s="12"/>
      <c r="AE124" s="13">
        <v>0</v>
      </c>
      <c r="AF124" s="13">
        <f t="shared" si="31"/>
        <v>0</v>
      </c>
      <c r="AG124" s="12"/>
      <c r="AH124" s="13">
        <v>0</v>
      </c>
      <c r="AI124" s="13">
        <f t="shared" si="32"/>
        <v>0</v>
      </c>
      <c r="AJ124" s="12"/>
      <c r="AK124" s="13">
        <v>0</v>
      </c>
      <c r="AL124" s="13">
        <f t="shared" si="33"/>
        <v>0</v>
      </c>
      <c r="AM124" s="12"/>
      <c r="AN124" s="13">
        <v>0</v>
      </c>
      <c r="AO124" s="13">
        <f t="shared" si="34"/>
        <v>0</v>
      </c>
      <c r="AP124" s="12"/>
      <c r="AQ124" s="13">
        <v>0</v>
      </c>
      <c r="AR124" s="13">
        <f t="shared" si="35"/>
        <v>0</v>
      </c>
      <c r="AS124" s="12"/>
      <c r="AT124" s="13">
        <v>0</v>
      </c>
      <c r="AU124" s="13">
        <f t="shared" si="36"/>
        <v>0</v>
      </c>
      <c r="AV124" s="12"/>
      <c r="AW124" s="13">
        <v>0</v>
      </c>
      <c r="AX124" s="13">
        <f t="shared" si="37"/>
        <v>0</v>
      </c>
      <c r="AY124" s="12"/>
      <c r="AZ124" s="13">
        <v>0</v>
      </c>
      <c r="BA124" s="13">
        <f t="shared" si="38"/>
        <v>0</v>
      </c>
      <c r="BB124" s="12"/>
      <c r="BC124" s="13">
        <v>0</v>
      </c>
      <c r="BD124" s="13">
        <f t="shared" si="39"/>
        <v>0</v>
      </c>
      <c r="BE124" s="12"/>
      <c r="BF124" s="13">
        <v>0</v>
      </c>
      <c r="BG124" s="13">
        <f t="shared" si="40"/>
        <v>0</v>
      </c>
      <c r="BH124" s="12"/>
      <c r="BI124" s="13">
        <v>0</v>
      </c>
      <c r="BJ124" s="13">
        <f t="shared" si="41"/>
        <v>0</v>
      </c>
      <c r="BK124" s="12"/>
      <c r="BL124" s="13">
        <v>0</v>
      </c>
      <c r="BM124" s="13">
        <f t="shared" si="42"/>
        <v>0</v>
      </c>
      <c r="BN124" s="12"/>
      <c r="BO124" s="13">
        <v>0</v>
      </c>
      <c r="BP124" s="13">
        <f t="shared" si="43"/>
        <v>0</v>
      </c>
      <c r="BQ124" s="12"/>
      <c r="BR124" s="13">
        <v>0</v>
      </c>
      <c r="BS124" s="13">
        <f t="shared" si="44"/>
        <v>0</v>
      </c>
      <c r="BT124" s="12"/>
      <c r="BU124" s="13">
        <v>0</v>
      </c>
      <c r="BV124" s="13">
        <f t="shared" si="45"/>
        <v>0</v>
      </c>
    </row>
    <row r="125" spans="1:74" s="14" customFormat="1" ht="20.100000000000001" customHeight="1" x14ac:dyDescent="0.25">
      <c r="A125" s="12"/>
      <c r="B125" s="12"/>
      <c r="C125" s="12"/>
      <c r="D125" s="13"/>
      <c r="E125" s="13"/>
      <c r="F125" s="12"/>
      <c r="G125" s="13"/>
      <c r="H125" s="13"/>
      <c r="I125" s="12"/>
      <c r="J125" s="13"/>
      <c r="K125" s="13"/>
      <c r="L125" s="12"/>
      <c r="M125" s="13"/>
      <c r="N125" s="13"/>
      <c r="O125" s="12"/>
      <c r="P125" s="13"/>
      <c r="Q125" s="13"/>
      <c r="R125" s="12"/>
      <c r="S125" s="13"/>
      <c r="T125" s="13"/>
      <c r="U125" s="12"/>
      <c r="V125" s="13"/>
      <c r="W125" s="13"/>
      <c r="X125" s="12"/>
      <c r="Y125" s="13"/>
      <c r="Z125" s="13"/>
      <c r="AA125" s="12"/>
      <c r="AB125" s="13"/>
      <c r="AC125" s="13"/>
      <c r="AD125" s="12"/>
      <c r="AE125" s="13"/>
      <c r="AF125" s="13"/>
      <c r="AG125" s="12"/>
      <c r="AH125" s="13"/>
      <c r="AI125" s="13"/>
      <c r="AJ125" s="12"/>
      <c r="AK125" s="13"/>
      <c r="AL125" s="13"/>
      <c r="AM125" s="12"/>
      <c r="AN125" s="13"/>
      <c r="AO125" s="13"/>
      <c r="AP125" s="12"/>
      <c r="AQ125" s="13"/>
      <c r="AR125" s="13"/>
      <c r="AS125" s="12"/>
      <c r="AT125" s="13"/>
      <c r="AU125" s="13"/>
      <c r="AV125" s="12"/>
      <c r="AW125" s="13"/>
      <c r="AX125" s="13"/>
      <c r="AY125" s="12"/>
      <c r="AZ125" s="13"/>
      <c r="BA125" s="13"/>
      <c r="BB125" s="12"/>
      <c r="BC125" s="13"/>
      <c r="BD125" s="13"/>
      <c r="BE125" s="12"/>
      <c r="BF125" s="13"/>
      <c r="BG125" s="13"/>
      <c r="BH125" s="12"/>
      <c r="BI125" s="13"/>
      <c r="BJ125" s="13"/>
      <c r="BK125" s="12"/>
      <c r="BL125" s="13"/>
      <c r="BM125" s="13"/>
      <c r="BN125" s="12"/>
      <c r="BO125" s="13"/>
      <c r="BP125" s="13"/>
      <c r="BQ125" s="12"/>
      <c r="BR125" s="13"/>
      <c r="BS125" s="13"/>
      <c r="BT125" s="12"/>
      <c r="BU125" s="13"/>
      <c r="BV125" s="13"/>
    </row>
    <row r="126" spans="1:74" s="14" customFormat="1" ht="20.100000000000001" customHeight="1" x14ac:dyDescent="0.25">
      <c r="A126" s="12"/>
      <c r="B126" s="12"/>
      <c r="C126" s="12"/>
      <c r="D126" s="13"/>
      <c r="E126" s="13"/>
      <c r="F126" s="12"/>
      <c r="G126" s="13"/>
      <c r="H126" s="13"/>
      <c r="I126" s="12"/>
      <c r="J126" s="13"/>
      <c r="K126" s="13"/>
      <c r="L126" s="12"/>
      <c r="M126" s="13"/>
      <c r="N126" s="13"/>
      <c r="O126" s="12"/>
      <c r="P126" s="13"/>
      <c r="Q126" s="13"/>
      <c r="R126" s="12"/>
      <c r="S126" s="13"/>
      <c r="T126" s="13"/>
      <c r="U126" s="12"/>
      <c r="V126" s="13"/>
      <c r="W126" s="13"/>
      <c r="X126" s="12"/>
      <c r="Y126" s="13"/>
      <c r="Z126" s="13"/>
      <c r="AA126" s="12"/>
      <c r="AB126" s="13"/>
      <c r="AC126" s="13"/>
      <c r="AD126" s="12"/>
      <c r="AE126" s="13"/>
      <c r="AF126" s="13"/>
      <c r="AG126" s="12"/>
      <c r="AH126" s="13"/>
      <c r="AI126" s="13"/>
      <c r="AJ126" s="12"/>
      <c r="AK126" s="13"/>
      <c r="AL126" s="13"/>
      <c r="AM126" s="12"/>
      <c r="AN126" s="13"/>
      <c r="AO126" s="13"/>
      <c r="AP126" s="12"/>
      <c r="AQ126" s="13"/>
      <c r="AR126" s="13"/>
      <c r="AS126" s="12"/>
      <c r="AT126" s="13"/>
      <c r="AU126" s="13"/>
      <c r="AV126" s="12"/>
      <c r="AW126" s="13"/>
      <c r="AX126" s="13"/>
      <c r="AY126" s="12"/>
      <c r="AZ126" s="13"/>
      <c r="BA126" s="13"/>
      <c r="BB126" s="12"/>
      <c r="BC126" s="13"/>
      <c r="BD126" s="13"/>
      <c r="BE126" s="12"/>
      <c r="BF126" s="13"/>
      <c r="BG126" s="13"/>
      <c r="BH126" s="12"/>
      <c r="BI126" s="13"/>
      <c r="BJ126" s="13"/>
      <c r="BK126" s="12"/>
      <c r="BL126" s="13"/>
      <c r="BM126" s="13"/>
      <c r="BN126" s="12"/>
      <c r="BO126" s="13"/>
      <c r="BP126" s="13"/>
      <c r="BQ126" s="12"/>
      <c r="BR126" s="13"/>
      <c r="BS126" s="13"/>
      <c r="BT126" s="12"/>
      <c r="BU126" s="13"/>
      <c r="BV126" s="13"/>
    </row>
    <row r="127" spans="1:74" s="14" customFormat="1" ht="20.100000000000001" customHeight="1" x14ac:dyDescent="0.25">
      <c r="A127" s="12"/>
      <c r="B127" s="12"/>
      <c r="C127" s="12"/>
      <c r="D127" s="13"/>
      <c r="E127" s="13"/>
      <c r="F127" s="12"/>
      <c r="G127" s="13"/>
      <c r="H127" s="13"/>
      <c r="I127" s="12"/>
      <c r="J127" s="13"/>
      <c r="K127" s="13"/>
      <c r="L127" s="12"/>
      <c r="M127" s="13"/>
      <c r="N127" s="13"/>
      <c r="O127" s="12"/>
      <c r="P127" s="13"/>
      <c r="Q127" s="13"/>
      <c r="R127" s="12"/>
      <c r="S127" s="13"/>
      <c r="T127" s="13"/>
      <c r="U127" s="12"/>
      <c r="V127" s="13"/>
      <c r="W127" s="13"/>
      <c r="X127" s="12"/>
      <c r="Y127" s="13"/>
      <c r="Z127" s="13"/>
      <c r="AA127" s="12"/>
      <c r="AB127" s="13"/>
      <c r="AC127" s="13"/>
      <c r="AD127" s="12"/>
      <c r="AE127" s="13"/>
      <c r="AF127" s="13"/>
      <c r="AG127" s="12"/>
      <c r="AH127" s="13"/>
      <c r="AI127" s="13"/>
      <c r="AJ127" s="12"/>
      <c r="AK127" s="13"/>
      <c r="AL127" s="13"/>
      <c r="AM127" s="12"/>
      <c r="AN127" s="13"/>
      <c r="AO127" s="13"/>
      <c r="AP127" s="12"/>
      <c r="AQ127" s="13"/>
      <c r="AR127" s="13"/>
      <c r="AS127" s="12"/>
      <c r="AT127" s="13"/>
      <c r="AU127" s="13"/>
      <c r="AV127" s="12"/>
      <c r="AW127" s="13"/>
      <c r="AX127" s="13"/>
      <c r="AY127" s="12"/>
      <c r="AZ127" s="13"/>
      <c r="BA127" s="13"/>
      <c r="BB127" s="12"/>
      <c r="BC127" s="13"/>
      <c r="BD127" s="13"/>
      <c r="BE127" s="12"/>
      <c r="BF127" s="13"/>
      <c r="BG127" s="13"/>
      <c r="BH127" s="12"/>
      <c r="BI127" s="13"/>
      <c r="BJ127" s="13"/>
      <c r="BK127" s="12"/>
      <c r="BL127" s="13"/>
      <c r="BM127" s="13"/>
      <c r="BN127" s="12"/>
      <c r="BO127" s="13"/>
      <c r="BP127" s="13"/>
      <c r="BQ127" s="12"/>
      <c r="BR127" s="13"/>
      <c r="BS127" s="13"/>
      <c r="BT127" s="12"/>
      <c r="BU127" s="13"/>
      <c r="BV127" s="13"/>
    </row>
    <row r="128" spans="1:74" s="14" customFormat="1" ht="20.100000000000001" customHeight="1" x14ac:dyDescent="0.25">
      <c r="A128" s="12"/>
      <c r="B128" s="12"/>
      <c r="C128" s="12"/>
      <c r="D128" s="13"/>
      <c r="E128" s="13"/>
      <c r="F128" s="12"/>
      <c r="G128" s="13"/>
      <c r="H128" s="13"/>
      <c r="I128" s="12"/>
      <c r="J128" s="13"/>
      <c r="K128" s="13"/>
      <c r="L128" s="12"/>
      <c r="M128" s="13"/>
      <c r="N128" s="13"/>
      <c r="O128" s="12"/>
      <c r="P128" s="13"/>
      <c r="Q128" s="13"/>
      <c r="R128" s="12"/>
      <c r="S128" s="13"/>
      <c r="T128" s="13"/>
      <c r="U128" s="12"/>
      <c r="V128" s="13"/>
      <c r="W128" s="13"/>
      <c r="X128" s="12"/>
      <c r="Y128" s="13"/>
      <c r="Z128" s="13"/>
      <c r="AA128" s="12"/>
      <c r="AB128" s="13"/>
      <c r="AC128" s="13"/>
      <c r="AD128" s="12"/>
      <c r="AE128" s="13"/>
      <c r="AF128" s="13"/>
      <c r="AG128" s="12"/>
      <c r="AH128" s="13"/>
      <c r="AI128" s="13"/>
      <c r="AJ128" s="12"/>
      <c r="AK128" s="13"/>
      <c r="AL128" s="13"/>
      <c r="AM128" s="12"/>
      <c r="AN128" s="13"/>
      <c r="AO128" s="13"/>
      <c r="AP128" s="12"/>
      <c r="AQ128" s="13"/>
      <c r="AR128" s="13"/>
      <c r="AS128" s="12"/>
      <c r="AT128" s="13"/>
      <c r="AU128" s="13"/>
      <c r="AV128" s="12"/>
      <c r="AW128" s="13"/>
      <c r="AX128" s="13"/>
      <c r="AY128" s="12"/>
      <c r="AZ128" s="13"/>
      <c r="BA128" s="13"/>
      <c r="BB128" s="12"/>
      <c r="BC128" s="13"/>
      <c r="BD128" s="13"/>
      <c r="BE128" s="12"/>
      <c r="BF128" s="13"/>
      <c r="BG128" s="13"/>
      <c r="BH128" s="12"/>
      <c r="BI128" s="13"/>
      <c r="BJ128" s="13"/>
      <c r="BK128" s="12"/>
      <c r="BL128" s="13"/>
      <c r="BM128" s="13"/>
      <c r="BN128" s="12"/>
      <c r="BO128" s="13"/>
      <c r="BP128" s="13"/>
      <c r="BQ128" s="12"/>
      <c r="BR128" s="13"/>
      <c r="BS128" s="13"/>
      <c r="BT128" s="12"/>
      <c r="BU128" s="13"/>
      <c r="BV128" s="13"/>
    </row>
    <row r="129" spans="1:74" s="14" customFormat="1" ht="20.100000000000001" customHeight="1" x14ac:dyDescent="0.25">
      <c r="A129" s="12"/>
      <c r="B129" s="12"/>
      <c r="C129" s="12"/>
      <c r="D129" s="13"/>
      <c r="E129" s="13"/>
      <c r="F129" s="12"/>
      <c r="G129" s="13"/>
      <c r="H129" s="13"/>
      <c r="I129" s="12"/>
      <c r="J129" s="13"/>
      <c r="K129" s="13"/>
      <c r="L129" s="12"/>
      <c r="M129" s="13"/>
      <c r="N129" s="13"/>
      <c r="O129" s="12"/>
      <c r="P129" s="13"/>
      <c r="Q129" s="13"/>
      <c r="R129" s="12"/>
      <c r="S129" s="13"/>
      <c r="T129" s="13"/>
      <c r="U129" s="12"/>
      <c r="V129" s="13"/>
      <c r="W129" s="13"/>
      <c r="X129" s="12"/>
      <c r="Y129" s="13"/>
      <c r="Z129" s="13"/>
      <c r="AA129" s="12"/>
      <c r="AB129" s="13"/>
      <c r="AC129" s="13"/>
      <c r="AD129" s="12"/>
      <c r="AE129" s="13"/>
      <c r="AF129" s="13"/>
      <c r="AG129" s="12"/>
      <c r="AH129" s="13"/>
      <c r="AI129" s="13"/>
      <c r="AJ129" s="12"/>
      <c r="AK129" s="13"/>
      <c r="AL129" s="13"/>
      <c r="AM129" s="12"/>
      <c r="AN129" s="13"/>
      <c r="AO129" s="13"/>
      <c r="AP129" s="12"/>
      <c r="AQ129" s="13"/>
      <c r="AR129" s="13"/>
      <c r="AS129" s="12"/>
      <c r="AT129" s="13"/>
      <c r="AU129" s="13"/>
      <c r="AV129" s="12"/>
      <c r="AW129" s="13"/>
      <c r="AX129" s="13"/>
      <c r="AY129" s="12"/>
      <c r="AZ129" s="13"/>
      <c r="BA129" s="13"/>
      <c r="BB129" s="12"/>
      <c r="BC129" s="13"/>
      <c r="BD129" s="13"/>
      <c r="BE129" s="12"/>
      <c r="BF129" s="13"/>
      <c r="BG129" s="13"/>
      <c r="BH129" s="12"/>
      <c r="BI129" s="13"/>
      <c r="BJ129" s="13"/>
      <c r="BK129" s="12"/>
      <c r="BL129" s="13"/>
      <c r="BM129" s="13"/>
      <c r="BN129" s="12"/>
      <c r="BO129" s="13"/>
      <c r="BP129" s="13"/>
      <c r="BQ129" s="12"/>
      <c r="BR129" s="13"/>
      <c r="BS129" s="13"/>
      <c r="BT129" s="12"/>
      <c r="BU129" s="13"/>
      <c r="BV129" s="13"/>
    </row>
    <row r="130" spans="1:74" s="14" customFormat="1" ht="20.100000000000001" customHeight="1" x14ac:dyDescent="0.25">
      <c r="A130" s="12"/>
      <c r="B130" s="12"/>
      <c r="C130" s="12"/>
      <c r="D130" s="13"/>
      <c r="E130" s="13"/>
      <c r="F130" s="12"/>
      <c r="G130" s="13"/>
      <c r="H130" s="13"/>
      <c r="I130" s="12"/>
      <c r="J130" s="13"/>
      <c r="K130" s="13"/>
      <c r="L130" s="12"/>
      <c r="M130" s="13"/>
      <c r="N130" s="13"/>
      <c r="O130" s="12"/>
      <c r="P130" s="13"/>
      <c r="Q130" s="13"/>
      <c r="R130" s="12"/>
      <c r="S130" s="13"/>
      <c r="T130" s="13"/>
      <c r="U130" s="12"/>
      <c r="V130" s="13"/>
      <c r="W130" s="13"/>
      <c r="X130" s="12"/>
      <c r="Y130" s="13"/>
      <c r="Z130" s="13"/>
      <c r="AA130" s="12"/>
      <c r="AB130" s="13"/>
      <c r="AC130" s="13"/>
      <c r="AD130" s="12"/>
      <c r="AE130" s="13"/>
      <c r="AF130" s="13"/>
      <c r="AG130" s="12"/>
      <c r="AH130" s="13"/>
      <c r="AI130" s="13"/>
      <c r="AJ130" s="12"/>
      <c r="AK130" s="13"/>
      <c r="AL130" s="13"/>
      <c r="AM130" s="12"/>
      <c r="AN130" s="13"/>
      <c r="AO130" s="13"/>
      <c r="AP130" s="12"/>
      <c r="AQ130" s="13"/>
      <c r="AR130" s="13"/>
      <c r="AS130" s="12"/>
      <c r="AT130" s="13"/>
      <c r="AU130" s="13"/>
      <c r="AV130" s="12"/>
      <c r="AW130" s="13"/>
      <c r="AX130" s="13"/>
      <c r="AY130" s="12"/>
      <c r="AZ130" s="13"/>
      <c r="BA130" s="13"/>
      <c r="BB130" s="12"/>
      <c r="BC130" s="13"/>
      <c r="BD130" s="13"/>
      <c r="BE130" s="12"/>
      <c r="BF130" s="13"/>
      <c r="BG130" s="13"/>
      <c r="BH130" s="12"/>
      <c r="BI130" s="13"/>
      <c r="BJ130" s="13"/>
      <c r="BK130" s="12"/>
      <c r="BL130" s="13"/>
      <c r="BM130" s="13"/>
      <c r="BN130" s="12"/>
      <c r="BO130" s="13"/>
      <c r="BP130" s="13"/>
      <c r="BQ130" s="12"/>
      <c r="BR130" s="13"/>
      <c r="BS130" s="13"/>
      <c r="BT130" s="12"/>
      <c r="BU130" s="13"/>
      <c r="BV130" s="13"/>
    </row>
    <row r="131" spans="1:74" s="14" customFormat="1" ht="20.100000000000001" customHeight="1" x14ac:dyDescent="0.25">
      <c r="A131" s="12"/>
      <c r="B131" s="12"/>
      <c r="C131" s="12"/>
      <c r="D131" s="13"/>
      <c r="E131" s="13"/>
      <c r="F131" s="12"/>
      <c r="G131" s="13"/>
      <c r="H131" s="13"/>
      <c r="I131" s="12"/>
      <c r="J131" s="13"/>
      <c r="K131" s="13"/>
      <c r="L131" s="12"/>
      <c r="M131" s="13"/>
      <c r="N131" s="13"/>
      <c r="O131" s="12"/>
      <c r="P131" s="13"/>
      <c r="Q131" s="13"/>
      <c r="R131" s="12"/>
      <c r="S131" s="13"/>
      <c r="T131" s="13"/>
      <c r="U131" s="12"/>
      <c r="V131" s="13"/>
      <c r="W131" s="13"/>
      <c r="X131" s="12"/>
      <c r="Y131" s="13"/>
      <c r="Z131" s="13"/>
      <c r="AA131" s="12"/>
      <c r="AB131" s="13"/>
      <c r="AC131" s="13"/>
      <c r="AD131" s="12"/>
      <c r="AE131" s="13"/>
      <c r="AF131" s="13"/>
      <c r="AG131" s="12"/>
      <c r="AH131" s="13"/>
      <c r="AI131" s="13"/>
      <c r="AJ131" s="12"/>
      <c r="AK131" s="13"/>
      <c r="AL131" s="13"/>
      <c r="AM131" s="12"/>
      <c r="AN131" s="13"/>
      <c r="AO131" s="13"/>
      <c r="AP131" s="12"/>
      <c r="AQ131" s="13"/>
      <c r="AR131" s="13"/>
      <c r="AS131" s="12"/>
      <c r="AT131" s="13"/>
      <c r="AU131" s="13"/>
      <c r="AV131" s="12"/>
      <c r="AW131" s="13"/>
      <c r="AX131" s="13"/>
      <c r="AY131" s="12"/>
      <c r="AZ131" s="13"/>
      <c r="BA131" s="13"/>
      <c r="BB131" s="12"/>
      <c r="BC131" s="13"/>
      <c r="BD131" s="13"/>
      <c r="BE131" s="12"/>
      <c r="BF131" s="13"/>
      <c r="BG131" s="13"/>
      <c r="BH131" s="12"/>
      <c r="BI131" s="13"/>
      <c r="BJ131" s="13"/>
      <c r="BK131" s="12"/>
      <c r="BL131" s="13"/>
      <c r="BM131" s="13"/>
      <c r="BN131" s="12"/>
      <c r="BO131" s="13"/>
      <c r="BP131" s="13"/>
      <c r="BQ131" s="12"/>
      <c r="BR131" s="13"/>
      <c r="BS131" s="13"/>
      <c r="BT131" s="12"/>
      <c r="BU131" s="13"/>
      <c r="BV131" s="13"/>
    </row>
    <row r="132" spans="1:74" s="14" customFormat="1" ht="20.100000000000001" customHeight="1" x14ac:dyDescent="0.25">
      <c r="A132" s="12"/>
      <c r="B132" s="12"/>
      <c r="C132" s="12"/>
      <c r="D132" s="13"/>
      <c r="E132" s="13"/>
      <c r="F132" s="12"/>
      <c r="G132" s="13"/>
      <c r="H132" s="13"/>
      <c r="I132" s="12"/>
      <c r="J132" s="13"/>
      <c r="K132" s="13"/>
      <c r="L132" s="12"/>
      <c r="M132" s="13"/>
      <c r="N132" s="13"/>
      <c r="O132" s="12"/>
      <c r="P132" s="13"/>
      <c r="Q132" s="13"/>
      <c r="R132" s="12"/>
      <c r="S132" s="13"/>
      <c r="T132" s="13"/>
      <c r="U132" s="12"/>
      <c r="V132" s="13"/>
      <c r="W132" s="13"/>
      <c r="X132" s="12"/>
      <c r="Y132" s="13"/>
      <c r="Z132" s="13"/>
      <c r="AA132" s="12"/>
      <c r="AB132" s="13"/>
      <c r="AC132" s="13"/>
      <c r="AD132" s="12"/>
      <c r="AE132" s="13"/>
      <c r="AF132" s="13"/>
      <c r="AG132" s="12"/>
      <c r="AH132" s="13"/>
      <c r="AI132" s="13"/>
      <c r="AJ132" s="12"/>
      <c r="AK132" s="13"/>
      <c r="AL132" s="13"/>
      <c r="AM132" s="12"/>
      <c r="AN132" s="13"/>
      <c r="AO132" s="13"/>
      <c r="AP132" s="12"/>
      <c r="AQ132" s="13"/>
      <c r="AR132" s="13"/>
      <c r="AS132" s="12"/>
      <c r="AT132" s="13"/>
      <c r="AU132" s="13"/>
      <c r="AV132" s="12"/>
      <c r="AW132" s="13"/>
      <c r="AX132" s="13"/>
      <c r="AY132" s="12"/>
      <c r="AZ132" s="13"/>
      <c r="BA132" s="13"/>
      <c r="BB132" s="12"/>
      <c r="BC132" s="13"/>
      <c r="BD132" s="13"/>
      <c r="BE132" s="12"/>
      <c r="BF132" s="13"/>
      <c r="BG132" s="13"/>
      <c r="BH132" s="12"/>
      <c r="BI132" s="13"/>
      <c r="BJ132" s="13"/>
      <c r="BK132" s="12"/>
      <c r="BL132" s="13"/>
      <c r="BM132" s="13"/>
      <c r="BN132" s="12"/>
      <c r="BO132" s="13"/>
      <c r="BP132" s="13"/>
      <c r="BQ132" s="12"/>
      <c r="BR132" s="13"/>
      <c r="BS132" s="13"/>
      <c r="BT132" s="12"/>
      <c r="BU132" s="13"/>
      <c r="BV132" s="13"/>
    </row>
    <row r="133" spans="1:74" s="14" customFormat="1" ht="20.100000000000001" customHeight="1" x14ac:dyDescent="0.25">
      <c r="A133" s="12"/>
      <c r="B133" s="12"/>
      <c r="C133" s="12"/>
      <c r="D133" s="13"/>
      <c r="E133" s="13"/>
      <c r="F133" s="12"/>
      <c r="G133" s="13"/>
      <c r="H133" s="13"/>
      <c r="I133" s="12"/>
      <c r="J133" s="13"/>
      <c r="K133" s="13"/>
      <c r="L133" s="12"/>
      <c r="M133" s="13"/>
      <c r="N133" s="13"/>
      <c r="O133" s="12"/>
      <c r="P133" s="13"/>
      <c r="Q133" s="13"/>
      <c r="R133" s="12"/>
      <c r="S133" s="13"/>
      <c r="T133" s="13"/>
      <c r="U133" s="12"/>
      <c r="V133" s="13"/>
      <c r="W133" s="13"/>
      <c r="X133" s="12"/>
      <c r="Y133" s="13"/>
      <c r="Z133" s="13"/>
      <c r="AA133" s="12"/>
      <c r="AB133" s="13"/>
      <c r="AC133" s="13"/>
      <c r="AD133" s="12"/>
      <c r="AE133" s="13"/>
      <c r="AF133" s="13"/>
      <c r="AG133" s="12"/>
      <c r="AH133" s="13"/>
      <c r="AI133" s="13"/>
      <c r="AJ133" s="12"/>
      <c r="AK133" s="13"/>
      <c r="AL133" s="13"/>
      <c r="AM133" s="12"/>
      <c r="AN133" s="13"/>
      <c r="AO133" s="13"/>
      <c r="AP133" s="12"/>
      <c r="AQ133" s="13"/>
      <c r="AR133" s="13"/>
      <c r="AS133" s="12"/>
      <c r="AT133" s="13"/>
      <c r="AU133" s="13"/>
      <c r="AV133" s="12"/>
      <c r="AW133" s="13"/>
      <c r="AX133" s="13"/>
      <c r="AY133" s="12"/>
      <c r="AZ133" s="13"/>
      <c r="BA133" s="13"/>
      <c r="BB133" s="12"/>
      <c r="BC133" s="13"/>
      <c r="BD133" s="13"/>
      <c r="BE133" s="12"/>
      <c r="BF133" s="13"/>
      <c r="BG133" s="13"/>
      <c r="BH133" s="12"/>
      <c r="BI133" s="13"/>
      <c r="BJ133" s="13"/>
      <c r="BK133" s="12"/>
      <c r="BL133" s="13"/>
      <c r="BM133" s="13"/>
      <c r="BN133" s="12"/>
      <c r="BO133" s="13"/>
      <c r="BP133" s="13"/>
      <c r="BQ133" s="12"/>
      <c r="BR133" s="13"/>
      <c r="BS133" s="13"/>
      <c r="BT133" s="12"/>
      <c r="BU133" s="13"/>
      <c r="BV133" s="13"/>
    </row>
    <row r="134" spans="1:74" s="14" customFormat="1" ht="20.100000000000001" customHeight="1" x14ac:dyDescent="0.25">
      <c r="A134" s="12"/>
      <c r="B134" s="12"/>
      <c r="C134" s="12"/>
      <c r="D134" s="13"/>
      <c r="E134" s="13"/>
      <c r="F134" s="12"/>
      <c r="G134" s="13"/>
      <c r="H134" s="13"/>
      <c r="I134" s="12"/>
      <c r="J134" s="13"/>
      <c r="K134" s="13"/>
      <c r="L134" s="12"/>
      <c r="M134" s="13"/>
      <c r="N134" s="13"/>
      <c r="O134" s="12"/>
      <c r="P134" s="13"/>
      <c r="Q134" s="13"/>
      <c r="R134" s="12"/>
      <c r="S134" s="13"/>
      <c r="T134" s="13"/>
      <c r="U134" s="12"/>
      <c r="V134" s="13"/>
      <c r="W134" s="13"/>
      <c r="X134" s="12"/>
      <c r="Y134" s="13"/>
      <c r="Z134" s="13"/>
      <c r="AA134" s="12"/>
      <c r="AB134" s="13"/>
      <c r="AC134" s="13"/>
      <c r="AD134" s="12"/>
      <c r="AE134" s="13"/>
      <c r="AF134" s="13"/>
      <c r="AG134" s="12"/>
      <c r="AH134" s="13"/>
      <c r="AI134" s="13"/>
      <c r="AJ134" s="12"/>
      <c r="AK134" s="13"/>
      <c r="AL134" s="13"/>
      <c r="AM134" s="12"/>
      <c r="AN134" s="13"/>
      <c r="AO134" s="13"/>
      <c r="AP134" s="12"/>
      <c r="AQ134" s="13"/>
      <c r="AR134" s="13"/>
      <c r="AS134" s="12"/>
      <c r="AT134" s="13"/>
      <c r="AU134" s="13"/>
      <c r="AV134" s="12"/>
      <c r="AW134" s="13"/>
      <c r="AX134" s="13"/>
      <c r="AY134" s="12"/>
      <c r="AZ134" s="13"/>
      <c r="BA134" s="13"/>
      <c r="BB134" s="12"/>
      <c r="BC134" s="13"/>
      <c r="BD134" s="13"/>
      <c r="BE134" s="12"/>
      <c r="BF134" s="13"/>
      <c r="BG134" s="13"/>
      <c r="BH134" s="12"/>
      <c r="BI134" s="13"/>
      <c r="BJ134" s="13"/>
      <c r="BK134" s="12"/>
      <c r="BL134" s="13"/>
      <c r="BM134" s="13"/>
      <c r="BN134" s="12"/>
      <c r="BO134" s="13"/>
      <c r="BP134" s="13"/>
      <c r="BQ134" s="12"/>
      <c r="BR134" s="13"/>
      <c r="BS134" s="13"/>
      <c r="BT134" s="12"/>
      <c r="BU134" s="13"/>
      <c r="BV134" s="13"/>
    </row>
    <row r="135" spans="1:74" s="14" customFormat="1" ht="20.100000000000001" customHeight="1" x14ac:dyDescent="0.25">
      <c r="A135" s="12"/>
      <c r="B135" s="12"/>
      <c r="C135" s="12"/>
      <c r="D135" s="13"/>
      <c r="E135" s="13"/>
      <c r="F135" s="12"/>
      <c r="G135" s="13"/>
      <c r="H135" s="13"/>
      <c r="I135" s="12"/>
      <c r="J135" s="13"/>
      <c r="K135" s="13"/>
      <c r="L135" s="12"/>
      <c r="M135" s="13"/>
      <c r="N135" s="13"/>
      <c r="O135" s="12"/>
      <c r="P135" s="13"/>
      <c r="Q135" s="13"/>
      <c r="R135" s="12"/>
      <c r="S135" s="13"/>
      <c r="T135" s="13"/>
      <c r="U135" s="12"/>
      <c r="V135" s="13"/>
      <c r="W135" s="13"/>
      <c r="X135" s="12"/>
      <c r="Y135" s="13"/>
      <c r="Z135" s="13"/>
      <c r="AA135" s="12"/>
      <c r="AB135" s="13"/>
      <c r="AC135" s="13"/>
      <c r="AD135" s="12"/>
      <c r="AE135" s="13"/>
      <c r="AF135" s="13"/>
      <c r="AG135" s="12"/>
      <c r="AH135" s="13"/>
      <c r="AI135" s="13"/>
      <c r="AJ135" s="12"/>
      <c r="AK135" s="13"/>
      <c r="AL135" s="13"/>
      <c r="AM135" s="12"/>
      <c r="AN135" s="13"/>
      <c r="AO135" s="13"/>
      <c r="AP135" s="12"/>
      <c r="AQ135" s="13"/>
      <c r="AR135" s="13"/>
      <c r="AS135" s="12"/>
      <c r="AT135" s="13"/>
      <c r="AU135" s="13"/>
      <c r="AV135" s="12"/>
      <c r="AW135" s="13"/>
      <c r="AX135" s="13"/>
      <c r="AY135" s="12"/>
      <c r="AZ135" s="13"/>
      <c r="BA135" s="13"/>
      <c r="BB135" s="12"/>
      <c r="BC135" s="13"/>
      <c r="BD135" s="13"/>
      <c r="BE135" s="12"/>
      <c r="BF135" s="13"/>
      <c r="BG135" s="13"/>
      <c r="BH135" s="12"/>
      <c r="BI135" s="13"/>
      <c r="BJ135" s="13"/>
      <c r="BK135" s="12"/>
      <c r="BL135" s="13"/>
      <c r="BM135" s="13"/>
      <c r="BN135" s="12"/>
      <c r="BO135" s="13"/>
      <c r="BP135" s="13"/>
      <c r="BQ135" s="12"/>
      <c r="BR135" s="13"/>
      <c r="BS135" s="13"/>
      <c r="BT135" s="12"/>
      <c r="BU135" s="13"/>
      <c r="BV135" s="13"/>
    </row>
    <row r="136" spans="1:74" s="14" customFormat="1" ht="20.100000000000001" customHeight="1" x14ac:dyDescent="0.25">
      <c r="A136" s="12"/>
      <c r="B136" s="12"/>
      <c r="C136" s="12"/>
      <c r="D136" s="13"/>
      <c r="E136" s="13"/>
      <c r="F136" s="12"/>
      <c r="G136" s="13"/>
      <c r="H136" s="13"/>
      <c r="I136" s="12"/>
      <c r="J136" s="13"/>
      <c r="K136" s="13"/>
      <c r="L136" s="12"/>
      <c r="M136" s="13"/>
      <c r="N136" s="13"/>
      <c r="O136" s="12"/>
      <c r="P136" s="13"/>
      <c r="Q136" s="13"/>
      <c r="R136" s="12"/>
      <c r="S136" s="13"/>
      <c r="T136" s="13"/>
      <c r="U136" s="12"/>
      <c r="V136" s="13"/>
      <c r="W136" s="13"/>
      <c r="X136" s="12"/>
      <c r="Y136" s="13"/>
      <c r="Z136" s="13"/>
      <c r="AA136" s="12"/>
      <c r="AB136" s="13"/>
      <c r="AC136" s="13"/>
      <c r="AD136" s="12"/>
      <c r="AE136" s="13"/>
      <c r="AF136" s="13"/>
      <c r="AG136" s="12"/>
      <c r="AH136" s="13"/>
      <c r="AI136" s="13"/>
      <c r="AJ136" s="12"/>
      <c r="AK136" s="13"/>
      <c r="AL136" s="13"/>
      <c r="AM136" s="12"/>
      <c r="AN136" s="13"/>
      <c r="AO136" s="13"/>
      <c r="AP136" s="12"/>
      <c r="AQ136" s="13"/>
      <c r="AR136" s="13"/>
      <c r="AS136" s="12"/>
      <c r="AT136" s="13"/>
      <c r="AU136" s="13"/>
      <c r="AV136" s="12"/>
      <c r="AW136" s="13"/>
      <c r="AX136" s="13"/>
      <c r="AY136" s="12"/>
      <c r="AZ136" s="13"/>
      <c r="BA136" s="13"/>
      <c r="BB136" s="12"/>
      <c r="BC136" s="13"/>
      <c r="BD136" s="13"/>
      <c r="BE136" s="12"/>
      <c r="BF136" s="13"/>
      <c r="BG136" s="13"/>
      <c r="BH136" s="12"/>
      <c r="BI136" s="13"/>
      <c r="BJ136" s="13"/>
      <c r="BK136" s="12"/>
      <c r="BL136" s="13"/>
      <c r="BM136" s="13"/>
      <c r="BN136" s="12"/>
      <c r="BO136" s="13"/>
      <c r="BP136" s="13"/>
      <c r="BQ136" s="12"/>
      <c r="BR136" s="13"/>
      <c r="BS136" s="13"/>
      <c r="BT136" s="12"/>
      <c r="BU136" s="13"/>
      <c r="BV136" s="13"/>
    </row>
    <row r="137" spans="1:74" s="14" customFormat="1" ht="20.100000000000001" customHeight="1" x14ac:dyDescent="0.25">
      <c r="A137" s="12"/>
      <c r="B137" s="12"/>
      <c r="C137" s="12"/>
      <c r="D137" s="13"/>
      <c r="E137" s="13"/>
      <c r="F137" s="12"/>
      <c r="G137" s="13"/>
      <c r="H137" s="13"/>
      <c r="I137" s="12"/>
      <c r="J137" s="13"/>
      <c r="K137" s="13"/>
      <c r="L137" s="12"/>
      <c r="M137" s="13"/>
      <c r="N137" s="13"/>
      <c r="O137" s="12"/>
      <c r="P137" s="13"/>
      <c r="Q137" s="13"/>
      <c r="R137" s="12"/>
      <c r="S137" s="13"/>
      <c r="T137" s="13"/>
      <c r="U137" s="12"/>
      <c r="V137" s="13"/>
      <c r="W137" s="13"/>
      <c r="X137" s="12"/>
      <c r="Y137" s="13"/>
      <c r="Z137" s="13"/>
      <c r="AA137" s="12"/>
      <c r="AB137" s="13"/>
      <c r="AC137" s="13"/>
      <c r="AD137" s="12"/>
      <c r="AE137" s="13"/>
      <c r="AF137" s="13"/>
      <c r="AG137" s="12"/>
      <c r="AH137" s="13"/>
      <c r="AI137" s="13"/>
      <c r="AJ137" s="12"/>
      <c r="AK137" s="13"/>
      <c r="AL137" s="13"/>
      <c r="AM137" s="12"/>
      <c r="AN137" s="13"/>
      <c r="AO137" s="13"/>
      <c r="AP137" s="12"/>
      <c r="AQ137" s="13"/>
      <c r="AR137" s="13"/>
      <c r="AS137" s="12"/>
      <c r="AT137" s="13"/>
      <c r="AU137" s="13"/>
      <c r="AV137" s="12"/>
      <c r="AW137" s="13"/>
      <c r="AX137" s="13"/>
      <c r="AY137" s="12"/>
      <c r="AZ137" s="13"/>
      <c r="BA137" s="13"/>
      <c r="BB137" s="12"/>
      <c r="BC137" s="13"/>
      <c r="BD137" s="13"/>
      <c r="BE137" s="12"/>
      <c r="BF137" s="13"/>
      <c r="BG137" s="13"/>
      <c r="BH137" s="12"/>
      <c r="BI137" s="13"/>
      <c r="BJ137" s="13"/>
      <c r="BK137" s="12"/>
      <c r="BL137" s="13"/>
      <c r="BM137" s="13"/>
      <c r="BN137" s="12"/>
      <c r="BO137" s="13"/>
      <c r="BP137" s="13"/>
      <c r="BQ137" s="12"/>
      <c r="BR137" s="13"/>
      <c r="BS137" s="13"/>
      <c r="BT137" s="12"/>
      <c r="BU137" s="13"/>
      <c r="BV137" s="13"/>
    </row>
    <row r="138" spans="1:74" s="14" customFormat="1" ht="20.100000000000001" customHeight="1" x14ac:dyDescent="0.25">
      <c r="A138" s="12"/>
      <c r="B138" s="12"/>
      <c r="C138" s="12"/>
      <c r="D138" s="13"/>
      <c r="E138" s="13"/>
      <c r="F138" s="12"/>
      <c r="G138" s="13"/>
      <c r="H138" s="13"/>
      <c r="I138" s="12"/>
      <c r="J138" s="13"/>
      <c r="K138" s="13"/>
      <c r="L138" s="12"/>
      <c r="M138" s="13"/>
      <c r="N138" s="13"/>
      <c r="O138" s="12"/>
      <c r="P138" s="13"/>
      <c r="Q138" s="13"/>
      <c r="R138" s="12"/>
      <c r="S138" s="13"/>
      <c r="T138" s="13"/>
      <c r="U138" s="12"/>
      <c r="V138" s="13"/>
      <c r="W138" s="13"/>
      <c r="X138" s="12"/>
      <c r="Y138" s="13"/>
      <c r="Z138" s="13"/>
      <c r="AA138" s="12"/>
      <c r="AB138" s="13"/>
      <c r="AC138" s="13"/>
      <c r="AD138" s="12"/>
      <c r="AE138" s="13"/>
      <c r="AF138" s="13"/>
      <c r="AG138" s="12"/>
      <c r="AH138" s="13"/>
      <c r="AI138" s="13"/>
      <c r="AJ138" s="12"/>
      <c r="AK138" s="13"/>
      <c r="AL138" s="13"/>
      <c r="AM138" s="12"/>
      <c r="AN138" s="13"/>
      <c r="AO138" s="13"/>
      <c r="AP138" s="12"/>
      <c r="AQ138" s="13"/>
      <c r="AR138" s="13"/>
      <c r="AS138" s="12"/>
      <c r="AT138" s="13"/>
      <c r="AU138" s="13"/>
      <c r="AV138" s="12"/>
      <c r="AW138" s="13"/>
      <c r="AX138" s="13"/>
      <c r="AY138" s="12"/>
      <c r="AZ138" s="13"/>
      <c r="BA138" s="13"/>
      <c r="BB138" s="12"/>
      <c r="BC138" s="13"/>
      <c r="BD138" s="13"/>
      <c r="BE138" s="12"/>
      <c r="BF138" s="13"/>
      <c r="BG138" s="13"/>
      <c r="BH138" s="12"/>
      <c r="BI138" s="13"/>
      <c r="BJ138" s="13"/>
      <c r="BK138" s="12"/>
      <c r="BL138" s="13"/>
      <c r="BM138" s="13"/>
      <c r="BN138" s="12"/>
      <c r="BO138" s="13"/>
      <c r="BP138" s="13"/>
      <c r="BQ138" s="12"/>
      <c r="BR138" s="13"/>
      <c r="BS138" s="13"/>
      <c r="BT138" s="12"/>
      <c r="BU138" s="13"/>
      <c r="BV138" s="13"/>
    </row>
    <row r="139" spans="1:74" s="14" customFormat="1" ht="20.100000000000001" customHeight="1" x14ac:dyDescent="0.25">
      <c r="A139" s="12"/>
      <c r="B139" s="12"/>
      <c r="C139" s="12"/>
      <c r="D139" s="13"/>
      <c r="E139" s="13"/>
      <c r="F139" s="12"/>
      <c r="G139" s="13"/>
      <c r="H139" s="13"/>
      <c r="I139" s="12"/>
      <c r="J139" s="13"/>
      <c r="K139" s="13"/>
      <c r="L139" s="12"/>
      <c r="M139" s="13"/>
      <c r="N139" s="13"/>
      <c r="O139" s="12"/>
      <c r="P139" s="13"/>
      <c r="Q139" s="13"/>
      <c r="R139" s="12"/>
      <c r="S139" s="13"/>
      <c r="T139" s="13"/>
      <c r="U139" s="12"/>
      <c r="V139" s="13"/>
      <c r="W139" s="13"/>
      <c r="X139" s="12"/>
      <c r="Y139" s="13"/>
      <c r="Z139" s="13"/>
      <c r="AA139" s="12"/>
      <c r="AB139" s="13"/>
      <c r="AC139" s="13"/>
      <c r="AD139" s="12"/>
      <c r="AE139" s="13"/>
      <c r="AF139" s="13"/>
      <c r="AG139" s="12"/>
      <c r="AH139" s="13"/>
      <c r="AI139" s="13"/>
      <c r="AJ139" s="12"/>
      <c r="AK139" s="13"/>
      <c r="AL139" s="13"/>
      <c r="AM139" s="12"/>
      <c r="AN139" s="13"/>
      <c r="AO139" s="13"/>
      <c r="AP139" s="12"/>
      <c r="AQ139" s="13"/>
      <c r="AR139" s="13"/>
      <c r="AS139" s="12"/>
      <c r="AT139" s="13"/>
      <c r="AU139" s="13"/>
      <c r="AV139" s="12"/>
      <c r="AW139" s="13"/>
      <c r="AX139" s="13"/>
      <c r="AY139" s="12"/>
      <c r="AZ139" s="13"/>
      <c r="BA139" s="13"/>
      <c r="BB139" s="12"/>
      <c r="BC139" s="13"/>
      <c r="BD139" s="13"/>
      <c r="BE139" s="12"/>
      <c r="BF139" s="13"/>
      <c r="BG139" s="13"/>
      <c r="BH139" s="12"/>
      <c r="BI139" s="13"/>
      <c r="BJ139" s="13"/>
      <c r="BK139" s="12"/>
      <c r="BL139" s="13"/>
      <c r="BM139" s="13"/>
      <c r="BN139" s="12"/>
      <c r="BO139" s="13"/>
      <c r="BP139" s="13"/>
      <c r="BQ139" s="12"/>
      <c r="BR139" s="13"/>
      <c r="BS139" s="13"/>
      <c r="BT139" s="12"/>
      <c r="BU139" s="13"/>
      <c r="BV139" s="13"/>
    </row>
    <row r="140" spans="1:74" s="14" customFormat="1" ht="20.100000000000001" customHeight="1" x14ac:dyDescent="0.25">
      <c r="A140" s="12"/>
      <c r="B140" s="12"/>
      <c r="C140" s="12"/>
      <c r="D140" s="13"/>
      <c r="E140" s="13"/>
      <c r="F140" s="12"/>
      <c r="G140" s="13"/>
      <c r="H140" s="13"/>
      <c r="I140" s="12"/>
      <c r="J140" s="13"/>
      <c r="K140" s="13"/>
      <c r="L140" s="12"/>
      <c r="M140" s="13"/>
      <c r="N140" s="13"/>
      <c r="O140" s="12"/>
      <c r="P140" s="13"/>
      <c r="Q140" s="13"/>
      <c r="R140" s="12"/>
      <c r="S140" s="13"/>
      <c r="T140" s="13"/>
      <c r="U140" s="12"/>
      <c r="V140" s="13"/>
      <c r="W140" s="13"/>
      <c r="X140" s="12"/>
      <c r="Y140" s="13"/>
      <c r="Z140" s="13"/>
      <c r="AA140" s="12"/>
      <c r="AB140" s="13"/>
      <c r="AC140" s="13"/>
      <c r="AD140" s="12"/>
      <c r="AE140" s="13"/>
      <c r="AF140" s="13"/>
      <c r="AG140" s="12"/>
      <c r="AH140" s="13"/>
      <c r="AI140" s="13"/>
      <c r="AJ140" s="12"/>
      <c r="AK140" s="13"/>
      <c r="AL140" s="13"/>
      <c r="AM140" s="12"/>
      <c r="AN140" s="13"/>
      <c r="AO140" s="13"/>
      <c r="AP140" s="12"/>
      <c r="AQ140" s="13"/>
      <c r="AR140" s="13"/>
      <c r="AS140" s="12"/>
      <c r="AT140" s="13"/>
      <c r="AU140" s="13"/>
      <c r="AV140" s="12"/>
      <c r="AW140" s="13"/>
      <c r="AX140" s="13"/>
      <c r="AY140" s="12"/>
      <c r="AZ140" s="13"/>
      <c r="BA140" s="13"/>
      <c r="BB140" s="12"/>
      <c r="BC140" s="13"/>
      <c r="BD140" s="13"/>
      <c r="BE140" s="12"/>
      <c r="BF140" s="13"/>
      <c r="BG140" s="13"/>
      <c r="BH140" s="12"/>
      <c r="BI140" s="13"/>
      <c r="BJ140" s="13"/>
      <c r="BK140" s="12"/>
      <c r="BL140" s="13"/>
      <c r="BM140" s="13"/>
      <c r="BN140" s="12"/>
      <c r="BO140" s="13"/>
      <c r="BP140" s="13"/>
      <c r="BQ140" s="12"/>
      <c r="BR140" s="13"/>
      <c r="BS140" s="13"/>
      <c r="BT140" s="12"/>
      <c r="BU140" s="13"/>
      <c r="BV140" s="13"/>
    </row>
    <row r="141" spans="1:74" s="14" customFormat="1" ht="20.100000000000001" customHeight="1" x14ac:dyDescent="0.25">
      <c r="A141" s="12"/>
      <c r="B141" s="12"/>
      <c r="C141" s="12"/>
      <c r="D141" s="13"/>
      <c r="E141" s="13"/>
      <c r="F141" s="12"/>
      <c r="G141" s="13"/>
      <c r="H141" s="13"/>
      <c r="I141" s="12"/>
      <c r="J141" s="13"/>
      <c r="K141" s="13"/>
      <c r="L141" s="12"/>
      <c r="M141" s="13"/>
      <c r="N141" s="13"/>
      <c r="O141" s="12"/>
      <c r="P141" s="13"/>
      <c r="Q141" s="13"/>
      <c r="R141" s="12"/>
      <c r="S141" s="13"/>
      <c r="T141" s="13"/>
      <c r="U141" s="12"/>
      <c r="V141" s="13"/>
      <c r="W141" s="13"/>
      <c r="X141" s="12"/>
      <c r="Y141" s="13"/>
      <c r="Z141" s="13"/>
      <c r="AA141" s="12"/>
      <c r="AB141" s="13"/>
      <c r="AC141" s="13"/>
      <c r="AD141" s="12"/>
      <c r="AE141" s="13"/>
      <c r="AF141" s="13"/>
      <c r="AG141" s="12"/>
      <c r="AH141" s="13"/>
      <c r="AI141" s="13"/>
      <c r="AJ141" s="12"/>
      <c r="AK141" s="13"/>
      <c r="AL141" s="13"/>
      <c r="AM141" s="12"/>
      <c r="AN141" s="13"/>
      <c r="AO141" s="13"/>
      <c r="AP141" s="12"/>
      <c r="AQ141" s="13"/>
      <c r="AR141" s="13"/>
      <c r="AS141" s="12"/>
      <c r="AT141" s="13"/>
      <c r="AU141" s="13"/>
      <c r="AV141" s="12"/>
      <c r="AW141" s="13"/>
      <c r="AX141" s="13"/>
      <c r="AY141" s="12"/>
      <c r="AZ141" s="13"/>
      <c r="BA141" s="13"/>
      <c r="BB141" s="12"/>
      <c r="BC141" s="13"/>
      <c r="BD141" s="13"/>
      <c r="BE141" s="12"/>
      <c r="BF141" s="13"/>
      <c r="BG141" s="13"/>
      <c r="BH141" s="12"/>
      <c r="BI141" s="13"/>
      <c r="BJ141" s="13"/>
      <c r="BK141" s="12"/>
      <c r="BL141" s="13"/>
      <c r="BM141" s="13"/>
      <c r="BN141" s="12"/>
      <c r="BO141" s="13"/>
      <c r="BP141" s="13"/>
      <c r="BQ141" s="12"/>
      <c r="BR141" s="13"/>
      <c r="BS141" s="13"/>
      <c r="BT141" s="12"/>
      <c r="BU141" s="13"/>
      <c r="BV141" s="13"/>
    </row>
    <row r="142" spans="1:74" s="14" customFormat="1" ht="20.100000000000001" customHeight="1" x14ac:dyDescent="0.25">
      <c r="A142" s="12"/>
      <c r="B142" s="12"/>
      <c r="C142" s="12"/>
      <c r="D142" s="13"/>
      <c r="E142" s="13"/>
      <c r="F142" s="12"/>
      <c r="G142" s="13"/>
      <c r="H142" s="13"/>
      <c r="I142" s="12"/>
      <c r="J142" s="13"/>
      <c r="K142" s="13"/>
      <c r="L142" s="12"/>
      <c r="M142" s="13"/>
      <c r="N142" s="13"/>
      <c r="O142" s="12"/>
      <c r="P142" s="13"/>
      <c r="Q142" s="13"/>
      <c r="R142" s="12"/>
      <c r="S142" s="13"/>
      <c r="T142" s="13"/>
      <c r="U142" s="12"/>
      <c r="V142" s="13"/>
      <c r="W142" s="13"/>
      <c r="X142" s="12"/>
      <c r="Y142" s="13"/>
      <c r="Z142" s="13"/>
      <c r="AA142" s="12"/>
      <c r="AB142" s="13"/>
      <c r="AC142" s="13"/>
      <c r="AD142" s="12"/>
      <c r="AE142" s="13"/>
      <c r="AF142" s="13"/>
      <c r="AG142" s="12"/>
      <c r="AH142" s="13"/>
      <c r="AI142" s="13"/>
      <c r="AJ142" s="12"/>
      <c r="AK142" s="13"/>
      <c r="AL142" s="13"/>
      <c r="AM142" s="12"/>
      <c r="AN142" s="13"/>
      <c r="AO142" s="13"/>
      <c r="AP142" s="12"/>
      <c r="AQ142" s="13"/>
      <c r="AR142" s="13"/>
      <c r="AS142" s="12"/>
      <c r="AT142" s="13"/>
      <c r="AU142" s="13"/>
      <c r="AV142" s="12"/>
      <c r="AW142" s="13"/>
      <c r="AX142" s="13"/>
      <c r="AY142" s="12"/>
      <c r="AZ142" s="13"/>
      <c r="BA142" s="13"/>
      <c r="BB142" s="12"/>
      <c r="BC142" s="13"/>
      <c r="BD142" s="13"/>
      <c r="BE142" s="12"/>
      <c r="BF142" s="13"/>
      <c r="BG142" s="13"/>
      <c r="BH142" s="12"/>
      <c r="BI142" s="13"/>
      <c r="BJ142" s="13"/>
      <c r="BK142" s="12"/>
      <c r="BL142" s="13"/>
      <c r="BM142" s="13"/>
      <c r="BN142" s="12"/>
      <c r="BO142" s="13"/>
      <c r="BP142" s="13"/>
      <c r="BQ142" s="12"/>
      <c r="BR142" s="13"/>
      <c r="BS142" s="13"/>
      <c r="BT142" s="12"/>
      <c r="BU142" s="13"/>
      <c r="BV142" s="13"/>
    </row>
    <row r="143" spans="1:74" s="14" customFormat="1" ht="20.100000000000001" customHeight="1" x14ac:dyDescent="0.25">
      <c r="A143" s="12"/>
      <c r="B143" s="12"/>
      <c r="C143" s="12"/>
      <c r="D143" s="13"/>
      <c r="E143" s="13"/>
      <c r="F143" s="12"/>
      <c r="G143" s="13"/>
      <c r="H143" s="13"/>
      <c r="I143" s="12"/>
      <c r="J143" s="13"/>
      <c r="K143" s="13"/>
      <c r="L143" s="12"/>
      <c r="M143" s="13"/>
      <c r="N143" s="13"/>
      <c r="O143" s="12"/>
      <c r="P143" s="13"/>
      <c r="Q143" s="13"/>
      <c r="R143" s="12"/>
      <c r="S143" s="13"/>
      <c r="T143" s="13"/>
      <c r="U143" s="12"/>
      <c r="V143" s="13"/>
      <c r="W143" s="13"/>
      <c r="X143" s="12"/>
      <c r="Y143" s="13"/>
      <c r="Z143" s="13"/>
      <c r="AA143" s="12"/>
      <c r="AB143" s="13"/>
      <c r="AC143" s="13"/>
      <c r="AD143" s="12"/>
      <c r="AE143" s="13"/>
      <c r="AF143" s="13"/>
      <c r="AG143" s="12"/>
      <c r="AH143" s="13"/>
      <c r="AI143" s="13"/>
      <c r="AJ143" s="12"/>
      <c r="AK143" s="13"/>
      <c r="AL143" s="13"/>
      <c r="AM143" s="12"/>
      <c r="AN143" s="13"/>
      <c r="AO143" s="13"/>
      <c r="AP143" s="12"/>
      <c r="AQ143" s="13"/>
      <c r="AR143" s="13"/>
      <c r="AS143" s="12"/>
      <c r="AT143" s="13"/>
      <c r="AU143" s="13"/>
      <c r="AV143" s="12"/>
      <c r="AW143" s="13"/>
      <c r="AX143" s="13"/>
      <c r="AY143" s="12"/>
      <c r="AZ143" s="13"/>
      <c r="BA143" s="13"/>
      <c r="BB143" s="12"/>
      <c r="BC143" s="13"/>
      <c r="BD143" s="13"/>
      <c r="BE143" s="12"/>
      <c r="BF143" s="13"/>
      <c r="BG143" s="13"/>
      <c r="BH143" s="12"/>
      <c r="BI143" s="13"/>
      <c r="BJ143" s="13"/>
      <c r="BK143" s="12"/>
      <c r="BL143" s="13"/>
      <c r="BM143" s="13"/>
      <c r="BN143" s="12"/>
      <c r="BO143" s="13"/>
      <c r="BP143" s="13"/>
      <c r="BQ143" s="12"/>
      <c r="BR143" s="13"/>
      <c r="BS143" s="13"/>
      <c r="BT143" s="12"/>
      <c r="BU143" s="13"/>
      <c r="BV143" s="13"/>
    </row>
    <row r="144" spans="1:74" s="14" customFormat="1" ht="20.100000000000001" customHeight="1" x14ac:dyDescent="0.25">
      <c r="A144" s="12"/>
      <c r="B144" s="12"/>
      <c r="C144" s="12"/>
      <c r="D144" s="13"/>
      <c r="E144" s="13"/>
      <c r="F144" s="12"/>
      <c r="G144" s="13"/>
      <c r="H144" s="13"/>
      <c r="I144" s="12"/>
      <c r="J144" s="13"/>
      <c r="K144" s="13"/>
      <c r="L144" s="12"/>
      <c r="M144" s="13"/>
      <c r="N144" s="13"/>
      <c r="O144" s="12"/>
      <c r="P144" s="13"/>
      <c r="Q144" s="13"/>
      <c r="R144" s="12"/>
      <c r="S144" s="13"/>
      <c r="T144" s="13"/>
      <c r="U144" s="12"/>
      <c r="V144" s="13"/>
      <c r="W144" s="13"/>
      <c r="X144" s="12"/>
      <c r="Y144" s="13"/>
      <c r="Z144" s="13"/>
      <c r="AA144" s="12"/>
      <c r="AB144" s="13"/>
      <c r="AC144" s="13"/>
      <c r="AD144" s="12"/>
      <c r="AE144" s="13"/>
      <c r="AF144" s="13"/>
      <c r="AG144" s="12"/>
      <c r="AH144" s="13"/>
      <c r="AI144" s="13"/>
      <c r="AJ144" s="12"/>
      <c r="AK144" s="13"/>
      <c r="AL144" s="13"/>
      <c r="AM144" s="12"/>
      <c r="AN144" s="13"/>
      <c r="AO144" s="13"/>
      <c r="AP144" s="12"/>
      <c r="AQ144" s="13"/>
      <c r="AR144" s="13"/>
      <c r="AS144" s="12"/>
      <c r="AT144" s="13"/>
      <c r="AU144" s="13"/>
      <c r="AV144" s="12"/>
      <c r="AW144" s="13"/>
      <c r="AX144" s="13"/>
      <c r="AY144" s="12"/>
      <c r="AZ144" s="13"/>
      <c r="BA144" s="13"/>
      <c r="BB144" s="12"/>
      <c r="BC144" s="13"/>
      <c r="BD144" s="13"/>
      <c r="BE144" s="12"/>
      <c r="BF144" s="13"/>
      <c r="BG144" s="13"/>
      <c r="BH144" s="12"/>
      <c r="BI144" s="13"/>
      <c r="BJ144" s="13"/>
      <c r="BK144" s="12"/>
      <c r="BL144" s="13"/>
      <c r="BM144" s="13"/>
      <c r="BN144" s="12"/>
      <c r="BO144" s="13"/>
      <c r="BP144" s="13"/>
      <c r="BQ144" s="12"/>
      <c r="BR144" s="13"/>
      <c r="BS144" s="13"/>
      <c r="BT144" s="12"/>
      <c r="BU144" s="13"/>
      <c r="BV144" s="13"/>
    </row>
    <row r="145" spans="1:74" s="14" customFormat="1" ht="20.100000000000001" customHeight="1" x14ac:dyDescent="0.25">
      <c r="A145" s="12"/>
      <c r="B145" s="12"/>
      <c r="C145" s="12"/>
      <c r="D145" s="13"/>
      <c r="E145" s="13"/>
      <c r="F145" s="12"/>
      <c r="G145" s="13"/>
      <c r="H145" s="13"/>
      <c r="I145" s="12"/>
      <c r="J145" s="13"/>
      <c r="K145" s="13"/>
      <c r="L145" s="12"/>
      <c r="M145" s="13"/>
      <c r="N145" s="13"/>
      <c r="O145" s="12"/>
      <c r="P145" s="13"/>
      <c r="Q145" s="13"/>
      <c r="R145" s="12"/>
      <c r="S145" s="13"/>
      <c r="T145" s="13"/>
      <c r="U145" s="12"/>
      <c r="V145" s="13"/>
      <c r="W145" s="13"/>
      <c r="X145" s="12"/>
      <c r="Y145" s="13"/>
      <c r="Z145" s="13"/>
      <c r="AA145" s="12"/>
      <c r="AB145" s="13"/>
      <c r="AC145" s="13"/>
      <c r="AD145" s="12"/>
      <c r="AE145" s="13"/>
      <c r="AF145" s="13"/>
      <c r="AG145" s="12"/>
      <c r="AH145" s="13"/>
      <c r="AI145" s="13"/>
      <c r="AJ145" s="12"/>
      <c r="AK145" s="13"/>
      <c r="AL145" s="13"/>
      <c r="AM145" s="12"/>
      <c r="AN145" s="13"/>
      <c r="AO145" s="13"/>
      <c r="AP145" s="12"/>
      <c r="AQ145" s="13"/>
      <c r="AR145" s="13"/>
      <c r="AS145" s="12"/>
      <c r="AT145" s="13"/>
      <c r="AU145" s="13"/>
      <c r="AV145" s="12"/>
      <c r="AW145" s="13"/>
      <c r="AX145" s="13"/>
      <c r="AY145" s="12"/>
      <c r="AZ145" s="13"/>
      <c r="BA145" s="13"/>
      <c r="BB145" s="12"/>
      <c r="BC145" s="13"/>
      <c r="BD145" s="13"/>
      <c r="BE145" s="12"/>
      <c r="BF145" s="13"/>
      <c r="BG145" s="13"/>
      <c r="BH145" s="12"/>
      <c r="BI145" s="13"/>
      <c r="BJ145" s="13"/>
      <c r="BK145" s="12"/>
      <c r="BL145" s="13"/>
      <c r="BM145" s="13"/>
      <c r="BN145" s="12"/>
      <c r="BO145" s="13"/>
      <c r="BP145" s="13"/>
      <c r="BQ145" s="12"/>
      <c r="BR145" s="13"/>
      <c r="BS145" s="13"/>
      <c r="BT145" s="12"/>
      <c r="BU145" s="13"/>
      <c r="BV145" s="13"/>
    </row>
    <row r="146" spans="1:74" s="14" customFormat="1" ht="20.100000000000001" customHeight="1" x14ac:dyDescent="0.25">
      <c r="A146" s="12"/>
      <c r="B146" s="12"/>
      <c r="C146" s="12"/>
      <c r="D146" s="13"/>
      <c r="E146" s="13"/>
      <c r="F146" s="12"/>
      <c r="G146" s="13"/>
      <c r="H146" s="13"/>
      <c r="I146" s="12"/>
      <c r="J146" s="13"/>
      <c r="K146" s="13"/>
      <c r="L146" s="12"/>
      <c r="M146" s="13"/>
      <c r="N146" s="13"/>
      <c r="O146" s="12"/>
      <c r="P146" s="13"/>
      <c r="Q146" s="13"/>
      <c r="R146" s="12"/>
      <c r="S146" s="13"/>
      <c r="T146" s="13"/>
      <c r="U146" s="12"/>
      <c r="V146" s="13"/>
      <c r="W146" s="13"/>
      <c r="X146" s="12"/>
      <c r="Y146" s="13"/>
      <c r="Z146" s="13"/>
      <c r="AA146" s="12"/>
      <c r="AB146" s="13"/>
      <c r="AC146" s="13"/>
      <c r="AD146" s="12"/>
      <c r="AE146" s="13"/>
      <c r="AF146" s="13"/>
      <c r="AG146" s="12"/>
      <c r="AH146" s="13"/>
      <c r="AI146" s="13"/>
      <c r="AJ146" s="12"/>
      <c r="AK146" s="13"/>
      <c r="AL146" s="13"/>
      <c r="AM146" s="12"/>
      <c r="AN146" s="13"/>
      <c r="AO146" s="13"/>
      <c r="AP146" s="12"/>
      <c r="AQ146" s="13"/>
      <c r="AR146" s="13"/>
      <c r="AS146" s="12"/>
      <c r="AT146" s="13"/>
      <c r="AU146" s="13"/>
      <c r="AV146" s="12"/>
      <c r="AW146" s="13"/>
      <c r="AX146" s="13"/>
      <c r="AY146" s="12"/>
      <c r="AZ146" s="13"/>
      <c r="BA146" s="13"/>
      <c r="BB146" s="12"/>
      <c r="BC146" s="13"/>
      <c r="BD146" s="13"/>
      <c r="BE146" s="12"/>
      <c r="BF146" s="13"/>
      <c r="BG146" s="13"/>
      <c r="BH146" s="12"/>
      <c r="BI146" s="13"/>
      <c r="BJ146" s="13"/>
      <c r="BK146" s="12"/>
      <c r="BL146" s="13"/>
      <c r="BM146" s="13"/>
      <c r="BN146" s="12"/>
      <c r="BO146" s="13"/>
      <c r="BP146" s="13"/>
      <c r="BQ146" s="12"/>
      <c r="BR146" s="13"/>
      <c r="BS146" s="13"/>
      <c r="BT146" s="12"/>
      <c r="BU146" s="13"/>
      <c r="BV146" s="13"/>
    </row>
    <row r="147" spans="1:74" s="14" customFormat="1" ht="20.100000000000001" customHeight="1" x14ac:dyDescent="0.25">
      <c r="A147" s="12"/>
      <c r="B147" s="12"/>
      <c r="C147" s="12"/>
      <c r="D147" s="13"/>
      <c r="E147" s="13"/>
      <c r="F147" s="12"/>
      <c r="G147" s="13"/>
      <c r="H147" s="13"/>
      <c r="I147" s="12"/>
      <c r="J147" s="13"/>
      <c r="K147" s="13"/>
      <c r="L147" s="12"/>
      <c r="M147" s="13"/>
      <c r="N147" s="13"/>
      <c r="O147" s="12"/>
      <c r="P147" s="13"/>
      <c r="Q147" s="13"/>
      <c r="R147" s="12"/>
      <c r="S147" s="13"/>
      <c r="T147" s="13"/>
      <c r="U147" s="12"/>
      <c r="V147" s="13"/>
      <c r="W147" s="13"/>
      <c r="X147" s="12"/>
      <c r="Y147" s="13"/>
      <c r="Z147" s="13"/>
      <c r="AA147" s="12"/>
      <c r="AB147" s="13"/>
      <c r="AC147" s="13"/>
      <c r="AD147" s="12"/>
      <c r="AE147" s="13"/>
      <c r="AF147" s="13"/>
      <c r="AG147" s="12"/>
      <c r="AH147" s="13"/>
      <c r="AI147" s="13"/>
      <c r="AJ147" s="12"/>
      <c r="AK147" s="13"/>
      <c r="AL147" s="13"/>
      <c r="AM147" s="12"/>
      <c r="AN147" s="13"/>
      <c r="AO147" s="13"/>
      <c r="AP147" s="12"/>
      <c r="AQ147" s="13"/>
      <c r="AR147" s="13"/>
      <c r="AS147" s="12"/>
      <c r="AT147" s="13"/>
      <c r="AU147" s="13"/>
      <c r="AV147" s="12"/>
      <c r="AW147" s="13"/>
      <c r="AX147" s="13"/>
      <c r="AY147" s="12"/>
      <c r="AZ147" s="13"/>
      <c r="BA147" s="13"/>
      <c r="BB147" s="12"/>
      <c r="BC147" s="13"/>
      <c r="BD147" s="13"/>
      <c r="BE147" s="12"/>
      <c r="BF147" s="13"/>
      <c r="BG147" s="13"/>
      <c r="BH147" s="12"/>
      <c r="BI147" s="13"/>
      <c r="BJ147" s="13"/>
      <c r="BK147" s="12"/>
      <c r="BL147" s="13"/>
      <c r="BM147" s="13"/>
      <c r="BN147" s="12"/>
      <c r="BO147" s="13"/>
      <c r="BP147" s="13"/>
      <c r="BQ147" s="12"/>
      <c r="BR147" s="13"/>
      <c r="BS147" s="13"/>
      <c r="BT147" s="12"/>
      <c r="BU147" s="13"/>
      <c r="BV147" s="13"/>
    </row>
    <row r="148" spans="1:74" s="14" customFormat="1" ht="20.100000000000001" customHeight="1" x14ac:dyDescent="0.25">
      <c r="A148" s="12"/>
      <c r="B148" s="12"/>
      <c r="C148" s="12"/>
      <c r="D148" s="13"/>
      <c r="E148" s="13"/>
      <c r="F148" s="12"/>
      <c r="G148" s="13"/>
      <c r="H148" s="13"/>
      <c r="I148" s="12"/>
      <c r="J148" s="13"/>
      <c r="K148" s="13"/>
      <c r="L148" s="12"/>
      <c r="M148" s="13"/>
      <c r="N148" s="13"/>
      <c r="O148" s="12"/>
      <c r="P148" s="13"/>
      <c r="Q148" s="13"/>
      <c r="R148" s="12"/>
      <c r="S148" s="13"/>
      <c r="T148" s="13"/>
      <c r="U148" s="12"/>
      <c r="V148" s="13"/>
      <c r="W148" s="13"/>
      <c r="X148" s="12"/>
      <c r="Y148" s="13"/>
      <c r="Z148" s="13"/>
      <c r="AA148" s="12"/>
      <c r="AB148" s="13"/>
      <c r="AC148" s="13"/>
      <c r="AD148" s="12"/>
      <c r="AE148" s="13"/>
      <c r="AF148" s="13"/>
      <c r="AG148" s="12"/>
      <c r="AH148" s="13"/>
      <c r="AI148" s="13"/>
      <c r="AJ148" s="12"/>
      <c r="AK148" s="13"/>
      <c r="AL148" s="13"/>
      <c r="AM148" s="12"/>
      <c r="AN148" s="13"/>
      <c r="AO148" s="13"/>
      <c r="AP148" s="12"/>
      <c r="AQ148" s="13"/>
      <c r="AR148" s="13"/>
      <c r="AS148" s="12"/>
      <c r="AT148" s="13"/>
      <c r="AU148" s="13"/>
      <c r="AV148" s="12"/>
      <c r="AW148" s="13"/>
      <c r="AX148" s="13"/>
      <c r="AY148" s="12"/>
      <c r="AZ148" s="13"/>
      <c r="BA148" s="13"/>
      <c r="BB148" s="12"/>
      <c r="BC148" s="13"/>
      <c r="BD148" s="13"/>
      <c r="BE148" s="12"/>
      <c r="BF148" s="13"/>
      <c r="BG148" s="13"/>
      <c r="BH148" s="12"/>
      <c r="BI148" s="13"/>
      <c r="BJ148" s="13"/>
      <c r="BK148" s="12"/>
      <c r="BL148" s="13"/>
      <c r="BM148" s="13"/>
      <c r="BN148" s="12"/>
      <c r="BO148" s="13"/>
      <c r="BP148" s="13"/>
      <c r="BQ148" s="12"/>
      <c r="BR148" s="13"/>
      <c r="BS148" s="13"/>
      <c r="BT148" s="12"/>
      <c r="BU148" s="13"/>
      <c r="BV148" s="13"/>
    </row>
    <row r="149" spans="1:74" s="14" customFormat="1" ht="20.100000000000001" customHeight="1" x14ac:dyDescent="0.25">
      <c r="A149" s="12"/>
      <c r="B149" s="12"/>
      <c r="C149" s="12"/>
      <c r="D149" s="13"/>
      <c r="E149" s="13"/>
      <c r="F149" s="15"/>
      <c r="K149" s="13"/>
      <c r="N149" s="13"/>
      <c r="Q149" s="13"/>
      <c r="T149" s="13"/>
      <c r="W149" s="13"/>
      <c r="Z149" s="13"/>
      <c r="AC149" s="13"/>
      <c r="AF149" s="13"/>
      <c r="AI149" s="13"/>
      <c r="AL149" s="13"/>
      <c r="AO149" s="13"/>
      <c r="AR149" s="13"/>
      <c r="AU149" s="13"/>
      <c r="AX149" s="13"/>
      <c r="BA149" s="13"/>
      <c r="BD149" s="13"/>
      <c r="BG149" s="13"/>
      <c r="BJ149" s="13"/>
      <c r="BM149" s="13"/>
      <c r="BP149" s="13"/>
      <c r="BS149" s="13"/>
      <c r="BV149" s="13"/>
    </row>
    <row r="150" spans="1:74" s="14" customFormat="1" ht="20.100000000000001" customHeight="1" x14ac:dyDescent="0.25">
      <c r="A150" s="12"/>
      <c r="B150" s="12"/>
      <c r="C150" s="12"/>
      <c r="D150" s="13"/>
      <c r="E150" s="13"/>
      <c r="F150" s="15"/>
      <c r="G150" s="16"/>
      <c r="K150" s="13"/>
      <c r="N150" s="13"/>
      <c r="Q150" s="13"/>
      <c r="T150" s="13"/>
      <c r="W150" s="13"/>
      <c r="Z150" s="13"/>
      <c r="AC150" s="13"/>
      <c r="AF150" s="13"/>
      <c r="AI150" s="13"/>
      <c r="AL150" s="13"/>
      <c r="AO150" s="13"/>
      <c r="AR150" s="13"/>
      <c r="AU150" s="13"/>
      <c r="AX150" s="13"/>
      <c r="BA150" s="13"/>
      <c r="BD150" s="13"/>
      <c r="BG150" s="13"/>
      <c r="BJ150" s="13"/>
      <c r="BM150" s="13"/>
      <c r="BP150" s="13"/>
      <c r="BS150" s="13"/>
      <c r="BV150" s="13"/>
    </row>
    <row r="151" spans="1:74" s="14" customFormat="1" ht="20.100000000000001" customHeight="1" x14ac:dyDescent="0.25">
      <c r="A151" s="12"/>
      <c r="B151" s="12"/>
      <c r="C151" s="12"/>
      <c r="D151" s="13"/>
      <c r="E151" s="13"/>
      <c r="F151" s="15"/>
      <c r="G151" s="16"/>
      <c r="K151" s="13"/>
      <c r="N151" s="13"/>
      <c r="Q151" s="13"/>
      <c r="T151" s="13"/>
      <c r="W151" s="13"/>
      <c r="Z151" s="13"/>
      <c r="AC151" s="13"/>
      <c r="AF151" s="13"/>
      <c r="AI151" s="13"/>
      <c r="AL151" s="13"/>
      <c r="AO151" s="13"/>
      <c r="AR151" s="13"/>
      <c r="AU151" s="13"/>
      <c r="AX151" s="13"/>
      <c r="BA151" s="13"/>
      <c r="BD151" s="13"/>
      <c r="BG151" s="13"/>
      <c r="BJ151" s="13"/>
      <c r="BM151" s="13"/>
      <c r="BP151" s="13"/>
      <c r="BS151" s="13"/>
      <c r="BV151" s="13"/>
    </row>
    <row r="152" spans="1:74" s="14" customFormat="1" ht="20.100000000000001" customHeight="1" x14ac:dyDescent="0.25">
      <c r="A152" s="12"/>
      <c r="B152" s="12"/>
      <c r="C152" s="12"/>
      <c r="D152" s="13"/>
      <c r="E152" s="13"/>
      <c r="F152" s="15"/>
      <c r="G152" s="16"/>
      <c r="K152" s="13"/>
      <c r="N152" s="13"/>
      <c r="Q152" s="13"/>
      <c r="T152" s="13"/>
      <c r="W152" s="13"/>
      <c r="Z152" s="13"/>
      <c r="AC152" s="13"/>
      <c r="AF152" s="13"/>
      <c r="AI152" s="13"/>
      <c r="AL152" s="13"/>
      <c r="AO152" s="13"/>
      <c r="AR152" s="13"/>
      <c r="AU152" s="13"/>
      <c r="AX152" s="13"/>
      <c r="BA152" s="13"/>
      <c r="BD152" s="13"/>
      <c r="BG152" s="13"/>
      <c r="BJ152" s="13"/>
      <c r="BM152" s="13"/>
      <c r="BP152" s="13"/>
      <c r="BS152" s="13"/>
      <c r="BV152" s="13"/>
    </row>
    <row r="153" spans="1:74" s="14" customFormat="1" ht="20.100000000000001" customHeight="1" x14ac:dyDescent="0.25">
      <c r="A153" s="12"/>
      <c r="B153" s="12"/>
      <c r="C153" s="12"/>
      <c r="D153" s="13"/>
      <c r="E153" s="13"/>
      <c r="F153" s="15"/>
      <c r="G153" s="16"/>
      <c r="K153" s="13"/>
      <c r="N153" s="13"/>
      <c r="Q153" s="13"/>
      <c r="T153" s="13"/>
      <c r="W153" s="13"/>
      <c r="Z153" s="13"/>
      <c r="AC153" s="13"/>
      <c r="AF153" s="13"/>
      <c r="AI153" s="13"/>
      <c r="AL153" s="13"/>
      <c r="AO153" s="13"/>
      <c r="AR153" s="13"/>
      <c r="AU153" s="13"/>
      <c r="AX153" s="13"/>
      <c r="BA153" s="13"/>
      <c r="BD153" s="13"/>
      <c r="BG153" s="13"/>
      <c r="BJ153" s="13"/>
      <c r="BM153" s="13"/>
      <c r="BP153" s="13"/>
      <c r="BS153" s="13"/>
      <c r="BV153" s="13"/>
    </row>
    <row r="154" spans="1:74" s="14" customFormat="1" ht="20.100000000000001" customHeight="1" x14ac:dyDescent="0.25">
      <c r="A154" s="12"/>
      <c r="B154" s="12"/>
      <c r="C154" s="12"/>
      <c r="D154" s="13"/>
      <c r="E154" s="13"/>
      <c r="F154" s="15"/>
      <c r="G154" s="16"/>
      <c r="K154" s="13"/>
      <c r="N154" s="13"/>
      <c r="Q154" s="13"/>
      <c r="T154" s="13"/>
      <c r="W154" s="13"/>
      <c r="Z154" s="13"/>
      <c r="AC154" s="13"/>
      <c r="AF154" s="13"/>
      <c r="AI154" s="13"/>
      <c r="AL154" s="13"/>
      <c r="AO154" s="13"/>
      <c r="AR154" s="13"/>
      <c r="AU154" s="13"/>
      <c r="AX154" s="13"/>
      <c r="BA154" s="13"/>
      <c r="BD154" s="13"/>
      <c r="BG154" s="13"/>
      <c r="BJ154" s="13"/>
      <c r="BM154" s="13"/>
      <c r="BP154" s="13"/>
      <c r="BS154" s="13"/>
      <c r="BV154" s="13"/>
    </row>
    <row r="155" spans="1:74" s="14" customFormat="1" ht="20.100000000000001" customHeight="1" x14ac:dyDescent="0.25">
      <c r="A155" s="12"/>
      <c r="B155" s="12"/>
      <c r="C155" s="12"/>
      <c r="D155" s="13"/>
      <c r="E155" s="13"/>
      <c r="F155" s="15"/>
      <c r="G155" s="16"/>
      <c r="K155" s="13"/>
      <c r="N155" s="13"/>
      <c r="Q155" s="13"/>
      <c r="T155" s="13"/>
      <c r="W155" s="13"/>
      <c r="Z155" s="13"/>
      <c r="AC155" s="13"/>
      <c r="AF155" s="13"/>
      <c r="AI155" s="13"/>
      <c r="AL155" s="13"/>
      <c r="AO155" s="13"/>
      <c r="AR155" s="13"/>
      <c r="AU155" s="13"/>
      <c r="AX155" s="13"/>
      <c r="BA155" s="13"/>
      <c r="BD155" s="13"/>
      <c r="BG155" s="13"/>
      <c r="BJ155" s="13"/>
      <c r="BM155" s="13"/>
      <c r="BP155" s="13"/>
      <c r="BS155" s="13"/>
      <c r="BV155" s="13"/>
    </row>
    <row r="156" spans="1:74" s="14" customFormat="1" ht="20.100000000000001" customHeight="1" x14ac:dyDescent="0.25">
      <c r="A156" s="12"/>
      <c r="B156" s="12"/>
      <c r="C156" s="12"/>
      <c r="D156" s="13"/>
      <c r="E156" s="13"/>
      <c r="F156" s="15"/>
      <c r="G156" s="16"/>
      <c r="K156" s="13"/>
      <c r="N156" s="13"/>
      <c r="Q156" s="13"/>
      <c r="T156" s="13"/>
      <c r="W156" s="13"/>
      <c r="Z156" s="13"/>
      <c r="AC156" s="13"/>
      <c r="AF156" s="13"/>
      <c r="AI156" s="13"/>
      <c r="AL156" s="13"/>
      <c r="AO156" s="13"/>
      <c r="AR156" s="13"/>
      <c r="AU156" s="13"/>
      <c r="AX156" s="13"/>
      <c r="BA156" s="13"/>
      <c r="BD156" s="13"/>
      <c r="BG156" s="13"/>
      <c r="BJ156" s="13"/>
      <c r="BM156" s="13"/>
      <c r="BP156" s="13"/>
      <c r="BS156" s="13"/>
      <c r="BV156" s="13"/>
    </row>
    <row r="157" spans="1:74" s="14" customFormat="1" ht="20.100000000000001" customHeight="1" x14ac:dyDescent="0.25">
      <c r="A157" s="12"/>
      <c r="B157" s="12"/>
      <c r="C157" s="12"/>
      <c r="D157" s="13"/>
      <c r="E157" s="13"/>
      <c r="F157" s="15"/>
      <c r="G157" s="16"/>
      <c r="K157" s="13"/>
      <c r="N157" s="13"/>
      <c r="Q157" s="13"/>
      <c r="T157" s="13"/>
      <c r="W157" s="13"/>
      <c r="Z157" s="13"/>
      <c r="AC157" s="13"/>
      <c r="AF157" s="13"/>
      <c r="AI157" s="13"/>
      <c r="AL157" s="13"/>
      <c r="AO157" s="13"/>
      <c r="AR157" s="13"/>
      <c r="AU157" s="13"/>
      <c r="AX157" s="13"/>
      <c r="BA157" s="13"/>
      <c r="BD157" s="13"/>
      <c r="BG157" s="13"/>
      <c r="BJ157" s="13"/>
      <c r="BM157" s="13"/>
      <c r="BP157" s="13"/>
      <c r="BS157" s="13"/>
      <c r="BV157" s="13"/>
    </row>
    <row r="158" spans="1:74" s="14" customFormat="1" ht="20.100000000000001" customHeight="1" x14ac:dyDescent="0.25">
      <c r="A158" s="12"/>
      <c r="B158" s="12"/>
      <c r="C158" s="12"/>
      <c r="D158" s="13"/>
      <c r="E158" s="13"/>
      <c r="F158" s="15"/>
      <c r="G158" s="16"/>
      <c r="K158" s="13"/>
      <c r="N158" s="13"/>
      <c r="Q158" s="13"/>
      <c r="T158" s="13"/>
      <c r="W158" s="13"/>
      <c r="Z158" s="13"/>
      <c r="AC158" s="13"/>
      <c r="AF158" s="13"/>
      <c r="AI158" s="13"/>
      <c r="AL158" s="13"/>
      <c r="AO158" s="13"/>
      <c r="AR158" s="13"/>
      <c r="AU158" s="13"/>
      <c r="AX158" s="13"/>
      <c r="BA158" s="13"/>
      <c r="BD158" s="13"/>
      <c r="BG158" s="13"/>
      <c r="BJ158" s="13"/>
      <c r="BM158" s="13"/>
      <c r="BP158" s="13"/>
      <c r="BS158" s="13"/>
      <c r="BV158" s="13"/>
    </row>
    <row r="159" spans="1:74" s="14" customFormat="1" ht="20.100000000000001" customHeight="1" x14ac:dyDescent="0.25">
      <c r="A159" s="12"/>
      <c r="B159" s="12"/>
      <c r="C159" s="12"/>
      <c r="D159" s="13"/>
      <c r="E159" s="13"/>
      <c r="F159" s="12"/>
      <c r="G159" s="13"/>
      <c r="H159" s="13"/>
      <c r="K159" s="13"/>
      <c r="N159" s="13"/>
      <c r="Q159" s="13"/>
      <c r="T159" s="13"/>
      <c r="W159" s="13"/>
      <c r="Z159" s="13"/>
      <c r="AC159" s="13"/>
      <c r="AF159" s="13"/>
      <c r="AI159" s="13"/>
      <c r="AL159" s="13"/>
      <c r="AO159" s="13"/>
      <c r="AR159" s="13"/>
      <c r="AU159" s="13"/>
      <c r="AX159" s="13"/>
      <c r="BA159" s="13"/>
      <c r="BD159" s="13"/>
      <c r="BG159" s="13"/>
      <c r="BJ159" s="13"/>
      <c r="BM159" s="13"/>
      <c r="BP159" s="13"/>
      <c r="BS159" s="13"/>
      <c r="BV159" s="13"/>
    </row>
    <row r="160" spans="1:74" s="14" customFormat="1" ht="20.100000000000001" customHeight="1" x14ac:dyDescent="0.25">
      <c r="A160" s="12"/>
      <c r="B160" s="12"/>
      <c r="C160" s="12"/>
      <c r="D160" s="13"/>
      <c r="E160" s="13"/>
      <c r="F160" s="12"/>
      <c r="G160" s="13"/>
      <c r="H160" s="13"/>
      <c r="K160" s="13"/>
      <c r="N160" s="13"/>
      <c r="Q160" s="13"/>
      <c r="T160" s="13"/>
      <c r="W160" s="13"/>
      <c r="Z160" s="13"/>
      <c r="AC160" s="13"/>
      <c r="AF160" s="13"/>
      <c r="AI160" s="13"/>
      <c r="AL160" s="13"/>
      <c r="AO160" s="13"/>
      <c r="AR160" s="13"/>
      <c r="AU160" s="13"/>
      <c r="AX160" s="13"/>
      <c r="BA160" s="13"/>
      <c r="BD160" s="13"/>
      <c r="BG160" s="13"/>
      <c r="BJ160" s="13"/>
      <c r="BM160" s="13"/>
      <c r="BP160" s="13"/>
      <c r="BS160" s="13"/>
      <c r="BV160" s="13"/>
    </row>
    <row r="161" spans="1:74" s="14" customFormat="1" ht="20.100000000000001" customHeight="1" x14ac:dyDescent="0.25">
      <c r="A161" s="12"/>
      <c r="B161" s="12"/>
      <c r="C161" s="12"/>
      <c r="D161" s="13"/>
      <c r="E161" s="13"/>
      <c r="F161" s="12"/>
      <c r="G161" s="13"/>
      <c r="H161" s="13"/>
      <c r="K161" s="13"/>
      <c r="N161" s="13"/>
      <c r="Q161" s="13"/>
      <c r="T161" s="13"/>
      <c r="W161" s="13"/>
      <c r="Z161" s="13"/>
      <c r="AC161" s="13"/>
      <c r="AF161" s="13"/>
      <c r="AI161" s="13"/>
      <c r="AL161" s="13"/>
      <c r="AO161" s="13"/>
      <c r="AR161" s="13"/>
      <c r="AU161" s="13"/>
      <c r="AX161" s="13"/>
      <c r="BA161" s="13"/>
      <c r="BD161" s="13"/>
      <c r="BG161" s="13"/>
      <c r="BJ161" s="13"/>
      <c r="BM161" s="13"/>
      <c r="BP161" s="13"/>
      <c r="BS161" s="13"/>
      <c r="BV161" s="13"/>
    </row>
    <row r="162" spans="1:74" s="14" customFormat="1" ht="20.100000000000001" customHeight="1" x14ac:dyDescent="0.25">
      <c r="A162" s="12"/>
      <c r="B162" s="12"/>
      <c r="C162" s="12"/>
      <c r="D162" s="13"/>
      <c r="E162" s="13"/>
      <c r="F162" s="12"/>
      <c r="G162" s="13"/>
      <c r="H162" s="13"/>
      <c r="K162" s="13"/>
      <c r="N162" s="13"/>
      <c r="Q162" s="13"/>
      <c r="T162" s="13"/>
      <c r="W162" s="13"/>
      <c r="Z162" s="13"/>
      <c r="AC162" s="13"/>
      <c r="AF162" s="13"/>
      <c r="AI162" s="13"/>
      <c r="AL162" s="13"/>
      <c r="AO162" s="13"/>
      <c r="AR162" s="13"/>
      <c r="AU162" s="13"/>
      <c r="AX162" s="13"/>
      <c r="BA162" s="13"/>
      <c r="BD162" s="13"/>
      <c r="BG162" s="13"/>
      <c r="BJ162" s="13"/>
      <c r="BM162" s="13"/>
      <c r="BP162" s="13"/>
      <c r="BS162" s="13"/>
      <c r="BV162" s="13"/>
    </row>
    <row r="163" spans="1:74" s="14" customFormat="1" ht="20.100000000000001" customHeight="1" x14ac:dyDescent="0.25">
      <c r="A163" s="12"/>
      <c r="B163" s="12"/>
      <c r="C163" s="12"/>
      <c r="D163" s="13"/>
      <c r="E163" s="13"/>
      <c r="F163" s="15"/>
      <c r="G163" s="13"/>
      <c r="H163" s="13"/>
      <c r="K163" s="13"/>
      <c r="N163" s="13"/>
      <c r="Q163" s="13"/>
      <c r="T163" s="13"/>
      <c r="W163" s="13"/>
      <c r="Z163" s="13"/>
      <c r="AC163" s="13"/>
      <c r="AF163" s="13"/>
      <c r="AI163" s="13"/>
      <c r="AL163" s="13"/>
      <c r="AO163" s="13"/>
      <c r="AR163" s="13"/>
      <c r="AU163" s="13"/>
      <c r="AX163" s="13"/>
      <c r="BA163" s="13"/>
      <c r="BD163" s="13"/>
      <c r="BG163" s="13"/>
      <c r="BJ163" s="13"/>
      <c r="BM163" s="13"/>
      <c r="BP163" s="13"/>
      <c r="BS163" s="13"/>
      <c r="BV163" s="13"/>
    </row>
    <row r="164" spans="1:74" s="14" customFormat="1" ht="20.100000000000001" customHeight="1" x14ac:dyDescent="0.25">
      <c r="A164" s="12"/>
      <c r="B164" s="12"/>
      <c r="C164" s="12"/>
      <c r="D164" s="13"/>
      <c r="E164" s="13"/>
      <c r="F164" s="12"/>
      <c r="G164" s="13"/>
      <c r="H164" s="13"/>
      <c r="K164" s="13"/>
      <c r="N164" s="13"/>
      <c r="Q164" s="13"/>
      <c r="T164" s="13"/>
      <c r="W164" s="13"/>
      <c r="Z164" s="13"/>
      <c r="AC164" s="13"/>
      <c r="AF164" s="13"/>
      <c r="AI164" s="13"/>
      <c r="AL164" s="13"/>
      <c r="AO164" s="13"/>
      <c r="AR164" s="13"/>
      <c r="AU164" s="13"/>
      <c r="AX164" s="13"/>
      <c r="BA164" s="13"/>
      <c r="BD164" s="13"/>
      <c r="BG164" s="13"/>
      <c r="BJ164" s="13"/>
      <c r="BM164" s="13"/>
      <c r="BP164" s="13"/>
      <c r="BS164" s="13"/>
      <c r="BV164" s="13"/>
    </row>
    <row r="165" spans="1:74" s="14" customFormat="1" ht="20.100000000000001" customHeight="1" x14ac:dyDescent="0.25">
      <c r="A165" s="12"/>
      <c r="B165" s="12"/>
      <c r="C165" s="12"/>
      <c r="D165" s="13"/>
      <c r="E165" s="13"/>
      <c r="F165" s="12"/>
      <c r="G165" s="13"/>
      <c r="H165" s="13"/>
      <c r="K165" s="13"/>
      <c r="N165" s="13"/>
      <c r="Q165" s="13"/>
      <c r="T165" s="13"/>
      <c r="W165" s="13"/>
      <c r="Z165" s="13"/>
      <c r="AC165" s="13"/>
      <c r="AF165" s="13"/>
      <c r="AI165" s="13"/>
      <c r="AL165" s="13"/>
      <c r="AO165" s="13"/>
      <c r="AR165" s="13"/>
      <c r="AU165" s="13"/>
      <c r="AX165" s="13"/>
      <c r="BA165" s="13"/>
      <c r="BD165" s="13"/>
      <c r="BG165" s="13"/>
      <c r="BJ165" s="13"/>
      <c r="BM165" s="13"/>
      <c r="BP165" s="13"/>
      <c r="BS165" s="13"/>
      <c r="BV165" s="13"/>
    </row>
    <row r="166" spans="1:74" s="14" customFormat="1" ht="20.100000000000001" customHeight="1" x14ac:dyDescent="0.25">
      <c r="A166" s="12"/>
      <c r="B166" s="12"/>
      <c r="C166" s="12"/>
      <c r="D166" s="13"/>
      <c r="E166" s="13"/>
      <c r="F166" s="12"/>
      <c r="G166" s="13"/>
      <c r="H166" s="13"/>
      <c r="K166" s="13"/>
      <c r="N166" s="13"/>
      <c r="Q166" s="13"/>
      <c r="T166" s="13"/>
      <c r="W166" s="13"/>
      <c r="Z166" s="13"/>
      <c r="AC166" s="13"/>
      <c r="AF166" s="13"/>
      <c r="AI166" s="13"/>
      <c r="AL166" s="13"/>
      <c r="AO166" s="13"/>
      <c r="AR166" s="13"/>
      <c r="AU166" s="13"/>
      <c r="AX166" s="13"/>
      <c r="BA166" s="13"/>
      <c r="BD166" s="13"/>
      <c r="BG166" s="13"/>
      <c r="BJ166" s="13"/>
      <c r="BM166" s="13"/>
      <c r="BP166" s="13"/>
      <c r="BS166" s="13"/>
      <c r="BV166" s="13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166"/>
  <sheetViews>
    <sheetView workbookViewId="0">
      <selection activeCell="F14" sqref="F14"/>
    </sheetView>
  </sheetViews>
  <sheetFormatPr defaultColWidth="18.7109375" defaultRowHeight="20.100000000000001" customHeight="1" x14ac:dyDescent="0.25"/>
  <cols>
    <col min="1" max="3" width="18.7109375" style="2"/>
    <col min="4" max="4" width="18.7109375" style="35"/>
    <col min="5" max="5" width="18.7109375" style="1"/>
    <col min="6" max="6" width="21.28515625" style="35" customWidth="1"/>
    <col min="7" max="7" width="18.7109375" style="35"/>
    <col min="8" max="8" width="18.7109375" style="2"/>
    <col min="9" max="12" width="18.7109375" style="35"/>
    <col min="14" max="17" width="18.7109375" style="35"/>
    <col min="19" max="22" width="18.7109375" style="35"/>
    <col min="24" max="27" width="18.7109375" style="35"/>
    <col min="29" max="32" width="18.7109375" style="35"/>
    <col min="33" max="33" width="30.140625" bestFit="1" customWidth="1"/>
    <col min="34" max="37" width="18.7109375" style="35"/>
    <col min="38" max="38" width="30.140625" bestFit="1" customWidth="1"/>
    <col min="39" max="42" width="18.7109375" style="35"/>
    <col min="43" max="43" width="30.140625" bestFit="1" customWidth="1"/>
    <col min="44" max="47" width="18.7109375" style="35"/>
    <col min="48" max="48" width="30.140625" bestFit="1" customWidth="1"/>
    <col min="49" max="52" width="18.7109375" style="35"/>
    <col min="53" max="53" width="30.140625" bestFit="1" customWidth="1"/>
    <col min="54" max="57" width="18.7109375" style="35"/>
    <col min="58" max="58" width="30.140625" bestFit="1" customWidth="1"/>
    <col min="59" max="62" width="18.7109375" style="35"/>
    <col min="63" max="63" width="30.140625" bestFit="1" customWidth="1"/>
    <col min="64" max="67" width="18.7109375" style="35"/>
    <col min="68" max="68" width="30.140625" bestFit="1" customWidth="1"/>
    <col min="69" max="72" width="18.7109375" style="35"/>
    <col min="73" max="73" width="33" bestFit="1" customWidth="1"/>
    <col min="74" max="77" width="18.7109375" style="35"/>
    <col min="78" max="78" width="33" bestFit="1" customWidth="1"/>
    <col min="79" max="82" width="18.7109375" style="35"/>
    <col min="83" max="83" width="33" bestFit="1" customWidth="1"/>
    <col min="84" max="87" width="18.7109375" style="35"/>
    <col min="88" max="88" width="33" bestFit="1" customWidth="1"/>
    <col min="89" max="92" width="18.7109375" style="35"/>
    <col min="93" max="93" width="33" bestFit="1" customWidth="1"/>
    <col min="94" max="97" width="18.7109375" style="35"/>
    <col min="98" max="98" width="33" bestFit="1" customWidth="1"/>
    <col min="99" max="102" width="18.7109375" style="35"/>
    <col min="103" max="103" width="33" bestFit="1" customWidth="1"/>
    <col min="104" max="107" width="18.7109375" style="35"/>
    <col min="108" max="108" width="33" bestFit="1" customWidth="1"/>
    <col min="109" max="112" width="18.7109375" style="35"/>
    <col min="113" max="113" width="33" bestFit="1" customWidth="1"/>
    <col min="114" max="117" width="18.7109375" style="35"/>
    <col min="118" max="118" width="33" bestFit="1" customWidth="1"/>
    <col min="119" max="122" width="18.7109375" style="35"/>
  </cols>
  <sheetData>
    <row r="1" spans="1:122" ht="20.100000000000001" customHeight="1" thickBot="1" x14ac:dyDescent="0.3"/>
    <row r="2" spans="1:122" s="10" customFormat="1" ht="20.100000000000001" customHeight="1" thickBot="1" x14ac:dyDescent="0.3">
      <c r="A2" s="22" t="s">
        <v>9</v>
      </c>
      <c r="B2" s="9">
        <v>0.02</v>
      </c>
      <c r="C2" s="11"/>
      <c r="D2" s="36"/>
      <c r="F2" s="36"/>
      <c r="G2" s="36"/>
      <c r="I2" s="36"/>
      <c r="J2" s="36"/>
      <c r="K2" s="36"/>
      <c r="L2" s="36"/>
      <c r="N2" s="36"/>
      <c r="O2" s="36"/>
      <c r="P2" s="36"/>
      <c r="Q2" s="36"/>
      <c r="S2" s="36"/>
      <c r="T2" s="36"/>
      <c r="U2" s="36"/>
      <c r="V2" s="36"/>
      <c r="X2" s="36"/>
      <c r="Y2" s="36"/>
      <c r="Z2" s="36"/>
      <c r="AA2" s="36"/>
      <c r="AC2" s="36"/>
      <c r="AD2" s="36"/>
      <c r="AE2" s="36"/>
      <c r="AF2" s="36"/>
      <c r="AH2" s="36"/>
      <c r="AI2" s="36"/>
      <c r="AJ2" s="36"/>
      <c r="AK2" s="36"/>
      <c r="AM2" s="36"/>
      <c r="AN2" s="36"/>
      <c r="AO2" s="36"/>
      <c r="AP2" s="36"/>
      <c r="AR2" s="36"/>
      <c r="AS2" s="36"/>
      <c r="AT2" s="36"/>
      <c r="AU2" s="36"/>
      <c r="AW2" s="36"/>
      <c r="AX2" s="36"/>
      <c r="AY2" s="36"/>
      <c r="AZ2" s="36"/>
      <c r="BB2" s="36"/>
      <c r="BC2" s="36"/>
      <c r="BD2" s="36"/>
      <c r="BE2" s="36"/>
      <c r="BG2" s="36"/>
      <c r="BH2" s="36"/>
      <c r="BI2" s="36"/>
      <c r="BJ2" s="36"/>
      <c r="BL2" s="36"/>
      <c r="BM2" s="36"/>
      <c r="BN2" s="36"/>
      <c r="BO2" s="36"/>
      <c r="BQ2" s="36"/>
      <c r="BR2" s="36"/>
      <c r="BS2" s="36"/>
      <c r="BT2" s="36"/>
      <c r="BV2" s="36"/>
      <c r="BW2" s="36"/>
      <c r="BX2" s="36"/>
      <c r="BY2" s="36"/>
      <c r="CA2" s="36"/>
      <c r="CB2" s="36"/>
      <c r="CC2" s="36"/>
      <c r="CD2" s="36"/>
      <c r="CF2" s="36"/>
      <c r="CG2" s="36"/>
      <c r="CH2" s="36"/>
      <c r="CI2" s="36"/>
      <c r="CK2" s="36"/>
      <c r="CL2" s="36"/>
      <c r="CM2" s="36"/>
      <c r="CN2" s="36"/>
      <c r="CP2" s="36"/>
      <c r="CQ2" s="36"/>
      <c r="CR2" s="36"/>
      <c r="CS2" s="36"/>
      <c r="CU2" s="36"/>
      <c r="CV2" s="36"/>
      <c r="CW2" s="36"/>
      <c r="CX2" s="36"/>
      <c r="CZ2" s="36"/>
      <c r="DA2" s="36"/>
      <c r="DB2" s="36"/>
      <c r="DC2" s="36"/>
      <c r="DE2" s="36"/>
      <c r="DF2" s="36"/>
      <c r="DG2" s="36"/>
      <c r="DH2" s="36"/>
      <c r="DJ2" s="36"/>
      <c r="DK2" s="36"/>
      <c r="DL2" s="36"/>
      <c r="DM2" s="36"/>
      <c r="DO2" s="36"/>
      <c r="DP2" s="36"/>
      <c r="DQ2" s="36"/>
      <c r="DR2" s="36"/>
    </row>
    <row r="3" spans="1:122" s="10" customFormat="1" ht="20.100000000000001" customHeight="1" x14ac:dyDescent="0.25">
      <c r="A3" s="6"/>
      <c r="B3" s="11"/>
      <c r="C3" s="11"/>
      <c r="D3" s="36"/>
      <c r="F3" s="36"/>
      <c r="G3" s="36"/>
      <c r="H3" s="8"/>
      <c r="I3" s="36"/>
      <c r="J3" s="36"/>
      <c r="K3" s="36"/>
      <c r="L3" s="36"/>
      <c r="M3" s="8"/>
      <c r="N3" s="36"/>
      <c r="O3" s="36"/>
      <c r="P3" s="36"/>
      <c r="Q3" s="36"/>
      <c r="R3" s="8"/>
      <c r="S3" s="36"/>
      <c r="T3" s="36"/>
      <c r="U3" s="36"/>
      <c r="V3" s="36"/>
      <c r="W3" s="8"/>
      <c r="X3" s="36"/>
      <c r="Y3" s="36"/>
      <c r="Z3" s="36"/>
      <c r="AA3" s="36"/>
      <c r="AB3" s="8"/>
      <c r="AC3" s="36"/>
      <c r="AD3" s="36"/>
      <c r="AE3" s="36"/>
      <c r="AF3" s="36"/>
      <c r="AG3" s="8"/>
      <c r="AH3" s="36"/>
      <c r="AI3" s="36"/>
      <c r="AJ3" s="36"/>
      <c r="AK3" s="36"/>
      <c r="AL3" s="8"/>
      <c r="AM3" s="36"/>
      <c r="AN3" s="36"/>
      <c r="AO3" s="36"/>
      <c r="AP3" s="36"/>
      <c r="AQ3" s="8"/>
      <c r="AR3" s="36"/>
      <c r="AS3" s="36"/>
      <c r="AT3" s="36"/>
      <c r="AU3" s="36"/>
      <c r="AV3" s="8"/>
      <c r="AW3" s="36"/>
      <c r="AX3" s="36"/>
      <c r="AY3" s="36"/>
      <c r="AZ3" s="36"/>
      <c r="BA3" s="8"/>
      <c r="BB3" s="36"/>
      <c r="BC3" s="36"/>
      <c r="BD3" s="36"/>
      <c r="BE3" s="36"/>
      <c r="BF3" s="8"/>
      <c r="BG3" s="36"/>
      <c r="BH3" s="36"/>
      <c r="BI3" s="36"/>
      <c r="BJ3" s="36"/>
      <c r="BK3" s="8"/>
      <c r="BL3" s="36"/>
      <c r="BM3" s="36"/>
      <c r="BN3" s="36"/>
      <c r="BO3" s="36"/>
      <c r="BP3" s="8"/>
      <c r="BQ3" s="36"/>
      <c r="BR3" s="36"/>
      <c r="BS3" s="36"/>
      <c r="BT3" s="36"/>
      <c r="BU3" s="8"/>
      <c r="BV3" s="36"/>
      <c r="BW3" s="36"/>
      <c r="BX3" s="36"/>
      <c r="BY3" s="36"/>
      <c r="BZ3" s="8"/>
      <c r="CA3" s="36"/>
      <c r="CB3" s="36"/>
      <c r="CC3" s="36"/>
      <c r="CD3" s="36"/>
      <c r="CE3" s="8"/>
      <c r="CF3" s="36"/>
      <c r="CG3" s="36"/>
      <c r="CH3" s="36"/>
      <c r="CI3" s="36"/>
      <c r="CJ3" s="8"/>
      <c r="CK3" s="36"/>
      <c r="CL3" s="36"/>
      <c r="CM3" s="36"/>
      <c r="CN3" s="36"/>
      <c r="CO3" s="8"/>
      <c r="CP3" s="36"/>
      <c r="CQ3" s="36"/>
      <c r="CR3" s="36"/>
      <c r="CS3" s="36"/>
      <c r="CT3" s="8"/>
      <c r="CU3" s="36"/>
      <c r="CV3" s="36"/>
      <c r="CW3" s="36"/>
      <c r="CX3" s="36"/>
      <c r="CY3" s="8"/>
      <c r="CZ3" s="36"/>
      <c r="DA3" s="36"/>
      <c r="DB3" s="36"/>
      <c r="DC3" s="36"/>
      <c r="DD3" s="8"/>
      <c r="DE3" s="36"/>
      <c r="DF3" s="36"/>
      <c r="DG3" s="36"/>
      <c r="DH3" s="36"/>
      <c r="DI3" s="8"/>
      <c r="DJ3" s="36"/>
      <c r="DK3" s="36"/>
      <c r="DL3" s="36"/>
      <c r="DM3" s="36"/>
      <c r="DN3" s="8"/>
      <c r="DO3" s="36"/>
      <c r="DP3" s="36"/>
      <c r="DQ3" s="36"/>
      <c r="DR3" s="36"/>
    </row>
    <row r="4" spans="1:122" s="33" customFormat="1" ht="29.25" customHeight="1" x14ac:dyDescent="0.25">
      <c r="A4" s="32" t="s">
        <v>84</v>
      </c>
      <c r="B4" s="32" t="s">
        <v>83</v>
      </c>
      <c r="C4" s="32" t="s">
        <v>82</v>
      </c>
      <c r="D4" s="31" t="s">
        <v>44</v>
      </c>
      <c r="E4" s="31" t="s">
        <v>11</v>
      </c>
      <c r="F4" s="31" t="s">
        <v>85</v>
      </c>
      <c r="G4" s="31" t="s">
        <v>12</v>
      </c>
      <c r="H4" s="32" t="s">
        <v>82</v>
      </c>
      <c r="I4" s="31" t="s">
        <v>44</v>
      </c>
      <c r="J4" s="31" t="s">
        <v>11</v>
      </c>
      <c r="K4" s="31" t="s">
        <v>85</v>
      </c>
      <c r="L4" s="31" t="s">
        <v>12</v>
      </c>
      <c r="M4" s="32" t="s">
        <v>82</v>
      </c>
      <c r="N4" s="31" t="s">
        <v>44</v>
      </c>
      <c r="O4" s="31" t="s">
        <v>11</v>
      </c>
      <c r="P4" s="31" t="s">
        <v>85</v>
      </c>
      <c r="Q4" s="31" t="s">
        <v>12</v>
      </c>
      <c r="R4" s="32" t="s">
        <v>82</v>
      </c>
      <c r="S4" s="31" t="s">
        <v>44</v>
      </c>
      <c r="T4" s="31" t="s">
        <v>11</v>
      </c>
      <c r="U4" s="31" t="s">
        <v>85</v>
      </c>
      <c r="V4" s="31" t="s">
        <v>12</v>
      </c>
      <c r="W4" s="32" t="s">
        <v>82</v>
      </c>
      <c r="X4" s="31" t="s">
        <v>44</v>
      </c>
      <c r="Y4" s="31" t="s">
        <v>11</v>
      </c>
      <c r="Z4" s="31" t="s">
        <v>85</v>
      </c>
      <c r="AA4" s="31" t="s">
        <v>12</v>
      </c>
      <c r="AB4" s="32" t="s">
        <v>82</v>
      </c>
      <c r="AC4" s="31" t="s">
        <v>44</v>
      </c>
      <c r="AD4" s="31" t="s">
        <v>11</v>
      </c>
      <c r="AE4" s="31" t="s">
        <v>85</v>
      </c>
      <c r="AF4" s="31" t="s">
        <v>12</v>
      </c>
      <c r="AG4" s="3" t="s">
        <v>82</v>
      </c>
      <c r="AH4" s="31" t="s">
        <v>44</v>
      </c>
      <c r="AI4" s="31" t="s">
        <v>11</v>
      </c>
      <c r="AJ4" s="31" t="s">
        <v>85</v>
      </c>
      <c r="AK4" s="31" t="s">
        <v>12</v>
      </c>
      <c r="AL4" s="3" t="s">
        <v>82</v>
      </c>
      <c r="AM4" s="31" t="s">
        <v>44</v>
      </c>
      <c r="AN4" s="31" t="s">
        <v>11</v>
      </c>
      <c r="AO4" s="31" t="s">
        <v>85</v>
      </c>
      <c r="AP4" s="31" t="s">
        <v>12</v>
      </c>
      <c r="AQ4" s="3" t="s">
        <v>82</v>
      </c>
      <c r="AR4" s="31" t="s">
        <v>44</v>
      </c>
      <c r="AS4" s="31" t="s">
        <v>11</v>
      </c>
      <c r="AT4" s="31" t="s">
        <v>85</v>
      </c>
      <c r="AU4" s="31" t="s">
        <v>12</v>
      </c>
      <c r="AV4" s="3" t="s">
        <v>82</v>
      </c>
      <c r="AW4" s="31" t="s">
        <v>44</v>
      </c>
      <c r="AX4" s="31" t="s">
        <v>11</v>
      </c>
      <c r="AY4" s="31" t="s">
        <v>85</v>
      </c>
      <c r="AZ4" s="31" t="s">
        <v>12</v>
      </c>
      <c r="BA4" s="3" t="s">
        <v>82</v>
      </c>
      <c r="BB4" s="31" t="s">
        <v>44</v>
      </c>
      <c r="BC4" s="31" t="s">
        <v>11</v>
      </c>
      <c r="BD4" s="31" t="s">
        <v>85</v>
      </c>
      <c r="BE4" s="31" t="s">
        <v>12</v>
      </c>
      <c r="BF4" s="3" t="s">
        <v>82</v>
      </c>
      <c r="BG4" s="31" t="s">
        <v>44</v>
      </c>
      <c r="BH4" s="31" t="s">
        <v>11</v>
      </c>
      <c r="BI4" s="31" t="s">
        <v>85</v>
      </c>
      <c r="BJ4" s="31" t="s">
        <v>12</v>
      </c>
      <c r="BK4" s="3" t="s">
        <v>82</v>
      </c>
      <c r="BL4" s="31" t="s">
        <v>44</v>
      </c>
      <c r="BM4" s="31" t="s">
        <v>11</v>
      </c>
      <c r="BN4" s="31" t="s">
        <v>85</v>
      </c>
      <c r="BO4" s="31" t="s">
        <v>12</v>
      </c>
      <c r="BP4" s="3" t="s">
        <v>82</v>
      </c>
      <c r="BQ4" s="31" t="s">
        <v>44</v>
      </c>
      <c r="BR4" s="31" t="s">
        <v>11</v>
      </c>
      <c r="BS4" s="31" t="s">
        <v>85</v>
      </c>
      <c r="BT4" s="31" t="s">
        <v>12</v>
      </c>
      <c r="BU4" s="3" t="s">
        <v>82</v>
      </c>
      <c r="BV4" s="31" t="s">
        <v>44</v>
      </c>
      <c r="BW4" s="31" t="s">
        <v>11</v>
      </c>
      <c r="BX4" s="31" t="s">
        <v>85</v>
      </c>
      <c r="BY4" s="31" t="s">
        <v>12</v>
      </c>
      <c r="BZ4" s="3" t="s">
        <v>82</v>
      </c>
      <c r="CA4" s="31" t="s">
        <v>44</v>
      </c>
      <c r="CB4" s="31" t="s">
        <v>11</v>
      </c>
      <c r="CC4" s="31" t="s">
        <v>85</v>
      </c>
      <c r="CD4" s="31" t="s">
        <v>12</v>
      </c>
      <c r="CE4" s="3" t="s">
        <v>82</v>
      </c>
      <c r="CF4" s="31" t="s">
        <v>44</v>
      </c>
      <c r="CG4" s="31" t="s">
        <v>11</v>
      </c>
      <c r="CH4" s="31" t="s">
        <v>85</v>
      </c>
      <c r="CI4" s="31" t="s">
        <v>12</v>
      </c>
      <c r="CJ4" s="3" t="s">
        <v>82</v>
      </c>
      <c r="CK4" s="31" t="s">
        <v>44</v>
      </c>
      <c r="CL4" s="31" t="s">
        <v>11</v>
      </c>
      <c r="CM4" s="31" t="s">
        <v>85</v>
      </c>
      <c r="CN4" s="31" t="s">
        <v>12</v>
      </c>
      <c r="CO4" s="3" t="s">
        <v>82</v>
      </c>
      <c r="CP4" s="31" t="s">
        <v>44</v>
      </c>
      <c r="CQ4" s="31" t="s">
        <v>11</v>
      </c>
      <c r="CR4" s="31" t="s">
        <v>85</v>
      </c>
      <c r="CS4" s="31" t="s">
        <v>12</v>
      </c>
      <c r="CT4" s="3" t="s">
        <v>82</v>
      </c>
      <c r="CU4" s="31" t="s">
        <v>44</v>
      </c>
      <c r="CV4" s="31" t="s">
        <v>11</v>
      </c>
      <c r="CW4" s="31" t="s">
        <v>85</v>
      </c>
      <c r="CX4" s="31" t="s">
        <v>12</v>
      </c>
      <c r="CY4" s="3" t="s">
        <v>82</v>
      </c>
      <c r="CZ4" s="31" t="s">
        <v>44</v>
      </c>
      <c r="DA4" s="31" t="s">
        <v>11</v>
      </c>
      <c r="DB4" s="31" t="s">
        <v>85</v>
      </c>
      <c r="DC4" s="31" t="s">
        <v>12</v>
      </c>
      <c r="DD4" s="3" t="s">
        <v>82</v>
      </c>
      <c r="DE4" s="31" t="s">
        <v>44</v>
      </c>
      <c r="DF4" s="31" t="s">
        <v>11</v>
      </c>
      <c r="DG4" s="31" t="s">
        <v>85</v>
      </c>
      <c r="DH4" s="31" t="s">
        <v>12</v>
      </c>
      <c r="DI4" s="3" t="s">
        <v>82</v>
      </c>
      <c r="DJ4" s="31" t="s">
        <v>44</v>
      </c>
      <c r="DK4" s="31" t="s">
        <v>11</v>
      </c>
      <c r="DL4" s="31" t="s">
        <v>85</v>
      </c>
      <c r="DM4" s="31" t="s">
        <v>12</v>
      </c>
      <c r="DN4" s="3" t="s">
        <v>82</v>
      </c>
      <c r="DO4" s="31" t="s">
        <v>44</v>
      </c>
      <c r="DP4" s="31" t="s">
        <v>11</v>
      </c>
      <c r="DQ4" s="31" t="s">
        <v>85</v>
      </c>
      <c r="DR4" s="31" t="s">
        <v>12</v>
      </c>
    </row>
    <row r="5" spans="1:122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7.2</v>
      </c>
      <c r="E5" s="18">
        <f>D5*(1-$B$2)</f>
        <v>7.056</v>
      </c>
      <c r="F5" s="18">
        <f>D5*1.15</f>
        <v>8.2799999999999994</v>
      </c>
      <c r="G5" s="18">
        <f>F5*(1-$B$2)</f>
        <v>8.1143999999999998</v>
      </c>
      <c r="H5" s="17" t="s">
        <v>7</v>
      </c>
      <c r="I5" s="18">
        <v>15.2</v>
      </c>
      <c r="J5" s="18">
        <f>I5*(1-$B$2)</f>
        <v>14.895999999999999</v>
      </c>
      <c r="K5" s="18">
        <f>I5*1.15</f>
        <v>17.479999999999997</v>
      </c>
      <c r="L5" s="18">
        <f>K5*(1-$B$2)</f>
        <v>17.130399999999998</v>
      </c>
      <c r="M5" s="17" t="s">
        <v>8</v>
      </c>
      <c r="N5" s="18">
        <v>23.2</v>
      </c>
      <c r="O5" s="18">
        <f>N5*(1-$B$2)</f>
        <v>22.736000000000001</v>
      </c>
      <c r="P5" s="18">
        <f>N5*1.15</f>
        <v>26.679999999999996</v>
      </c>
      <c r="Q5" s="18">
        <f>P5*(1-$B$2)</f>
        <v>26.146399999999996</v>
      </c>
      <c r="R5" s="17" t="s">
        <v>13</v>
      </c>
      <c r="S5" s="18">
        <v>32.200000000000003</v>
      </c>
      <c r="T5" s="18">
        <f>S5*(1-$B$2)</f>
        <v>31.556000000000001</v>
      </c>
      <c r="U5" s="18">
        <f>S5*1.15</f>
        <v>37.03</v>
      </c>
      <c r="V5" s="18">
        <f>U5*(1-$B$2)</f>
        <v>36.289400000000001</v>
      </c>
      <c r="W5" s="17" t="s">
        <v>14</v>
      </c>
      <c r="X5" s="18">
        <v>42.2</v>
      </c>
      <c r="Y5" s="18">
        <f>X5*(1-$B$2)</f>
        <v>41.356000000000002</v>
      </c>
      <c r="Z5" s="18">
        <f>X5*1.15</f>
        <v>48.53</v>
      </c>
      <c r="AA5" s="18">
        <f>Z5*(1-$B$2)</f>
        <v>47.559400000000004</v>
      </c>
      <c r="AB5" s="17" t="s">
        <v>15</v>
      </c>
      <c r="AC5" s="18">
        <v>53.2</v>
      </c>
      <c r="AD5" s="18">
        <f>AC5*(1-$B$2)</f>
        <v>52.136000000000003</v>
      </c>
      <c r="AE5" s="18">
        <f>AC5*1.15</f>
        <v>61.18</v>
      </c>
      <c r="AF5" s="18">
        <f>AE5*(1-$B$2)</f>
        <v>59.956400000000002</v>
      </c>
      <c r="AG5" s="17" t="s">
        <v>16</v>
      </c>
      <c r="AH5" s="18">
        <v>65.2</v>
      </c>
      <c r="AI5" s="18">
        <f>AH5*(1-$B$2)</f>
        <v>63.896000000000001</v>
      </c>
      <c r="AJ5" s="18">
        <f>AH5*1.15</f>
        <v>74.98</v>
      </c>
      <c r="AK5" s="18">
        <f>AJ5*(1-$B$2)</f>
        <v>73.480400000000003</v>
      </c>
      <c r="AL5" s="17" t="s">
        <v>17</v>
      </c>
      <c r="AM5" s="18">
        <v>78.2</v>
      </c>
      <c r="AN5" s="18">
        <f>AM5*(1-$B$2)</f>
        <v>76.635999999999996</v>
      </c>
      <c r="AO5" s="18">
        <f>AM5*1.15</f>
        <v>89.929999999999993</v>
      </c>
      <c r="AP5" s="18">
        <f>AO5*(1-$B$2)</f>
        <v>88.131399999999985</v>
      </c>
      <c r="AQ5" s="17" t="s">
        <v>18</v>
      </c>
      <c r="AR5" s="18">
        <v>92.2</v>
      </c>
      <c r="AS5" s="18">
        <f>AR5*(1-$B$2)</f>
        <v>90.355999999999995</v>
      </c>
      <c r="AT5" s="18">
        <f>AR5*1.15</f>
        <v>106.03</v>
      </c>
      <c r="AU5" s="18">
        <f>AT5*(1-$B$2)</f>
        <v>103.90940000000001</v>
      </c>
      <c r="AV5" s="17" t="s">
        <v>19</v>
      </c>
      <c r="AW5" s="18">
        <v>107.7</v>
      </c>
      <c r="AX5" s="18">
        <f>AW5*(1-$B$2)</f>
        <v>105.54600000000001</v>
      </c>
      <c r="AY5" s="18">
        <f>AW5*1.15</f>
        <v>123.85499999999999</v>
      </c>
      <c r="AZ5" s="18">
        <f>AY5*(1-$B$2)</f>
        <v>121.37789999999998</v>
      </c>
      <c r="BA5" s="17" t="s">
        <v>20</v>
      </c>
      <c r="BB5" s="18">
        <v>124.7</v>
      </c>
      <c r="BC5" s="18">
        <f>BB5*(1-$B$2)</f>
        <v>122.206</v>
      </c>
      <c r="BD5" s="18">
        <f>BB5*1.15</f>
        <v>143.405</v>
      </c>
      <c r="BE5" s="18">
        <f>BD5*(1-$B$2)</f>
        <v>140.5369</v>
      </c>
      <c r="BF5" s="17" t="s">
        <v>21</v>
      </c>
      <c r="BG5" s="18">
        <v>143.69999999999999</v>
      </c>
      <c r="BH5" s="18">
        <f>BG5*(1-$B$2)</f>
        <v>140.82599999999999</v>
      </c>
      <c r="BI5" s="18">
        <f>BG5*1.15</f>
        <v>165.25499999999997</v>
      </c>
      <c r="BJ5" s="18">
        <f>BI5*(1-$B$2)</f>
        <v>161.94989999999996</v>
      </c>
      <c r="BK5" s="17" t="s">
        <v>22</v>
      </c>
      <c r="BL5" s="18">
        <v>165.7</v>
      </c>
      <c r="BM5" s="18">
        <f>BL5*(1-$B$2)</f>
        <v>162.386</v>
      </c>
      <c r="BN5" s="18">
        <f>BL5*1.15</f>
        <v>190.55499999999998</v>
      </c>
      <c r="BO5" s="18">
        <f>BN5*(1-$B$2)</f>
        <v>186.74389999999997</v>
      </c>
      <c r="BP5" s="17" t="s">
        <v>23</v>
      </c>
      <c r="BQ5" s="18">
        <v>189.7</v>
      </c>
      <c r="BR5" s="18">
        <f>BQ5*(1-$B$2)</f>
        <v>185.90599999999998</v>
      </c>
      <c r="BS5" s="18">
        <f>BQ5*1.15</f>
        <v>218.15499999999997</v>
      </c>
      <c r="BT5" s="18">
        <f>BS5*(1-$B$2)</f>
        <v>213.79189999999997</v>
      </c>
      <c r="BU5" s="17" t="s">
        <v>24</v>
      </c>
      <c r="BV5" s="18">
        <v>214.7</v>
      </c>
      <c r="BW5" s="18">
        <f>BV5*(1-$B$2)</f>
        <v>210.40599999999998</v>
      </c>
      <c r="BX5" s="18">
        <f>BV5*1.15</f>
        <v>246.90499999999997</v>
      </c>
      <c r="BY5" s="18">
        <f>BX5*(1-$B$2)</f>
        <v>241.96689999999998</v>
      </c>
      <c r="BZ5" s="17" t="s">
        <v>25</v>
      </c>
      <c r="CA5" s="18">
        <v>242.7</v>
      </c>
      <c r="CB5" s="18">
        <f>CA5*(1-$B$2)</f>
        <v>237.84599999999998</v>
      </c>
      <c r="CC5" s="18">
        <f>CA5*1.15</f>
        <v>279.10499999999996</v>
      </c>
      <c r="CD5" s="18">
        <f>CC5*(1-$B$2)</f>
        <v>273.52289999999994</v>
      </c>
      <c r="CE5" s="17" t="s">
        <v>26</v>
      </c>
      <c r="CF5" s="18">
        <v>277.7</v>
      </c>
      <c r="CG5" s="18">
        <f>CF5*(1-$B$2)</f>
        <v>272.14599999999996</v>
      </c>
      <c r="CH5" s="18">
        <f>CF5*1.15</f>
        <v>319.35499999999996</v>
      </c>
      <c r="CI5" s="18">
        <f>CH5*(1-$B$2)</f>
        <v>312.96789999999993</v>
      </c>
      <c r="CJ5" s="17" t="s">
        <v>27</v>
      </c>
      <c r="CK5" s="18">
        <v>313.7</v>
      </c>
      <c r="CL5" s="18">
        <f>CK5*(1-$B$2)</f>
        <v>307.42599999999999</v>
      </c>
      <c r="CM5" s="18">
        <f>CK5*1.15</f>
        <v>360.75499999999994</v>
      </c>
      <c r="CN5" s="18">
        <f>CM5*(1-$B$2)</f>
        <v>353.53989999999993</v>
      </c>
      <c r="CO5" s="17" t="s">
        <v>28</v>
      </c>
      <c r="CP5" s="18">
        <v>351.7</v>
      </c>
      <c r="CQ5" s="18">
        <f>CP5*(1-$B$2)</f>
        <v>344.666</v>
      </c>
      <c r="CR5" s="18">
        <f>CP5*1.15</f>
        <v>404.45499999999998</v>
      </c>
      <c r="CS5" s="18">
        <f>CR5*(1-$B$2)</f>
        <v>396.36589999999995</v>
      </c>
      <c r="CT5" s="17" t="s">
        <v>29</v>
      </c>
      <c r="CU5" s="18">
        <v>399.7</v>
      </c>
      <c r="CV5" s="18">
        <f>CU5*(1-$B$2)</f>
        <v>391.70599999999996</v>
      </c>
      <c r="CW5" s="18">
        <f>CU5*1.15</f>
        <v>459.65499999999997</v>
      </c>
      <c r="CX5" s="18">
        <f>CW5*(1-$B$2)</f>
        <v>450.46189999999996</v>
      </c>
      <c r="CY5" s="17" t="s">
        <v>30</v>
      </c>
      <c r="CZ5" s="18">
        <v>499.7</v>
      </c>
      <c r="DA5" s="18">
        <f>CZ5*(1-$B$2)</f>
        <v>489.70599999999996</v>
      </c>
      <c r="DB5" s="18">
        <f>CZ5*1.15</f>
        <v>574.65499999999997</v>
      </c>
      <c r="DC5" s="18">
        <f>DB5*(1-$B$2)</f>
        <v>563.16189999999995</v>
      </c>
      <c r="DD5" s="17" t="s">
        <v>31</v>
      </c>
      <c r="DE5" s="18">
        <v>614.70000000000005</v>
      </c>
      <c r="DF5" s="18">
        <f>DE5*(1-$B$2)</f>
        <v>602.40600000000006</v>
      </c>
      <c r="DG5" s="18">
        <f>DE5*1.15</f>
        <v>706.90499999999997</v>
      </c>
      <c r="DH5" s="18">
        <f>DG5*(1-$B$2)</f>
        <v>692.76689999999996</v>
      </c>
      <c r="DI5" s="17" t="s">
        <v>32</v>
      </c>
      <c r="DJ5" s="18">
        <v>779.7</v>
      </c>
      <c r="DK5" s="18">
        <f>DJ5*(1-$B$2)</f>
        <v>764.10599999999999</v>
      </c>
      <c r="DL5" s="18">
        <f>DJ5*1.15</f>
        <v>896.65499999999997</v>
      </c>
      <c r="DM5" s="18">
        <f>DL5*(1-$B$2)</f>
        <v>878.72190000000001</v>
      </c>
      <c r="DN5" s="17" t="s">
        <v>33</v>
      </c>
      <c r="DO5" s="18">
        <v>1009.7</v>
      </c>
      <c r="DP5" s="18">
        <f>DO5*(1-$B$2)</f>
        <v>989.50599999999997</v>
      </c>
      <c r="DQ5" s="18">
        <f>DO5*1.15</f>
        <v>1161.155</v>
      </c>
      <c r="DR5" s="18">
        <f>DQ5*(1-$B$2)</f>
        <v>1137.9319</v>
      </c>
    </row>
    <row r="6" spans="1:122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34">
        <f>D5-1.44</f>
        <v>5.76</v>
      </c>
      <c r="E6" s="18">
        <f t="shared" ref="E6:E69" si="0">D6*(1-$B$2)</f>
        <v>5.6448</v>
      </c>
      <c r="F6" s="18">
        <f t="shared" ref="F6:F69" si="1">D6*1.15</f>
        <v>6.6239999999999997</v>
      </c>
      <c r="G6" s="34">
        <f>F6*(1-$B$2)</f>
        <v>6.4915199999999995</v>
      </c>
      <c r="H6" s="17" t="s">
        <v>7</v>
      </c>
      <c r="I6" s="34">
        <f>I5-1.44</f>
        <v>13.76</v>
      </c>
      <c r="J6" s="34">
        <f t="shared" ref="J6:J69" si="2">I6*(1-$B$2)</f>
        <v>13.4848</v>
      </c>
      <c r="K6" s="18">
        <f t="shared" ref="K6:K69" si="3">I6*1.15</f>
        <v>15.823999999999998</v>
      </c>
      <c r="L6" s="34">
        <f>K6*(1-$B$2)</f>
        <v>15.507519999999998</v>
      </c>
      <c r="M6" s="17" t="s">
        <v>8</v>
      </c>
      <c r="N6" s="34">
        <f>N5-1.44</f>
        <v>21.759999999999998</v>
      </c>
      <c r="O6" s="34">
        <f t="shared" ref="O6:O69" si="4">N6*(1-$B$2)</f>
        <v>21.324799999999996</v>
      </c>
      <c r="P6" s="18">
        <f t="shared" ref="P6:P69" si="5">N6*1.15</f>
        <v>25.023999999999997</v>
      </c>
      <c r="Q6" s="34">
        <f>P6*(1-$B$2)</f>
        <v>24.523519999999998</v>
      </c>
      <c r="R6" s="17" t="s">
        <v>13</v>
      </c>
      <c r="S6" s="34">
        <f>S5-1.44</f>
        <v>30.76</v>
      </c>
      <c r="T6" s="34">
        <f t="shared" ref="T6:T69" si="6">S6*(1-$B$2)</f>
        <v>30.1448</v>
      </c>
      <c r="U6" s="18">
        <f t="shared" ref="U6:U69" si="7">S6*1.15</f>
        <v>35.374000000000002</v>
      </c>
      <c r="V6" s="34">
        <f>U6*(1-$B$2)</f>
        <v>34.666519999999998</v>
      </c>
      <c r="W6" s="17" t="s">
        <v>14</v>
      </c>
      <c r="X6" s="34">
        <f>X5-1.44</f>
        <v>40.760000000000005</v>
      </c>
      <c r="Y6" s="34">
        <f t="shared" ref="Y6:Y69" si="8">X6*(1-$B$2)</f>
        <v>39.944800000000001</v>
      </c>
      <c r="Z6" s="18">
        <f t="shared" ref="Z6:Z69" si="9">X6*1.15</f>
        <v>46.874000000000002</v>
      </c>
      <c r="AA6" s="34">
        <f>Z6*(1-$B$2)</f>
        <v>45.936520000000002</v>
      </c>
      <c r="AB6" s="17" t="s">
        <v>15</v>
      </c>
      <c r="AC6" s="34">
        <f>AC5-1.44</f>
        <v>51.760000000000005</v>
      </c>
      <c r="AD6" s="34">
        <f t="shared" ref="AD6:AD69" si="10">AC6*(1-$B$2)</f>
        <v>50.724800000000002</v>
      </c>
      <c r="AE6" s="18">
        <f t="shared" ref="AE6:AE69" si="11">AC6*1.15</f>
        <v>59.524000000000001</v>
      </c>
      <c r="AF6" s="34">
        <f>AE6*(1-$B$2)</f>
        <v>58.33352</v>
      </c>
      <c r="AG6" s="17" t="s">
        <v>16</v>
      </c>
      <c r="AH6" s="34">
        <f>AH5-1.44</f>
        <v>63.760000000000005</v>
      </c>
      <c r="AI6" s="18">
        <f t="shared" ref="AI6:AI69" si="12">AH6*(1-$B$2)</f>
        <v>62.484800000000007</v>
      </c>
      <c r="AJ6" s="18">
        <f t="shared" ref="AJ6:AJ69" si="13">AH6*1.15</f>
        <v>73.323999999999998</v>
      </c>
      <c r="AK6" s="18">
        <f t="shared" ref="AK6:AK69" si="14">AJ6*(1-$B$2)</f>
        <v>71.857519999999994</v>
      </c>
      <c r="AL6" s="17" t="s">
        <v>17</v>
      </c>
      <c r="AM6" s="34">
        <f>AM5-1.44</f>
        <v>76.760000000000005</v>
      </c>
      <c r="AN6" s="18">
        <f t="shared" ref="AN6:AN69" si="15">AM6*(1-$B$2)</f>
        <v>75.224800000000002</v>
      </c>
      <c r="AO6" s="18">
        <f t="shared" ref="AO6:AO69" si="16">AN6*1.15</f>
        <v>86.50851999999999</v>
      </c>
      <c r="AP6" s="18">
        <f t="shared" ref="AP6:AP69" si="17">AO6*(1-$B$2)</f>
        <v>84.778349599999984</v>
      </c>
      <c r="AQ6" s="17" t="s">
        <v>18</v>
      </c>
      <c r="AR6" s="34">
        <f>AR5-1.44</f>
        <v>90.76</v>
      </c>
      <c r="AS6" s="18">
        <f t="shared" ref="AS6:AS69" si="18">AR6*(1-$B$2)</f>
        <v>88.944800000000001</v>
      </c>
      <c r="AT6" s="18">
        <f t="shared" ref="AT6:AT69" si="19">AR6*1.15</f>
        <v>104.374</v>
      </c>
      <c r="AU6" s="18">
        <f t="shared" ref="AU6:AU69" si="20">AT6*(1-$B$2)</f>
        <v>102.28652</v>
      </c>
      <c r="AV6" s="17" t="s">
        <v>19</v>
      </c>
      <c r="AW6" s="34">
        <f>AW5-1.44</f>
        <v>106.26</v>
      </c>
      <c r="AX6" s="18">
        <f t="shared" ref="AX6:AX69" si="21">AW6*(1-$B$2)</f>
        <v>104.1348</v>
      </c>
      <c r="AY6" s="18">
        <f t="shared" ref="AY6:AY69" si="22">AW6*1.15</f>
        <v>122.199</v>
      </c>
      <c r="AZ6" s="18">
        <f t="shared" ref="AZ6:AZ69" si="23">AY6*(1-$B$2)</f>
        <v>119.75502</v>
      </c>
      <c r="BA6" s="17" t="s">
        <v>20</v>
      </c>
      <c r="BB6" s="34">
        <f>BB5-1.44</f>
        <v>123.26</v>
      </c>
      <c r="BC6" s="18">
        <f t="shared" ref="BC6:BC69" si="24">BB6*(1-$B$2)</f>
        <v>120.79480000000001</v>
      </c>
      <c r="BD6" s="18">
        <f t="shared" ref="BD6:BD69" si="25">BB6*1.15</f>
        <v>141.749</v>
      </c>
      <c r="BE6" s="18">
        <f t="shared" ref="BE6:BE69" si="26">BD6*(1-$B$2)</f>
        <v>138.91401999999999</v>
      </c>
      <c r="BF6" s="17" t="s">
        <v>21</v>
      </c>
      <c r="BG6" s="34">
        <f>BG5-1.44</f>
        <v>142.26</v>
      </c>
      <c r="BH6" s="18">
        <f t="shared" ref="BH6:BH69" si="27">BG6*(1-$B$2)</f>
        <v>139.41479999999999</v>
      </c>
      <c r="BI6" s="18">
        <f t="shared" ref="BI6:BI69" si="28">BG6*1.15</f>
        <v>163.59899999999999</v>
      </c>
      <c r="BJ6" s="18">
        <f t="shared" ref="BJ6:BJ69" si="29">BI6*(1-$B$2)</f>
        <v>160.32701999999998</v>
      </c>
      <c r="BK6" s="17" t="s">
        <v>22</v>
      </c>
      <c r="BL6" s="34">
        <f>BL5-1.44</f>
        <v>164.26</v>
      </c>
      <c r="BM6" s="18">
        <f t="shared" ref="BM6:BM64" si="30">BL6*(1-$B$2)</f>
        <v>160.97479999999999</v>
      </c>
      <c r="BN6" s="18">
        <f t="shared" ref="BN6:BN64" si="31">BL6*1.15</f>
        <v>188.89899999999997</v>
      </c>
      <c r="BO6" s="18">
        <f t="shared" ref="BO6:BO64" si="32">BN6*(1-$B$2)</f>
        <v>185.12101999999996</v>
      </c>
      <c r="BP6" s="17" t="s">
        <v>23</v>
      </c>
      <c r="BQ6" s="34">
        <f>BQ5-1.44</f>
        <v>188.26</v>
      </c>
      <c r="BR6" s="18">
        <f t="shared" ref="BR6:BR59" si="33">BQ6*(1-$B$2)</f>
        <v>184.4948</v>
      </c>
      <c r="BS6" s="18">
        <f t="shared" ref="BS6:BS59" si="34">BQ6*1.15</f>
        <v>216.49899999999997</v>
      </c>
      <c r="BT6" s="18">
        <f t="shared" ref="BT6:BT59" si="35">BS6*(1-$B$2)</f>
        <v>212.16901999999996</v>
      </c>
      <c r="BU6" s="17" t="s">
        <v>24</v>
      </c>
      <c r="BV6" s="34">
        <f>BV5-1.44</f>
        <v>213.26</v>
      </c>
      <c r="BW6" s="18">
        <f t="shared" ref="BW6:BW54" si="36">BV6*(1-$B$2)</f>
        <v>208.9948</v>
      </c>
      <c r="BX6" s="18">
        <f t="shared" ref="BX6:BX54" si="37">BV6*1.15</f>
        <v>245.24899999999997</v>
      </c>
      <c r="BY6" s="18">
        <f t="shared" ref="BY6:BY54" si="38">BX6*(1-$B$2)</f>
        <v>240.34401999999997</v>
      </c>
      <c r="BZ6" s="17" t="s">
        <v>25</v>
      </c>
      <c r="CA6" s="34">
        <f>CA5-1.44</f>
        <v>241.26</v>
      </c>
      <c r="CB6" s="18">
        <f t="shared" ref="CB6:CB49" si="39">CA6*(1-$B$2)</f>
        <v>236.4348</v>
      </c>
      <c r="CC6" s="18">
        <f t="shared" ref="CC6:CC49" si="40">CA6*1.15</f>
        <v>277.44899999999996</v>
      </c>
      <c r="CD6" s="18">
        <f t="shared" ref="CD6:CD49" si="41">CC6*(1-$B$2)</f>
        <v>271.90001999999993</v>
      </c>
      <c r="CE6" s="17" t="s">
        <v>26</v>
      </c>
      <c r="CF6" s="34">
        <f>CF5-1.44</f>
        <v>276.26</v>
      </c>
      <c r="CG6" s="18">
        <f t="shared" ref="CG6:CG44" si="42">CF6*(1-$B$2)</f>
        <v>270.73480000000001</v>
      </c>
      <c r="CH6" s="18">
        <f t="shared" ref="CH6:CH44" si="43">CF6*1.15</f>
        <v>317.69899999999996</v>
      </c>
      <c r="CI6" s="18">
        <f t="shared" ref="CI6:CI44" si="44">CH6*(1-$B$2)</f>
        <v>311.34501999999998</v>
      </c>
      <c r="CJ6" s="17" t="s">
        <v>27</v>
      </c>
      <c r="CK6" s="34">
        <f>CK5-1.44</f>
        <v>312.26</v>
      </c>
      <c r="CL6" s="18">
        <f t="shared" ref="CL6:CL39" si="45">CK6*(1-$B$2)</f>
        <v>306.01479999999998</v>
      </c>
      <c r="CM6" s="18">
        <f t="shared" ref="CM6:CM39" si="46">CK6*1.15</f>
        <v>359.09899999999999</v>
      </c>
      <c r="CN6" s="18">
        <f t="shared" ref="CN6:CN39" si="47">CM6*(1-$B$2)</f>
        <v>351.91701999999998</v>
      </c>
      <c r="CO6" s="17" t="s">
        <v>28</v>
      </c>
      <c r="CP6" s="34">
        <f>CP5-1.44</f>
        <v>350.26</v>
      </c>
      <c r="CQ6" s="18">
        <f t="shared" ref="CQ6:CQ34" si="48">CP6*(1-$B$2)</f>
        <v>343.25479999999999</v>
      </c>
      <c r="CR6" s="18">
        <f t="shared" ref="CR6:CR34" si="49">CP6*1.15</f>
        <v>402.79899999999998</v>
      </c>
      <c r="CS6" s="18">
        <f t="shared" ref="CS6:CS34" si="50">CR6*(1-$B$2)</f>
        <v>394.74301999999994</v>
      </c>
      <c r="CT6" s="17" t="s">
        <v>29</v>
      </c>
      <c r="CU6" s="34">
        <f>CU5-1.44</f>
        <v>398.26</v>
      </c>
      <c r="CV6" s="18">
        <f t="shared" ref="CV6:CV29" si="51">CU6*(1-$B$2)</f>
        <v>390.29480000000001</v>
      </c>
      <c r="CW6" s="18">
        <f t="shared" ref="CW6:CW29" si="52">CU6*1.15</f>
        <v>457.99899999999997</v>
      </c>
      <c r="CX6" s="18">
        <f t="shared" ref="CX6:CX29" si="53">CW6*(1-$B$2)</f>
        <v>448.83901999999995</v>
      </c>
      <c r="CY6" s="17" t="s">
        <v>30</v>
      </c>
      <c r="CZ6" s="34">
        <f>CZ5-1.44</f>
        <v>498.26</v>
      </c>
      <c r="DA6" s="18">
        <f t="shared" ref="DA6:DA24" si="54">CZ6*(1-$B$2)</f>
        <v>488.29480000000001</v>
      </c>
      <c r="DB6" s="18">
        <f t="shared" ref="DB6:DB24" si="55">CZ6*1.15</f>
        <v>572.99899999999991</v>
      </c>
      <c r="DC6" s="18">
        <f t="shared" ref="DC6:DC24" si="56">DB6*(1-$B$2)</f>
        <v>561.53901999999994</v>
      </c>
      <c r="DD6" s="17" t="s">
        <v>31</v>
      </c>
      <c r="DE6" s="34">
        <f>DE5-1.44</f>
        <v>613.26</v>
      </c>
      <c r="DF6" s="18">
        <f t="shared" ref="DF6:DF19" si="57">DE6*(1-$B$2)</f>
        <v>600.99479999999994</v>
      </c>
      <c r="DG6" s="18">
        <f t="shared" ref="DG6:DG19" si="58">DE6*1.15</f>
        <v>705.24899999999991</v>
      </c>
      <c r="DH6" s="18">
        <f t="shared" ref="DH6:DH19" si="59">DG6*(1-$B$2)</f>
        <v>691.14401999999995</v>
      </c>
      <c r="DI6" s="17" t="s">
        <v>32</v>
      </c>
      <c r="DJ6" s="34">
        <f>DJ5-1.44</f>
        <v>778.26</v>
      </c>
      <c r="DK6" s="18">
        <f t="shared" ref="DK6:DK13" si="60">DJ6*(1-$B$2)</f>
        <v>762.69479999999999</v>
      </c>
      <c r="DL6" s="18">
        <f t="shared" ref="DL6:DL14" si="61">DJ6*1.15</f>
        <v>894.99899999999991</v>
      </c>
      <c r="DM6" s="18">
        <f t="shared" ref="DM6:DM14" si="62">DL6*(1-$B$2)</f>
        <v>877.09901999999988</v>
      </c>
      <c r="DN6" s="17" t="s">
        <v>33</v>
      </c>
      <c r="DO6" s="34">
        <f>DO5-1.44</f>
        <v>1008.26</v>
      </c>
      <c r="DP6" s="18">
        <f t="shared" ref="DP6:DP9" si="63">DO6*(1-$B$2)</f>
        <v>988.09479999999996</v>
      </c>
      <c r="DQ6" s="18">
        <f t="shared" ref="DQ6:DQ9" si="64">DO6*1.15</f>
        <v>1159.4989999999998</v>
      </c>
      <c r="DR6" s="18">
        <f t="shared" ref="DR6:DR9" si="65">DQ6*(1-$B$2)</f>
        <v>1136.3090199999997</v>
      </c>
    </row>
    <row r="7" spans="1:122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34">
        <f>D6-0.72</f>
        <v>5.04</v>
      </c>
      <c r="E7" s="18">
        <f t="shared" si="0"/>
        <v>4.9391999999999996</v>
      </c>
      <c r="F7" s="18">
        <f t="shared" si="1"/>
        <v>5.7959999999999994</v>
      </c>
      <c r="G7" s="34">
        <f>F7*(1-$B$2)</f>
        <v>5.6800799999999994</v>
      </c>
      <c r="H7" s="17" t="s">
        <v>7</v>
      </c>
      <c r="I7" s="34">
        <f>I6-0.72</f>
        <v>13.04</v>
      </c>
      <c r="J7" s="34">
        <f t="shared" si="2"/>
        <v>12.779199999999999</v>
      </c>
      <c r="K7" s="18">
        <f t="shared" si="3"/>
        <v>14.995999999999999</v>
      </c>
      <c r="L7" s="34">
        <f>K7*(1-$B$2)</f>
        <v>14.696079999999998</v>
      </c>
      <c r="M7" s="17" t="s">
        <v>8</v>
      </c>
      <c r="N7" s="34">
        <f>N6-0.72</f>
        <v>21.04</v>
      </c>
      <c r="O7" s="34">
        <f t="shared" si="4"/>
        <v>20.619199999999999</v>
      </c>
      <c r="P7" s="18">
        <f t="shared" si="5"/>
        <v>24.195999999999998</v>
      </c>
      <c r="Q7" s="34">
        <f>P7*(1-$B$2)</f>
        <v>23.712079999999997</v>
      </c>
      <c r="R7" s="17" t="s">
        <v>13</v>
      </c>
      <c r="S7" s="34">
        <f>S6-0.72</f>
        <v>30.040000000000003</v>
      </c>
      <c r="T7" s="34">
        <f t="shared" si="6"/>
        <v>29.439200000000003</v>
      </c>
      <c r="U7" s="18">
        <f t="shared" si="7"/>
        <v>34.545999999999999</v>
      </c>
      <c r="V7" s="34">
        <f>U7*(1-$B$2)</f>
        <v>33.855080000000001</v>
      </c>
      <c r="W7" s="17" t="s">
        <v>14</v>
      </c>
      <c r="X7" s="34">
        <f>X6-0.72</f>
        <v>40.040000000000006</v>
      </c>
      <c r="Y7" s="34">
        <f t="shared" si="8"/>
        <v>39.239200000000004</v>
      </c>
      <c r="Z7" s="18">
        <f t="shared" si="9"/>
        <v>46.046000000000006</v>
      </c>
      <c r="AA7" s="34">
        <f>Z7*(1-$B$2)</f>
        <v>45.125080000000004</v>
      </c>
      <c r="AB7" s="17" t="s">
        <v>15</v>
      </c>
      <c r="AC7" s="34">
        <f>AC6-0.72</f>
        <v>51.040000000000006</v>
      </c>
      <c r="AD7" s="34">
        <f t="shared" si="10"/>
        <v>50.019200000000005</v>
      </c>
      <c r="AE7" s="18">
        <f t="shared" si="11"/>
        <v>58.696000000000005</v>
      </c>
      <c r="AF7" s="34">
        <f>AE7*(1-$B$2)</f>
        <v>57.522080000000003</v>
      </c>
      <c r="AG7" s="17" t="s">
        <v>16</v>
      </c>
      <c r="AH7" s="34">
        <f>AH6-0.72</f>
        <v>63.040000000000006</v>
      </c>
      <c r="AI7" s="18">
        <f t="shared" si="12"/>
        <v>61.779200000000003</v>
      </c>
      <c r="AJ7" s="18">
        <f t="shared" si="13"/>
        <v>72.495999999999995</v>
      </c>
      <c r="AK7" s="18">
        <f t="shared" si="14"/>
        <v>71.046079999999989</v>
      </c>
      <c r="AL7" s="17" t="s">
        <v>17</v>
      </c>
      <c r="AM7" s="34">
        <f>AM6-0.72</f>
        <v>76.040000000000006</v>
      </c>
      <c r="AN7" s="18">
        <f t="shared" si="15"/>
        <v>74.519199999999998</v>
      </c>
      <c r="AO7" s="18">
        <f t="shared" si="16"/>
        <v>85.697079999999985</v>
      </c>
      <c r="AP7" s="18">
        <f t="shared" si="17"/>
        <v>83.983138399999987</v>
      </c>
      <c r="AQ7" s="17" t="s">
        <v>18</v>
      </c>
      <c r="AR7" s="34">
        <f>AR6-0.72</f>
        <v>90.04</v>
      </c>
      <c r="AS7" s="18">
        <f t="shared" si="18"/>
        <v>88.239200000000011</v>
      </c>
      <c r="AT7" s="18">
        <f t="shared" si="19"/>
        <v>103.54599999999999</v>
      </c>
      <c r="AU7" s="18">
        <f t="shared" si="20"/>
        <v>101.47507999999999</v>
      </c>
      <c r="AV7" s="17" t="s">
        <v>19</v>
      </c>
      <c r="AW7" s="34">
        <f>AW6-0.72</f>
        <v>105.54</v>
      </c>
      <c r="AX7" s="18">
        <f t="shared" si="21"/>
        <v>103.42920000000001</v>
      </c>
      <c r="AY7" s="18">
        <f t="shared" si="22"/>
        <v>121.371</v>
      </c>
      <c r="AZ7" s="18">
        <f t="shared" si="23"/>
        <v>118.94358</v>
      </c>
      <c r="BA7" s="17" t="s">
        <v>20</v>
      </c>
      <c r="BB7" s="34">
        <f>BB6-0.72</f>
        <v>122.54</v>
      </c>
      <c r="BC7" s="18">
        <f t="shared" si="24"/>
        <v>120.08920000000001</v>
      </c>
      <c r="BD7" s="18">
        <f t="shared" si="25"/>
        <v>140.92099999999999</v>
      </c>
      <c r="BE7" s="18">
        <f t="shared" si="26"/>
        <v>138.10257999999999</v>
      </c>
      <c r="BF7" s="17" t="s">
        <v>21</v>
      </c>
      <c r="BG7" s="34">
        <f>BG6-0.72</f>
        <v>141.54</v>
      </c>
      <c r="BH7" s="18">
        <f t="shared" si="27"/>
        <v>138.70919999999998</v>
      </c>
      <c r="BI7" s="18">
        <f t="shared" si="28"/>
        <v>162.77099999999999</v>
      </c>
      <c r="BJ7" s="18">
        <f t="shared" si="29"/>
        <v>159.51557999999997</v>
      </c>
      <c r="BK7" s="17" t="s">
        <v>22</v>
      </c>
      <c r="BL7" s="34">
        <f>BL6-0.72</f>
        <v>163.54</v>
      </c>
      <c r="BM7" s="18">
        <f t="shared" si="30"/>
        <v>160.26919999999998</v>
      </c>
      <c r="BN7" s="18">
        <f t="shared" si="31"/>
        <v>188.07099999999997</v>
      </c>
      <c r="BO7" s="18">
        <f t="shared" si="32"/>
        <v>184.30957999999995</v>
      </c>
      <c r="BP7" s="17" t="s">
        <v>23</v>
      </c>
      <c r="BQ7" s="34">
        <f>BQ6-0.72</f>
        <v>187.54</v>
      </c>
      <c r="BR7" s="18">
        <f t="shared" si="33"/>
        <v>183.78919999999999</v>
      </c>
      <c r="BS7" s="18">
        <f t="shared" si="34"/>
        <v>215.67099999999996</v>
      </c>
      <c r="BT7" s="18">
        <f t="shared" si="35"/>
        <v>211.35757999999996</v>
      </c>
      <c r="BU7" s="17" t="s">
        <v>24</v>
      </c>
      <c r="BV7" s="34">
        <f>BV6-0.72</f>
        <v>212.54</v>
      </c>
      <c r="BW7" s="18">
        <f t="shared" si="36"/>
        <v>208.28919999999999</v>
      </c>
      <c r="BX7" s="18">
        <f t="shared" si="37"/>
        <v>244.42099999999996</v>
      </c>
      <c r="BY7" s="18">
        <f t="shared" si="38"/>
        <v>239.53257999999997</v>
      </c>
      <c r="BZ7" s="17" t="s">
        <v>25</v>
      </c>
      <c r="CA7" s="34">
        <f>CA6-0.72</f>
        <v>240.54</v>
      </c>
      <c r="CB7" s="18">
        <f t="shared" si="39"/>
        <v>235.72919999999999</v>
      </c>
      <c r="CC7" s="18">
        <f t="shared" si="40"/>
        <v>276.62099999999998</v>
      </c>
      <c r="CD7" s="18">
        <f t="shared" si="41"/>
        <v>271.08857999999998</v>
      </c>
      <c r="CE7" s="17" t="s">
        <v>26</v>
      </c>
      <c r="CF7" s="34">
        <f>CF6-0.72</f>
        <v>275.53999999999996</v>
      </c>
      <c r="CG7" s="18">
        <f t="shared" si="42"/>
        <v>270.02919999999995</v>
      </c>
      <c r="CH7" s="18">
        <f t="shared" si="43"/>
        <v>316.87099999999992</v>
      </c>
      <c r="CI7" s="18">
        <f t="shared" si="44"/>
        <v>310.53357999999992</v>
      </c>
      <c r="CJ7" s="17" t="s">
        <v>27</v>
      </c>
      <c r="CK7" s="34">
        <f>CK6-0.72</f>
        <v>311.53999999999996</v>
      </c>
      <c r="CL7" s="18">
        <f t="shared" si="45"/>
        <v>305.30919999999998</v>
      </c>
      <c r="CM7" s="18">
        <f t="shared" si="46"/>
        <v>358.27099999999996</v>
      </c>
      <c r="CN7" s="18">
        <f t="shared" si="47"/>
        <v>351.10557999999997</v>
      </c>
      <c r="CO7" s="17" t="s">
        <v>28</v>
      </c>
      <c r="CP7" s="34">
        <f>CP6-0.72</f>
        <v>349.53999999999996</v>
      </c>
      <c r="CQ7" s="18">
        <f t="shared" si="48"/>
        <v>342.54919999999998</v>
      </c>
      <c r="CR7" s="18">
        <f t="shared" si="49"/>
        <v>401.97099999999995</v>
      </c>
      <c r="CS7" s="18">
        <f t="shared" si="50"/>
        <v>393.93157999999994</v>
      </c>
      <c r="CT7" s="17" t="s">
        <v>29</v>
      </c>
      <c r="CU7" s="34">
        <f>CU6-0.72</f>
        <v>397.53999999999996</v>
      </c>
      <c r="CV7" s="18">
        <f t="shared" si="51"/>
        <v>389.58919999999995</v>
      </c>
      <c r="CW7" s="18">
        <f t="shared" si="52"/>
        <v>457.17099999999994</v>
      </c>
      <c r="CX7" s="18">
        <f t="shared" si="53"/>
        <v>448.02757999999994</v>
      </c>
      <c r="CY7" s="17" t="s">
        <v>30</v>
      </c>
      <c r="CZ7" s="34">
        <f>CZ6-0.72</f>
        <v>497.53999999999996</v>
      </c>
      <c r="DA7" s="18">
        <f t="shared" si="54"/>
        <v>487.58919999999995</v>
      </c>
      <c r="DB7" s="18">
        <f t="shared" si="55"/>
        <v>572.17099999999994</v>
      </c>
      <c r="DC7" s="18">
        <f t="shared" si="56"/>
        <v>560.72757999999988</v>
      </c>
      <c r="DD7" s="17" t="s">
        <v>31</v>
      </c>
      <c r="DE7" s="34">
        <f>DE6-0.72</f>
        <v>612.54</v>
      </c>
      <c r="DF7" s="18">
        <f t="shared" si="57"/>
        <v>600.28919999999994</v>
      </c>
      <c r="DG7" s="18">
        <f t="shared" si="58"/>
        <v>704.42099999999994</v>
      </c>
      <c r="DH7" s="18">
        <f t="shared" si="59"/>
        <v>690.33257999999989</v>
      </c>
      <c r="DI7" s="17" t="s">
        <v>32</v>
      </c>
      <c r="DJ7" s="34">
        <f>DJ6-0.72</f>
        <v>777.54</v>
      </c>
      <c r="DK7" s="18">
        <f t="shared" si="60"/>
        <v>761.98919999999998</v>
      </c>
      <c r="DL7" s="18">
        <f t="shared" si="61"/>
        <v>894.17099999999994</v>
      </c>
      <c r="DM7" s="18">
        <f t="shared" si="62"/>
        <v>876.28757999999993</v>
      </c>
      <c r="DN7" s="17" t="s">
        <v>33</v>
      </c>
      <c r="DO7" s="34">
        <f>DO6-0.72</f>
        <v>1007.54</v>
      </c>
      <c r="DP7" s="18">
        <f t="shared" si="63"/>
        <v>987.38919999999996</v>
      </c>
      <c r="DQ7" s="18">
        <f t="shared" si="64"/>
        <v>1158.6709999999998</v>
      </c>
      <c r="DR7" s="18">
        <f t="shared" si="65"/>
        <v>1135.4975799999997</v>
      </c>
    </row>
    <row r="8" spans="1:122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34">
        <f t="shared" ref="D8:D9" si="66">D7-0.72</f>
        <v>4.32</v>
      </c>
      <c r="E8" s="18">
        <f t="shared" si="0"/>
        <v>4.2336</v>
      </c>
      <c r="F8" s="18">
        <f t="shared" si="1"/>
        <v>4.968</v>
      </c>
      <c r="G8" s="34">
        <f>F8*(1-$B$2)</f>
        <v>4.8686400000000001</v>
      </c>
      <c r="H8" s="17" t="s">
        <v>7</v>
      </c>
      <c r="I8" s="34">
        <f t="shared" ref="I8:I9" si="67">I7-0.72</f>
        <v>12.319999999999999</v>
      </c>
      <c r="J8" s="34">
        <f t="shared" si="2"/>
        <v>12.073599999999999</v>
      </c>
      <c r="K8" s="18">
        <f t="shared" si="3"/>
        <v>14.167999999999997</v>
      </c>
      <c r="L8" s="34">
        <f>K8*(1-$B$2)</f>
        <v>13.884639999999997</v>
      </c>
      <c r="M8" s="17" t="s">
        <v>8</v>
      </c>
      <c r="N8" s="34">
        <f t="shared" ref="N8:N9" si="68">N7-0.72</f>
        <v>20.32</v>
      </c>
      <c r="O8" s="34">
        <f t="shared" si="4"/>
        <v>19.913599999999999</v>
      </c>
      <c r="P8" s="18">
        <f t="shared" si="5"/>
        <v>23.367999999999999</v>
      </c>
      <c r="Q8" s="34">
        <f>P8*(1-$B$2)</f>
        <v>22.900639999999999</v>
      </c>
      <c r="R8" s="17" t="s">
        <v>13</v>
      </c>
      <c r="S8" s="34">
        <f t="shared" ref="S8:S9" si="69">S7-0.72</f>
        <v>29.320000000000004</v>
      </c>
      <c r="T8" s="34">
        <f t="shared" si="6"/>
        <v>28.733600000000003</v>
      </c>
      <c r="U8" s="18">
        <f t="shared" si="7"/>
        <v>33.718000000000004</v>
      </c>
      <c r="V8" s="34">
        <f>U8*(1-$B$2)</f>
        <v>33.043640000000003</v>
      </c>
      <c r="W8" s="17" t="s">
        <v>14</v>
      </c>
      <c r="X8" s="34">
        <f t="shared" ref="X8:X9" si="70">X7-0.72</f>
        <v>39.320000000000007</v>
      </c>
      <c r="Y8" s="34">
        <f t="shared" si="8"/>
        <v>38.533600000000007</v>
      </c>
      <c r="Z8" s="18">
        <f t="shared" si="9"/>
        <v>45.218000000000004</v>
      </c>
      <c r="AA8" s="34">
        <f>Z8*(1-$B$2)</f>
        <v>44.313639999999999</v>
      </c>
      <c r="AB8" s="17" t="s">
        <v>15</v>
      </c>
      <c r="AC8" s="34">
        <f t="shared" ref="AC8:AC9" si="71">AC7-0.72</f>
        <v>50.320000000000007</v>
      </c>
      <c r="AD8" s="34">
        <f t="shared" si="10"/>
        <v>49.313600000000008</v>
      </c>
      <c r="AE8" s="18">
        <f t="shared" si="11"/>
        <v>57.868000000000002</v>
      </c>
      <c r="AF8" s="34">
        <f>AE8*(1-$B$2)</f>
        <v>56.710639999999998</v>
      </c>
      <c r="AG8" s="17" t="s">
        <v>16</v>
      </c>
      <c r="AH8" s="34">
        <f t="shared" ref="AH8:AH9" si="72">AH7-0.72</f>
        <v>62.320000000000007</v>
      </c>
      <c r="AI8" s="18">
        <f t="shared" si="12"/>
        <v>61.073600000000006</v>
      </c>
      <c r="AJ8" s="18">
        <f t="shared" si="13"/>
        <v>71.668000000000006</v>
      </c>
      <c r="AK8" s="18">
        <f t="shared" si="14"/>
        <v>70.234639999999999</v>
      </c>
      <c r="AL8" s="17" t="s">
        <v>17</v>
      </c>
      <c r="AM8" s="34">
        <f t="shared" ref="AM8:AM9" si="73">AM7-0.72</f>
        <v>75.320000000000007</v>
      </c>
      <c r="AN8" s="18">
        <f t="shared" si="15"/>
        <v>73.813600000000008</v>
      </c>
      <c r="AO8" s="18">
        <f t="shared" si="16"/>
        <v>84.885640000000009</v>
      </c>
      <c r="AP8" s="18">
        <f t="shared" si="17"/>
        <v>83.187927200000004</v>
      </c>
      <c r="AQ8" s="17" t="s">
        <v>18</v>
      </c>
      <c r="AR8" s="34">
        <f t="shared" ref="AR8:AR9" si="74">AR7-0.72</f>
        <v>89.320000000000007</v>
      </c>
      <c r="AS8" s="18">
        <f t="shared" si="18"/>
        <v>87.533600000000007</v>
      </c>
      <c r="AT8" s="18">
        <f t="shared" si="19"/>
        <v>102.718</v>
      </c>
      <c r="AU8" s="18">
        <f t="shared" si="20"/>
        <v>100.66364</v>
      </c>
      <c r="AV8" s="17" t="s">
        <v>19</v>
      </c>
      <c r="AW8" s="34">
        <f t="shared" ref="AW8:AW9" si="75">AW7-0.72</f>
        <v>104.82000000000001</v>
      </c>
      <c r="AX8" s="18">
        <f t="shared" si="21"/>
        <v>102.7236</v>
      </c>
      <c r="AY8" s="18">
        <f t="shared" si="22"/>
        <v>120.54299999999999</v>
      </c>
      <c r="AZ8" s="18">
        <f t="shared" si="23"/>
        <v>118.13213999999999</v>
      </c>
      <c r="BA8" s="17" t="s">
        <v>20</v>
      </c>
      <c r="BB8" s="34">
        <f t="shared" ref="BB8:BB9" si="76">BB7-0.72</f>
        <v>121.82000000000001</v>
      </c>
      <c r="BC8" s="18">
        <f t="shared" si="24"/>
        <v>119.3836</v>
      </c>
      <c r="BD8" s="18">
        <f t="shared" si="25"/>
        <v>140.09299999999999</v>
      </c>
      <c r="BE8" s="18">
        <f t="shared" si="26"/>
        <v>137.29113999999998</v>
      </c>
      <c r="BF8" s="17" t="s">
        <v>21</v>
      </c>
      <c r="BG8" s="34">
        <f t="shared" ref="BG8:BG9" si="77">BG7-0.72</f>
        <v>140.82</v>
      </c>
      <c r="BH8" s="18">
        <f t="shared" si="27"/>
        <v>138.00359999999998</v>
      </c>
      <c r="BI8" s="18">
        <f t="shared" si="28"/>
        <v>161.94299999999998</v>
      </c>
      <c r="BJ8" s="18">
        <f t="shared" si="29"/>
        <v>158.70413999999997</v>
      </c>
      <c r="BK8" s="17" t="s">
        <v>22</v>
      </c>
      <c r="BL8" s="34">
        <f t="shared" ref="BL8:BL9" si="78">BL7-0.72</f>
        <v>162.82</v>
      </c>
      <c r="BM8" s="18">
        <f t="shared" si="30"/>
        <v>159.56359999999998</v>
      </c>
      <c r="BN8" s="18">
        <f t="shared" si="31"/>
        <v>187.24299999999997</v>
      </c>
      <c r="BO8" s="18">
        <f t="shared" si="32"/>
        <v>183.49813999999998</v>
      </c>
      <c r="BP8" s="17" t="s">
        <v>23</v>
      </c>
      <c r="BQ8" s="34">
        <f t="shared" ref="BQ8:BQ9" si="79">BQ7-0.72</f>
        <v>186.82</v>
      </c>
      <c r="BR8" s="18">
        <f t="shared" si="33"/>
        <v>183.08359999999999</v>
      </c>
      <c r="BS8" s="18">
        <f t="shared" si="34"/>
        <v>214.84299999999999</v>
      </c>
      <c r="BT8" s="18">
        <f t="shared" si="35"/>
        <v>210.54613999999998</v>
      </c>
      <c r="BU8" s="17" t="s">
        <v>24</v>
      </c>
      <c r="BV8" s="34">
        <f t="shared" ref="BV8:BV9" si="80">BV7-0.72</f>
        <v>211.82</v>
      </c>
      <c r="BW8" s="18">
        <f t="shared" si="36"/>
        <v>207.58359999999999</v>
      </c>
      <c r="BX8" s="18">
        <f t="shared" si="37"/>
        <v>243.59299999999996</v>
      </c>
      <c r="BY8" s="18">
        <f t="shared" si="38"/>
        <v>238.72113999999996</v>
      </c>
      <c r="BZ8" s="17" t="s">
        <v>25</v>
      </c>
      <c r="CA8" s="34">
        <f t="shared" ref="CA8:CA9" si="81">CA7-0.72</f>
        <v>239.82</v>
      </c>
      <c r="CB8" s="18">
        <f t="shared" si="39"/>
        <v>235.02359999999999</v>
      </c>
      <c r="CC8" s="18">
        <f t="shared" si="40"/>
        <v>275.79299999999995</v>
      </c>
      <c r="CD8" s="18">
        <f t="shared" si="41"/>
        <v>270.27713999999992</v>
      </c>
      <c r="CE8" s="17" t="s">
        <v>26</v>
      </c>
      <c r="CF8" s="34">
        <f t="shared" ref="CF8:CF9" si="82">CF7-0.72</f>
        <v>274.81999999999994</v>
      </c>
      <c r="CG8" s="18">
        <f t="shared" si="42"/>
        <v>269.32359999999994</v>
      </c>
      <c r="CH8" s="18">
        <f t="shared" si="43"/>
        <v>316.04299999999989</v>
      </c>
      <c r="CI8" s="18">
        <f t="shared" si="44"/>
        <v>309.72213999999991</v>
      </c>
      <c r="CJ8" s="17" t="s">
        <v>27</v>
      </c>
      <c r="CK8" s="34">
        <f t="shared" ref="CK8:CK9" si="83">CK7-0.72</f>
        <v>310.81999999999994</v>
      </c>
      <c r="CL8" s="18">
        <f t="shared" si="45"/>
        <v>304.60359999999991</v>
      </c>
      <c r="CM8" s="18">
        <f t="shared" si="46"/>
        <v>357.44299999999993</v>
      </c>
      <c r="CN8" s="18">
        <f t="shared" si="47"/>
        <v>350.29413999999991</v>
      </c>
      <c r="CO8" s="17" t="s">
        <v>28</v>
      </c>
      <c r="CP8" s="34">
        <f t="shared" ref="CP8:CP9" si="84">CP7-0.72</f>
        <v>348.81999999999994</v>
      </c>
      <c r="CQ8" s="18">
        <f t="shared" si="48"/>
        <v>341.84359999999992</v>
      </c>
      <c r="CR8" s="18">
        <f t="shared" si="49"/>
        <v>401.14299999999992</v>
      </c>
      <c r="CS8" s="18">
        <f t="shared" si="50"/>
        <v>393.12013999999994</v>
      </c>
      <c r="CT8" s="17" t="s">
        <v>29</v>
      </c>
      <c r="CU8" s="34">
        <f t="shared" ref="CU8:CU9" si="85">CU7-0.72</f>
        <v>396.81999999999994</v>
      </c>
      <c r="CV8" s="18">
        <f t="shared" si="51"/>
        <v>388.88359999999994</v>
      </c>
      <c r="CW8" s="18">
        <f t="shared" si="52"/>
        <v>456.3429999999999</v>
      </c>
      <c r="CX8" s="18">
        <f t="shared" si="53"/>
        <v>447.21613999999988</v>
      </c>
      <c r="CY8" s="17" t="s">
        <v>30</v>
      </c>
      <c r="CZ8" s="34">
        <f t="shared" ref="CZ8:CZ9" si="86">CZ7-0.72</f>
        <v>496.81999999999994</v>
      </c>
      <c r="DA8" s="18">
        <f t="shared" si="54"/>
        <v>486.88359999999994</v>
      </c>
      <c r="DB8" s="18">
        <f t="shared" si="55"/>
        <v>571.34299999999985</v>
      </c>
      <c r="DC8" s="18">
        <f t="shared" si="56"/>
        <v>559.91613999999981</v>
      </c>
      <c r="DD8" s="17" t="s">
        <v>31</v>
      </c>
      <c r="DE8" s="34">
        <f t="shared" ref="DE8:DE9" si="87">DE7-0.72</f>
        <v>611.81999999999994</v>
      </c>
      <c r="DF8" s="18">
        <f t="shared" si="57"/>
        <v>599.58359999999993</v>
      </c>
      <c r="DG8" s="18">
        <f t="shared" si="58"/>
        <v>703.59299999999985</v>
      </c>
      <c r="DH8" s="18">
        <f t="shared" si="59"/>
        <v>689.52113999999983</v>
      </c>
      <c r="DI8" s="17" t="s">
        <v>32</v>
      </c>
      <c r="DJ8" s="34">
        <f t="shared" ref="DJ8:DJ9" si="88">DJ7-0.72</f>
        <v>776.81999999999994</v>
      </c>
      <c r="DK8" s="18">
        <f t="shared" si="60"/>
        <v>761.28359999999998</v>
      </c>
      <c r="DL8" s="18">
        <f t="shared" si="61"/>
        <v>893.34299999999985</v>
      </c>
      <c r="DM8" s="18">
        <f t="shared" si="62"/>
        <v>875.47613999999987</v>
      </c>
      <c r="DN8" s="17" t="s">
        <v>33</v>
      </c>
      <c r="DO8" s="34">
        <f t="shared" ref="DO8:DO9" si="89">DO7-0.72</f>
        <v>1006.8199999999999</v>
      </c>
      <c r="DP8" s="18">
        <f t="shared" si="63"/>
        <v>986.68359999999996</v>
      </c>
      <c r="DQ8" s="18">
        <f t="shared" si="64"/>
        <v>1157.8429999999998</v>
      </c>
      <c r="DR8" s="18">
        <f t="shared" si="65"/>
        <v>1134.6861399999998</v>
      </c>
    </row>
    <row r="9" spans="1:122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34">
        <f t="shared" si="66"/>
        <v>3.6000000000000005</v>
      </c>
      <c r="E9" s="18">
        <f t="shared" si="0"/>
        <v>3.5280000000000005</v>
      </c>
      <c r="F9" s="18">
        <f t="shared" si="1"/>
        <v>4.1400000000000006</v>
      </c>
      <c r="G9" s="34">
        <f>F9*(1-$B$2)</f>
        <v>4.0572000000000008</v>
      </c>
      <c r="H9" s="17" t="s">
        <v>7</v>
      </c>
      <c r="I9" s="34">
        <f t="shared" si="67"/>
        <v>11.599999999999998</v>
      </c>
      <c r="J9" s="34">
        <f t="shared" si="2"/>
        <v>11.367999999999999</v>
      </c>
      <c r="K9" s="18">
        <f t="shared" si="3"/>
        <v>13.339999999999996</v>
      </c>
      <c r="L9" s="34">
        <f>K9*(1-$B$2)</f>
        <v>13.073199999999996</v>
      </c>
      <c r="M9" s="17" t="s">
        <v>8</v>
      </c>
      <c r="N9" s="34">
        <f t="shared" si="68"/>
        <v>19.600000000000001</v>
      </c>
      <c r="O9" s="34">
        <f t="shared" si="4"/>
        <v>19.208000000000002</v>
      </c>
      <c r="P9" s="18">
        <f t="shared" si="5"/>
        <v>22.54</v>
      </c>
      <c r="Q9" s="34">
        <f>P9*(1-$B$2)</f>
        <v>22.089199999999998</v>
      </c>
      <c r="R9" s="17" t="s">
        <v>13</v>
      </c>
      <c r="S9" s="34">
        <f t="shared" si="69"/>
        <v>28.600000000000005</v>
      </c>
      <c r="T9" s="34">
        <f t="shared" si="6"/>
        <v>28.028000000000006</v>
      </c>
      <c r="U9" s="18">
        <f t="shared" si="7"/>
        <v>32.89</v>
      </c>
      <c r="V9" s="34">
        <f>U9*(1-$B$2)</f>
        <v>32.232199999999999</v>
      </c>
      <c r="W9" s="17" t="s">
        <v>14</v>
      </c>
      <c r="X9" s="34">
        <f t="shared" si="70"/>
        <v>38.600000000000009</v>
      </c>
      <c r="Y9" s="34">
        <f t="shared" si="8"/>
        <v>37.82800000000001</v>
      </c>
      <c r="Z9" s="18">
        <f t="shared" si="9"/>
        <v>44.390000000000008</v>
      </c>
      <c r="AA9" s="34">
        <f>Z9*(1-$B$2)</f>
        <v>43.502200000000009</v>
      </c>
      <c r="AB9" s="17" t="s">
        <v>15</v>
      </c>
      <c r="AC9" s="34">
        <f t="shared" si="71"/>
        <v>49.600000000000009</v>
      </c>
      <c r="AD9" s="34">
        <f t="shared" si="10"/>
        <v>48.608000000000004</v>
      </c>
      <c r="AE9" s="18">
        <f t="shared" si="11"/>
        <v>57.040000000000006</v>
      </c>
      <c r="AF9" s="34">
        <f>AE9*(1-$B$2)</f>
        <v>55.899200000000008</v>
      </c>
      <c r="AG9" s="17" t="s">
        <v>16</v>
      </c>
      <c r="AH9" s="34">
        <f t="shared" si="72"/>
        <v>61.600000000000009</v>
      </c>
      <c r="AI9" s="18">
        <f t="shared" si="12"/>
        <v>60.368000000000009</v>
      </c>
      <c r="AJ9" s="18">
        <f t="shared" si="13"/>
        <v>70.84</v>
      </c>
      <c r="AK9" s="18">
        <f t="shared" si="14"/>
        <v>69.423200000000008</v>
      </c>
      <c r="AL9" s="17" t="s">
        <v>17</v>
      </c>
      <c r="AM9" s="34">
        <f t="shared" si="73"/>
        <v>74.600000000000009</v>
      </c>
      <c r="AN9" s="18">
        <f t="shared" si="15"/>
        <v>73.108000000000004</v>
      </c>
      <c r="AO9" s="18">
        <f t="shared" si="16"/>
        <v>84.074200000000005</v>
      </c>
      <c r="AP9" s="18">
        <f t="shared" si="17"/>
        <v>82.392716000000007</v>
      </c>
      <c r="AQ9" s="17" t="s">
        <v>18</v>
      </c>
      <c r="AR9" s="34">
        <f t="shared" si="74"/>
        <v>88.600000000000009</v>
      </c>
      <c r="AS9" s="18">
        <f t="shared" si="18"/>
        <v>86.828000000000003</v>
      </c>
      <c r="AT9" s="18">
        <f t="shared" si="19"/>
        <v>101.89</v>
      </c>
      <c r="AU9" s="18">
        <f t="shared" si="20"/>
        <v>99.852199999999996</v>
      </c>
      <c r="AV9" s="17" t="s">
        <v>19</v>
      </c>
      <c r="AW9" s="34">
        <f t="shared" si="75"/>
        <v>104.10000000000001</v>
      </c>
      <c r="AX9" s="18">
        <f t="shared" si="21"/>
        <v>102.018</v>
      </c>
      <c r="AY9" s="18">
        <f t="shared" si="22"/>
        <v>119.715</v>
      </c>
      <c r="AZ9" s="18">
        <f t="shared" si="23"/>
        <v>117.3207</v>
      </c>
      <c r="BA9" s="17" t="s">
        <v>20</v>
      </c>
      <c r="BB9" s="34">
        <f t="shared" si="76"/>
        <v>121.10000000000001</v>
      </c>
      <c r="BC9" s="18">
        <f t="shared" si="24"/>
        <v>118.67800000000001</v>
      </c>
      <c r="BD9" s="18">
        <f t="shared" si="25"/>
        <v>139.26499999999999</v>
      </c>
      <c r="BE9" s="18">
        <f t="shared" si="26"/>
        <v>136.47969999999998</v>
      </c>
      <c r="BF9" s="17" t="s">
        <v>21</v>
      </c>
      <c r="BG9" s="34">
        <f t="shared" si="77"/>
        <v>140.1</v>
      </c>
      <c r="BH9" s="18">
        <f t="shared" si="27"/>
        <v>137.298</v>
      </c>
      <c r="BI9" s="18">
        <f t="shared" si="28"/>
        <v>161.11499999999998</v>
      </c>
      <c r="BJ9" s="18">
        <f t="shared" si="29"/>
        <v>157.89269999999999</v>
      </c>
      <c r="BK9" s="17" t="s">
        <v>22</v>
      </c>
      <c r="BL9" s="34">
        <f t="shared" si="78"/>
        <v>162.1</v>
      </c>
      <c r="BM9" s="18">
        <f t="shared" si="30"/>
        <v>158.858</v>
      </c>
      <c r="BN9" s="18">
        <f t="shared" si="31"/>
        <v>186.41499999999999</v>
      </c>
      <c r="BO9" s="18">
        <f t="shared" si="32"/>
        <v>182.6867</v>
      </c>
      <c r="BP9" s="17" t="s">
        <v>23</v>
      </c>
      <c r="BQ9" s="34">
        <f t="shared" si="79"/>
        <v>186.1</v>
      </c>
      <c r="BR9" s="18">
        <f t="shared" si="33"/>
        <v>182.37799999999999</v>
      </c>
      <c r="BS9" s="18">
        <f t="shared" si="34"/>
        <v>214.01499999999999</v>
      </c>
      <c r="BT9" s="18">
        <f t="shared" si="35"/>
        <v>209.73469999999998</v>
      </c>
      <c r="BU9" s="17" t="s">
        <v>24</v>
      </c>
      <c r="BV9" s="34">
        <f t="shared" si="80"/>
        <v>211.1</v>
      </c>
      <c r="BW9" s="18">
        <f t="shared" si="36"/>
        <v>206.87799999999999</v>
      </c>
      <c r="BX9" s="18">
        <f t="shared" si="37"/>
        <v>242.76499999999999</v>
      </c>
      <c r="BY9" s="18">
        <f t="shared" si="38"/>
        <v>237.90969999999999</v>
      </c>
      <c r="BZ9" s="17" t="s">
        <v>25</v>
      </c>
      <c r="CA9" s="34">
        <f t="shared" si="81"/>
        <v>239.1</v>
      </c>
      <c r="CB9" s="18">
        <f t="shared" si="39"/>
        <v>234.31799999999998</v>
      </c>
      <c r="CC9" s="18">
        <f t="shared" si="40"/>
        <v>274.96499999999997</v>
      </c>
      <c r="CD9" s="18">
        <f t="shared" si="41"/>
        <v>269.46569999999997</v>
      </c>
      <c r="CE9" s="17" t="s">
        <v>26</v>
      </c>
      <c r="CF9" s="34">
        <f t="shared" si="82"/>
        <v>274.09999999999991</v>
      </c>
      <c r="CG9" s="18">
        <f t="shared" si="42"/>
        <v>268.61799999999988</v>
      </c>
      <c r="CH9" s="18">
        <f t="shared" si="43"/>
        <v>315.21499999999986</v>
      </c>
      <c r="CI9" s="18">
        <f t="shared" si="44"/>
        <v>308.91069999999985</v>
      </c>
      <c r="CJ9" s="17" t="s">
        <v>27</v>
      </c>
      <c r="CK9" s="34">
        <f t="shared" si="83"/>
        <v>310.09999999999991</v>
      </c>
      <c r="CL9" s="18">
        <f t="shared" si="45"/>
        <v>303.89799999999991</v>
      </c>
      <c r="CM9" s="18">
        <f t="shared" si="46"/>
        <v>356.6149999999999</v>
      </c>
      <c r="CN9" s="18">
        <f t="shared" si="47"/>
        <v>349.48269999999991</v>
      </c>
      <c r="CO9" s="17" t="s">
        <v>28</v>
      </c>
      <c r="CP9" s="34">
        <f t="shared" si="84"/>
        <v>348.09999999999991</v>
      </c>
      <c r="CQ9" s="18">
        <f t="shared" si="48"/>
        <v>341.13799999999992</v>
      </c>
      <c r="CR9" s="18">
        <f t="shared" si="49"/>
        <v>400.31499999999988</v>
      </c>
      <c r="CS9" s="18">
        <f t="shared" si="50"/>
        <v>392.30869999999987</v>
      </c>
      <c r="CT9" s="17" t="s">
        <v>29</v>
      </c>
      <c r="CU9" s="34">
        <f t="shared" si="85"/>
        <v>396.09999999999991</v>
      </c>
      <c r="CV9" s="18">
        <f t="shared" si="51"/>
        <v>388.17799999999988</v>
      </c>
      <c r="CW9" s="18">
        <f t="shared" si="52"/>
        <v>455.51499999999987</v>
      </c>
      <c r="CX9" s="18">
        <f t="shared" si="53"/>
        <v>446.40469999999988</v>
      </c>
      <c r="CY9" s="17" t="s">
        <v>30</v>
      </c>
      <c r="CZ9" s="34">
        <f t="shared" si="86"/>
        <v>496.09999999999991</v>
      </c>
      <c r="DA9" s="18">
        <f t="shared" si="54"/>
        <v>486.17799999999988</v>
      </c>
      <c r="DB9" s="18">
        <f t="shared" si="55"/>
        <v>570.51499999999987</v>
      </c>
      <c r="DC9" s="18">
        <f t="shared" si="56"/>
        <v>559.10469999999987</v>
      </c>
      <c r="DD9" s="17" t="s">
        <v>31</v>
      </c>
      <c r="DE9" s="34">
        <f t="shared" si="87"/>
        <v>611.09999999999991</v>
      </c>
      <c r="DF9" s="18">
        <f t="shared" si="57"/>
        <v>598.87799999999993</v>
      </c>
      <c r="DG9" s="18">
        <f t="shared" si="58"/>
        <v>702.76499999999987</v>
      </c>
      <c r="DH9" s="18">
        <f t="shared" si="59"/>
        <v>688.70969999999988</v>
      </c>
      <c r="DI9" s="17" t="s">
        <v>32</v>
      </c>
      <c r="DJ9" s="34">
        <f t="shared" si="88"/>
        <v>776.09999999999991</v>
      </c>
      <c r="DK9" s="18">
        <f t="shared" si="60"/>
        <v>760.57799999999986</v>
      </c>
      <c r="DL9" s="18">
        <f t="shared" si="61"/>
        <v>892.51499999999987</v>
      </c>
      <c r="DM9" s="18">
        <f t="shared" si="62"/>
        <v>874.66469999999981</v>
      </c>
      <c r="DN9" s="17" t="s">
        <v>33</v>
      </c>
      <c r="DO9" s="34">
        <f t="shared" si="89"/>
        <v>1006.0999999999999</v>
      </c>
      <c r="DP9" s="18">
        <f t="shared" si="63"/>
        <v>985.97799999999984</v>
      </c>
      <c r="DQ9" s="18">
        <f t="shared" si="64"/>
        <v>1157.0149999999999</v>
      </c>
      <c r="DR9" s="18">
        <f t="shared" si="65"/>
        <v>1133.8746999999998</v>
      </c>
    </row>
    <row r="10" spans="1:122" s="28" customFormat="1" ht="20.100000000000001" customHeight="1" x14ac:dyDescent="0.25">
      <c r="A10" s="38" t="s">
        <v>2</v>
      </c>
      <c r="B10" s="38" t="s">
        <v>1</v>
      </c>
      <c r="C10" s="38" t="s">
        <v>7</v>
      </c>
      <c r="D10" s="39">
        <f>D5+0.8</f>
        <v>8</v>
      </c>
      <c r="E10" s="40">
        <f t="shared" si="0"/>
        <v>7.84</v>
      </c>
      <c r="F10" s="40">
        <f t="shared" si="1"/>
        <v>9.1999999999999993</v>
      </c>
      <c r="G10" s="40">
        <f t="shared" ref="G10:G73" si="90">F10*(1-$B$2)</f>
        <v>9.016</v>
      </c>
      <c r="H10" s="38" t="s">
        <v>8</v>
      </c>
      <c r="I10" s="39">
        <v>16</v>
      </c>
      <c r="J10" s="40">
        <f t="shared" si="2"/>
        <v>15.68</v>
      </c>
      <c r="K10" s="40">
        <f t="shared" si="3"/>
        <v>18.399999999999999</v>
      </c>
      <c r="L10" s="40">
        <f t="shared" ref="L10:L73" si="91">K10*(1-$B$2)</f>
        <v>18.032</v>
      </c>
      <c r="M10" s="38" t="s">
        <v>13</v>
      </c>
      <c r="N10" s="39">
        <v>25</v>
      </c>
      <c r="O10" s="40">
        <f t="shared" si="4"/>
        <v>24.5</v>
      </c>
      <c r="P10" s="40">
        <f t="shared" si="5"/>
        <v>28.749999999999996</v>
      </c>
      <c r="Q10" s="40">
        <f t="shared" ref="Q10:Q73" si="92">P10*(1-$B$2)</f>
        <v>28.174999999999997</v>
      </c>
      <c r="R10" s="38" t="s">
        <v>14</v>
      </c>
      <c r="S10" s="39">
        <v>35</v>
      </c>
      <c r="T10" s="40">
        <f t="shared" si="6"/>
        <v>34.299999999999997</v>
      </c>
      <c r="U10" s="39">
        <f t="shared" si="7"/>
        <v>40.25</v>
      </c>
      <c r="V10" s="40">
        <f t="shared" ref="V10:V73" si="93">U10*(1-$B$2)</f>
        <v>39.445</v>
      </c>
      <c r="W10" s="38" t="s">
        <v>15</v>
      </c>
      <c r="X10" s="39">
        <v>46</v>
      </c>
      <c r="Y10" s="40">
        <f t="shared" si="8"/>
        <v>45.08</v>
      </c>
      <c r="Z10" s="40">
        <f t="shared" si="9"/>
        <v>52.9</v>
      </c>
      <c r="AA10" s="40">
        <f t="shared" ref="AA10:AA73" si="94">Z10*(1-$B$2)</f>
        <v>51.841999999999999</v>
      </c>
      <c r="AB10" s="38" t="s">
        <v>16</v>
      </c>
      <c r="AC10" s="39">
        <v>58</v>
      </c>
      <c r="AD10" s="40">
        <f t="shared" si="10"/>
        <v>56.839999999999996</v>
      </c>
      <c r="AE10" s="40">
        <f t="shared" si="11"/>
        <v>66.699999999999989</v>
      </c>
      <c r="AF10" s="40">
        <f t="shared" ref="AF10:AF73" si="95">AE10*(1-$B$2)</f>
        <v>65.365999999999985</v>
      </c>
      <c r="AG10" s="38" t="s">
        <v>17</v>
      </c>
      <c r="AH10" s="39">
        <v>71</v>
      </c>
      <c r="AI10" s="40">
        <f t="shared" si="12"/>
        <v>69.58</v>
      </c>
      <c r="AJ10" s="40">
        <f t="shared" si="13"/>
        <v>81.649999999999991</v>
      </c>
      <c r="AK10" s="40">
        <f t="shared" si="14"/>
        <v>80.016999999999996</v>
      </c>
      <c r="AL10" s="38" t="s">
        <v>18</v>
      </c>
      <c r="AM10" s="39">
        <v>85</v>
      </c>
      <c r="AN10" s="40">
        <f t="shared" si="15"/>
        <v>83.3</v>
      </c>
      <c r="AO10" s="40">
        <f t="shared" si="16"/>
        <v>95.794999999999987</v>
      </c>
      <c r="AP10" s="40">
        <f t="shared" si="17"/>
        <v>93.87909999999998</v>
      </c>
      <c r="AQ10" s="38" t="s">
        <v>19</v>
      </c>
      <c r="AR10" s="39">
        <v>100.5</v>
      </c>
      <c r="AS10" s="40">
        <f t="shared" si="18"/>
        <v>98.49</v>
      </c>
      <c r="AT10" s="40">
        <f t="shared" si="19"/>
        <v>115.57499999999999</v>
      </c>
      <c r="AU10" s="40">
        <f t="shared" si="20"/>
        <v>113.26349999999999</v>
      </c>
      <c r="AV10" s="38" t="s">
        <v>20</v>
      </c>
      <c r="AW10" s="39">
        <v>117.5</v>
      </c>
      <c r="AX10" s="40">
        <f t="shared" si="21"/>
        <v>115.14999999999999</v>
      </c>
      <c r="AY10" s="40">
        <f t="shared" si="22"/>
        <v>135.125</v>
      </c>
      <c r="AZ10" s="40">
        <f t="shared" si="23"/>
        <v>132.42249999999999</v>
      </c>
      <c r="BA10" s="38" t="s">
        <v>21</v>
      </c>
      <c r="BB10" s="39">
        <v>136.5</v>
      </c>
      <c r="BC10" s="40">
        <f t="shared" si="24"/>
        <v>133.77000000000001</v>
      </c>
      <c r="BD10" s="40">
        <f t="shared" si="25"/>
        <v>156.97499999999999</v>
      </c>
      <c r="BE10" s="40">
        <f t="shared" si="26"/>
        <v>153.8355</v>
      </c>
      <c r="BF10" s="38" t="s">
        <v>22</v>
      </c>
      <c r="BG10" s="39">
        <v>158.5</v>
      </c>
      <c r="BH10" s="40">
        <f t="shared" si="27"/>
        <v>155.32999999999998</v>
      </c>
      <c r="BI10" s="40">
        <f t="shared" si="28"/>
        <v>182.27499999999998</v>
      </c>
      <c r="BJ10" s="40">
        <f t="shared" si="29"/>
        <v>178.62949999999998</v>
      </c>
      <c r="BK10" s="38" t="s">
        <v>23</v>
      </c>
      <c r="BL10" s="39">
        <v>182.5</v>
      </c>
      <c r="BM10" s="40">
        <f t="shared" si="30"/>
        <v>178.85</v>
      </c>
      <c r="BN10" s="40">
        <f t="shared" si="31"/>
        <v>209.87499999999997</v>
      </c>
      <c r="BO10" s="40">
        <f t="shared" si="32"/>
        <v>205.67749999999998</v>
      </c>
      <c r="BP10" s="38" t="s">
        <v>24</v>
      </c>
      <c r="BQ10" s="39">
        <v>207.5</v>
      </c>
      <c r="BR10" s="40">
        <f t="shared" si="33"/>
        <v>203.35</v>
      </c>
      <c r="BS10" s="40">
        <f t="shared" si="34"/>
        <v>238.62499999999997</v>
      </c>
      <c r="BT10" s="40">
        <f t="shared" si="35"/>
        <v>233.85249999999996</v>
      </c>
      <c r="BU10" s="38" t="s">
        <v>25</v>
      </c>
      <c r="BV10" s="39">
        <v>235.5</v>
      </c>
      <c r="BW10" s="40">
        <f t="shared" si="36"/>
        <v>230.79</v>
      </c>
      <c r="BX10" s="40">
        <f t="shared" si="37"/>
        <v>270.82499999999999</v>
      </c>
      <c r="BY10" s="40">
        <f t="shared" si="38"/>
        <v>265.4085</v>
      </c>
      <c r="BZ10" s="38" t="s">
        <v>26</v>
      </c>
      <c r="CA10" s="39">
        <v>270.5</v>
      </c>
      <c r="CB10" s="40">
        <f t="shared" si="39"/>
        <v>265.08999999999997</v>
      </c>
      <c r="CC10" s="40">
        <f t="shared" si="40"/>
        <v>311.07499999999999</v>
      </c>
      <c r="CD10" s="40">
        <f t="shared" si="41"/>
        <v>304.8535</v>
      </c>
      <c r="CE10" s="38" t="s">
        <v>27</v>
      </c>
      <c r="CF10" s="39">
        <v>306.5</v>
      </c>
      <c r="CG10" s="40">
        <f t="shared" si="42"/>
        <v>300.37</v>
      </c>
      <c r="CH10" s="40">
        <f t="shared" si="43"/>
        <v>352.47499999999997</v>
      </c>
      <c r="CI10" s="40">
        <f t="shared" si="44"/>
        <v>345.42549999999994</v>
      </c>
      <c r="CJ10" s="38" t="s">
        <v>28</v>
      </c>
      <c r="CK10" s="39">
        <v>344.5</v>
      </c>
      <c r="CL10" s="40">
        <f t="shared" si="45"/>
        <v>337.61</v>
      </c>
      <c r="CM10" s="40">
        <f t="shared" si="46"/>
        <v>396.17499999999995</v>
      </c>
      <c r="CN10" s="40">
        <f t="shared" si="47"/>
        <v>388.25149999999996</v>
      </c>
      <c r="CO10" s="38" t="s">
        <v>29</v>
      </c>
      <c r="CP10" s="39">
        <v>392.5</v>
      </c>
      <c r="CQ10" s="40">
        <f t="shared" si="48"/>
        <v>384.65</v>
      </c>
      <c r="CR10" s="40">
        <f t="shared" si="49"/>
        <v>451.37499999999994</v>
      </c>
      <c r="CS10" s="40">
        <f t="shared" si="50"/>
        <v>442.34749999999991</v>
      </c>
      <c r="CT10" s="38" t="s">
        <v>30</v>
      </c>
      <c r="CU10" s="39">
        <v>492.5</v>
      </c>
      <c r="CV10" s="40">
        <f t="shared" si="51"/>
        <v>482.65</v>
      </c>
      <c r="CW10" s="40">
        <f t="shared" si="52"/>
        <v>566.375</v>
      </c>
      <c r="CX10" s="40">
        <f t="shared" si="53"/>
        <v>555.04750000000001</v>
      </c>
      <c r="CY10" s="38" t="s">
        <v>31</v>
      </c>
      <c r="CZ10" s="39">
        <v>607.5</v>
      </c>
      <c r="DA10" s="40">
        <f t="shared" si="54"/>
        <v>595.35</v>
      </c>
      <c r="DB10" s="40">
        <f t="shared" si="55"/>
        <v>698.625</v>
      </c>
      <c r="DC10" s="40">
        <f t="shared" si="56"/>
        <v>684.65250000000003</v>
      </c>
      <c r="DD10" s="38" t="s">
        <v>32</v>
      </c>
      <c r="DE10" s="39">
        <v>772.5</v>
      </c>
      <c r="DF10" s="40">
        <f t="shared" si="57"/>
        <v>757.05</v>
      </c>
      <c r="DG10" s="40">
        <f t="shared" si="58"/>
        <v>888.37499999999989</v>
      </c>
      <c r="DH10" s="40">
        <f t="shared" si="59"/>
        <v>870.60749999999985</v>
      </c>
      <c r="DI10" s="38" t="s">
        <v>33</v>
      </c>
      <c r="DJ10" s="39">
        <v>1002.5</v>
      </c>
      <c r="DK10" s="40">
        <f t="shared" si="60"/>
        <v>982.44999999999993</v>
      </c>
      <c r="DL10" s="40">
        <f t="shared" si="61"/>
        <v>1152.875</v>
      </c>
      <c r="DM10" s="40">
        <f t="shared" si="62"/>
        <v>1129.8174999999999</v>
      </c>
      <c r="DN10" s="38"/>
      <c r="DO10" s="39"/>
      <c r="DP10" s="39"/>
      <c r="DQ10" s="39"/>
      <c r="DR10" s="39"/>
    </row>
    <row r="11" spans="1:122" s="28" customFormat="1" ht="20.100000000000001" customHeight="1" x14ac:dyDescent="0.25">
      <c r="A11" s="38" t="s">
        <v>2</v>
      </c>
      <c r="B11" s="38" t="s">
        <v>3</v>
      </c>
      <c r="C11" s="38" t="s">
        <v>7</v>
      </c>
      <c r="D11" s="34">
        <f>D10-1.6</f>
        <v>6.4</v>
      </c>
      <c r="E11" s="40">
        <f t="shared" si="0"/>
        <v>6.2720000000000002</v>
      </c>
      <c r="F11" s="40">
        <f t="shared" si="1"/>
        <v>7.3599999999999994</v>
      </c>
      <c r="G11" s="39">
        <f t="shared" si="90"/>
        <v>7.2127999999999997</v>
      </c>
      <c r="H11" s="38" t="s">
        <v>8</v>
      </c>
      <c r="I11" s="34">
        <f>I10-1.6</f>
        <v>14.4</v>
      </c>
      <c r="J11" s="39">
        <f t="shared" si="2"/>
        <v>14.112</v>
      </c>
      <c r="K11" s="40">
        <f t="shared" si="3"/>
        <v>16.559999999999999</v>
      </c>
      <c r="L11" s="39">
        <f t="shared" si="91"/>
        <v>16.2288</v>
      </c>
      <c r="M11" s="38" t="s">
        <v>13</v>
      </c>
      <c r="N11" s="34">
        <f>N10-1.6</f>
        <v>23.4</v>
      </c>
      <c r="O11" s="39">
        <f t="shared" si="4"/>
        <v>22.931999999999999</v>
      </c>
      <c r="P11" s="40">
        <f t="shared" si="5"/>
        <v>26.909999999999997</v>
      </c>
      <c r="Q11" s="39">
        <f t="shared" si="92"/>
        <v>26.371799999999997</v>
      </c>
      <c r="R11" s="38" t="s">
        <v>14</v>
      </c>
      <c r="S11" s="34">
        <f>S10-1.6</f>
        <v>33.4</v>
      </c>
      <c r="T11" s="39">
        <f t="shared" si="6"/>
        <v>32.731999999999999</v>
      </c>
      <c r="U11" s="39">
        <f t="shared" si="7"/>
        <v>38.409999999999997</v>
      </c>
      <c r="V11" s="39">
        <f t="shared" si="93"/>
        <v>37.641799999999996</v>
      </c>
      <c r="W11" s="38" t="s">
        <v>15</v>
      </c>
      <c r="X11" s="34">
        <f>X10-1.6</f>
        <v>44.4</v>
      </c>
      <c r="Y11" s="39">
        <f t="shared" si="8"/>
        <v>43.512</v>
      </c>
      <c r="Z11" s="40">
        <f t="shared" si="9"/>
        <v>51.059999999999995</v>
      </c>
      <c r="AA11" s="39">
        <f t="shared" si="94"/>
        <v>50.038799999999995</v>
      </c>
      <c r="AB11" s="38" t="s">
        <v>16</v>
      </c>
      <c r="AC11" s="34">
        <f>AC10-1.6</f>
        <v>56.4</v>
      </c>
      <c r="AD11" s="39">
        <f t="shared" si="10"/>
        <v>55.271999999999998</v>
      </c>
      <c r="AE11" s="40">
        <f t="shared" si="11"/>
        <v>64.86</v>
      </c>
      <c r="AF11" s="39">
        <f t="shared" si="95"/>
        <v>63.562799999999996</v>
      </c>
      <c r="AG11" s="38" t="s">
        <v>17</v>
      </c>
      <c r="AH11" s="34">
        <f>AH10-1.6</f>
        <v>69.400000000000006</v>
      </c>
      <c r="AI11" s="40">
        <f t="shared" si="12"/>
        <v>68.012</v>
      </c>
      <c r="AJ11" s="40">
        <f t="shared" si="13"/>
        <v>79.81</v>
      </c>
      <c r="AK11" s="40">
        <f t="shared" si="14"/>
        <v>78.213800000000006</v>
      </c>
      <c r="AL11" s="38" t="s">
        <v>18</v>
      </c>
      <c r="AM11" s="34">
        <f>AM10-1.6</f>
        <v>83.4</v>
      </c>
      <c r="AN11" s="40">
        <f t="shared" si="15"/>
        <v>81.731999999999999</v>
      </c>
      <c r="AO11" s="40">
        <f t="shared" si="16"/>
        <v>93.991799999999998</v>
      </c>
      <c r="AP11" s="40">
        <f t="shared" si="17"/>
        <v>92.111964</v>
      </c>
      <c r="AQ11" s="38" t="s">
        <v>19</v>
      </c>
      <c r="AR11" s="34">
        <f>AR10-1.6</f>
        <v>98.9</v>
      </c>
      <c r="AS11" s="40">
        <f t="shared" si="18"/>
        <v>96.921999999999997</v>
      </c>
      <c r="AT11" s="40">
        <f t="shared" si="19"/>
        <v>113.735</v>
      </c>
      <c r="AU11" s="40">
        <f t="shared" si="20"/>
        <v>111.4603</v>
      </c>
      <c r="AV11" s="38" t="s">
        <v>20</v>
      </c>
      <c r="AW11" s="34">
        <f>AW10-1.6</f>
        <v>115.9</v>
      </c>
      <c r="AX11" s="40">
        <f t="shared" si="21"/>
        <v>113.58200000000001</v>
      </c>
      <c r="AY11" s="40">
        <f t="shared" si="22"/>
        <v>133.285</v>
      </c>
      <c r="AZ11" s="40">
        <f t="shared" si="23"/>
        <v>130.61929999999998</v>
      </c>
      <c r="BA11" s="38" t="s">
        <v>21</v>
      </c>
      <c r="BB11" s="34">
        <f>BB10-1.6</f>
        <v>134.9</v>
      </c>
      <c r="BC11" s="40">
        <f t="shared" si="24"/>
        <v>132.202</v>
      </c>
      <c r="BD11" s="40">
        <f t="shared" si="25"/>
        <v>155.13499999999999</v>
      </c>
      <c r="BE11" s="40">
        <f t="shared" si="26"/>
        <v>152.03229999999999</v>
      </c>
      <c r="BF11" s="38" t="s">
        <v>22</v>
      </c>
      <c r="BG11" s="34">
        <f>BG10-1.6</f>
        <v>156.9</v>
      </c>
      <c r="BH11" s="40">
        <f t="shared" si="27"/>
        <v>153.762</v>
      </c>
      <c r="BI11" s="40">
        <f t="shared" si="28"/>
        <v>180.435</v>
      </c>
      <c r="BJ11" s="40">
        <f t="shared" si="29"/>
        <v>176.8263</v>
      </c>
      <c r="BK11" s="38" t="s">
        <v>23</v>
      </c>
      <c r="BL11" s="34">
        <f>BL10-1.6</f>
        <v>180.9</v>
      </c>
      <c r="BM11" s="40">
        <f t="shared" si="30"/>
        <v>177.28200000000001</v>
      </c>
      <c r="BN11" s="40">
        <f t="shared" si="31"/>
        <v>208.035</v>
      </c>
      <c r="BO11" s="40">
        <f t="shared" si="32"/>
        <v>203.87430000000001</v>
      </c>
      <c r="BP11" s="38" t="s">
        <v>24</v>
      </c>
      <c r="BQ11" s="34">
        <f>BQ10-1.6</f>
        <v>205.9</v>
      </c>
      <c r="BR11" s="40">
        <f t="shared" si="33"/>
        <v>201.78200000000001</v>
      </c>
      <c r="BS11" s="40">
        <f t="shared" si="34"/>
        <v>236.785</v>
      </c>
      <c r="BT11" s="40">
        <f t="shared" si="35"/>
        <v>232.04929999999999</v>
      </c>
      <c r="BU11" s="38" t="s">
        <v>25</v>
      </c>
      <c r="BV11" s="34">
        <f>BV10-1.6</f>
        <v>233.9</v>
      </c>
      <c r="BW11" s="40">
        <f t="shared" si="36"/>
        <v>229.22200000000001</v>
      </c>
      <c r="BX11" s="40">
        <f t="shared" si="37"/>
        <v>268.98500000000001</v>
      </c>
      <c r="BY11" s="40">
        <f t="shared" si="38"/>
        <v>263.6053</v>
      </c>
      <c r="BZ11" s="38" t="s">
        <v>26</v>
      </c>
      <c r="CA11" s="34">
        <f>CA10-1.6</f>
        <v>268.89999999999998</v>
      </c>
      <c r="CB11" s="40">
        <f t="shared" si="39"/>
        <v>263.52199999999999</v>
      </c>
      <c r="CC11" s="40">
        <f t="shared" si="40"/>
        <v>309.23499999999996</v>
      </c>
      <c r="CD11" s="40">
        <f t="shared" si="41"/>
        <v>303.05029999999994</v>
      </c>
      <c r="CE11" s="38" t="s">
        <v>27</v>
      </c>
      <c r="CF11" s="34">
        <f>CF10-1.6</f>
        <v>304.89999999999998</v>
      </c>
      <c r="CG11" s="40">
        <f t="shared" si="42"/>
        <v>298.80199999999996</v>
      </c>
      <c r="CH11" s="40">
        <f t="shared" si="43"/>
        <v>350.63499999999993</v>
      </c>
      <c r="CI11" s="40">
        <f t="shared" si="44"/>
        <v>343.62229999999994</v>
      </c>
      <c r="CJ11" s="38" t="s">
        <v>28</v>
      </c>
      <c r="CK11" s="34">
        <f>CK10-1.6</f>
        <v>342.9</v>
      </c>
      <c r="CL11" s="40">
        <f t="shared" si="45"/>
        <v>336.04199999999997</v>
      </c>
      <c r="CM11" s="40">
        <f t="shared" si="46"/>
        <v>394.33499999999992</v>
      </c>
      <c r="CN11" s="40">
        <f t="shared" si="47"/>
        <v>386.4482999999999</v>
      </c>
      <c r="CO11" s="38" t="s">
        <v>29</v>
      </c>
      <c r="CP11" s="34">
        <f>CP10-1.6</f>
        <v>390.9</v>
      </c>
      <c r="CQ11" s="40">
        <f t="shared" si="48"/>
        <v>383.08199999999999</v>
      </c>
      <c r="CR11" s="40">
        <f t="shared" si="49"/>
        <v>449.53499999999991</v>
      </c>
      <c r="CS11" s="40">
        <f t="shared" si="50"/>
        <v>440.54429999999991</v>
      </c>
      <c r="CT11" s="38" t="s">
        <v>30</v>
      </c>
      <c r="CU11" s="34">
        <f>CU10-1.6</f>
        <v>490.9</v>
      </c>
      <c r="CV11" s="40">
        <f t="shared" si="51"/>
        <v>481.08199999999999</v>
      </c>
      <c r="CW11" s="40">
        <f t="shared" si="52"/>
        <v>564.53499999999997</v>
      </c>
      <c r="CX11" s="40">
        <f t="shared" si="53"/>
        <v>553.24429999999995</v>
      </c>
      <c r="CY11" s="38" t="s">
        <v>31</v>
      </c>
      <c r="CZ11" s="34">
        <f>CZ10-1.6</f>
        <v>605.9</v>
      </c>
      <c r="DA11" s="40">
        <f t="shared" si="54"/>
        <v>593.78199999999993</v>
      </c>
      <c r="DB11" s="40">
        <f t="shared" si="55"/>
        <v>696.78499999999997</v>
      </c>
      <c r="DC11" s="40">
        <f t="shared" si="56"/>
        <v>682.84929999999997</v>
      </c>
      <c r="DD11" s="38" t="s">
        <v>32</v>
      </c>
      <c r="DE11" s="34">
        <f>DE10-1.6</f>
        <v>770.9</v>
      </c>
      <c r="DF11" s="40">
        <f t="shared" si="57"/>
        <v>755.48199999999997</v>
      </c>
      <c r="DG11" s="40">
        <f t="shared" si="58"/>
        <v>886.53499999999985</v>
      </c>
      <c r="DH11" s="40">
        <f t="shared" si="59"/>
        <v>868.8042999999999</v>
      </c>
      <c r="DI11" s="38" t="s">
        <v>33</v>
      </c>
      <c r="DJ11" s="34">
        <f>DJ10-1.6</f>
        <v>1000.9</v>
      </c>
      <c r="DK11" s="40">
        <f t="shared" si="60"/>
        <v>980.88199999999995</v>
      </c>
      <c r="DL11" s="40">
        <f t="shared" si="61"/>
        <v>1151.0349999999999</v>
      </c>
      <c r="DM11" s="40">
        <f t="shared" si="62"/>
        <v>1128.0142999999998</v>
      </c>
      <c r="DN11" s="38"/>
      <c r="DO11" s="39"/>
      <c r="DP11" s="39"/>
      <c r="DQ11" s="39"/>
      <c r="DR11" s="39"/>
    </row>
    <row r="12" spans="1:122" s="28" customFormat="1" ht="20.100000000000001" customHeight="1" x14ac:dyDescent="0.25">
      <c r="A12" s="38" t="s">
        <v>2</v>
      </c>
      <c r="B12" s="38" t="s">
        <v>4</v>
      </c>
      <c r="C12" s="38" t="s">
        <v>7</v>
      </c>
      <c r="D12" s="34">
        <f>D11-0.8</f>
        <v>5.6000000000000005</v>
      </c>
      <c r="E12" s="40">
        <f t="shared" si="0"/>
        <v>5.4880000000000004</v>
      </c>
      <c r="F12" s="40">
        <f t="shared" si="1"/>
        <v>6.44</v>
      </c>
      <c r="G12" s="39">
        <f t="shared" si="90"/>
        <v>6.3112000000000004</v>
      </c>
      <c r="H12" s="38" t="s">
        <v>8</v>
      </c>
      <c r="I12" s="34">
        <f>I11-0.8</f>
        <v>13.6</v>
      </c>
      <c r="J12" s="39">
        <f t="shared" si="2"/>
        <v>13.327999999999999</v>
      </c>
      <c r="K12" s="40">
        <f t="shared" si="3"/>
        <v>15.639999999999999</v>
      </c>
      <c r="L12" s="39">
        <f t="shared" si="91"/>
        <v>15.327199999999998</v>
      </c>
      <c r="M12" s="38" t="s">
        <v>13</v>
      </c>
      <c r="N12" s="34">
        <f>N11-0.8</f>
        <v>22.599999999999998</v>
      </c>
      <c r="O12" s="39">
        <f t="shared" si="4"/>
        <v>22.147999999999996</v>
      </c>
      <c r="P12" s="40">
        <f t="shared" si="5"/>
        <v>25.989999999999995</v>
      </c>
      <c r="Q12" s="39">
        <f t="shared" si="92"/>
        <v>25.470199999999995</v>
      </c>
      <c r="R12" s="38" t="s">
        <v>14</v>
      </c>
      <c r="S12" s="34">
        <f>S11-0.8</f>
        <v>32.6</v>
      </c>
      <c r="T12" s="39">
        <f t="shared" si="6"/>
        <v>31.948</v>
      </c>
      <c r="U12" s="39">
        <f t="shared" si="7"/>
        <v>37.49</v>
      </c>
      <c r="V12" s="39">
        <f t="shared" si="93"/>
        <v>36.740200000000002</v>
      </c>
      <c r="W12" s="38" t="s">
        <v>15</v>
      </c>
      <c r="X12" s="34">
        <f>X11-0.8</f>
        <v>43.6</v>
      </c>
      <c r="Y12" s="39">
        <f t="shared" si="8"/>
        <v>42.728000000000002</v>
      </c>
      <c r="Z12" s="40">
        <f t="shared" si="9"/>
        <v>50.14</v>
      </c>
      <c r="AA12" s="39">
        <f t="shared" si="94"/>
        <v>49.1372</v>
      </c>
      <c r="AB12" s="38" t="s">
        <v>16</v>
      </c>
      <c r="AC12" s="34">
        <f>AC11-0.8</f>
        <v>55.6</v>
      </c>
      <c r="AD12" s="39">
        <f t="shared" si="10"/>
        <v>54.488</v>
      </c>
      <c r="AE12" s="40">
        <f t="shared" si="11"/>
        <v>63.94</v>
      </c>
      <c r="AF12" s="39">
        <f t="shared" si="95"/>
        <v>62.661199999999994</v>
      </c>
      <c r="AG12" s="38" t="s">
        <v>17</v>
      </c>
      <c r="AH12" s="34">
        <f>AH11-0.8</f>
        <v>68.600000000000009</v>
      </c>
      <c r="AI12" s="40">
        <f t="shared" si="12"/>
        <v>67.228000000000009</v>
      </c>
      <c r="AJ12" s="40">
        <f t="shared" si="13"/>
        <v>78.89</v>
      </c>
      <c r="AK12" s="40">
        <f t="shared" si="14"/>
        <v>77.312200000000004</v>
      </c>
      <c r="AL12" s="38" t="s">
        <v>18</v>
      </c>
      <c r="AM12" s="34">
        <f>AM11-0.8</f>
        <v>82.600000000000009</v>
      </c>
      <c r="AN12" s="40">
        <f t="shared" si="15"/>
        <v>80.948000000000008</v>
      </c>
      <c r="AO12" s="40">
        <f t="shared" si="16"/>
        <v>93.090199999999996</v>
      </c>
      <c r="AP12" s="40">
        <f t="shared" si="17"/>
        <v>91.228395999999989</v>
      </c>
      <c r="AQ12" s="38" t="s">
        <v>19</v>
      </c>
      <c r="AR12" s="34">
        <f>AR11-0.8</f>
        <v>98.100000000000009</v>
      </c>
      <c r="AS12" s="40">
        <f t="shared" si="18"/>
        <v>96.138000000000005</v>
      </c>
      <c r="AT12" s="40">
        <f t="shared" si="19"/>
        <v>112.815</v>
      </c>
      <c r="AU12" s="40">
        <f t="shared" si="20"/>
        <v>110.5587</v>
      </c>
      <c r="AV12" s="38" t="s">
        <v>20</v>
      </c>
      <c r="AW12" s="34">
        <f>AW11-0.8</f>
        <v>115.10000000000001</v>
      </c>
      <c r="AX12" s="40">
        <f t="shared" si="21"/>
        <v>112.798</v>
      </c>
      <c r="AY12" s="40">
        <f t="shared" si="22"/>
        <v>132.36500000000001</v>
      </c>
      <c r="AZ12" s="40">
        <f t="shared" si="23"/>
        <v>129.71770000000001</v>
      </c>
      <c r="BA12" s="38" t="s">
        <v>21</v>
      </c>
      <c r="BB12" s="34">
        <f>BB11-0.8</f>
        <v>134.1</v>
      </c>
      <c r="BC12" s="40">
        <f t="shared" si="24"/>
        <v>131.41799999999998</v>
      </c>
      <c r="BD12" s="40">
        <f t="shared" si="25"/>
        <v>154.21499999999997</v>
      </c>
      <c r="BE12" s="40">
        <f t="shared" si="26"/>
        <v>151.13069999999996</v>
      </c>
      <c r="BF12" s="38" t="s">
        <v>22</v>
      </c>
      <c r="BG12" s="34">
        <f>BG11-0.8</f>
        <v>156.1</v>
      </c>
      <c r="BH12" s="40">
        <f t="shared" si="27"/>
        <v>152.97799999999998</v>
      </c>
      <c r="BI12" s="40">
        <f t="shared" si="28"/>
        <v>179.51499999999999</v>
      </c>
      <c r="BJ12" s="40">
        <f t="shared" si="29"/>
        <v>175.92469999999997</v>
      </c>
      <c r="BK12" s="38" t="s">
        <v>23</v>
      </c>
      <c r="BL12" s="34">
        <f>BL11-0.8</f>
        <v>180.1</v>
      </c>
      <c r="BM12" s="40">
        <f t="shared" si="30"/>
        <v>176.49799999999999</v>
      </c>
      <c r="BN12" s="40">
        <f t="shared" si="31"/>
        <v>207.11499999999998</v>
      </c>
      <c r="BO12" s="40">
        <f t="shared" si="32"/>
        <v>202.97269999999997</v>
      </c>
      <c r="BP12" s="38" t="s">
        <v>24</v>
      </c>
      <c r="BQ12" s="34">
        <f>BQ11-0.8</f>
        <v>205.1</v>
      </c>
      <c r="BR12" s="40">
        <f t="shared" si="33"/>
        <v>200.99799999999999</v>
      </c>
      <c r="BS12" s="40">
        <f t="shared" si="34"/>
        <v>235.86499999999998</v>
      </c>
      <c r="BT12" s="40">
        <f t="shared" si="35"/>
        <v>231.14769999999999</v>
      </c>
      <c r="BU12" s="38" t="s">
        <v>25</v>
      </c>
      <c r="BV12" s="34">
        <f>BV11-0.8</f>
        <v>233.1</v>
      </c>
      <c r="BW12" s="40">
        <f t="shared" si="36"/>
        <v>228.43799999999999</v>
      </c>
      <c r="BX12" s="40">
        <f t="shared" si="37"/>
        <v>268.065</v>
      </c>
      <c r="BY12" s="40">
        <f t="shared" si="38"/>
        <v>262.70369999999997</v>
      </c>
      <c r="BZ12" s="38" t="s">
        <v>26</v>
      </c>
      <c r="CA12" s="34">
        <f>CA11-0.8</f>
        <v>268.09999999999997</v>
      </c>
      <c r="CB12" s="40">
        <f t="shared" si="39"/>
        <v>262.73799999999994</v>
      </c>
      <c r="CC12" s="40">
        <f t="shared" si="40"/>
        <v>308.31499999999994</v>
      </c>
      <c r="CD12" s="40">
        <f t="shared" si="41"/>
        <v>302.14869999999996</v>
      </c>
      <c r="CE12" s="38" t="s">
        <v>27</v>
      </c>
      <c r="CF12" s="34">
        <f>CF11-0.8</f>
        <v>304.09999999999997</v>
      </c>
      <c r="CG12" s="40">
        <f t="shared" si="42"/>
        <v>298.01799999999997</v>
      </c>
      <c r="CH12" s="40">
        <f t="shared" si="43"/>
        <v>349.71499999999992</v>
      </c>
      <c r="CI12" s="40">
        <f t="shared" si="44"/>
        <v>342.72069999999991</v>
      </c>
      <c r="CJ12" s="38" t="s">
        <v>28</v>
      </c>
      <c r="CK12" s="34">
        <f>CK11-0.8</f>
        <v>342.09999999999997</v>
      </c>
      <c r="CL12" s="40">
        <f t="shared" si="45"/>
        <v>335.25799999999998</v>
      </c>
      <c r="CM12" s="40">
        <f t="shared" si="46"/>
        <v>393.41499999999991</v>
      </c>
      <c r="CN12" s="40">
        <f t="shared" si="47"/>
        <v>385.54669999999987</v>
      </c>
      <c r="CO12" s="38" t="s">
        <v>29</v>
      </c>
      <c r="CP12" s="34">
        <f>CP11-0.8</f>
        <v>390.09999999999997</v>
      </c>
      <c r="CQ12" s="40">
        <f t="shared" si="48"/>
        <v>382.29799999999994</v>
      </c>
      <c r="CR12" s="40">
        <f t="shared" si="49"/>
        <v>448.61499999999995</v>
      </c>
      <c r="CS12" s="40">
        <f t="shared" si="50"/>
        <v>439.64269999999993</v>
      </c>
      <c r="CT12" s="38" t="s">
        <v>30</v>
      </c>
      <c r="CU12" s="34">
        <f>CU11-0.8</f>
        <v>490.09999999999997</v>
      </c>
      <c r="CV12" s="40">
        <f t="shared" si="51"/>
        <v>480.29799999999994</v>
      </c>
      <c r="CW12" s="40">
        <f t="shared" si="52"/>
        <v>563.6149999999999</v>
      </c>
      <c r="CX12" s="40">
        <f t="shared" si="53"/>
        <v>552.34269999999992</v>
      </c>
      <c r="CY12" s="38" t="s">
        <v>31</v>
      </c>
      <c r="CZ12" s="34">
        <f>CZ11-0.8</f>
        <v>605.1</v>
      </c>
      <c r="DA12" s="40">
        <f t="shared" si="54"/>
        <v>592.99800000000005</v>
      </c>
      <c r="DB12" s="40">
        <f t="shared" si="55"/>
        <v>695.86500000000001</v>
      </c>
      <c r="DC12" s="40">
        <f t="shared" si="56"/>
        <v>681.94769999999994</v>
      </c>
      <c r="DD12" s="38" t="s">
        <v>32</v>
      </c>
      <c r="DE12" s="34">
        <f>DE11-0.8</f>
        <v>770.1</v>
      </c>
      <c r="DF12" s="40">
        <f t="shared" si="57"/>
        <v>754.69799999999998</v>
      </c>
      <c r="DG12" s="40">
        <f t="shared" si="58"/>
        <v>885.61500000000001</v>
      </c>
      <c r="DH12" s="40">
        <f t="shared" si="59"/>
        <v>867.90269999999998</v>
      </c>
      <c r="DI12" s="38" t="s">
        <v>33</v>
      </c>
      <c r="DJ12" s="34">
        <f>DJ11-0.8</f>
        <v>1000.1</v>
      </c>
      <c r="DK12" s="40">
        <f t="shared" si="60"/>
        <v>980.09799999999996</v>
      </c>
      <c r="DL12" s="40">
        <f t="shared" si="61"/>
        <v>1150.115</v>
      </c>
      <c r="DM12" s="40">
        <f t="shared" si="62"/>
        <v>1127.1126999999999</v>
      </c>
      <c r="DN12" s="38"/>
      <c r="DO12" s="39"/>
      <c r="DP12" s="39"/>
      <c r="DQ12" s="39"/>
      <c r="DR12" s="39"/>
    </row>
    <row r="13" spans="1:122" s="28" customFormat="1" ht="20.100000000000001" customHeight="1" x14ac:dyDescent="0.25">
      <c r="A13" s="38" t="s">
        <v>2</v>
      </c>
      <c r="B13" s="38" t="s">
        <v>5</v>
      </c>
      <c r="C13" s="38" t="s">
        <v>7</v>
      </c>
      <c r="D13" s="34">
        <f>D12-0.8</f>
        <v>4.8000000000000007</v>
      </c>
      <c r="E13" s="40">
        <f t="shared" si="0"/>
        <v>4.7040000000000006</v>
      </c>
      <c r="F13" s="40">
        <f t="shared" si="1"/>
        <v>5.5200000000000005</v>
      </c>
      <c r="G13" s="39">
        <f t="shared" si="90"/>
        <v>5.4096000000000002</v>
      </c>
      <c r="H13" s="38" t="s">
        <v>8</v>
      </c>
      <c r="I13" s="34">
        <f>I12-0.8</f>
        <v>12.799999999999999</v>
      </c>
      <c r="J13" s="39">
        <f t="shared" si="2"/>
        <v>12.543999999999999</v>
      </c>
      <c r="K13" s="40">
        <f t="shared" si="3"/>
        <v>14.719999999999997</v>
      </c>
      <c r="L13" s="39">
        <f t="shared" si="91"/>
        <v>14.425599999999998</v>
      </c>
      <c r="M13" s="38" t="s">
        <v>13</v>
      </c>
      <c r="N13" s="34">
        <f>N12-0.8</f>
        <v>21.799999999999997</v>
      </c>
      <c r="O13" s="39">
        <f t="shared" si="4"/>
        <v>21.363999999999997</v>
      </c>
      <c r="P13" s="40">
        <f t="shared" si="5"/>
        <v>25.069999999999993</v>
      </c>
      <c r="Q13" s="39">
        <f t="shared" si="92"/>
        <v>24.568599999999993</v>
      </c>
      <c r="R13" s="38" t="s">
        <v>14</v>
      </c>
      <c r="S13" s="34">
        <f>S12-0.8</f>
        <v>31.8</v>
      </c>
      <c r="T13" s="39">
        <f t="shared" si="6"/>
        <v>31.164000000000001</v>
      </c>
      <c r="U13" s="39">
        <f t="shared" si="7"/>
        <v>36.57</v>
      </c>
      <c r="V13" s="39">
        <f t="shared" si="93"/>
        <v>35.8386</v>
      </c>
      <c r="W13" s="38" t="s">
        <v>15</v>
      </c>
      <c r="X13" s="34">
        <f>X12-0.8</f>
        <v>42.800000000000004</v>
      </c>
      <c r="Y13" s="39">
        <f t="shared" si="8"/>
        <v>41.944000000000003</v>
      </c>
      <c r="Z13" s="40">
        <f t="shared" si="9"/>
        <v>49.22</v>
      </c>
      <c r="AA13" s="39">
        <f t="shared" si="94"/>
        <v>48.235599999999998</v>
      </c>
      <c r="AB13" s="38" t="s">
        <v>16</v>
      </c>
      <c r="AC13" s="34">
        <f>AC12-0.8</f>
        <v>54.800000000000004</v>
      </c>
      <c r="AD13" s="39">
        <f t="shared" si="10"/>
        <v>53.704000000000001</v>
      </c>
      <c r="AE13" s="40">
        <f t="shared" si="11"/>
        <v>63.02</v>
      </c>
      <c r="AF13" s="39">
        <f t="shared" si="95"/>
        <v>61.759599999999999</v>
      </c>
      <c r="AG13" s="38" t="s">
        <v>17</v>
      </c>
      <c r="AH13" s="34">
        <f>AH12-0.8</f>
        <v>67.800000000000011</v>
      </c>
      <c r="AI13" s="40">
        <f t="shared" si="12"/>
        <v>66.444000000000017</v>
      </c>
      <c r="AJ13" s="40">
        <f t="shared" si="13"/>
        <v>77.970000000000013</v>
      </c>
      <c r="AK13" s="40">
        <f t="shared" si="14"/>
        <v>76.410600000000017</v>
      </c>
      <c r="AL13" s="38" t="s">
        <v>18</v>
      </c>
      <c r="AM13" s="34">
        <f>AM12-0.8</f>
        <v>81.800000000000011</v>
      </c>
      <c r="AN13" s="40">
        <f t="shared" si="15"/>
        <v>80.164000000000016</v>
      </c>
      <c r="AO13" s="40">
        <f t="shared" si="16"/>
        <v>92.188600000000008</v>
      </c>
      <c r="AP13" s="40">
        <f t="shared" si="17"/>
        <v>90.344828000000007</v>
      </c>
      <c r="AQ13" s="38" t="s">
        <v>19</v>
      </c>
      <c r="AR13" s="34">
        <f>AR12-0.8</f>
        <v>97.300000000000011</v>
      </c>
      <c r="AS13" s="40">
        <f t="shared" si="18"/>
        <v>95.354000000000013</v>
      </c>
      <c r="AT13" s="40">
        <f t="shared" si="19"/>
        <v>111.89500000000001</v>
      </c>
      <c r="AU13" s="40">
        <f t="shared" si="20"/>
        <v>109.65710000000001</v>
      </c>
      <c r="AV13" s="38" t="s">
        <v>20</v>
      </c>
      <c r="AW13" s="34">
        <f>AW12-0.8</f>
        <v>114.30000000000001</v>
      </c>
      <c r="AX13" s="40">
        <f t="shared" si="21"/>
        <v>112.01400000000001</v>
      </c>
      <c r="AY13" s="40">
        <f t="shared" si="22"/>
        <v>131.44499999999999</v>
      </c>
      <c r="AZ13" s="40">
        <f t="shared" si="23"/>
        <v>128.81609999999998</v>
      </c>
      <c r="BA13" s="38" t="s">
        <v>21</v>
      </c>
      <c r="BB13" s="34">
        <f>BB12-0.8</f>
        <v>133.29999999999998</v>
      </c>
      <c r="BC13" s="40">
        <f t="shared" si="24"/>
        <v>130.63399999999999</v>
      </c>
      <c r="BD13" s="40">
        <f t="shared" si="25"/>
        <v>153.29499999999996</v>
      </c>
      <c r="BE13" s="40">
        <f t="shared" si="26"/>
        <v>150.22909999999996</v>
      </c>
      <c r="BF13" s="38" t="s">
        <v>22</v>
      </c>
      <c r="BG13" s="34">
        <f>BG12-0.8</f>
        <v>155.29999999999998</v>
      </c>
      <c r="BH13" s="40">
        <f t="shared" si="27"/>
        <v>152.19399999999999</v>
      </c>
      <c r="BI13" s="40">
        <f t="shared" si="28"/>
        <v>178.59499999999997</v>
      </c>
      <c r="BJ13" s="40">
        <f t="shared" si="29"/>
        <v>175.02309999999997</v>
      </c>
      <c r="BK13" s="38" t="s">
        <v>23</v>
      </c>
      <c r="BL13" s="34">
        <f>BL12-0.8</f>
        <v>179.29999999999998</v>
      </c>
      <c r="BM13" s="40">
        <f t="shared" si="30"/>
        <v>175.71399999999997</v>
      </c>
      <c r="BN13" s="40">
        <f t="shared" si="31"/>
        <v>206.19499999999996</v>
      </c>
      <c r="BO13" s="40">
        <f t="shared" si="32"/>
        <v>202.07109999999997</v>
      </c>
      <c r="BP13" s="38" t="s">
        <v>24</v>
      </c>
      <c r="BQ13" s="34">
        <f>BQ12-0.8</f>
        <v>204.29999999999998</v>
      </c>
      <c r="BR13" s="40">
        <f t="shared" si="33"/>
        <v>200.21399999999997</v>
      </c>
      <c r="BS13" s="40">
        <f t="shared" si="34"/>
        <v>234.94499999999996</v>
      </c>
      <c r="BT13" s="40">
        <f t="shared" si="35"/>
        <v>230.24609999999996</v>
      </c>
      <c r="BU13" s="38" t="s">
        <v>25</v>
      </c>
      <c r="BV13" s="34">
        <f>BV12-0.8</f>
        <v>232.29999999999998</v>
      </c>
      <c r="BW13" s="40">
        <f t="shared" si="36"/>
        <v>227.65399999999997</v>
      </c>
      <c r="BX13" s="40">
        <f t="shared" si="37"/>
        <v>267.14499999999998</v>
      </c>
      <c r="BY13" s="40">
        <f t="shared" si="38"/>
        <v>261.8021</v>
      </c>
      <c r="BZ13" s="38" t="s">
        <v>26</v>
      </c>
      <c r="CA13" s="34">
        <f>CA12-0.8</f>
        <v>267.29999999999995</v>
      </c>
      <c r="CB13" s="40">
        <f t="shared" si="39"/>
        <v>261.95399999999995</v>
      </c>
      <c r="CC13" s="40">
        <f t="shared" si="40"/>
        <v>307.39499999999992</v>
      </c>
      <c r="CD13" s="40">
        <f t="shared" si="41"/>
        <v>301.24709999999993</v>
      </c>
      <c r="CE13" s="38" t="s">
        <v>27</v>
      </c>
      <c r="CF13" s="34">
        <f>CF12-0.8</f>
        <v>303.29999999999995</v>
      </c>
      <c r="CG13" s="40">
        <f t="shared" si="42"/>
        <v>297.23399999999992</v>
      </c>
      <c r="CH13" s="40">
        <f t="shared" si="43"/>
        <v>348.7949999999999</v>
      </c>
      <c r="CI13" s="40">
        <f t="shared" si="44"/>
        <v>341.81909999999988</v>
      </c>
      <c r="CJ13" s="38" t="s">
        <v>28</v>
      </c>
      <c r="CK13" s="34">
        <f>CK12-0.8</f>
        <v>341.29999999999995</v>
      </c>
      <c r="CL13" s="40">
        <f t="shared" si="45"/>
        <v>334.47399999999993</v>
      </c>
      <c r="CM13" s="40">
        <f t="shared" si="46"/>
        <v>392.49499999999989</v>
      </c>
      <c r="CN13" s="40">
        <f t="shared" si="47"/>
        <v>384.6450999999999</v>
      </c>
      <c r="CO13" s="38" t="s">
        <v>29</v>
      </c>
      <c r="CP13" s="34">
        <f>CP12-0.8</f>
        <v>389.29999999999995</v>
      </c>
      <c r="CQ13" s="40">
        <f t="shared" si="48"/>
        <v>381.51399999999995</v>
      </c>
      <c r="CR13" s="40">
        <f t="shared" si="49"/>
        <v>447.69499999999994</v>
      </c>
      <c r="CS13" s="40">
        <f t="shared" si="50"/>
        <v>438.7410999999999</v>
      </c>
      <c r="CT13" s="38" t="s">
        <v>30</v>
      </c>
      <c r="CU13" s="34">
        <f>CU12-0.8</f>
        <v>489.29999999999995</v>
      </c>
      <c r="CV13" s="40">
        <f t="shared" si="51"/>
        <v>479.51399999999995</v>
      </c>
      <c r="CW13" s="40">
        <f t="shared" si="52"/>
        <v>562.69499999999994</v>
      </c>
      <c r="CX13" s="40">
        <f t="shared" si="53"/>
        <v>551.44109999999989</v>
      </c>
      <c r="CY13" s="38" t="s">
        <v>31</v>
      </c>
      <c r="CZ13" s="34">
        <f>CZ12-0.8</f>
        <v>604.30000000000007</v>
      </c>
      <c r="DA13" s="40">
        <f t="shared" si="54"/>
        <v>592.21400000000006</v>
      </c>
      <c r="DB13" s="40">
        <f t="shared" si="55"/>
        <v>694.94500000000005</v>
      </c>
      <c r="DC13" s="40">
        <f t="shared" si="56"/>
        <v>681.04610000000002</v>
      </c>
      <c r="DD13" s="38" t="s">
        <v>32</v>
      </c>
      <c r="DE13" s="34">
        <f>DE12-0.8</f>
        <v>769.30000000000007</v>
      </c>
      <c r="DF13" s="40">
        <f t="shared" si="57"/>
        <v>753.9140000000001</v>
      </c>
      <c r="DG13" s="40">
        <f t="shared" si="58"/>
        <v>884.69500000000005</v>
      </c>
      <c r="DH13" s="40">
        <f t="shared" si="59"/>
        <v>867.00110000000006</v>
      </c>
      <c r="DI13" s="38" t="s">
        <v>33</v>
      </c>
      <c r="DJ13" s="34">
        <f>DJ12-0.8</f>
        <v>999.30000000000007</v>
      </c>
      <c r="DK13" s="40">
        <f t="shared" si="60"/>
        <v>979.31400000000008</v>
      </c>
      <c r="DL13" s="40">
        <f t="shared" si="61"/>
        <v>1149.1949999999999</v>
      </c>
      <c r="DM13" s="40">
        <f t="shared" si="62"/>
        <v>1126.2111</v>
      </c>
      <c r="DN13" s="38"/>
      <c r="DO13" s="39"/>
      <c r="DP13" s="39"/>
      <c r="DQ13" s="39"/>
      <c r="DR13" s="39"/>
    </row>
    <row r="14" spans="1:122" s="28" customFormat="1" ht="20.100000000000001" customHeight="1" x14ac:dyDescent="0.25">
      <c r="A14" s="38" t="s">
        <v>2</v>
      </c>
      <c r="B14" s="38" t="s">
        <v>6</v>
      </c>
      <c r="C14" s="38" t="s">
        <v>7</v>
      </c>
      <c r="D14" s="34">
        <f>D13-0.8</f>
        <v>4.0000000000000009</v>
      </c>
      <c r="E14" s="40">
        <f t="shared" si="0"/>
        <v>3.9200000000000008</v>
      </c>
      <c r="F14" s="40">
        <f t="shared" si="1"/>
        <v>4.6000000000000005</v>
      </c>
      <c r="G14" s="39">
        <f t="shared" si="90"/>
        <v>4.508</v>
      </c>
      <c r="H14" s="38" t="s">
        <v>8</v>
      </c>
      <c r="I14" s="34">
        <f>I13-0.8</f>
        <v>11.999999999999998</v>
      </c>
      <c r="J14" s="39">
        <f t="shared" si="2"/>
        <v>11.759999999999998</v>
      </c>
      <c r="K14" s="40">
        <f t="shared" si="3"/>
        <v>13.799999999999997</v>
      </c>
      <c r="L14" s="39">
        <f t="shared" si="91"/>
        <v>13.523999999999997</v>
      </c>
      <c r="M14" s="38" t="s">
        <v>13</v>
      </c>
      <c r="N14" s="34">
        <f>N13-0.8</f>
        <v>20.999999999999996</v>
      </c>
      <c r="O14" s="39">
        <f t="shared" si="4"/>
        <v>20.579999999999995</v>
      </c>
      <c r="P14" s="40">
        <f t="shared" si="5"/>
        <v>24.149999999999995</v>
      </c>
      <c r="Q14" s="39">
        <f t="shared" si="92"/>
        <v>23.666999999999994</v>
      </c>
      <c r="R14" s="38" t="s">
        <v>14</v>
      </c>
      <c r="S14" s="34">
        <f>S13-0.8</f>
        <v>31</v>
      </c>
      <c r="T14" s="39">
        <f t="shared" si="6"/>
        <v>30.38</v>
      </c>
      <c r="U14" s="39">
        <f t="shared" si="7"/>
        <v>35.65</v>
      </c>
      <c r="V14" s="39">
        <f t="shared" si="93"/>
        <v>34.936999999999998</v>
      </c>
      <c r="W14" s="38" t="s">
        <v>15</v>
      </c>
      <c r="X14" s="34">
        <f>X13-0.8</f>
        <v>42.000000000000007</v>
      </c>
      <c r="Y14" s="39">
        <f t="shared" si="8"/>
        <v>41.160000000000004</v>
      </c>
      <c r="Z14" s="40">
        <f t="shared" si="9"/>
        <v>48.300000000000004</v>
      </c>
      <c r="AA14" s="39">
        <f t="shared" si="94"/>
        <v>47.334000000000003</v>
      </c>
      <c r="AB14" s="38" t="s">
        <v>16</v>
      </c>
      <c r="AC14" s="34">
        <f>AC13-0.8</f>
        <v>54.000000000000007</v>
      </c>
      <c r="AD14" s="39">
        <f t="shared" si="10"/>
        <v>52.920000000000009</v>
      </c>
      <c r="AE14" s="40">
        <f t="shared" si="11"/>
        <v>62.1</v>
      </c>
      <c r="AF14" s="39">
        <f t="shared" si="95"/>
        <v>60.857999999999997</v>
      </c>
      <c r="AG14" s="38" t="s">
        <v>17</v>
      </c>
      <c r="AH14" s="34">
        <f>AH13-0.8</f>
        <v>67.000000000000014</v>
      </c>
      <c r="AI14" s="40">
        <f t="shared" si="12"/>
        <v>65.660000000000011</v>
      </c>
      <c r="AJ14" s="40">
        <f t="shared" si="13"/>
        <v>77.050000000000011</v>
      </c>
      <c r="AK14" s="40">
        <f t="shared" si="14"/>
        <v>75.509000000000015</v>
      </c>
      <c r="AL14" s="38" t="s">
        <v>18</v>
      </c>
      <c r="AM14" s="34">
        <f>AM13-0.8</f>
        <v>81.000000000000014</v>
      </c>
      <c r="AN14" s="40">
        <f t="shared" si="15"/>
        <v>79.38000000000001</v>
      </c>
      <c r="AO14" s="40">
        <f t="shared" si="16"/>
        <v>91.287000000000006</v>
      </c>
      <c r="AP14" s="40">
        <f t="shared" si="17"/>
        <v>89.46126000000001</v>
      </c>
      <c r="AQ14" s="38" t="s">
        <v>19</v>
      </c>
      <c r="AR14" s="34">
        <f>AR13-0.8</f>
        <v>96.500000000000014</v>
      </c>
      <c r="AS14" s="40">
        <f t="shared" si="18"/>
        <v>94.570000000000007</v>
      </c>
      <c r="AT14" s="40">
        <f t="shared" si="19"/>
        <v>110.97500000000001</v>
      </c>
      <c r="AU14" s="40">
        <f t="shared" si="20"/>
        <v>108.75550000000001</v>
      </c>
      <c r="AV14" s="38" t="s">
        <v>20</v>
      </c>
      <c r="AW14" s="34">
        <f>AW13-0.8</f>
        <v>113.50000000000001</v>
      </c>
      <c r="AX14" s="40">
        <f t="shared" si="21"/>
        <v>111.23000000000002</v>
      </c>
      <c r="AY14" s="40">
        <f t="shared" si="22"/>
        <v>130.52500000000001</v>
      </c>
      <c r="AZ14" s="40">
        <f t="shared" si="23"/>
        <v>127.9145</v>
      </c>
      <c r="BA14" s="38" t="s">
        <v>21</v>
      </c>
      <c r="BB14" s="34">
        <f>BB13-0.8</f>
        <v>132.49999999999997</v>
      </c>
      <c r="BC14" s="40">
        <f t="shared" si="24"/>
        <v>129.84999999999997</v>
      </c>
      <c r="BD14" s="40">
        <f t="shared" si="25"/>
        <v>152.37499999999994</v>
      </c>
      <c r="BE14" s="40">
        <f t="shared" si="26"/>
        <v>149.32749999999993</v>
      </c>
      <c r="BF14" s="38" t="s">
        <v>22</v>
      </c>
      <c r="BG14" s="34">
        <f>BG13-0.8</f>
        <v>154.49999999999997</v>
      </c>
      <c r="BH14" s="40">
        <f t="shared" si="27"/>
        <v>151.40999999999997</v>
      </c>
      <c r="BI14" s="40">
        <f t="shared" si="28"/>
        <v>177.67499999999995</v>
      </c>
      <c r="BJ14" s="40">
        <f t="shared" si="29"/>
        <v>174.12149999999994</v>
      </c>
      <c r="BK14" s="38" t="s">
        <v>23</v>
      </c>
      <c r="BL14" s="34">
        <f>BL13-0.8</f>
        <v>178.49999999999997</v>
      </c>
      <c r="BM14" s="40">
        <f t="shared" si="30"/>
        <v>174.92999999999998</v>
      </c>
      <c r="BN14" s="40">
        <f t="shared" si="31"/>
        <v>205.27499999999995</v>
      </c>
      <c r="BO14" s="40">
        <f t="shared" si="32"/>
        <v>201.16949999999994</v>
      </c>
      <c r="BP14" s="38" t="s">
        <v>24</v>
      </c>
      <c r="BQ14" s="34">
        <f>BQ13-0.8</f>
        <v>203.49999999999997</v>
      </c>
      <c r="BR14" s="40">
        <f t="shared" si="33"/>
        <v>199.42999999999998</v>
      </c>
      <c r="BS14" s="40">
        <f t="shared" si="34"/>
        <v>234.02499999999995</v>
      </c>
      <c r="BT14" s="40">
        <f t="shared" si="35"/>
        <v>229.34449999999995</v>
      </c>
      <c r="BU14" s="38" t="s">
        <v>25</v>
      </c>
      <c r="BV14" s="34">
        <f>BV13-0.8</f>
        <v>231.49999999999997</v>
      </c>
      <c r="BW14" s="40">
        <f t="shared" si="36"/>
        <v>226.86999999999998</v>
      </c>
      <c r="BX14" s="40">
        <f t="shared" si="37"/>
        <v>266.22499999999997</v>
      </c>
      <c r="BY14" s="40">
        <f t="shared" si="38"/>
        <v>260.90049999999997</v>
      </c>
      <c r="BZ14" s="38" t="s">
        <v>26</v>
      </c>
      <c r="CA14" s="34">
        <f>CA13-0.8</f>
        <v>266.49999999999994</v>
      </c>
      <c r="CB14" s="40">
        <f t="shared" si="39"/>
        <v>261.16999999999996</v>
      </c>
      <c r="CC14" s="40">
        <f t="shared" si="40"/>
        <v>306.47499999999991</v>
      </c>
      <c r="CD14" s="40">
        <f t="shared" si="41"/>
        <v>300.3454999999999</v>
      </c>
      <c r="CE14" s="38" t="s">
        <v>27</v>
      </c>
      <c r="CF14" s="34">
        <f>CF13-0.8</f>
        <v>302.49999999999994</v>
      </c>
      <c r="CG14" s="40">
        <f t="shared" si="42"/>
        <v>296.44999999999993</v>
      </c>
      <c r="CH14" s="40">
        <f t="shared" si="43"/>
        <v>347.87499999999989</v>
      </c>
      <c r="CI14" s="40">
        <f t="shared" si="44"/>
        <v>340.9174999999999</v>
      </c>
      <c r="CJ14" s="38" t="s">
        <v>28</v>
      </c>
      <c r="CK14" s="34">
        <f>CK13-0.8</f>
        <v>340.49999999999994</v>
      </c>
      <c r="CL14" s="40">
        <f t="shared" si="45"/>
        <v>333.68999999999994</v>
      </c>
      <c r="CM14" s="40">
        <f t="shared" si="46"/>
        <v>391.57499999999993</v>
      </c>
      <c r="CN14" s="40">
        <f t="shared" si="47"/>
        <v>383.74349999999993</v>
      </c>
      <c r="CO14" s="38" t="s">
        <v>29</v>
      </c>
      <c r="CP14" s="34">
        <f>CP13-0.8</f>
        <v>388.49999999999994</v>
      </c>
      <c r="CQ14" s="40">
        <f t="shared" si="48"/>
        <v>380.72999999999996</v>
      </c>
      <c r="CR14" s="40">
        <f t="shared" si="49"/>
        <v>446.77499999999992</v>
      </c>
      <c r="CS14" s="40">
        <f t="shared" si="50"/>
        <v>437.83949999999993</v>
      </c>
      <c r="CT14" s="38" t="s">
        <v>30</v>
      </c>
      <c r="CU14" s="34">
        <f>CU13-0.8</f>
        <v>488.49999999999994</v>
      </c>
      <c r="CV14" s="40">
        <f t="shared" si="51"/>
        <v>478.72999999999996</v>
      </c>
      <c r="CW14" s="40">
        <f t="shared" si="52"/>
        <v>561.77499999999986</v>
      </c>
      <c r="CX14" s="40">
        <f t="shared" si="53"/>
        <v>550.53949999999986</v>
      </c>
      <c r="CY14" s="38" t="s">
        <v>31</v>
      </c>
      <c r="CZ14" s="34">
        <f>CZ13-0.8</f>
        <v>603.50000000000011</v>
      </c>
      <c r="DA14" s="40">
        <f t="shared" si="54"/>
        <v>591.43000000000006</v>
      </c>
      <c r="DB14" s="40">
        <f t="shared" si="55"/>
        <v>694.02500000000009</v>
      </c>
      <c r="DC14" s="40">
        <f t="shared" si="56"/>
        <v>680.14450000000011</v>
      </c>
      <c r="DD14" s="38" t="s">
        <v>32</v>
      </c>
      <c r="DE14" s="34">
        <f>DE13-0.8</f>
        <v>768.50000000000011</v>
      </c>
      <c r="DF14" s="40">
        <f t="shared" si="57"/>
        <v>753.13000000000011</v>
      </c>
      <c r="DG14" s="40">
        <f t="shared" si="58"/>
        <v>883.77500000000009</v>
      </c>
      <c r="DH14" s="40">
        <f t="shared" si="59"/>
        <v>866.09950000000003</v>
      </c>
      <c r="DI14" s="38" t="s">
        <v>33</v>
      </c>
      <c r="DJ14" s="34">
        <f>DJ13-0.8</f>
        <v>998.50000000000011</v>
      </c>
      <c r="DK14" s="40">
        <f>DJ14*(1-$B$2)</f>
        <v>978.53000000000009</v>
      </c>
      <c r="DL14" s="40">
        <f t="shared" si="61"/>
        <v>1148.2750000000001</v>
      </c>
      <c r="DM14" s="40">
        <f t="shared" si="62"/>
        <v>1125.3095000000001</v>
      </c>
      <c r="DN14" s="38"/>
      <c r="DO14" s="39"/>
      <c r="DP14" s="39"/>
      <c r="DQ14" s="39"/>
      <c r="DR14" s="39"/>
    </row>
    <row r="15" spans="1:122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34">
        <f>D10+0</f>
        <v>8</v>
      </c>
      <c r="E15" s="18">
        <f t="shared" si="0"/>
        <v>7.84</v>
      </c>
      <c r="F15" s="18">
        <f t="shared" si="1"/>
        <v>9.1999999999999993</v>
      </c>
      <c r="G15" s="18">
        <f t="shared" si="90"/>
        <v>9.016</v>
      </c>
      <c r="H15" s="17" t="s">
        <v>13</v>
      </c>
      <c r="I15" s="34">
        <v>17</v>
      </c>
      <c r="J15" s="18">
        <f t="shared" si="2"/>
        <v>16.66</v>
      </c>
      <c r="K15" s="18">
        <f t="shared" si="3"/>
        <v>19.549999999999997</v>
      </c>
      <c r="L15" s="18">
        <f t="shared" si="91"/>
        <v>19.158999999999995</v>
      </c>
      <c r="M15" s="17" t="s">
        <v>14</v>
      </c>
      <c r="N15" s="34">
        <v>27</v>
      </c>
      <c r="O15" s="18">
        <f t="shared" si="4"/>
        <v>26.46</v>
      </c>
      <c r="P15" s="18">
        <f t="shared" si="5"/>
        <v>31.049999999999997</v>
      </c>
      <c r="Q15" s="18">
        <f t="shared" si="92"/>
        <v>30.428999999999995</v>
      </c>
      <c r="R15" s="17" t="s">
        <v>15</v>
      </c>
      <c r="S15" s="34">
        <v>38</v>
      </c>
      <c r="T15" s="18">
        <f t="shared" si="6"/>
        <v>37.24</v>
      </c>
      <c r="U15" s="18">
        <f t="shared" si="7"/>
        <v>43.699999999999996</v>
      </c>
      <c r="V15" s="18">
        <f t="shared" si="93"/>
        <v>42.825999999999993</v>
      </c>
      <c r="W15" s="17" t="s">
        <v>16</v>
      </c>
      <c r="X15" s="34">
        <v>50</v>
      </c>
      <c r="Y15" s="18">
        <f t="shared" si="8"/>
        <v>49</v>
      </c>
      <c r="Z15" s="18">
        <f t="shared" si="9"/>
        <v>57.499999999999993</v>
      </c>
      <c r="AA15" s="18">
        <f t="shared" si="94"/>
        <v>56.349999999999994</v>
      </c>
      <c r="AB15" s="17" t="s">
        <v>17</v>
      </c>
      <c r="AC15" s="34">
        <v>63</v>
      </c>
      <c r="AD15" s="18">
        <f t="shared" si="10"/>
        <v>61.74</v>
      </c>
      <c r="AE15" s="18">
        <f t="shared" si="11"/>
        <v>72.449999999999989</v>
      </c>
      <c r="AF15" s="18">
        <f t="shared" si="95"/>
        <v>71.000999999999991</v>
      </c>
      <c r="AG15" s="17" t="s">
        <v>18</v>
      </c>
      <c r="AH15" s="34">
        <v>77</v>
      </c>
      <c r="AI15" s="18">
        <f t="shared" si="12"/>
        <v>75.459999999999994</v>
      </c>
      <c r="AJ15" s="18">
        <f t="shared" si="13"/>
        <v>88.55</v>
      </c>
      <c r="AK15" s="18">
        <f t="shared" si="14"/>
        <v>86.778999999999996</v>
      </c>
      <c r="AL15" s="17" t="s">
        <v>19</v>
      </c>
      <c r="AM15" s="34">
        <v>92.5</v>
      </c>
      <c r="AN15" s="18">
        <f t="shared" si="15"/>
        <v>90.649999999999991</v>
      </c>
      <c r="AO15" s="18">
        <f t="shared" si="16"/>
        <v>104.24749999999999</v>
      </c>
      <c r="AP15" s="18">
        <f t="shared" si="17"/>
        <v>102.16254999999998</v>
      </c>
      <c r="AQ15" s="17" t="s">
        <v>20</v>
      </c>
      <c r="AR15" s="34">
        <v>109.5</v>
      </c>
      <c r="AS15" s="18">
        <f t="shared" si="18"/>
        <v>107.31</v>
      </c>
      <c r="AT15" s="18">
        <f t="shared" si="19"/>
        <v>125.925</v>
      </c>
      <c r="AU15" s="18">
        <f t="shared" si="20"/>
        <v>123.40649999999999</v>
      </c>
      <c r="AV15" s="17" t="s">
        <v>21</v>
      </c>
      <c r="AW15" s="34">
        <v>128.5</v>
      </c>
      <c r="AX15" s="18">
        <f t="shared" si="21"/>
        <v>125.92999999999999</v>
      </c>
      <c r="AY15" s="18">
        <f t="shared" si="22"/>
        <v>147.77499999999998</v>
      </c>
      <c r="AZ15" s="18">
        <f t="shared" si="23"/>
        <v>144.81949999999998</v>
      </c>
      <c r="BA15" s="17" t="s">
        <v>22</v>
      </c>
      <c r="BB15" s="34">
        <v>150.5</v>
      </c>
      <c r="BC15" s="18">
        <f t="shared" si="24"/>
        <v>147.49</v>
      </c>
      <c r="BD15" s="18">
        <f t="shared" si="25"/>
        <v>173.07499999999999</v>
      </c>
      <c r="BE15" s="18">
        <f t="shared" si="26"/>
        <v>169.61349999999999</v>
      </c>
      <c r="BF15" s="17" t="s">
        <v>23</v>
      </c>
      <c r="BG15" s="34">
        <v>174.5</v>
      </c>
      <c r="BH15" s="18">
        <f t="shared" si="27"/>
        <v>171.01</v>
      </c>
      <c r="BI15" s="18">
        <f t="shared" si="28"/>
        <v>200.67499999999998</v>
      </c>
      <c r="BJ15" s="18">
        <f t="shared" si="29"/>
        <v>196.66149999999999</v>
      </c>
      <c r="BK15" s="17" t="s">
        <v>24</v>
      </c>
      <c r="BL15" s="34">
        <v>199.5</v>
      </c>
      <c r="BM15" s="18">
        <f t="shared" si="30"/>
        <v>195.51</v>
      </c>
      <c r="BN15" s="18">
        <f t="shared" si="31"/>
        <v>229.42499999999998</v>
      </c>
      <c r="BO15" s="18">
        <f t="shared" si="32"/>
        <v>224.83649999999997</v>
      </c>
      <c r="BP15" s="17" t="s">
        <v>25</v>
      </c>
      <c r="BQ15" s="34">
        <v>227.5</v>
      </c>
      <c r="BR15" s="18">
        <f t="shared" si="33"/>
        <v>222.95</v>
      </c>
      <c r="BS15" s="18">
        <f t="shared" si="34"/>
        <v>261.625</v>
      </c>
      <c r="BT15" s="18">
        <f t="shared" si="35"/>
        <v>256.39249999999998</v>
      </c>
      <c r="BU15" s="17" t="s">
        <v>26</v>
      </c>
      <c r="BV15" s="34">
        <v>262.5</v>
      </c>
      <c r="BW15" s="18">
        <f t="shared" si="36"/>
        <v>257.25</v>
      </c>
      <c r="BX15" s="18">
        <f t="shared" si="37"/>
        <v>301.875</v>
      </c>
      <c r="BY15" s="18">
        <f t="shared" si="38"/>
        <v>295.83749999999998</v>
      </c>
      <c r="BZ15" s="17" t="s">
        <v>27</v>
      </c>
      <c r="CA15" s="34">
        <v>298.5</v>
      </c>
      <c r="CB15" s="18">
        <f t="shared" si="39"/>
        <v>292.52999999999997</v>
      </c>
      <c r="CC15" s="18">
        <f t="shared" si="40"/>
        <v>343.27499999999998</v>
      </c>
      <c r="CD15" s="18">
        <f t="shared" si="41"/>
        <v>336.40949999999998</v>
      </c>
      <c r="CE15" s="17" t="s">
        <v>28</v>
      </c>
      <c r="CF15" s="34">
        <v>336.5</v>
      </c>
      <c r="CG15" s="18">
        <f t="shared" si="42"/>
        <v>329.77</v>
      </c>
      <c r="CH15" s="18">
        <f t="shared" si="43"/>
        <v>386.97499999999997</v>
      </c>
      <c r="CI15" s="18">
        <f t="shared" si="44"/>
        <v>379.23549999999994</v>
      </c>
      <c r="CJ15" s="17" t="s">
        <v>29</v>
      </c>
      <c r="CK15" s="34">
        <v>384.5</v>
      </c>
      <c r="CL15" s="18">
        <f t="shared" si="45"/>
        <v>376.81</v>
      </c>
      <c r="CM15" s="18">
        <f t="shared" si="46"/>
        <v>442.17499999999995</v>
      </c>
      <c r="CN15" s="18">
        <f t="shared" si="47"/>
        <v>433.33149999999995</v>
      </c>
      <c r="CO15" s="17" t="s">
        <v>30</v>
      </c>
      <c r="CP15" s="34">
        <v>484.5</v>
      </c>
      <c r="CQ15" s="18">
        <f t="shared" si="48"/>
        <v>474.81</v>
      </c>
      <c r="CR15" s="18">
        <f t="shared" si="49"/>
        <v>557.17499999999995</v>
      </c>
      <c r="CS15" s="18">
        <f t="shared" si="50"/>
        <v>546.03149999999994</v>
      </c>
      <c r="CT15" s="17" t="s">
        <v>31</v>
      </c>
      <c r="CU15" s="34">
        <v>599.5</v>
      </c>
      <c r="CV15" s="18">
        <f t="shared" si="51"/>
        <v>587.51</v>
      </c>
      <c r="CW15" s="18">
        <f t="shared" si="52"/>
        <v>689.42499999999995</v>
      </c>
      <c r="CX15" s="18">
        <f t="shared" si="53"/>
        <v>675.63649999999996</v>
      </c>
      <c r="CY15" s="17" t="s">
        <v>32</v>
      </c>
      <c r="CZ15" s="34">
        <v>764.5</v>
      </c>
      <c r="DA15" s="18">
        <f t="shared" si="54"/>
        <v>749.21</v>
      </c>
      <c r="DB15" s="18">
        <f t="shared" si="55"/>
        <v>879.17499999999995</v>
      </c>
      <c r="DC15" s="18">
        <f t="shared" si="56"/>
        <v>861.5915</v>
      </c>
      <c r="DD15" s="17" t="s">
        <v>33</v>
      </c>
      <c r="DE15" s="34">
        <v>994.5</v>
      </c>
      <c r="DF15" s="18">
        <f t="shared" si="57"/>
        <v>974.61</v>
      </c>
      <c r="DG15" s="18">
        <f t="shared" si="58"/>
        <v>1143.675</v>
      </c>
      <c r="DH15" s="18">
        <f t="shared" si="59"/>
        <v>1120.8015</v>
      </c>
      <c r="DI15" s="17"/>
      <c r="DJ15" s="34"/>
      <c r="DK15" s="34"/>
      <c r="DL15" s="34"/>
      <c r="DM15" s="34"/>
      <c r="DN15" s="17"/>
      <c r="DO15" s="34"/>
      <c r="DP15" s="34"/>
      <c r="DQ15" s="34"/>
      <c r="DR15" s="34"/>
    </row>
    <row r="16" spans="1:122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34">
        <f>D15-1.6</f>
        <v>6.4</v>
      </c>
      <c r="E16" s="18">
        <f t="shared" si="0"/>
        <v>6.2720000000000002</v>
      </c>
      <c r="F16" s="18">
        <f t="shared" si="1"/>
        <v>7.3599999999999994</v>
      </c>
      <c r="G16" s="34">
        <f t="shared" si="90"/>
        <v>7.2127999999999997</v>
      </c>
      <c r="H16" s="17" t="s">
        <v>13</v>
      </c>
      <c r="I16" s="34">
        <f>I15-1.6</f>
        <v>15.4</v>
      </c>
      <c r="J16" s="34">
        <f t="shared" si="2"/>
        <v>15.092000000000001</v>
      </c>
      <c r="K16" s="18">
        <f t="shared" si="3"/>
        <v>17.709999999999997</v>
      </c>
      <c r="L16" s="34">
        <f t="shared" si="91"/>
        <v>17.355799999999999</v>
      </c>
      <c r="M16" s="17" t="s">
        <v>14</v>
      </c>
      <c r="N16" s="34">
        <f>N15-1.6</f>
        <v>25.4</v>
      </c>
      <c r="O16" s="34">
        <f t="shared" si="4"/>
        <v>24.891999999999999</v>
      </c>
      <c r="P16" s="18">
        <f t="shared" si="5"/>
        <v>29.209999999999997</v>
      </c>
      <c r="Q16" s="34">
        <f t="shared" si="92"/>
        <v>28.625799999999998</v>
      </c>
      <c r="R16" s="17" t="s">
        <v>15</v>
      </c>
      <c r="S16" s="34">
        <f>S15-1.6</f>
        <v>36.4</v>
      </c>
      <c r="T16" s="34">
        <f t="shared" si="6"/>
        <v>35.671999999999997</v>
      </c>
      <c r="U16" s="18">
        <f t="shared" si="7"/>
        <v>41.859999999999992</v>
      </c>
      <c r="V16" s="34">
        <f t="shared" si="93"/>
        <v>41.022799999999989</v>
      </c>
      <c r="W16" s="17" t="s">
        <v>16</v>
      </c>
      <c r="X16" s="34">
        <f>X15-1.6</f>
        <v>48.4</v>
      </c>
      <c r="Y16" s="34">
        <f t="shared" si="8"/>
        <v>47.431999999999995</v>
      </c>
      <c r="Z16" s="18">
        <f t="shared" si="9"/>
        <v>55.66</v>
      </c>
      <c r="AA16" s="34">
        <f t="shared" si="94"/>
        <v>54.546799999999998</v>
      </c>
      <c r="AB16" s="17" t="s">
        <v>17</v>
      </c>
      <c r="AC16" s="34">
        <f>AC15-1.6</f>
        <v>61.4</v>
      </c>
      <c r="AD16" s="34">
        <f t="shared" si="10"/>
        <v>60.171999999999997</v>
      </c>
      <c r="AE16" s="18">
        <f t="shared" si="11"/>
        <v>70.61</v>
      </c>
      <c r="AF16" s="34">
        <f t="shared" si="95"/>
        <v>69.197800000000001</v>
      </c>
      <c r="AG16" s="17" t="s">
        <v>18</v>
      </c>
      <c r="AH16" s="34">
        <f>AH15-1.6</f>
        <v>75.400000000000006</v>
      </c>
      <c r="AI16" s="18">
        <f t="shared" si="12"/>
        <v>73.89200000000001</v>
      </c>
      <c r="AJ16" s="18">
        <f t="shared" si="13"/>
        <v>86.71</v>
      </c>
      <c r="AK16" s="18">
        <f t="shared" si="14"/>
        <v>84.975799999999992</v>
      </c>
      <c r="AL16" s="17" t="s">
        <v>19</v>
      </c>
      <c r="AM16" s="34">
        <f>AM15-1.6</f>
        <v>90.9</v>
      </c>
      <c r="AN16" s="18">
        <f t="shared" si="15"/>
        <v>89.082000000000008</v>
      </c>
      <c r="AO16" s="18">
        <f t="shared" si="16"/>
        <v>102.4443</v>
      </c>
      <c r="AP16" s="18">
        <f t="shared" si="17"/>
        <v>100.395414</v>
      </c>
      <c r="AQ16" s="17" t="s">
        <v>20</v>
      </c>
      <c r="AR16" s="34">
        <f>AR15-1.6</f>
        <v>107.9</v>
      </c>
      <c r="AS16" s="18">
        <f t="shared" si="18"/>
        <v>105.742</v>
      </c>
      <c r="AT16" s="18">
        <f t="shared" si="19"/>
        <v>124.08499999999999</v>
      </c>
      <c r="AU16" s="18">
        <f t="shared" si="20"/>
        <v>121.60329999999999</v>
      </c>
      <c r="AV16" s="17" t="s">
        <v>21</v>
      </c>
      <c r="AW16" s="34">
        <f>AW15-1.6</f>
        <v>126.9</v>
      </c>
      <c r="AX16" s="18">
        <f t="shared" si="21"/>
        <v>124.36200000000001</v>
      </c>
      <c r="AY16" s="18">
        <f t="shared" si="22"/>
        <v>145.935</v>
      </c>
      <c r="AZ16" s="18">
        <f t="shared" si="23"/>
        <v>143.0163</v>
      </c>
      <c r="BA16" s="17" t="s">
        <v>22</v>
      </c>
      <c r="BB16" s="34">
        <f>BB15-1.6</f>
        <v>148.9</v>
      </c>
      <c r="BC16" s="18">
        <f t="shared" si="24"/>
        <v>145.922</v>
      </c>
      <c r="BD16" s="18">
        <f t="shared" si="25"/>
        <v>171.23499999999999</v>
      </c>
      <c r="BE16" s="18">
        <f t="shared" si="26"/>
        <v>167.81029999999998</v>
      </c>
      <c r="BF16" s="17" t="s">
        <v>23</v>
      </c>
      <c r="BG16" s="34">
        <f>BG15-1.6</f>
        <v>172.9</v>
      </c>
      <c r="BH16" s="18">
        <f t="shared" si="27"/>
        <v>169.44200000000001</v>
      </c>
      <c r="BI16" s="18">
        <f t="shared" si="28"/>
        <v>198.83499999999998</v>
      </c>
      <c r="BJ16" s="18">
        <f t="shared" si="29"/>
        <v>194.85829999999999</v>
      </c>
      <c r="BK16" s="17" t="s">
        <v>24</v>
      </c>
      <c r="BL16" s="34">
        <f>BL15-1.6</f>
        <v>197.9</v>
      </c>
      <c r="BM16" s="18">
        <f t="shared" si="30"/>
        <v>193.94200000000001</v>
      </c>
      <c r="BN16" s="18">
        <f t="shared" si="31"/>
        <v>227.58499999999998</v>
      </c>
      <c r="BO16" s="18">
        <f t="shared" si="32"/>
        <v>223.03329999999997</v>
      </c>
      <c r="BP16" s="17" t="s">
        <v>25</v>
      </c>
      <c r="BQ16" s="34">
        <f>BQ15-1.6</f>
        <v>225.9</v>
      </c>
      <c r="BR16" s="18">
        <f t="shared" si="33"/>
        <v>221.38200000000001</v>
      </c>
      <c r="BS16" s="18">
        <f t="shared" si="34"/>
        <v>259.78499999999997</v>
      </c>
      <c r="BT16" s="18">
        <f t="shared" si="35"/>
        <v>254.58929999999995</v>
      </c>
      <c r="BU16" s="17" t="s">
        <v>26</v>
      </c>
      <c r="BV16" s="34">
        <f>BV15-1.6</f>
        <v>260.89999999999998</v>
      </c>
      <c r="BW16" s="18">
        <f t="shared" si="36"/>
        <v>255.68199999999996</v>
      </c>
      <c r="BX16" s="18">
        <f t="shared" si="37"/>
        <v>300.03499999999997</v>
      </c>
      <c r="BY16" s="18">
        <f t="shared" si="38"/>
        <v>294.03429999999997</v>
      </c>
      <c r="BZ16" s="17" t="s">
        <v>27</v>
      </c>
      <c r="CA16" s="34">
        <f>CA15-1.6</f>
        <v>296.89999999999998</v>
      </c>
      <c r="CB16" s="18">
        <f t="shared" si="39"/>
        <v>290.96199999999999</v>
      </c>
      <c r="CC16" s="18">
        <f t="shared" si="40"/>
        <v>341.43499999999995</v>
      </c>
      <c r="CD16" s="18">
        <f t="shared" si="41"/>
        <v>334.60629999999992</v>
      </c>
      <c r="CE16" s="17" t="s">
        <v>28</v>
      </c>
      <c r="CF16" s="34">
        <f>CF15-1.6</f>
        <v>334.9</v>
      </c>
      <c r="CG16" s="18">
        <f t="shared" si="42"/>
        <v>328.202</v>
      </c>
      <c r="CH16" s="18">
        <f t="shared" si="43"/>
        <v>385.13499999999993</v>
      </c>
      <c r="CI16" s="18">
        <f t="shared" si="44"/>
        <v>377.43229999999994</v>
      </c>
      <c r="CJ16" s="17" t="s">
        <v>29</v>
      </c>
      <c r="CK16" s="34">
        <f>CK15-1.6</f>
        <v>382.9</v>
      </c>
      <c r="CL16" s="18">
        <f t="shared" si="45"/>
        <v>375.24199999999996</v>
      </c>
      <c r="CM16" s="18">
        <f t="shared" si="46"/>
        <v>440.33499999999992</v>
      </c>
      <c r="CN16" s="18">
        <f t="shared" si="47"/>
        <v>431.52829999999994</v>
      </c>
      <c r="CO16" s="17" t="s">
        <v>30</v>
      </c>
      <c r="CP16" s="34">
        <f>CP15-1.6</f>
        <v>482.9</v>
      </c>
      <c r="CQ16" s="18">
        <f t="shared" si="48"/>
        <v>473.24199999999996</v>
      </c>
      <c r="CR16" s="18">
        <f t="shared" si="49"/>
        <v>555.33499999999992</v>
      </c>
      <c r="CS16" s="18">
        <f t="shared" si="50"/>
        <v>544.22829999999988</v>
      </c>
      <c r="CT16" s="17" t="s">
        <v>31</v>
      </c>
      <c r="CU16" s="34">
        <f>CU15-1.6</f>
        <v>597.9</v>
      </c>
      <c r="CV16" s="18">
        <f t="shared" si="51"/>
        <v>585.94200000000001</v>
      </c>
      <c r="CW16" s="18">
        <f t="shared" si="52"/>
        <v>687.58499999999992</v>
      </c>
      <c r="CX16" s="18">
        <f t="shared" si="53"/>
        <v>673.83329999999989</v>
      </c>
      <c r="CY16" s="17" t="s">
        <v>32</v>
      </c>
      <c r="CZ16" s="34">
        <f>CZ15-1.6</f>
        <v>762.9</v>
      </c>
      <c r="DA16" s="18">
        <f t="shared" si="54"/>
        <v>747.64199999999994</v>
      </c>
      <c r="DB16" s="18">
        <f t="shared" si="55"/>
        <v>877.33499999999992</v>
      </c>
      <c r="DC16" s="18">
        <f t="shared" si="56"/>
        <v>859.78829999999994</v>
      </c>
      <c r="DD16" s="17" t="s">
        <v>33</v>
      </c>
      <c r="DE16" s="34">
        <f>DE15-1.6</f>
        <v>992.9</v>
      </c>
      <c r="DF16" s="18">
        <f t="shared" si="57"/>
        <v>973.04199999999992</v>
      </c>
      <c r="DG16" s="18">
        <f t="shared" si="58"/>
        <v>1141.8349999999998</v>
      </c>
      <c r="DH16" s="18">
        <f t="shared" si="59"/>
        <v>1118.9982999999997</v>
      </c>
      <c r="DI16" s="17"/>
      <c r="DJ16" s="34"/>
      <c r="DK16" s="34"/>
      <c r="DL16" s="34"/>
      <c r="DM16" s="34"/>
      <c r="DN16" s="17"/>
      <c r="DO16" s="34"/>
      <c r="DP16" s="34"/>
      <c r="DQ16" s="34"/>
      <c r="DR16" s="34"/>
    </row>
    <row r="17" spans="1:122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34">
        <f>D16-0.8</f>
        <v>5.6000000000000005</v>
      </c>
      <c r="E17" s="18">
        <f t="shared" si="0"/>
        <v>5.4880000000000004</v>
      </c>
      <c r="F17" s="18">
        <f t="shared" si="1"/>
        <v>6.44</v>
      </c>
      <c r="G17" s="34">
        <f t="shared" si="90"/>
        <v>6.3112000000000004</v>
      </c>
      <c r="H17" s="17" t="s">
        <v>13</v>
      </c>
      <c r="I17" s="34">
        <f>I16-0.8</f>
        <v>14.6</v>
      </c>
      <c r="J17" s="34">
        <f t="shared" si="2"/>
        <v>14.308</v>
      </c>
      <c r="K17" s="18">
        <f t="shared" si="3"/>
        <v>16.79</v>
      </c>
      <c r="L17" s="34">
        <f t="shared" si="91"/>
        <v>16.4542</v>
      </c>
      <c r="M17" s="17" t="s">
        <v>14</v>
      </c>
      <c r="N17" s="34">
        <f>N16-0.8</f>
        <v>24.599999999999998</v>
      </c>
      <c r="O17" s="34">
        <f t="shared" si="4"/>
        <v>24.107999999999997</v>
      </c>
      <c r="P17" s="18">
        <f t="shared" si="5"/>
        <v>28.289999999999996</v>
      </c>
      <c r="Q17" s="34">
        <f t="shared" si="92"/>
        <v>27.724199999999996</v>
      </c>
      <c r="R17" s="17" t="s">
        <v>15</v>
      </c>
      <c r="S17" s="34">
        <f>S16-0.8</f>
        <v>35.6</v>
      </c>
      <c r="T17" s="34">
        <f t="shared" si="6"/>
        <v>34.887999999999998</v>
      </c>
      <c r="U17" s="18">
        <f t="shared" si="7"/>
        <v>40.94</v>
      </c>
      <c r="V17" s="34">
        <f t="shared" si="93"/>
        <v>40.121199999999995</v>
      </c>
      <c r="W17" s="17" t="s">
        <v>16</v>
      </c>
      <c r="X17" s="34">
        <f>X16-0.8</f>
        <v>47.6</v>
      </c>
      <c r="Y17" s="34">
        <f t="shared" si="8"/>
        <v>46.648000000000003</v>
      </c>
      <c r="Z17" s="18">
        <f t="shared" si="9"/>
        <v>54.739999999999995</v>
      </c>
      <c r="AA17" s="34">
        <f t="shared" si="94"/>
        <v>53.645199999999996</v>
      </c>
      <c r="AB17" s="17" t="s">
        <v>17</v>
      </c>
      <c r="AC17" s="34">
        <f>AC16-0.8</f>
        <v>60.6</v>
      </c>
      <c r="AD17" s="34">
        <f t="shared" si="10"/>
        <v>59.387999999999998</v>
      </c>
      <c r="AE17" s="18">
        <f t="shared" si="11"/>
        <v>69.69</v>
      </c>
      <c r="AF17" s="34">
        <f t="shared" si="95"/>
        <v>68.296199999999999</v>
      </c>
      <c r="AG17" s="17" t="s">
        <v>18</v>
      </c>
      <c r="AH17" s="34">
        <f>AH16-0.8</f>
        <v>74.600000000000009</v>
      </c>
      <c r="AI17" s="18">
        <f t="shared" si="12"/>
        <v>73.108000000000004</v>
      </c>
      <c r="AJ17" s="18">
        <f t="shared" si="13"/>
        <v>85.79</v>
      </c>
      <c r="AK17" s="18">
        <f t="shared" si="14"/>
        <v>84.074200000000005</v>
      </c>
      <c r="AL17" s="17" t="s">
        <v>19</v>
      </c>
      <c r="AM17" s="34">
        <f>AM16-0.8</f>
        <v>90.100000000000009</v>
      </c>
      <c r="AN17" s="18">
        <f t="shared" si="15"/>
        <v>88.298000000000002</v>
      </c>
      <c r="AO17" s="18">
        <f t="shared" si="16"/>
        <v>101.5427</v>
      </c>
      <c r="AP17" s="18">
        <f t="shared" si="17"/>
        <v>99.511845999999991</v>
      </c>
      <c r="AQ17" s="17" t="s">
        <v>20</v>
      </c>
      <c r="AR17" s="34">
        <f>AR16-0.8</f>
        <v>107.10000000000001</v>
      </c>
      <c r="AS17" s="18">
        <f t="shared" si="18"/>
        <v>104.95800000000001</v>
      </c>
      <c r="AT17" s="18">
        <f t="shared" si="19"/>
        <v>123.16500000000001</v>
      </c>
      <c r="AU17" s="18">
        <f t="shared" si="20"/>
        <v>120.7017</v>
      </c>
      <c r="AV17" s="17" t="s">
        <v>21</v>
      </c>
      <c r="AW17" s="34">
        <f>AW16-0.8</f>
        <v>126.10000000000001</v>
      </c>
      <c r="AX17" s="18">
        <f t="shared" si="21"/>
        <v>123.578</v>
      </c>
      <c r="AY17" s="18">
        <f t="shared" si="22"/>
        <v>145.01499999999999</v>
      </c>
      <c r="AZ17" s="18">
        <f t="shared" si="23"/>
        <v>142.11469999999997</v>
      </c>
      <c r="BA17" s="17" t="s">
        <v>22</v>
      </c>
      <c r="BB17" s="34">
        <f>BB16-0.8</f>
        <v>148.1</v>
      </c>
      <c r="BC17" s="18">
        <f t="shared" si="24"/>
        <v>145.13800000000001</v>
      </c>
      <c r="BD17" s="18">
        <f t="shared" si="25"/>
        <v>170.31499999999997</v>
      </c>
      <c r="BE17" s="18">
        <f t="shared" si="26"/>
        <v>166.90869999999995</v>
      </c>
      <c r="BF17" s="17" t="s">
        <v>23</v>
      </c>
      <c r="BG17" s="34">
        <f>BG16-0.8</f>
        <v>172.1</v>
      </c>
      <c r="BH17" s="18">
        <f t="shared" si="27"/>
        <v>168.65799999999999</v>
      </c>
      <c r="BI17" s="18">
        <f t="shared" si="28"/>
        <v>197.91499999999999</v>
      </c>
      <c r="BJ17" s="18">
        <f t="shared" si="29"/>
        <v>193.95669999999998</v>
      </c>
      <c r="BK17" s="17" t="s">
        <v>24</v>
      </c>
      <c r="BL17" s="34">
        <f>BL16-0.8</f>
        <v>197.1</v>
      </c>
      <c r="BM17" s="18">
        <f t="shared" si="30"/>
        <v>193.15799999999999</v>
      </c>
      <c r="BN17" s="18">
        <f t="shared" si="31"/>
        <v>226.66499999999996</v>
      </c>
      <c r="BO17" s="18">
        <f t="shared" si="32"/>
        <v>222.13169999999997</v>
      </c>
      <c r="BP17" s="17" t="s">
        <v>25</v>
      </c>
      <c r="BQ17" s="34">
        <f>BQ16-0.8</f>
        <v>225.1</v>
      </c>
      <c r="BR17" s="18">
        <f t="shared" si="33"/>
        <v>220.59799999999998</v>
      </c>
      <c r="BS17" s="18">
        <f t="shared" si="34"/>
        <v>258.86499999999995</v>
      </c>
      <c r="BT17" s="18">
        <f t="shared" si="35"/>
        <v>253.68769999999995</v>
      </c>
      <c r="BU17" s="17" t="s">
        <v>26</v>
      </c>
      <c r="BV17" s="34">
        <f>BV16-0.8</f>
        <v>260.09999999999997</v>
      </c>
      <c r="BW17" s="18">
        <f t="shared" si="36"/>
        <v>254.89799999999997</v>
      </c>
      <c r="BX17" s="18">
        <f t="shared" si="37"/>
        <v>299.11499999999995</v>
      </c>
      <c r="BY17" s="18">
        <f t="shared" si="38"/>
        <v>293.13269999999994</v>
      </c>
      <c r="BZ17" s="17" t="s">
        <v>27</v>
      </c>
      <c r="CA17" s="34">
        <f>CA16-0.8</f>
        <v>296.09999999999997</v>
      </c>
      <c r="CB17" s="18">
        <f t="shared" si="39"/>
        <v>290.17799999999994</v>
      </c>
      <c r="CC17" s="18">
        <f t="shared" si="40"/>
        <v>340.51499999999993</v>
      </c>
      <c r="CD17" s="18">
        <f t="shared" si="41"/>
        <v>333.70469999999995</v>
      </c>
      <c r="CE17" s="17" t="s">
        <v>28</v>
      </c>
      <c r="CF17" s="34">
        <f>CF16-0.8</f>
        <v>334.09999999999997</v>
      </c>
      <c r="CG17" s="18">
        <f t="shared" si="42"/>
        <v>327.41799999999995</v>
      </c>
      <c r="CH17" s="18">
        <f t="shared" si="43"/>
        <v>384.21499999999992</v>
      </c>
      <c r="CI17" s="18">
        <f t="shared" si="44"/>
        <v>376.53069999999991</v>
      </c>
      <c r="CJ17" s="17" t="s">
        <v>29</v>
      </c>
      <c r="CK17" s="34">
        <f>CK16-0.8</f>
        <v>382.09999999999997</v>
      </c>
      <c r="CL17" s="18">
        <f t="shared" si="45"/>
        <v>374.45799999999997</v>
      </c>
      <c r="CM17" s="18">
        <f t="shared" si="46"/>
        <v>439.41499999999991</v>
      </c>
      <c r="CN17" s="18">
        <f t="shared" si="47"/>
        <v>430.62669999999991</v>
      </c>
      <c r="CO17" s="17" t="s">
        <v>30</v>
      </c>
      <c r="CP17" s="34">
        <f>CP16-0.8</f>
        <v>482.09999999999997</v>
      </c>
      <c r="CQ17" s="18">
        <f t="shared" si="48"/>
        <v>472.45799999999997</v>
      </c>
      <c r="CR17" s="18">
        <f t="shared" si="49"/>
        <v>554.41499999999996</v>
      </c>
      <c r="CS17" s="18">
        <f t="shared" si="50"/>
        <v>543.32669999999996</v>
      </c>
      <c r="CT17" s="17" t="s">
        <v>31</v>
      </c>
      <c r="CU17" s="34">
        <f>CU16-0.8</f>
        <v>597.1</v>
      </c>
      <c r="CV17" s="18">
        <f t="shared" si="51"/>
        <v>585.15800000000002</v>
      </c>
      <c r="CW17" s="18">
        <f t="shared" si="52"/>
        <v>686.66499999999996</v>
      </c>
      <c r="CX17" s="18">
        <f t="shared" si="53"/>
        <v>672.93169999999998</v>
      </c>
      <c r="CY17" s="17" t="s">
        <v>32</v>
      </c>
      <c r="CZ17" s="34">
        <f>CZ16-0.8</f>
        <v>762.1</v>
      </c>
      <c r="DA17" s="18">
        <f t="shared" si="54"/>
        <v>746.85800000000006</v>
      </c>
      <c r="DB17" s="18">
        <f t="shared" si="55"/>
        <v>876.41499999999996</v>
      </c>
      <c r="DC17" s="18">
        <f t="shared" si="56"/>
        <v>858.88669999999991</v>
      </c>
      <c r="DD17" s="17" t="s">
        <v>33</v>
      </c>
      <c r="DE17" s="34">
        <f>DE16-0.8</f>
        <v>992.1</v>
      </c>
      <c r="DF17" s="18">
        <f t="shared" si="57"/>
        <v>972.25800000000004</v>
      </c>
      <c r="DG17" s="18">
        <f t="shared" si="58"/>
        <v>1140.915</v>
      </c>
      <c r="DH17" s="18">
        <f t="shared" si="59"/>
        <v>1118.0967000000001</v>
      </c>
      <c r="DI17" s="17"/>
      <c r="DJ17" s="34"/>
      <c r="DK17" s="34"/>
      <c r="DL17" s="34"/>
      <c r="DM17" s="34"/>
      <c r="DN17" s="17"/>
      <c r="DO17" s="34"/>
      <c r="DP17" s="34"/>
      <c r="DQ17" s="34"/>
      <c r="DR17" s="34"/>
    </row>
    <row r="18" spans="1:122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34">
        <f>D17-0.8</f>
        <v>4.8000000000000007</v>
      </c>
      <c r="E18" s="18">
        <f t="shared" si="0"/>
        <v>4.7040000000000006</v>
      </c>
      <c r="F18" s="18">
        <f t="shared" si="1"/>
        <v>5.5200000000000005</v>
      </c>
      <c r="G18" s="34">
        <f t="shared" si="90"/>
        <v>5.4096000000000002</v>
      </c>
      <c r="H18" s="17" t="s">
        <v>13</v>
      </c>
      <c r="I18" s="34">
        <f>I17-0.8</f>
        <v>13.799999999999999</v>
      </c>
      <c r="J18" s="34">
        <f t="shared" si="2"/>
        <v>13.523999999999999</v>
      </c>
      <c r="K18" s="18">
        <f t="shared" si="3"/>
        <v>15.869999999999997</v>
      </c>
      <c r="L18" s="34">
        <f t="shared" si="91"/>
        <v>15.552599999999996</v>
      </c>
      <c r="M18" s="17" t="s">
        <v>14</v>
      </c>
      <c r="N18" s="34">
        <f>N17-0.8</f>
        <v>23.799999999999997</v>
      </c>
      <c r="O18" s="34">
        <f t="shared" si="4"/>
        <v>23.323999999999998</v>
      </c>
      <c r="P18" s="18">
        <f t="shared" si="5"/>
        <v>27.369999999999994</v>
      </c>
      <c r="Q18" s="34">
        <f t="shared" si="92"/>
        <v>26.822599999999994</v>
      </c>
      <c r="R18" s="17" t="s">
        <v>15</v>
      </c>
      <c r="S18" s="34">
        <f>S17-0.8</f>
        <v>34.800000000000004</v>
      </c>
      <c r="T18" s="34">
        <f t="shared" si="6"/>
        <v>34.104000000000006</v>
      </c>
      <c r="U18" s="18">
        <f t="shared" si="7"/>
        <v>40.020000000000003</v>
      </c>
      <c r="V18" s="34">
        <f t="shared" si="93"/>
        <v>39.2196</v>
      </c>
      <c r="W18" s="17" t="s">
        <v>16</v>
      </c>
      <c r="X18" s="34">
        <f>X17-0.8</f>
        <v>46.800000000000004</v>
      </c>
      <c r="Y18" s="34">
        <f t="shared" si="8"/>
        <v>45.864000000000004</v>
      </c>
      <c r="Z18" s="18">
        <f t="shared" si="9"/>
        <v>53.82</v>
      </c>
      <c r="AA18" s="34">
        <f t="shared" si="94"/>
        <v>52.743600000000001</v>
      </c>
      <c r="AB18" s="17" t="s">
        <v>17</v>
      </c>
      <c r="AC18" s="34">
        <f>AC17-0.8</f>
        <v>59.800000000000004</v>
      </c>
      <c r="AD18" s="34">
        <f t="shared" si="10"/>
        <v>58.604000000000006</v>
      </c>
      <c r="AE18" s="18">
        <f t="shared" si="11"/>
        <v>68.77</v>
      </c>
      <c r="AF18" s="34">
        <f t="shared" si="95"/>
        <v>67.394599999999997</v>
      </c>
      <c r="AG18" s="17" t="s">
        <v>18</v>
      </c>
      <c r="AH18" s="34">
        <f>AH17-0.8</f>
        <v>73.800000000000011</v>
      </c>
      <c r="AI18" s="18">
        <f t="shared" si="12"/>
        <v>72.324000000000012</v>
      </c>
      <c r="AJ18" s="18">
        <f t="shared" si="13"/>
        <v>84.87</v>
      </c>
      <c r="AK18" s="18">
        <f t="shared" si="14"/>
        <v>83.172600000000003</v>
      </c>
      <c r="AL18" s="17" t="s">
        <v>19</v>
      </c>
      <c r="AM18" s="34">
        <f>AM17-0.8</f>
        <v>89.300000000000011</v>
      </c>
      <c r="AN18" s="18">
        <f t="shared" si="15"/>
        <v>87.51400000000001</v>
      </c>
      <c r="AO18" s="18">
        <f t="shared" si="16"/>
        <v>100.64110000000001</v>
      </c>
      <c r="AP18" s="18">
        <f t="shared" si="17"/>
        <v>98.628278000000009</v>
      </c>
      <c r="AQ18" s="17" t="s">
        <v>20</v>
      </c>
      <c r="AR18" s="34">
        <f>AR17-0.8</f>
        <v>106.30000000000001</v>
      </c>
      <c r="AS18" s="18">
        <f t="shared" si="18"/>
        <v>104.17400000000001</v>
      </c>
      <c r="AT18" s="18">
        <f t="shared" si="19"/>
        <v>122.245</v>
      </c>
      <c r="AU18" s="18">
        <f t="shared" si="20"/>
        <v>119.8001</v>
      </c>
      <c r="AV18" s="17" t="s">
        <v>21</v>
      </c>
      <c r="AW18" s="34">
        <f>AW17-0.8</f>
        <v>125.30000000000001</v>
      </c>
      <c r="AX18" s="18">
        <f t="shared" si="21"/>
        <v>122.79400000000001</v>
      </c>
      <c r="AY18" s="18">
        <f t="shared" si="22"/>
        <v>144.095</v>
      </c>
      <c r="AZ18" s="18">
        <f t="shared" si="23"/>
        <v>141.2131</v>
      </c>
      <c r="BA18" s="17" t="s">
        <v>22</v>
      </c>
      <c r="BB18" s="34">
        <f>BB17-0.8</f>
        <v>147.29999999999998</v>
      </c>
      <c r="BC18" s="18">
        <f t="shared" si="24"/>
        <v>144.35399999999998</v>
      </c>
      <c r="BD18" s="18">
        <f t="shared" si="25"/>
        <v>169.39499999999995</v>
      </c>
      <c r="BE18" s="18">
        <f t="shared" si="26"/>
        <v>166.00709999999995</v>
      </c>
      <c r="BF18" s="17" t="s">
        <v>23</v>
      </c>
      <c r="BG18" s="34">
        <f>BG17-0.8</f>
        <v>171.29999999999998</v>
      </c>
      <c r="BH18" s="18">
        <f t="shared" si="27"/>
        <v>167.87399999999997</v>
      </c>
      <c r="BI18" s="18">
        <f t="shared" si="28"/>
        <v>196.99499999999998</v>
      </c>
      <c r="BJ18" s="18">
        <f t="shared" si="29"/>
        <v>193.05509999999998</v>
      </c>
      <c r="BK18" s="17" t="s">
        <v>24</v>
      </c>
      <c r="BL18" s="34">
        <f>BL17-0.8</f>
        <v>196.29999999999998</v>
      </c>
      <c r="BM18" s="18">
        <f t="shared" si="30"/>
        <v>192.37399999999997</v>
      </c>
      <c r="BN18" s="18">
        <f t="shared" si="31"/>
        <v>225.74499999999998</v>
      </c>
      <c r="BO18" s="18">
        <f t="shared" si="32"/>
        <v>221.23009999999996</v>
      </c>
      <c r="BP18" s="17" t="s">
        <v>25</v>
      </c>
      <c r="BQ18" s="34">
        <f>BQ17-0.8</f>
        <v>224.29999999999998</v>
      </c>
      <c r="BR18" s="18">
        <f t="shared" si="33"/>
        <v>219.81399999999999</v>
      </c>
      <c r="BS18" s="18">
        <f t="shared" si="34"/>
        <v>257.94499999999994</v>
      </c>
      <c r="BT18" s="18">
        <f t="shared" si="35"/>
        <v>252.78609999999992</v>
      </c>
      <c r="BU18" s="17" t="s">
        <v>26</v>
      </c>
      <c r="BV18" s="34">
        <f>BV17-0.8</f>
        <v>259.29999999999995</v>
      </c>
      <c r="BW18" s="18">
        <f t="shared" si="36"/>
        <v>254.11399999999995</v>
      </c>
      <c r="BX18" s="18">
        <f t="shared" si="37"/>
        <v>298.19499999999994</v>
      </c>
      <c r="BY18" s="18">
        <f t="shared" si="38"/>
        <v>292.23109999999991</v>
      </c>
      <c r="BZ18" s="17" t="s">
        <v>27</v>
      </c>
      <c r="CA18" s="34">
        <f>CA17-0.8</f>
        <v>295.29999999999995</v>
      </c>
      <c r="CB18" s="18">
        <f t="shared" si="39"/>
        <v>289.39399999999995</v>
      </c>
      <c r="CC18" s="18">
        <f t="shared" si="40"/>
        <v>339.59499999999991</v>
      </c>
      <c r="CD18" s="18">
        <f t="shared" si="41"/>
        <v>332.80309999999992</v>
      </c>
      <c r="CE18" s="17" t="s">
        <v>28</v>
      </c>
      <c r="CF18" s="34">
        <f>CF17-0.8</f>
        <v>333.29999999999995</v>
      </c>
      <c r="CG18" s="18">
        <f t="shared" si="42"/>
        <v>326.63399999999996</v>
      </c>
      <c r="CH18" s="18">
        <f t="shared" si="43"/>
        <v>383.2949999999999</v>
      </c>
      <c r="CI18" s="18">
        <f t="shared" si="44"/>
        <v>375.62909999999988</v>
      </c>
      <c r="CJ18" s="17" t="s">
        <v>29</v>
      </c>
      <c r="CK18" s="34">
        <f>CK17-0.8</f>
        <v>381.29999999999995</v>
      </c>
      <c r="CL18" s="18">
        <f t="shared" si="45"/>
        <v>373.67399999999992</v>
      </c>
      <c r="CM18" s="18">
        <f t="shared" si="46"/>
        <v>438.49499999999989</v>
      </c>
      <c r="CN18" s="18">
        <f t="shared" si="47"/>
        <v>429.72509999999988</v>
      </c>
      <c r="CO18" s="17" t="s">
        <v>30</v>
      </c>
      <c r="CP18" s="34">
        <f>CP17-0.8</f>
        <v>481.29999999999995</v>
      </c>
      <c r="CQ18" s="18">
        <f t="shared" si="48"/>
        <v>471.67399999999992</v>
      </c>
      <c r="CR18" s="18">
        <f t="shared" si="49"/>
        <v>553.49499999999989</v>
      </c>
      <c r="CS18" s="18">
        <f t="shared" si="50"/>
        <v>542.42509999999993</v>
      </c>
      <c r="CT18" s="17" t="s">
        <v>31</v>
      </c>
      <c r="CU18" s="34">
        <f>CU17-0.8</f>
        <v>596.30000000000007</v>
      </c>
      <c r="CV18" s="18">
        <f t="shared" si="51"/>
        <v>584.37400000000002</v>
      </c>
      <c r="CW18" s="18">
        <f t="shared" si="52"/>
        <v>685.745</v>
      </c>
      <c r="CX18" s="18">
        <f t="shared" si="53"/>
        <v>672.03009999999995</v>
      </c>
      <c r="CY18" s="17" t="s">
        <v>32</v>
      </c>
      <c r="CZ18" s="34">
        <f>CZ17-0.8</f>
        <v>761.30000000000007</v>
      </c>
      <c r="DA18" s="18">
        <f t="shared" si="54"/>
        <v>746.07400000000007</v>
      </c>
      <c r="DB18" s="18">
        <f t="shared" si="55"/>
        <v>875.495</v>
      </c>
      <c r="DC18" s="18">
        <f t="shared" si="56"/>
        <v>857.98509999999999</v>
      </c>
      <c r="DD18" s="17" t="s">
        <v>33</v>
      </c>
      <c r="DE18" s="34">
        <f>DE17-0.8</f>
        <v>991.30000000000007</v>
      </c>
      <c r="DF18" s="18">
        <f t="shared" si="57"/>
        <v>971.47400000000005</v>
      </c>
      <c r="DG18" s="18">
        <f t="shared" si="58"/>
        <v>1139.9949999999999</v>
      </c>
      <c r="DH18" s="18">
        <f t="shared" si="59"/>
        <v>1117.1950999999999</v>
      </c>
      <c r="DI18" s="17"/>
      <c r="DJ18" s="34"/>
      <c r="DK18" s="34"/>
      <c r="DL18" s="34"/>
      <c r="DM18" s="34"/>
      <c r="DN18" s="17"/>
      <c r="DO18" s="34"/>
      <c r="DP18" s="34"/>
      <c r="DQ18" s="34"/>
      <c r="DR18" s="34"/>
    </row>
    <row r="19" spans="1:122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34">
        <f>D18-0.8</f>
        <v>4.0000000000000009</v>
      </c>
      <c r="E19" s="18">
        <f t="shared" si="0"/>
        <v>3.9200000000000008</v>
      </c>
      <c r="F19" s="18">
        <f t="shared" si="1"/>
        <v>4.6000000000000005</v>
      </c>
      <c r="G19" s="34">
        <f t="shared" si="90"/>
        <v>4.508</v>
      </c>
      <c r="H19" s="17" t="s">
        <v>13</v>
      </c>
      <c r="I19" s="34">
        <f>I18-0.8</f>
        <v>12.999999999999998</v>
      </c>
      <c r="J19" s="34">
        <f t="shared" si="2"/>
        <v>12.739999999999998</v>
      </c>
      <c r="K19" s="18">
        <f t="shared" si="3"/>
        <v>14.949999999999998</v>
      </c>
      <c r="L19" s="34">
        <f t="shared" si="91"/>
        <v>14.650999999999998</v>
      </c>
      <c r="M19" s="17" t="s">
        <v>14</v>
      </c>
      <c r="N19" s="34">
        <f>N18-0.8</f>
        <v>22.999999999999996</v>
      </c>
      <c r="O19" s="34">
        <f t="shared" si="4"/>
        <v>22.539999999999996</v>
      </c>
      <c r="P19" s="18">
        <f t="shared" si="5"/>
        <v>26.449999999999992</v>
      </c>
      <c r="Q19" s="34">
        <f t="shared" si="92"/>
        <v>25.920999999999992</v>
      </c>
      <c r="R19" s="17" t="s">
        <v>15</v>
      </c>
      <c r="S19" s="34">
        <f>S18-0.8</f>
        <v>34.000000000000007</v>
      </c>
      <c r="T19" s="34">
        <f t="shared" si="6"/>
        <v>33.320000000000007</v>
      </c>
      <c r="U19" s="18">
        <f t="shared" si="7"/>
        <v>39.100000000000009</v>
      </c>
      <c r="V19" s="34">
        <f t="shared" si="93"/>
        <v>38.318000000000005</v>
      </c>
      <c r="W19" s="17" t="s">
        <v>16</v>
      </c>
      <c r="X19" s="34">
        <f>X18-0.8</f>
        <v>46.000000000000007</v>
      </c>
      <c r="Y19" s="34">
        <f t="shared" si="8"/>
        <v>45.080000000000005</v>
      </c>
      <c r="Z19" s="18">
        <f t="shared" si="9"/>
        <v>52.900000000000006</v>
      </c>
      <c r="AA19" s="34">
        <f t="shared" si="94"/>
        <v>51.842000000000006</v>
      </c>
      <c r="AB19" s="17" t="s">
        <v>17</v>
      </c>
      <c r="AC19" s="34">
        <f>AC18-0.8</f>
        <v>59.000000000000007</v>
      </c>
      <c r="AD19" s="34">
        <f t="shared" si="10"/>
        <v>57.820000000000007</v>
      </c>
      <c r="AE19" s="18">
        <f t="shared" si="11"/>
        <v>67.850000000000009</v>
      </c>
      <c r="AF19" s="34">
        <f t="shared" si="95"/>
        <v>66.493000000000009</v>
      </c>
      <c r="AG19" s="17" t="s">
        <v>18</v>
      </c>
      <c r="AH19" s="34">
        <f>AH18-0.8</f>
        <v>73.000000000000014</v>
      </c>
      <c r="AI19" s="18">
        <f t="shared" si="12"/>
        <v>71.540000000000006</v>
      </c>
      <c r="AJ19" s="18">
        <f t="shared" si="13"/>
        <v>83.95</v>
      </c>
      <c r="AK19" s="18">
        <f t="shared" si="14"/>
        <v>82.271000000000001</v>
      </c>
      <c r="AL19" s="17" t="s">
        <v>19</v>
      </c>
      <c r="AM19" s="34">
        <f>AM18-0.8</f>
        <v>88.500000000000014</v>
      </c>
      <c r="AN19" s="18">
        <f t="shared" si="15"/>
        <v>86.730000000000018</v>
      </c>
      <c r="AO19" s="18">
        <f t="shared" si="16"/>
        <v>99.739500000000007</v>
      </c>
      <c r="AP19" s="18">
        <f t="shared" si="17"/>
        <v>97.744709999999998</v>
      </c>
      <c r="AQ19" s="17" t="s">
        <v>20</v>
      </c>
      <c r="AR19" s="34">
        <f>AR18-0.8</f>
        <v>105.50000000000001</v>
      </c>
      <c r="AS19" s="18">
        <f t="shared" si="18"/>
        <v>103.39000000000001</v>
      </c>
      <c r="AT19" s="18">
        <f t="shared" si="19"/>
        <v>121.325</v>
      </c>
      <c r="AU19" s="18">
        <f t="shared" si="20"/>
        <v>118.8985</v>
      </c>
      <c r="AV19" s="17" t="s">
        <v>21</v>
      </c>
      <c r="AW19" s="34">
        <f>AW18-0.8</f>
        <v>124.50000000000001</v>
      </c>
      <c r="AX19" s="18">
        <f t="shared" si="21"/>
        <v>122.01</v>
      </c>
      <c r="AY19" s="18">
        <f t="shared" si="22"/>
        <v>143.17500000000001</v>
      </c>
      <c r="AZ19" s="18">
        <f t="shared" si="23"/>
        <v>140.3115</v>
      </c>
      <c r="BA19" s="17" t="s">
        <v>22</v>
      </c>
      <c r="BB19" s="34">
        <f>BB18-0.8</f>
        <v>146.49999999999997</v>
      </c>
      <c r="BC19" s="18">
        <f t="shared" si="24"/>
        <v>143.56999999999996</v>
      </c>
      <c r="BD19" s="18">
        <f t="shared" si="25"/>
        <v>168.47499999999997</v>
      </c>
      <c r="BE19" s="18">
        <f t="shared" si="26"/>
        <v>165.10549999999995</v>
      </c>
      <c r="BF19" s="17" t="s">
        <v>23</v>
      </c>
      <c r="BG19" s="34">
        <f>BG18-0.8</f>
        <v>170.49999999999997</v>
      </c>
      <c r="BH19" s="18">
        <f t="shared" si="27"/>
        <v>167.08999999999997</v>
      </c>
      <c r="BI19" s="18">
        <f t="shared" si="28"/>
        <v>196.07499999999996</v>
      </c>
      <c r="BJ19" s="18">
        <f t="shared" si="29"/>
        <v>192.15349999999995</v>
      </c>
      <c r="BK19" s="17" t="s">
        <v>24</v>
      </c>
      <c r="BL19" s="34">
        <f>BL18-0.8</f>
        <v>195.49999999999997</v>
      </c>
      <c r="BM19" s="18">
        <f t="shared" si="30"/>
        <v>191.58999999999997</v>
      </c>
      <c r="BN19" s="18">
        <f t="shared" si="31"/>
        <v>224.82499999999996</v>
      </c>
      <c r="BO19" s="18">
        <f t="shared" si="32"/>
        <v>220.32849999999996</v>
      </c>
      <c r="BP19" s="17" t="s">
        <v>25</v>
      </c>
      <c r="BQ19" s="34">
        <f>BQ18-0.8</f>
        <v>223.49999999999997</v>
      </c>
      <c r="BR19" s="18">
        <f t="shared" si="33"/>
        <v>219.02999999999997</v>
      </c>
      <c r="BS19" s="18">
        <f t="shared" si="34"/>
        <v>257.02499999999992</v>
      </c>
      <c r="BT19" s="18">
        <f t="shared" si="35"/>
        <v>251.88449999999992</v>
      </c>
      <c r="BU19" s="17" t="s">
        <v>26</v>
      </c>
      <c r="BV19" s="34">
        <f>BV18-0.8</f>
        <v>258.49999999999994</v>
      </c>
      <c r="BW19" s="18">
        <f t="shared" si="36"/>
        <v>253.32999999999993</v>
      </c>
      <c r="BX19" s="18">
        <f t="shared" si="37"/>
        <v>297.27499999999992</v>
      </c>
      <c r="BY19" s="18">
        <f t="shared" si="38"/>
        <v>291.32949999999994</v>
      </c>
      <c r="BZ19" s="17" t="s">
        <v>27</v>
      </c>
      <c r="CA19" s="34">
        <f>CA18-0.8</f>
        <v>294.49999999999994</v>
      </c>
      <c r="CB19" s="18">
        <f t="shared" si="39"/>
        <v>288.60999999999996</v>
      </c>
      <c r="CC19" s="18">
        <f t="shared" si="40"/>
        <v>338.6749999999999</v>
      </c>
      <c r="CD19" s="18">
        <f t="shared" si="41"/>
        <v>331.90149999999988</v>
      </c>
      <c r="CE19" s="17" t="s">
        <v>28</v>
      </c>
      <c r="CF19" s="34">
        <f>CF18-0.8</f>
        <v>332.49999999999994</v>
      </c>
      <c r="CG19" s="18">
        <f t="shared" si="42"/>
        <v>325.84999999999997</v>
      </c>
      <c r="CH19" s="18">
        <f t="shared" si="43"/>
        <v>382.37499999999989</v>
      </c>
      <c r="CI19" s="18">
        <f t="shared" si="44"/>
        <v>374.72749999999991</v>
      </c>
      <c r="CJ19" s="17" t="s">
        <v>29</v>
      </c>
      <c r="CK19" s="34">
        <f>CK18-0.8</f>
        <v>380.49999999999994</v>
      </c>
      <c r="CL19" s="18">
        <f t="shared" si="45"/>
        <v>372.88999999999993</v>
      </c>
      <c r="CM19" s="18">
        <f t="shared" si="46"/>
        <v>437.57499999999987</v>
      </c>
      <c r="CN19" s="18">
        <f t="shared" si="47"/>
        <v>428.82349999999985</v>
      </c>
      <c r="CO19" s="17" t="s">
        <v>30</v>
      </c>
      <c r="CP19" s="34">
        <f>CP18-0.8</f>
        <v>480.49999999999994</v>
      </c>
      <c r="CQ19" s="18">
        <f t="shared" si="48"/>
        <v>470.88999999999993</v>
      </c>
      <c r="CR19" s="18">
        <f t="shared" si="49"/>
        <v>552.57499999999993</v>
      </c>
      <c r="CS19" s="18">
        <f t="shared" si="50"/>
        <v>541.5234999999999</v>
      </c>
      <c r="CT19" s="17" t="s">
        <v>31</v>
      </c>
      <c r="CU19" s="34">
        <f>CU18-0.8</f>
        <v>595.50000000000011</v>
      </c>
      <c r="CV19" s="18">
        <f t="shared" si="51"/>
        <v>583.59000000000015</v>
      </c>
      <c r="CW19" s="18">
        <f t="shared" si="52"/>
        <v>684.82500000000005</v>
      </c>
      <c r="CX19" s="18">
        <f t="shared" si="53"/>
        <v>671.12850000000003</v>
      </c>
      <c r="CY19" s="17" t="s">
        <v>32</v>
      </c>
      <c r="CZ19" s="34">
        <f>CZ18-0.8</f>
        <v>760.50000000000011</v>
      </c>
      <c r="DA19" s="18">
        <f t="shared" si="54"/>
        <v>745.29000000000008</v>
      </c>
      <c r="DB19" s="18">
        <f t="shared" si="55"/>
        <v>874.57500000000005</v>
      </c>
      <c r="DC19" s="18">
        <f t="shared" si="56"/>
        <v>857.08350000000007</v>
      </c>
      <c r="DD19" s="17" t="s">
        <v>33</v>
      </c>
      <c r="DE19" s="34">
        <f>DE18-0.8</f>
        <v>990.50000000000011</v>
      </c>
      <c r="DF19" s="18">
        <f t="shared" si="57"/>
        <v>970.69</v>
      </c>
      <c r="DG19" s="18">
        <f t="shared" si="58"/>
        <v>1139.075</v>
      </c>
      <c r="DH19" s="18">
        <f t="shared" si="59"/>
        <v>1116.2935</v>
      </c>
      <c r="DI19" s="17"/>
      <c r="DJ19" s="34"/>
      <c r="DK19" s="34"/>
      <c r="DL19" s="34"/>
      <c r="DM19" s="34"/>
      <c r="DN19" s="17"/>
      <c r="DO19" s="34"/>
      <c r="DP19" s="34"/>
      <c r="DQ19" s="34"/>
      <c r="DR19" s="34"/>
    </row>
    <row r="20" spans="1:122" s="28" customFormat="1" ht="20.100000000000001" customHeight="1" x14ac:dyDescent="0.25">
      <c r="A20" s="38" t="s">
        <v>8</v>
      </c>
      <c r="B20" s="38" t="s">
        <v>1</v>
      </c>
      <c r="C20" s="38" t="s">
        <v>13</v>
      </c>
      <c r="D20" s="39">
        <f>D10+1</f>
        <v>9</v>
      </c>
      <c r="E20" s="40">
        <f t="shared" si="0"/>
        <v>8.82</v>
      </c>
      <c r="F20" s="40">
        <f t="shared" si="1"/>
        <v>10.35</v>
      </c>
      <c r="G20" s="40">
        <f t="shared" si="90"/>
        <v>10.142999999999999</v>
      </c>
      <c r="H20" s="38" t="s">
        <v>14</v>
      </c>
      <c r="I20" s="39">
        <v>19</v>
      </c>
      <c r="J20" s="40">
        <f t="shared" si="2"/>
        <v>18.62</v>
      </c>
      <c r="K20" s="40">
        <f t="shared" si="3"/>
        <v>21.849999999999998</v>
      </c>
      <c r="L20" s="40">
        <f t="shared" si="91"/>
        <v>21.412999999999997</v>
      </c>
      <c r="M20" s="38" t="s">
        <v>15</v>
      </c>
      <c r="N20" s="39">
        <v>30</v>
      </c>
      <c r="O20" s="40">
        <f t="shared" si="4"/>
        <v>29.4</v>
      </c>
      <c r="P20" s="40">
        <f t="shared" si="5"/>
        <v>34.5</v>
      </c>
      <c r="Q20" s="40">
        <f t="shared" si="92"/>
        <v>33.81</v>
      </c>
      <c r="R20" s="38" t="s">
        <v>16</v>
      </c>
      <c r="S20" s="39">
        <v>42</v>
      </c>
      <c r="T20" s="40">
        <f t="shared" si="6"/>
        <v>41.16</v>
      </c>
      <c r="U20" s="39">
        <f t="shared" si="7"/>
        <v>48.3</v>
      </c>
      <c r="V20" s="40">
        <f t="shared" si="93"/>
        <v>47.333999999999996</v>
      </c>
      <c r="W20" s="38" t="s">
        <v>17</v>
      </c>
      <c r="X20" s="39">
        <v>55</v>
      </c>
      <c r="Y20" s="40">
        <f t="shared" si="8"/>
        <v>53.9</v>
      </c>
      <c r="Z20" s="40">
        <f t="shared" si="9"/>
        <v>63.249999999999993</v>
      </c>
      <c r="AA20" s="40">
        <f t="shared" si="94"/>
        <v>61.984999999999992</v>
      </c>
      <c r="AB20" s="38" t="s">
        <v>18</v>
      </c>
      <c r="AC20" s="39">
        <v>69</v>
      </c>
      <c r="AD20" s="40">
        <f t="shared" si="10"/>
        <v>67.62</v>
      </c>
      <c r="AE20" s="40">
        <f t="shared" si="11"/>
        <v>79.349999999999994</v>
      </c>
      <c r="AF20" s="40">
        <f t="shared" si="95"/>
        <v>77.762999999999991</v>
      </c>
      <c r="AG20" s="38" t="s">
        <v>19</v>
      </c>
      <c r="AH20" s="39">
        <v>84.5</v>
      </c>
      <c r="AI20" s="40">
        <f t="shared" si="12"/>
        <v>82.81</v>
      </c>
      <c r="AJ20" s="40">
        <f t="shared" si="13"/>
        <v>97.174999999999997</v>
      </c>
      <c r="AK20" s="40">
        <f t="shared" si="14"/>
        <v>95.231499999999997</v>
      </c>
      <c r="AL20" s="38" t="s">
        <v>20</v>
      </c>
      <c r="AM20" s="39">
        <v>101.5</v>
      </c>
      <c r="AN20" s="40">
        <f t="shared" si="15"/>
        <v>99.47</v>
      </c>
      <c r="AO20" s="40">
        <f t="shared" si="16"/>
        <v>114.39049999999999</v>
      </c>
      <c r="AP20" s="40">
        <f t="shared" si="17"/>
        <v>112.10268999999998</v>
      </c>
      <c r="AQ20" s="38" t="s">
        <v>21</v>
      </c>
      <c r="AR20" s="39">
        <v>120.5</v>
      </c>
      <c r="AS20" s="40">
        <f t="shared" si="18"/>
        <v>118.09</v>
      </c>
      <c r="AT20" s="40">
        <f t="shared" si="19"/>
        <v>138.57499999999999</v>
      </c>
      <c r="AU20" s="40">
        <f t="shared" si="20"/>
        <v>135.80349999999999</v>
      </c>
      <c r="AV20" s="38" t="s">
        <v>22</v>
      </c>
      <c r="AW20" s="39">
        <v>142.5</v>
      </c>
      <c r="AX20" s="40">
        <f t="shared" si="21"/>
        <v>139.65</v>
      </c>
      <c r="AY20" s="40">
        <f t="shared" si="22"/>
        <v>163.875</v>
      </c>
      <c r="AZ20" s="40">
        <f t="shared" si="23"/>
        <v>160.5975</v>
      </c>
      <c r="BA20" s="38" t="s">
        <v>23</v>
      </c>
      <c r="BB20" s="39">
        <v>166.5</v>
      </c>
      <c r="BC20" s="40">
        <f t="shared" si="24"/>
        <v>163.16999999999999</v>
      </c>
      <c r="BD20" s="40">
        <f t="shared" si="25"/>
        <v>191.47499999999999</v>
      </c>
      <c r="BE20" s="40">
        <f t="shared" si="26"/>
        <v>187.6455</v>
      </c>
      <c r="BF20" s="38" t="s">
        <v>24</v>
      </c>
      <c r="BG20" s="39">
        <v>191.5</v>
      </c>
      <c r="BH20" s="40">
        <f t="shared" si="27"/>
        <v>187.67</v>
      </c>
      <c r="BI20" s="40">
        <f t="shared" si="28"/>
        <v>220.22499999999999</v>
      </c>
      <c r="BJ20" s="40">
        <f t="shared" si="29"/>
        <v>215.82049999999998</v>
      </c>
      <c r="BK20" s="38" t="s">
        <v>25</v>
      </c>
      <c r="BL20" s="39">
        <v>219.5</v>
      </c>
      <c r="BM20" s="40">
        <f t="shared" si="30"/>
        <v>215.10999999999999</v>
      </c>
      <c r="BN20" s="40">
        <f t="shared" si="31"/>
        <v>252.42499999999998</v>
      </c>
      <c r="BO20" s="40">
        <f t="shared" si="32"/>
        <v>247.37649999999999</v>
      </c>
      <c r="BP20" s="38" t="s">
        <v>26</v>
      </c>
      <c r="BQ20" s="39">
        <v>254.5</v>
      </c>
      <c r="BR20" s="40">
        <f t="shared" si="33"/>
        <v>249.41</v>
      </c>
      <c r="BS20" s="40">
        <f t="shared" si="34"/>
        <v>292.67499999999995</v>
      </c>
      <c r="BT20" s="40">
        <f t="shared" si="35"/>
        <v>286.82149999999996</v>
      </c>
      <c r="BU20" s="38" t="s">
        <v>27</v>
      </c>
      <c r="BV20" s="39">
        <v>290.5</v>
      </c>
      <c r="BW20" s="40">
        <f t="shared" si="36"/>
        <v>284.69</v>
      </c>
      <c r="BX20" s="40">
        <f t="shared" si="37"/>
        <v>334.07499999999999</v>
      </c>
      <c r="BY20" s="40">
        <f t="shared" si="38"/>
        <v>327.39349999999996</v>
      </c>
      <c r="BZ20" s="38" t="s">
        <v>28</v>
      </c>
      <c r="CA20" s="39">
        <v>328.5</v>
      </c>
      <c r="CB20" s="40">
        <f t="shared" si="39"/>
        <v>321.93</v>
      </c>
      <c r="CC20" s="40">
        <f t="shared" si="40"/>
        <v>377.77499999999998</v>
      </c>
      <c r="CD20" s="40">
        <f t="shared" si="41"/>
        <v>370.21949999999998</v>
      </c>
      <c r="CE20" s="38" t="s">
        <v>29</v>
      </c>
      <c r="CF20" s="39">
        <v>376.5</v>
      </c>
      <c r="CG20" s="40">
        <f t="shared" si="42"/>
        <v>368.96999999999997</v>
      </c>
      <c r="CH20" s="40">
        <f t="shared" si="43"/>
        <v>432.97499999999997</v>
      </c>
      <c r="CI20" s="40">
        <f t="shared" si="44"/>
        <v>424.31549999999999</v>
      </c>
      <c r="CJ20" s="38" t="s">
        <v>30</v>
      </c>
      <c r="CK20" s="39">
        <v>476.5</v>
      </c>
      <c r="CL20" s="40">
        <f t="shared" si="45"/>
        <v>466.96999999999997</v>
      </c>
      <c r="CM20" s="40">
        <f t="shared" si="46"/>
        <v>547.97499999999991</v>
      </c>
      <c r="CN20" s="40">
        <f t="shared" si="47"/>
        <v>537.01549999999986</v>
      </c>
      <c r="CO20" s="38" t="s">
        <v>31</v>
      </c>
      <c r="CP20" s="39">
        <v>591.5</v>
      </c>
      <c r="CQ20" s="40">
        <f t="shared" si="48"/>
        <v>579.66999999999996</v>
      </c>
      <c r="CR20" s="40">
        <f t="shared" si="49"/>
        <v>680.22499999999991</v>
      </c>
      <c r="CS20" s="40">
        <f t="shared" si="50"/>
        <v>666.62049999999988</v>
      </c>
      <c r="CT20" s="38" t="s">
        <v>32</v>
      </c>
      <c r="CU20" s="39">
        <v>756.5</v>
      </c>
      <c r="CV20" s="40">
        <f t="shared" si="51"/>
        <v>741.37</v>
      </c>
      <c r="CW20" s="40">
        <f t="shared" si="52"/>
        <v>869.97499999999991</v>
      </c>
      <c r="CX20" s="40">
        <f t="shared" si="53"/>
        <v>852.57549999999992</v>
      </c>
      <c r="CY20" s="38" t="s">
        <v>33</v>
      </c>
      <c r="CZ20" s="39">
        <v>986.5</v>
      </c>
      <c r="DA20" s="40">
        <f t="shared" si="54"/>
        <v>966.77</v>
      </c>
      <c r="DB20" s="40">
        <f t="shared" si="55"/>
        <v>1134.4749999999999</v>
      </c>
      <c r="DC20" s="40">
        <f t="shared" si="56"/>
        <v>1111.7855</v>
      </c>
      <c r="DD20" s="38"/>
      <c r="DE20" s="39"/>
      <c r="DF20" s="39"/>
      <c r="DG20" s="39"/>
      <c r="DH20" s="39"/>
      <c r="DI20" s="38"/>
      <c r="DJ20" s="39"/>
      <c r="DK20" s="39"/>
      <c r="DL20" s="39"/>
      <c r="DM20" s="39"/>
      <c r="DN20" s="38"/>
      <c r="DO20" s="39"/>
      <c r="DP20" s="39"/>
      <c r="DQ20" s="39"/>
      <c r="DR20" s="39"/>
    </row>
    <row r="21" spans="1:122" s="28" customFormat="1" ht="20.100000000000001" customHeight="1" x14ac:dyDescent="0.25">
      <c r="A21" s="38" t="s">
        <v>8</v>
      </c>
      <c r="B21" s="38" t="s">
        <v>3</v>
      </c>
      <c r="C21" s="38" t="s">
        <v>13</v>
      </c>
      <c r="D21" s="34">
        <f>D20-1.8</f>
        <v>7.2</v>
      </c>
      <c r="E21" s="40">
        <f t="shared" si="0"/>
        <v>7.056</v>
      </c>
      <c r="F21" s="40">
        <f t="shared" si="1"/>
        <v>8.2799999999999994</v>
      </c>
      <c r="G21" s="39">
        <f t="shared" si="90"/>
        <v>8.1143999999999998</v>
      </c>
      <c r="H21" s="38" t="s">
        <v>14</v>
      </c>
      <c r="I21" s="34">
        <f>I20-1.8</f>
        <v>17.2</v>
      </c>
      <c r="J21" s="39">
        <f t="shared" si="2"/>
        <v>16.855999999999998</v>
      </c>
      <c r="K21" s="40">
        <f t="shared" si="3"/>
        <v>19.779999999999998</v>
      </c>
      <c r="L21" s="39">
        <f t="shared" si="91"/>
        <v>19.384399999999996</v>
      </c>
      <c r="M21" s="38" t="s">
        <v>15</v>
      </c>
      <c r="N21" s="34">
        <f>N20-1.8</f>
        <v>28.2</v>
      </c>
      <c r="O21" s="39">
        <f t="shared" si="4"/>
        <v>27.635999999999999</v>
      </c>
      <c r="P21" s="40">
        <f t="shared" si="5"/>
        <v>32.43</v>
      </c>
      <c r="Q21" s="39">
        <f t="shared" si="92"/>
        <v>31.781399999999998</v>
      </c>
      <c r="R21" s="38" t="s">
        <v>16</v>
      </c>
      <c r="S21" s="34">
        <f>S20-1.8</f>
        <v>40.200000000000003</v>
      </c>
      <c r="T21" s="39">
        <f t="shared" si="6"/>
        <v>39.396000000000001</v>
      </c>
      <c r="U21" s="39">
        <f t="shared" si="7"/>
        <v>46.23</v>
      </c>
      <c r="V21" s="39">
        <f t="shared" si="93"/>
        <v>45.305399999999999</v>
      </c>
      <c r="W21" s="38" t="s">
        <v>17</v>
      </c>
      <c r="X21" s="34">
        <f>X20-1.8</f>
        <v>53.2</v>
      </c>
      <c r="Y21" s="39">
        <f t="shared" si="8"/>
        <v>52.136000000000003</v>
      </c>
      <c r="Z21" s="40">
        <f t="shared" si="9"/>
        <v>61.18</v>
      </c>
      <c r="AA21" s="39">
        <f t="shared" si="94"/>
        <v>59.956400000000002</v>
      </c>
      <c r="AB21" s="38" t="s">
        <v>18</v>
      </c>
      <c r="AC21" s="34">
        <f>AC20-1.8</f>
        <v>67.2</v>
      </c>
      <c r="AD21" s="39">
        <f t="shared" si="10"/>
        <v>65.855999999999995</v>
      </c>
      <c r="AE21" s="40">
        <f t="shared" si="11"/>
        <v>77.28</v>
      </c>
      <c r="AF21" s="39">
        <f t="shared" si="95"/>
        <v>75.734399999999994</v>
      </c>
      <c r="AG21" s="38" t="s">
        <v>19</v>
      </c>
      <c r="AH21" s="34">
        <f>AH20-1.8</f>
        <v>82.7</v>
      </c>
      <c r="AI21" s="40">
        <f t="shared" si="12"/>
        <v>81.046000000000006</v>
      </c>
      <c r="AJ21" s="40">
        <f t="shared" si="13"/>
        <v>95.10499999999999</v>
      </c>
      <c r="AK21" s="40">
        <f t="shared" si="14"/>
        <v>93.202899999999985</v>
      </c>
      <c r="AL21" s="38" t="s">
        <v>20</v>
      </c>
      <c r="AM21" s="34">
        <f>AM20-1.8</f>
        <v>99.7</v>
      </c>
      <c r="AN21" s="40">
        <f t="shared" si="15"/>
        <v>97.706000000000003</v>
      </c>
      <c r="AO21" s="40">
        <f t="shared" si="16"/>
        <v>112.36189999999999</v>
      </c>
      <c r="AP21" s="40">
        <f t="shared" si="17"/>
        <v>110.114662</v>
      </c>
      <c r="AQ21" s="38" t="s">
        <v>21</v>
      </c>
      <c r="AR21" s="34">
        <f>AR20-1.8</f>
        <v>118.7</v>
      </c>
      <c r="AS21" s="40">
        <f t="shared" si="18"/>
        <v>116.32600000000001</v>
      </c>
      <c r="AT21" s="40">
        <f t="shared" si="19"/>
        <v>136.505</v>
      </c>
      <c r="AU21" s="40">
        <f t="shared" si="20"/>
        <v>133.7749</v>
      </c>
      <c r="AV21" s="38" t="s">
        <v>22</v>
      </c>
      <c r="AW21" s="34">
        <f>AW20-1.8</f>
        <v>140.69999999999999</v>
      </c>
      <c r="AX21" s="40">
        <f t="shared" si="21"/>
        <v>137.886</v>
      </c>
      <c r="AY21" s="40">
        <f t="shared" si="22"/>
        <v>161.80499999999998</v>
      </c>
      <c r="AZ21" s="40">
        <f t="shared" si="23"/>
        <v>158.56889999999999</v>
      </c>
      <c r="BA21" s="38" t="s">
        <v>23</v>
      </c>
      <c r="BB21" s="34">
        <f>BB20-1.8</f>
        <v>164.7</v>
      </c>
      <c r="BC21" s="40">
        <f t="shared" si="24"/>
        <v>161.40599999999998</v>
      </c>
      <c r="BD21" s="40">
        <f t="shared" si="25"/>
        <v>189.40499999999997</v>
      </c>
      <c r="BE21" s="40">
        <f t="shared" si="26"/>
        <v>185.61689999999996</v>
      </c>
      <c r="BF21" s="38" t="s">
        <v>24</v>
      </c>
      <c r="BG21" s="34">
        <f>BG20-1.8</f>
        <v>189.7</v>
      </c>
      <c r="BH21" s="40">
        <f t="shared" si="27"/>
        <v>185.90599999999998</v>
      </c>
      <c r="BI21" s="40">
        <f t="shared" si="28"/>
        <v>218.15499999999997</v>
      </c>
      <c r="BJ21" s="40">
        <f t="shared" si="29"/>
        <v>213.79189999999997</v>
      </c>
      <c r="BK21" s="38" t="s">
        <v>25</v>
      </c>
      <c r="BL21" s="34">
        <f>BL20-1.8</f>
        <v>217.7</v>
      </c>
      <c r="BM21" s="40">
        <f t="shared" si="30"/>
        <v>213.34599999999998</v>
      </c>
      <c r="BN21" s="40">
        <f t="shared" si="31"/>
        <v>250.35499999999996</v>
      </c>
      <c r="BO21" s="40">
        <f t="shared" si="32"/>
        <v>245.34789999999995</v>
      </c>
      <c r="BP21" s="38" t="s">
        <v>26</v>
      </c>
      <c r="BQ21" s="34">
        <f>BQ20-1.8</f>
        <v>252.7</v>
      </c>
      <c r="BR21" s="40">
        <f t="shared" si="33"/>
        <v>247.64599999999999</v>
      </c>
      <c r="BS21" s="40">
        <f t="shared" si="34"/>
        <v>290.60499999999996</v>
      </c>
      <c r="BT21" s="40">
        <f t="shared" si="35"/>
        <v>284.79289999999997</v>
      </c>
      <c r="BU21" s="38" t="s">
        <v>27</v>
      </c>
      <c r="BV21" s="34">
        <f>BV20-1.8</f>
        <v>288.7</v>
      </c>
      <c r="BW21" s="40">
        <f t="shared" si="36"/>
        <v>282.92599999999999</v>
      </c>
      <c r="BX21" s="40">
        <f t="shared" si="37"/>
        <v>332.00499999999994</v>
      </c>
      <c r="BY21" s="40">
        <f t="shared" si="38"/>
        <v>325.36489999999992</v>
      </c>
      <c r="BZ21" s="38" t="s">
        <v>28</v>
      </c>
      <c r="CA21" s="34">
        <f>CA20-1.8</f>
        <v>326.7</v>
      </c>
      <c r="CB21" s="40">
        <f t="shared" si="39"/>
        <v>320.166</v>
      </c>
      <c r="CC21" s="40">
        <f t="shared" si="40"/>
        <v>375.70499999999998</v>
      </c>
      <c r="CD21" s="40">
        <f t="shared" si="41"/>
        <v>368.1909</v>
      </c>
      <c r="CE21" s="38" t="s">
        <v>29</v>
      </c>
      <c r="CF21" s="34">
        <f>CF20-1.8</f>
        <v>374.7</v>
      </c>
      <c r="CG21" s="40">
        <f t="shared" si="42"/>
        <v>367.20599999999996</v>
      </c>
      <c r="CH21" s="40">
        <f t="shared" si="43"/>
        <v>430.90499999999997</v>
      </c>
      <c r="CI21" s="40">
        <f t="shared" si="44"/>
        <v>422.28689999999995</v>
      </c>
      <c r="CJ21" s="38" t="s">
        <v>30</v>
      </c>
      <c r="CK21" s="34">
        <f>CK20-1.8</f>
        <v>474.7</v>
      </c>
      <c r="CL21" s="40">
        <f t="shared" si="45"/>
        <v>465.20599999999996</v>
      </c>
      <c r="CM21" s="40">
        <f t="shared" si="46"/>
        <v>545.90499999999997</v>
      </c>
      <c r="CN21" s="40">
        <f t="shared" si="47"/>
        <v>534.98689999999999</v>
      </c>
      <c r="CO21" s="38" t="s">
        <v>31</v>
      </c>
      <c r="CP21" s="34">
        <f>CP20-1.8</f>
        <v>589.70000000000005</v>
      </c>
      <c r="CQ21" s="40">
        <f t="shared" si="48"/>
        <v>577.90600000000006</v>
      </c>
      <c r="CR21" s="40">
        <f t="shared" si="49"/>
        <v>678.15499999999997</v>
      </c>
      <c r="CS21" s="40">
        <f t="shared" si="50"/>
        <v>664.59190000000001</v>
      </c>
      <c r="CT21" s="38" t="s">
        <v>32</v>
      </c>
      <c r="CU21" s="34">
        <f>CU20-1.8</f>
        <v>754.7</v>
      </c>
      <c r="CV21" s="40">
        <f t="shared" si="51"/>
        <v>739.60599999999999</v>
      </c>
      <c r="CW21" s="40">
        <f t="shared" si="52"/>
        <v>867.90499999999997</v>
      </c>
      <c r="CX21" s="40">
        <f t="shared" si="53"/>
        <v>850.54689999999994</v>
      </c>
      <c r="CY21" s="38" t="s">
        <v>33</v>
      </c>
      <c r="CZ21" s="34">
        <f>CZ20-1.8</f>
        <v>984.7</v>
      </c>
      <c r="DA21" s="40">
        <f t="shared" si="54"/>
        <v>965.00599999999997</v>
      </c>
      <c r="DB21" s="40">
        <f t="shared" si="55"/>
        <v>1132.405</v>
      </c>
      <c r="DC21" s="40">
        <f t="shared" si="56"/>
        <v>1109.7568999999999</v>
      </c>
      <c r="DD21" s="38"/>
      <c r="DE21" s="39"/>
      <c r="DF21" s="39"/>
      <c r="DG21" s="39"/>
      <c r="DH21" s="39"/>
      <c r="DI21" s="38"/>
      <c r="DJ21" s="39"/>
      <c r="DK21" s="39"/>
      <c r="DL21" s="39"/>
      <c r="DM21" s="39"/>
      <c r="DN21" s="38"/>
      <c r="DO21" s="39"/>
      <c r="DP21" s="39"/>
      <c r="DQ21" s="39"/>
      <c r="DR21" s="39"/>
    </row>
    <row r="22" spans="1:122" s="28" customFormat="1" ht="20.100000000000001" customHeight="1" x14ac:dyDescent="0.25">
      <c r="A22" s="38" t="s">
        <v>8</v>
      </c>
      <c r="B22" s="38" t="s">
        <v>4</v>
      </c>
      <c r="C22" s="38" t="s">
        <v>13</v>
      </c>
      <c r="D22" s="34">
        <f>D21-0.9</f>
        <v>6.3</v>
      </c>
      <c r="E22" s="40">
        <f t="shared" si="0"/>
        <v>6.1739999999999995</v>
      </c>
      <c r="F22" s="40">
        <f t="shared" si="1"/>
        <v>7.2449999999999992</v>
      </c>
      <c r="G22" s="39">
        <f t="shared" si="90"/>
        <v>7.1000999999999994</v>
      </c>
      <c r="H22" s="38" t="s">
        <v>14</v>
      </c>
      <c r="I22" s="34">
        <f>I21-0.9</f>
        <v>16.3</v>
      </c>
      <c r="J22" s="39">
        <f t="shared" si="2"/>
        <v>15.974</v>
      </c>
      <c r="K22" s="40">
        <f t="shared" si="3"/>
        <v>18.745000000000001</v>
      </c>
      <c r="L22" s="39">
        <f t="shared" si="91"/>
        <v>18.370100000000001</v>
      </c>
      <c r="M22" s="38" t="s">
        <v>15</v>
      </c>
      <c r="N22" s="34">
        <f>N21-0.9</f>
        <v>27.3</v>
      </c>
      <c r="O22" s="39">
        <f t="shared" si="4"/>
        <v>26.754000000000001</v>
      </c>
      <c r="P22" s="40">
        <f t="shared" si="5"/>
        <v>31.395</v>
      </c>
      <c r="Q22" s="39">
        <f t="shared" si="92"/>
        <v>30.767099999999999</v>
      </c>
      <c r="R22" s="38" t="s">
        <v>16</v>
      </c>
      <c r="S22" s="34">
        <f>S21-0.9</f>
        <v>39.300000000000004</v>
      </c>
      <c r="T22" s="39">
        <f t="shared" si="6"/>
        <v>38.514000000000003</v>
      </c>
      <c r="U22" s="39">
        <f t="shared" si="7"/>
        <v>45.195</v>
      </c>
      <c r="V22" s="39">
        <f t="shared" si="93"/>
        <v>44.2911</v>
      </c>
      <c r="W22" s="38" t="s">
        <v>17</v>
      </c>
      <c r="X22" s="34">
        <f>X21-0.9</f>
        <v>52.300000000000004</v>
      </c>
      <c r="Y22" s="39">
        <f t="shared" si="8"/>
        <v>51.254000000000005</v>
      </c>
      <c r="Z22" s="40">
        <f t="shared" si="9"/>
        <v>60.145000000000003</v>
      </c>
      <c r="AA22" s="39">
        <f t="shared" si="94"/>
        <v>58.942100000000003</v>
      </c>
      <c r="AB22" s="38" t="s">
        <v>18</v>
      </c>
      <c r="AC22" s="34">
        <f>AC21-0.9</f>
        <v>66.3</v>
      </c>
      <c r="AD22" s="39">
        <f t="shared" si="10"/>
        <v>64.97399999999999</v>
      </c>
      <c r="AE22" s="40">
        <f t="shared" si="11"/>
        <v>76.24499999999999</v>
      </c>
      <c r="AF22" s="39">
        <f t="shared" si="95"/>
        <v>74.720099999999988</v>
      </c>
      <c r="AG22" s="38" t="s">
        <v>19</v>
      </c>
      <c r="AH22" s="34">
        <f>AH21-0.9</f>
        <v>81.8</v>
      </c>
      <c r="AI22" s="40">
        <f t="shared" si="12"/>
        <v>80.164000000000001</v>
      </c>
      <c r="AJ22" s="40">
        <f t="shared" si="13"/>
        <v>94.07</v>
      </c>
      <c r="AK22" s="40">
        <f t="shared" si="14"/>
        <v>92.188599999999994</v>
      </c>
      <c r="AL22" s="38" t="s">
        <v>20</v>
      </c>
      <c r="AM22" s="34">
        <f>AM21-0.9</f>
        <v>98.8</v>
      </c>
      <c r="AN22" s="40">
        <f t="shared" si="15"/>
        <v>96.823999999999998</v>
      </c>
      <c r="AO22" s="40">
        <f t="shared" si="16"/>
        <v>111.34759999999999</v>
      </c>
      <c r="AP22" s="40">
        <f t="shared" si="17"/>
        <v>109.12064799999999</v>
      </c>
      <c r="AQ22" s="38" t="s">
        <v>21</v>
      </c>
      <c r="AR22" s="34">
        <f>AR21-0.9</f>
        <v>117.8</v>
      </c>
      <c r="AS22" s="40">
        <f t="shared" si="18"/>
        <v>115.44399999999999</v>
      </c>
      <c r="AT22" s="40">
        <f t="shared" si="19"/>
        <v>135.47</v>
      </c>
      <c r="AU22" s="40">
        <f t="shared" si="20"/>
        <v>132.76059999999998</v>
      </c>
      <c r="AV22" s="38" t="s">
        <v>22</v>
      </c>
      <c r="AW22" s="34">
        <f>AW21-0.9</f>
        <v>139.79999999999998</v>
      </c>
      <c r="AX22" s="40">
        <f t="shared" si="21"/>
        <v>137.00399999999999</v>
      </c>
      <c r="AY22" s="40">
        <f t="shared" si="22"/>
        <v>160.76999999999998</v>
      </c>
      <c r="AZ22" s="40">
        <f t="shared" si="23"/>
        <v>157.55459999999997</v>
      </c>
      <c r="BA22" s="38" t="s">
        <v>23</v>
      </c>
      <c r="BB22" s="34">
        <f>BB21-0.9</f>
        <v>163.79999999999998</v>
      </c>
      <c r="BC22" s="40">
        <f t="shared" si="24"/>
        <v>160.52399999999997</v>
      </c>
      <c r="BD22" s="40">
        <f t="shared" si="25"/>
        <v>188.36999999999998</v>
      </c>
      <c r="BE22" s="40">
        <f t="shared" si="26"/>
        <v>184.60259999999997</v>
      </c>
      <c r="BF22" s="38" t="s">
        <v>24</v>
      </c>
      <c r="BG22" s="34">
        <f>BG21-0.9</f>
        <v>188.79999999999998</v>
      </c>
      <c r="BH22" s="40">
        <f t="shared" si="27"/>
        <v>185.02399999999997</v>
      </c>
      <c r="BI22" s="40">
        <f t="shared" si="28"/>
        <v>217.11999999999998</v>
      </c>
      <c r="BJ22" s="40">
        <f t="shared" si="29"/>
        <v>212.77759999999998</v>
      </c>
      <c r="BK22" s="38" t="s">
        <v>25</v>
      </c>
      <c r="BL22" s="34">
        <f>BL21-0.9</f>
        <v>216.79999999999998</v>
      </c>
      <c r="BM22" s="40">
        <f t="shared" si="30"/>
        <v>212.46399999999997</v>
      </c>
      <c r="BN22" s="40">
        <f t="shared" si="31"/>
        <v>249.31999999999996</v>
      </c>
      <c r="BO22" s="40">
        <f t="shared" si="32"/>
        <v>244.33359999999996</v>
      </c>
      <c r="BP22" s="38" t="s">
        <v>26</v>
      </c>
      <c r="BQ22" s="34">
        <f>BQ21-0.9</f>
        <v>251.79999999999998</v>
      </c>
      <c r="BR22" s="40">
        <f t="shared" si="33"/>
        <v>246.76399999999998</v>
      </c>
      <c r="BS22" s="40">
        <f t="shared" si="34"/>
        <v>289.56999999999994</v>
      </c>
      <c r="BT22" s="40">
        <f t="shared" si="35"/>
        <v>283.77859999999993</v>
      </c>
      <c r="BU22" s="38" t="s">
        <v>27</v>
      </c>
      <c r="BV22" s="34">
        <f>BV21-0.9</f>
        <v>287.8</v>
      </c>
      <c r="BW22" s="40">
        <f t="shared" si="36"/>
        <v>282.04399999999998</v>
      </c>
      <c r="BX22" s="40">
        <f t="shared" si="37"/>
        <v>330.96999999999997</v>
      </c>
      <c r="BY22" s="40">
        <f t="shared" si="38"/>
        <v>324.35059999999999</v>
      </c>
      <c r="BZ22" s="38" t="s">
        <v>28</v>
      </c>
      <c r="CA22" s="34">
        <f>CA21-0.9</f>
        <v>325.8</v>
      </c>
      <c r="CB22" s="40">
        <f t="shared" si="39"/>
        <v>319.28399999999999</v>
      </c>
      <c r="CC22" s="40">
        <f t="shared" si="40"/>
        <v>374.66999999999996</v>
      </c>
      <c r="CD22" s="40">
        <f t="shared" si="41"/>
        <v>367.17659999999995</v>
      </c>
      <c r="CE22" s="38" t="s">
        <v>29</v>
      </c>
      <c r="CF22" s="34">
        <f>CF21-0.9</f>
        <v>373.8</v>
      </c>
      <c r="CG22" s="40">
        <f t="shared" si="42"/>
        <v>366.32400000000001</v>
      </c>
      <c r="CH22" s="40">
        <f t="shared" si="43"/>
        <v>429.87</v>
      </c>
      <c r="CI22" s="40">
        <f t="shared" si="44"/>
        <v>421.27260000000001</v>
      </c>
      <c r="CJ22" s="38" t="s">
        <v>30</v>
      </c>
      <c r="CK22" s="34">
        <f>CK21-0.9</f>
        <v>473.8</v>
      </c>
      <c r="CL22" s="40">
        <f t="shared" si="45"/>
        <v>464.32400000000001</v>
      </c>
      <c r="CM22" s="40">
        <f t="shared" si="46"/>
        <v>544.87</v>
      </c>
      <c r="CN22" s="40">
        <f t="shared" si="47"/>
        <v>533.97259999999994</v>
      </c>
      <c r="CO22" s="38" t="s">
        <v>31</v>
      </c>
      <c r="CP22" s="34">
        <f>CP21-0.9</f>
        <v>588.80000000000007</v>
      </c>
      <c r="CQ22" s="40">
        <f t="shared" si="48"/>
        <v>577.024</v>
      </c>
      <c r="CR22" s="40">
        <f t="shared" si="49"/>
        <v>677.12</v>
      </c>
      <c r="CS22" s="40">
        <f t="shared" si="50"/>
        <v>663.57759999999996</v>
      </c>
      <c r="CT22" s="38" t="s">
        <v>32</v>
      </c>
      <c r="CU22" s="34">
        <f>CU21-0.9</f>
        <v>753.80000000000007</v>
      </c>
      <c r="CV22" s="40">
        <f t="shared" si="51"/>
        <v>738.72400000000005</v>
      </c>
      <c r="CW22" s="40">
        <f t="shared" si="52"/>
        <v>866.87</v>
      </c>
      <c r="CX22" s="40">
        <f t="shared" si="53"/>
        <v>849.5326</v>
      </c>
      <c r="CY22" s="38" t="s">
        <v>33</v>
      </c>
      <c r="CZ22" s="34">
        <f>CZ21-0.9</f>
        <v>983.80000000000007</v>
      </c>
      <c r="DA22" s="40">
        <f t="shared" si="54"/>
        <v>964.12400000000002</v>
      </c>
      <c r="DB22" s="40">
        <f t="shared" si="55"/>
        <v>1131.3699999999999</v>
      </c>
      <c r="DC22" s="40">
        <f t="shared" si="56"/>
        <v>1108.7425999999998</v>
      </c>
      <c r="DD22" s="38"/>
      <c r="DE22" s="39"/>
      <c r="DF22" s="39"/>
      <c r="DG22" s="39"/>
      <c r="DH22" s="39"/>
      <c r="DI22" s="38"/>
      <c r="DJ22" s="39"/>
      <c r="DK22" s="39"/>
      <c r="DL22" s="39"/>
      <c r="DM22" s="39"/>
      <c r="DN22" s="38"/>
      <c r="DO22" s="39"/>
      <c r="DP22" s="39"/>
      <c r="DQ22" s="39"/>
      <c r="DR22" s="39"/>
    </row>
    <row r="23" spans="1:122" s="41" customFormat="1" ht="20.100000000000001" customHeight="1" x14ac:dyDescent="0.25">
      <c r="A23" s="38" t="s">
        <v>8</v>
      </c>
      <c r="B23" s="38" t="s">
        <v>5</v>
      </c>
      <c r="C23" s="38" t="s">
        <v>13</v>
      </c>
      <c r="D23" s="34">
        <f>D22-0.9</f>
        <v>5.3999999999999995</v>
      </c>
      <c r="E23" s="40">
        <f t="shared" si="0"/>
        <v>5.2919999999999998</v>
      </c>
      <c r="F23" s="40">
        <f t="shared" si="1"/>
        <v>6.2099999999999991</v>
      </c>
      <c r="G23" s="39">
        <f t="shared" si="90"/>
        <v>6.085799999999999</v>
      </c>
      <c r="H23" s="38" t="s">
        <v>14</v>
      </c>
      <c r="I23" s="34">
        <f>I22-0.9</f>
        <v>15.4</v>
      </c>
      <c r="J23" s="39">
        <f t="shared" si="2"/>
        <v>15.092000000000001</v>
      </c>
      <c r="K23" s="40">
        <f t="shared" si="3"/>
        <v>17.709999999999997</v>
      </c>
      <c r="L23" s="39">
        <f t="shared" si="91"/>
        <v>17.355799999999999</v>
      </c>
      <c r="M23" s="38" t="s">
        <v>15</v>
      </c>
      <c r="N23" s="34">
        <f>N22-0.9</f>
        <v>26.400000000000002</v>
      </c>
      <c r="O23" s="39">
        <f t="shared" si="4"/>
        <v>25.872</v>
      </c>
      <c r="P23" s="40">
        <f t="shared" si="5"/>
        <v>30.36</v>
      </c>
      <c r="Q23" s="39">
        <f t="shared" si="92"/>
        <v>29.752800000000001</v>
      </c>
      <c r="R23" s="38" t="s">
        <v>16</v>
      </c>
      <c r="S23" s="34">
        <f>S22-0.9</f>
        <v>38.400000000000006</v>
      </c>
      <c r="T23" s="39">
        <f t="shared" si="6"/>
        <v>37.632000000000005</v>
      </c>
      <c r="U23" s="39">
        <f t="shared" si="7"/>
        <v>44.160000000000004</v>
      </c>
      <c r="V23" s="39">
        <f t="shared" si="93"/>
        <v>43.276800000000001</v>
      </c>
      <c r="W23" s="38" t="s">
        <v>17</v>
      </c>
      <c r="X23" s="34">
        <f>X22-0.9</f>
        <v>51.400000000000006</v>
      </c>
      <c r="Y23" s="39">
        <f t="shared" si="8"/>
        <v>50.372000000000007</v>
      </c>
      <c r="Z23" s="40">
        <f t="shared" si="9"/>
        <v>59.11</v>
      </c>
      <c r="AA23" s="39">
        <f t="shared" si="94"/>
        <v>57.927799999999998</v>
      </c>
      <c r="AB23" s="38" t="s">
        <v>18</v>
      </c>
      <c r="AC23" s="34">
        <f>AC22-0.9</f>
        <v>65.399999999999991</v>
      </c>
      <c r="AD23" s="39">
        <f t="shared" si="10"/>
        <v>64.091999999999985</v>
      </c>
      <c r="AE23" s="40">
        <f t="shared" si="11"/>
        <v>75.20999999999998</v>
      </c>
      <c r="AF23" s="39">
        <f t="shared" si="95"/>
        <v>73.705799999999982</v>
      </c>
      <c r="AG23" s="38" t="s">
        <v>19</v>
      </c>
      <c r="AH23" s="34">
        <f>AH22-0.9</f>
        <v>80.899999999999991</v>
      </c>
      <c r="AI23" s="40">
        <f t="shared" si="12"/>
        <v>79.281999999999996</v>
      </c>
      <c r="AJ23" s="40">
        <f t="shared" si="13"/>
        <v>93.034999999999982</v>
      </c>
      <c r="AK23" s="40">
        <f t="shared" si="14"/>
        <v>91.174299999999988</v>
      </c>
      <c r="AL23" s="38" t="s">
        <v>20</v>
      </c>
      <c r="AM23" s="34">
        <f>AM22-0.9</f>
        <v>97.899999999999991</v>
      </c>
      <c r="AN23" s="40">
        <f t="shared" si="15"/>
        <v>95.941999999999993</v>
      </c>
      <c r="AO23" s="40">
        <f t="shared" si="16"/>
        <v>110.33329999999998</v>
      </c>
      <c r="AP23" s="40">
        <f t="shared" si="17"/>
        <v>108.12663399999998</v>
      </c>
      <c r="AQ23" s="38" t="s">
        <v>21</v>
      </c>
      <c r="AR23" s="34">
        <f>AR22-0.9</f>
        <v>116.89999999999999</v>
      </c>
      <c r="AS23" s="40">
        <f t="shared" si="18"/>
        <v>114.56199999999998</v>
      </c>
      <c r="AT23" s="40">
        <f t="shared" si="19"/>
        <v>134.43499999999997</v>
      </c>
      <c r="AU23" s="40">
        <f t="shared" si="20"/>
        <v>131.74629999999996</v>
      </c>
      <c r="AV23" s="38" t="s">
        <v>22</v>
      </c>
      <c r="AW23" s="34">
        <f>AW22-0.9</f>
        <v>138.89999999999998</v>
      </c>
      <c r="AX23" s="40">
        <f t="shared" si="21"/>
        <v>136.12199999999999</v>
      </c>
      <c r="AY23" s="40">
        <f t="shared" si="22"/>
        <v>159.73499999999996</v>
      </c>
      <c r="AZ23" s="40">
        <f t="shared" si="23"/>
        <v>156.54029999999995</v>
      </c>
      <c r="BA23" s="38" t="s">
        <v>23</v>
      </c>
      <c r="BB23" s="34">
        <f>BB22-0.9</f>
        <v>162.89999999999998</v>
      </c>
      <c r="BC23" s="40">
        <f t="shared" si="24"/>
        <v>159.64199999999997</v>
      </c>
      <c r="BD23" s="40">
        <f t="shared" si="25"/>
        <v>187.33499999999995</v>
      </c>
      <c r="BE23" s="40">
        <f t="shared" si="26"/>
        <v>183.58829999999995</v>
      </c>
      <c r="BF23" s="38" t="s">
        <v>24</v>
      </c>
      <c r="BG23" s="34">
        <f>BG22-0.9</f>
        <v>187.89999999999998</v>
      </c>
      <c r="BH23" s="40">
        <f t="shared" si="27"/>
        <v>184.14199999999997</v>
      </c>
      <c r="BI23" s="40">
        <f t="shared" si="28"/>
        <v>216.08499999999995</v>
      </c>
      <c r="BJ23" s="40">
        <f t="shared" si="29"/>
        <v>211.76329999999996</v>
      </c>
      <c r="BK23" s="38" t="s">
        <v>25</v>
      </c>
      <c r="BL23" s="34">
        <f>BL22-0.9</f>
        <v>215.89999999999998</v>
      </c>
      <c r="BM23" s="40">
        <f t="shared" si="30"/>
        <v>211.58199999999997</v>
      </c>
      <c r="BN23" s="40">
        <f t="shared" si="31"/>
        <v>248.28499999999997</v>
      </c>
      <c r="BO23" s="40">
        <f t="shared" si="32"/>
        <v>243.31929999999997</v>
      </c>
      <c r="BP23" s="38" t="s">
        <v>26</v>
      </c>
      <c r="BQ23" s="34">
        <f>BQ22-0.9</f>
        <v>250.89999999999998</v>
      </c>
      <c r="BR23" s="40">
        <f t="shared" si="33"/>
        <v>245.88199999999998</v>
      </c>
      <c r="BS23" s="40">
        <f t="shared" si="34"/>
        <v>288.53499999999997</v>
      </c>
      <c r="BT23" s="40">
        <f t="shared" si="35"/>
        <v>282.76429999999999</v>
      </c>
      <c r="BU23" s="38" t="s">
        <v>27</v>
      </c>
      <c r="BV23" s="34">
        <f>BV22-0.9</f>
        <v>286.90000000000003</v>
      </c>
      <c r="BW23" s="40">
        <f t="shared" si="36"/>
        <v>281.16200000000003</v>
      </c>
      <c r="BX23" s="40">
        <f t="shared" si="37"/>
        <v>329.935</v>
      </c>
      <c r="BY23" s="40">
        <f t="shared" si="38"/>
        <v>323.33629999999999</v>
      </c>
      <c r="BZ23" s="38" t="s">
        <v>28</v>
      </c>
      <c r="CA23" s="34">
        <f>CA22-0.9</f>
        <v>324.90000000000003</v>
      </c>
      <c r="CB23" s="40">
        <f t="shared" si="39"/>
        <v>318.40200000000004</v>
      </c>
      <c r="CC23" s="40">
        <f t="shared" si="40"/>
        <v>373.63499999999999</v>
      </c>
      <c r="CD23" s="40">
        <f t="shared" si="41"/>
        <v>366.16229999999996</v>
      </c>
      <c r="CE23" s="38" t="s">
        <v>29</v>
      </c>
      <c r="CF23" s="34">
        <f>CF22-0.9</f>
        <v>372.90000000000003</v>
      </c>
      <c r="CG23" s="40">
        <f t="shared" si="42"/>
        <v>365.44200000000001</v>
      </c>
      <c r="CH23" s="40">
        <f t="shared" si="43"/>
        <v>428.83499999999998</v>
      </c>
      <c r="CI23" s="40">
        <f t="shared" si="44"/>
        <v>420.25829999999996</v>
      </c>
      <c r="CJ23" s="38" t="s">
        <v>30</v>
      </c>
      <c r="CK23" s="34">
        <f>CK22-0.9</f>
        <v>472.90000000000003</v>
      </c>
      <c r="CL23" s="40">
        <f t="shared" si="45"/>
        <v>463.44200000000001</v>
      </c>
      <c r="CM23" s="40">
        <f t="shared" si="46"/>
        <v>543.83500000000004</v>
      </c>
      <c r="CN23" s="40">
        <f t="shared" si="47"/>
        <v>532.95830000000001</v>
      </c>
      <c r="CO23" s="38" t="s">
        <v>31</v>
      </c>
      <c r="CP23" s="34">
        <f>CP22-0.9</f>
        <v>587.90000000000009</v>
      </c>
      <c r="CQ23" s="40">
        <f t="shared" si="48"/>
        <v>576.14200000000005</v>
      </c>
      <c r="CR23" s="40">
        <f t="shared" si="49"/>
        <v>676.08500000000004</v>
      </c>
      <c r="CS23" s="40">
        <f t="shared" si="50"/>
        <v>662.56330000000003</v>
      </c>
      <c r="CT23" s="38" t="s">
        <v>32</v>
      </c>
      <c r="CU23" s="34">
        <f>CU22-0.9</f>
        <v>752.90000000000009</v>
      </c>
      <c r="CV23" s="40">
        <f t="shared" si="51"/>
        <v>737.8420000000001</v>
      </c>
      <c r="CW23" s="40">
        <f t="shared" si="52"/>
        <v>865.83500000000004</v>
      </c>
      <c r="CX23" s="40">
        <f t="shared" si="53"/>
        <v>848.51830000000007</v>
      </c>
      <c r="CY23" s="38" t="s">
        <v>33</v>
      </c>
      <c r="CZ23" s="34">
        <f>CZ22-0.9</f>
        <v>982.90000000000009</v>
      </c>
      <c r="DA23" s="40">
        <f t="shared" si="54"/>
        <v>963.24200000000008</v>
      </c>
      <c r="DB23" s="40">
        <f t="shared" si="55"/>
        <v>1130.335</v>
      </c>
      <c r="DC23" s="40">
        <f t="shared" si="56"/>
        <v>1107.7283</v>
      </c>
      <c r="DD23" s="38"/>
      <c r="DE23" s="39"/>
      <c r="DF23" s="39"/>
      <c r="DG23" s="39"/>
      <c r="DH23" s="39"/>
      <c r="DI23" s="38"/>
      <c r="DJ23" s="39"/>
      <c r="DK23" s="39"/>
      <c r="DL23" s="39"/>
      <c r="DM23" s="39"/>
      <c r="DN23" s="38"/>
      <c r="DO23" s="39"/>
      <c r="DP23" s="39"/>
      <c r="DQ23" s="39"/>
      <c r="DR23" s="39"/>
    </row>
    <row r="24" spans="1:122" s="41" customFormat="1" ht="20.100000000000001" customHeight="1" x14ac:dyDescent="0.25">
      <c r="A24" s="38" t="s">
        <v>8</v>
      </c>
      <c r="B24" s="38" t="s">
        <v>6</v>
      </c>
      <c r="C24" s="38" t="s">
        <v>13</v>
      </c>
      <c r="D24" s="34">
        <f>D23-0.9</f>
        <v>4.4999999999999991</v>
      </c>
      <c r="E24" s="40">
        <f t="shared" si="0"/>
        <v>4.4099999999999993</v>
      </c>
      <c r="F24" s="40">
        <f t="shared" si="1"/>
        <v>5.1749999999999989</v>
      </c>
      <c r="G24" s="39">
        <f t="shared" si="90"/>
        <v>5.0714999999999986</v>
      </c>
      <c r="H24" s="38" t="s">
        <v>14</v>
      </c>
      <c r="I24" s="34">
        <f>I23-0.9</f>
        <v>14.5</v>
      </c>
      <c r="J24" s="39">
        <f t="shared" si="2"/>
        <v>14.209999999999999</v>
      </c>
      <c r="K24" s="40">
        <f t="shared" si="3"/>
        <v>16.674999999999997</v>
      </c>
      <c r="L24" s="39">
        <f t="shared" si="91"/>
        <v>16.341499999999996</v>
      </c>
      <c r="M24" s="38" t="s">
        <v>15</v>
      </c>
      <c r="N24" s="34">
        <f>N23-0.9</f>
        <v>25.500000000000004</v>
      </c>
      <c r="O24" s="39">
        <f t="shared" si="4"/>
        <v>24.990000000000002</v>
      </c>
      <c r="P24" s="40">
        <f t="shared" si="5"/>
        <v>29.325000000000003</v>
      </c>
      <c r="Q24" s="39">
        <f t="shared" si="92"/>
        <v>28.738500000000002</v>
      </c>
      <c r="R24" s="38" t="s">
        <v>16</v>
      </c>
      <c r="S24" s="34">
        <f>S23-0.9</f>
        <v>37.500000000000007</v>
      </c>
      <c r="T24" s="39">
        <f t="shared" si="6"/>
        <v>36.750000000000007</v>
      </c>
      <c r="U24" s="39">
        <f t="shared" si="7"/>
        <v>43.125000000000007</v>
      </c>
      <c r="V24" s="39">
        <f t="shared" si="93"/>
        <v>42.262500000000003</v>
      </c>
      <c r="W24" s="38" t="s">
        <v>17</v>
      </c>
      <c r="X24" s="34">
        <f>X23-0.9</f>
        <v>50.500000000000007</v>
      </c>
      <c r="Y24" s="39">
        <f t="shared" si="8"/>
        <v>49.490000000000009</v>
      </c>
      <c r="Z24" s="40">
        <f t="shared" si="9"/>
        <v>58.075000000000003</v>
      </c>
      <c r="AA24" s="39">
        <f t="shared" si="94"/>
        <v>56.913499999999999</v>
      </c>
      <c r="AB24" s="38" t="s">
        <v>18</v>
      </c>
      <c r="AC24" s="34">
        <f>AC23-0.9</f>
        <v>64.499999999999986</v>
      </c>
      <c r="AD24" s="39">
        <f t="shared" si="10"/>
        <v>63.209999999999987</v>
      </c>
      <c r="AE24" s="40">
        <f t="shared" si="11"/>
        <v>74.174999999999983</v>
      </c>
      <c r="AF24" s="39">
        <f t="shared" si="95"/>
        <v>72.691499999999976</v>
      </c>
      <c r="AG24" s="38" t="s">
        <v>19</v>
      </c>
      <c r="AH24" s="34">
        <f>AH23-0.9</f>
        <v>79.999999999999986</v>
      </c>
      <c r="AI24" s="40">
        <f t="shared" si="12"/>
        <v>78.399999999999991</v>
      </c>
      <c r="AJ24" s="40">
        <f t="shared" si="13"/>
        <v>91.999999999999972</v>
      </c>
      <c r="AK24" s="40">
        <f t="shared" si="14"/>
        <v>90.159999999999968</v>
      </c>
      <c r="AL24" s="38" t="s">
        <v>20</v>
      </c>
      <c r="AM24" s="34">
        <f>AM23-0.9</f>
        <v>96.999999999999986</v>
      </c>
      <c r="AN24" s="40">
        <f t="shared" si="15"/>
        <v>95.059999999999988</v>
      </c>
      <c r="AO24" s="40">
        <f t="shared" si="16"/>
        <v>109.31899999999997</v>
      </c>
      <c r="AP24" s="40">
        <f t="shared" si="17"/>
        <v>107.13261999999997</v>
      </c>
      <c r="AQ24" s="38" t="s">
        <v>21</v>
      </c>
      <c r="AR24" s="34">
        <f>AR23-0.9</f>
        <v>115.99999999999999</v>
      </c>
      <c r="AS24" s="40">
        <f t="shared" si="18"/>
        <v>113.67999999999998</v>
      </c>
      <c r="AT24" s="40">
        <f t="shared" si="19"/>
        <v>133.39999999999998</v>
      </c>
      <c r="AU24" s="40">
        <f t="shared" si="20"/>
        <v>130.73199999999997</v>
      </c>
      <c r="AV24" s="38" t="s">
        <v>22</v>
      </c>
      <c r="AW24" s="34">
        <f>AW23-0.9</f>
        <v>137.99999999999997</v>
      </c>
      <c r="AX24" s="40">
        <f t="shared" si="21"/>
        <v>135.23999999999998</v>
      </c>
      <c r="AY24" s="40">
        <f t="shared" si="22"/>
        <v>158.69999999999996</v>
      </c>
      <c r="AZ24" s="40">
        <f t="shared" si="23"/>
        <v>155.52599999999995</v>
      </c>
      <c r="BA24" s="38" t="s">
        <v>23</v>
      </c>
      <c r="BB24" s="34">
        <f>BB23-0.9</f>
        <v>161.99999999999997</v>
      </c>
      <c r="BC24" s="40">
        <f t="shared" si="24"/>
        <v>158.75999999999996</v>
      </c>
      <c r="BD24" s="40">
        <f t="shared" si="25"/>
        <v>186.29999999999995</v>
      </c>
      <c r="BE24" s="40">
        <f t="shared" si="26"/>
        <v>182.57399999999996</v>
      </c>
      <c r="BF24" s="38" t="s">
        <v>24</v>
      </c>
      <c r="BG24" s="34">
        <f>BG23-0.9</f>
        <v>186.99999999999997</v>
      </c>
      <c r="BH24" s="40">
        <f t="shared" si="27"/>
        <v>183.25999999999996</v>
      </c>
      <c r="BI24" s="40">
        <f t="shared" si="28"/>
        <v>215.04999999999995</v>
      </c>
      <c r="BJ24" s="40">
        <f t="shared" si="29"/>
        <v>210.74899999999994</v>
      </c>
      <c r="BK24" s="38" t="s">
        <v>25</v>
      </c>
      <c r="BL24" s="34">
        <f>BL23-0.9</f>
        <v>214.99999999999997</v>
      </c>
      <c r="BM24" s="40">
        <f t="shared" si="30"/>
        <v>210.69999999999996</v>
      </c>
      <c r="BN24" s="40">
        <f t="shared" si="31"/>
        <v>247.24999999999994</v>
      </c>
      <c r="BO24" s="40">
        <f t="shared" si="32"/>
        <v>242.30499999999995</v>
      </c>
      <c r="BP24" s="38" t="s">
        <v>26</v>
      </c>
      <c r="BQ24" s="34">
        <f>BQ23-0.9</f>
        <v>249.99999999999997</v>
      </c>
      <c r="BR24" s="40">
        <f t="shared" si="33"/>
        <v>244.99999999999997</v>
      </c>
      <c r="BS24" s="40">
        <f t="shared" si="34"/>
        <v>287.49999999999994</v>
      </c>
      <c r="BT24" s="40">
        <f t="shared" si="35"/>
        <v>281.74999999999994</v>
      </c>
      <c r="BU24" s="38" t="s">
        <v>27</v>
      </c>
      <c r="BV24" s="34">
        <f>BV23-0.9</f>
        <v>286.00000000000006</v>
      </c>
      <c r="BW24" s="40">
        <f t="shared" si="36"/>
        <v>280.28000000000003</v>
      </c>
      <c r="BX24" s="40">
        <f t="shared" si="37"/>
        <v>328.90000000000003</v>
      </c>
      <c r="BY24" s="40">
        <f t="shared" si="38"/>
        <v>322.322</v>
      </c>
      <c r="BZ24" s="38" t="s">
        <v>28</v>
      </c>
      <c r="CA24" s="34">
        <f>CA23-0.9</f>
        <v>324.00000000000006</v>
      </c>
      <c r="CB24" s="40">
        <f t="shared" si="39"/>
        <v>317.52000000000004</v>
      </c>
      <c r="CC24" s="40">
        <f t="shared" si="40"/>
        <v>372.6</v>
      </c>
      <c r="CD24" s="40">
        <f t="shared" si="41"/>
        <v>365.14800000000002</v>
      </c>
      <c r="CE24" s="38" t="s">
        <v>29</v>
      </c>
      <c r="CF24" s="34">
        <f>CF23-0.9</f>
        <v>372.00000000000006</v>
      </c>
      <c r="CG24" s="40">
        <f t="shared" si="42"/>
        <v>364.56000000000006</v>
      </c>
      <c r="CH24" s="40">
        <f t="shared" si="43"/>
        <v>427.8</v>
      </c>
      <c r="CI24" s="40">
        <f t="shared" si="44"/>
        <v>419.24400000000003</v>
      </c>
      <c r="CJ24" s="38" t="s">
        <v>30</v>
      </c>
      <c r="CK24" s="34">
        <f>CK23-0.9</f>
        <v>472.00000000000006</v>
      </c>
      <c r="CL24" s="40">
        <f t="shared" si="45"/>
        <v>462.56000000000006</v>
      </c>
      <c r="CM24" s="40">
        <f t="shared" si="46"/>
        <v>542.80000000000007</v>
      </c>
      <c r="CN24" s="40">
        <f t="shared" si="47"/>
        <v>531.94400000000007</v>
      </c>
      <c r="CO24" s="38" t="s">
        <v>31</v>
      </c>
      <c r="CP24" s="34">
        <f>CP23-0.9</f>
        <v>587.00000000000011</v>
      </c>
      <c r="CQ24" s="40">
        <f t="shared" si="48"/>
        <v>575.2600000000001</v>
      </c>
      <c r="CR24" s="40">
        <f t="shared" si="49"/>
        <v>675.05000000000007</v>
      </c>
      <c r="CS24" s="40">
        <f t="shared" si="50"/>
        <v>661.54900000000009</v>
      </c>
      <c r="CT24" s="38" t="s">
        <v>32</v>
      </c>
      <c r="CU24" s="34">
        <f>CU23-0.9</f>
        <v>752.00000000000011</v>
      </c>
      <c r="CV24" s="40">
        <f t="shared" si="51"/>
        <v>736.96000000000015</v>
      </c>
      <c r="CW24" s="40">
        <f t="shared" si="52"/>
        <v>864.80000000000007</v>
      </c>
      <c r="CX24" s="40">
        <f t="shared" si="53"/>
        <v>847.50400000000002</v>
      </c>
      <c r="CY24" s="38" t="s">
        <v>33</v>
      </c>
      <c r="CZ24" s="34">
        <f>CZ23-0.9</f>
        <v>982.00000000000011</v>
      </c>
      <c r="DA24" s="40">
        <f t="shared" si="54"/>
        <v>962.36000000000013</v>
      </c>
      <c r="DB24" s="40">
        <f t="shared" si="55"/>
        <v>1129.3</v>
      </c>
      <c r="DC24" s="40">
        <f t="shared" si="56"/>
        <v>1106.7139999999999</v>
      </c>
      <c r="DD24" s="38"/>
      <c r="DE24" s="39"/>
      <c r="DF24" s="39"/>
      <c r="DG24" s="39"/>
      <c r="DH24" s="39"/>
      <c r="DI24" s="38"/>
      <c r="DJ24" s="39"/>
      <c r="DK24" s="39"/>
      <c r="DL24" s="39"/>
      <c r="DM24" s="39"/>
      <c r="DN24" s="38"/>
      <c r="DO24" s="39"/>
      <c r="DP24" s="39"/>
      <c r="DQ24" s="39"/>
      <c r="DR24" s="39"/>
    </row>
    <row r="25" spans="1:122" s="42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34">
        <f>D20+1</f>
        <v>10</v>
      </c>
      <c r="E25" s="18">
        <f t="shared" si="0"/>
        <v>9.8000000000000007</v>
      </c>
      <c r="F25" s="18">
        <f t="shared" si="1"/>
        <v>11.5</v>
      </c>
      <c r="G25" s="18">
        <f t="shared" si="90"/>
        <v>11.27</v>
      </c>
      <c r="H25" s="17" t="s">
        <v>15</v>
      </c>
      <c r="I25" s="34">
        <v>21</v>
      </c>
      <c r="J25" s="18">
        <f t="shared" si="2"/>
        <v>20.58</v>
      </c>
      <c r="K25" s="18">
        <f t="shared" si="3"/>
        <v>24.15</v>
      </c>
      <c r="L25" s="18">
        <f t="shared" si="91"/>
        <v>23.666999999999998</v>
      </c>
      <c r="M25" s="17" t="s">
        <v>16</v>
      </c>
      <c r="N25" s="34">
        <v>33</v>
      </c>
      <c r="O25" s="18">
        <f t="shared" si="4"/>
        <v>32.339999999999996</v>
      </c>
      <c r="P25" s="18">
        <f t="shared" si="5"/>
        <v>37.949999999999996</v>
      </c>
      <c r="Q25" s="18">
        <f t="shared" si="92"/>
        <v>37.190999999999995</v>
      </c>
      <c r="R25" s="17" t="s">
        <v>17</v>
      </c>
      <c r="S25" s="34">
        <v>46</v>
      </c>
      <c r="T25" s="18">
        <f t="shared" si="6"/>
        <v>45.08</v>
      </c>
      <c r="U25" s="18">
        <f t="shared" si="7"/>
        <v>52.9</v>
      </c>
      <c r="V25" s="18">
        <f t="shared" si="93"/>
        <v>51.841999999999999</v>
      </c>
      <c r="W25" s="17" t="s">
        <v>18</v>
      </c>
      <c r="X25" s="34">
        <v>60</v>
      </c>
      <c r="Y25" s="18">
        <f t="shared" si="8"/>
        <v>58.8</v>
      </c>
      <c r="Z25" s="18">
        <f t="shared" si="9"/>
        <v>69</v>
      </c>
      <c r="AA25" s="18">
        <f t="shared" si="94"/>
        <v>67.62</v>
      </c>
      <c r="AB25" s="17" t="s">
        <v>19</v>
      </c>
      <c r="AC25" s="34">
        <v>75.5</v>
      </c>
      <c r="AD25" s="18">
        <f t="shared" si="10"/>
        <v>73.989999999999995</v>
      </c>
      <c r="AE25" s="18">
        <f t="shared" si="11"/>
        <v>86.824999999999989</v>
      </c>
      <c r="AF25" s="18">
        <f t="shared" si="95"/>
        <v>85.088499999999982</v>
      </c>
      <c r="AG25" s="17" t="s">
        <v>20</v>
      </c>
      <c r="AH25" s="34">
        <v>92.5</v>
      </c>
      <c r="AI25" s="18">
        <f t="shared" si="12"/>
        <v>90.649999999999991</v>
      </c>
      <c r="AJ25" s="18">
        <f t="shared" si="13"/>
        <v>106.37499999999999</v>
      </c>
      <c r="AK25" s="18">
        <f t="shared" si="14"/>
        <v>104.24749999999999</v>
      </c>
      <c r="AL25" s="17" t="s">
        <v>21</v>
      </c>
      <c r="AM25" s="34">
        <v>111.5</v>
      </c>
      <c r="AN25" s="18">
        <f t="shared" si="15"/>
        <v>109.27</v>
      </c>
      <c r="AO25" s="18">
        <f t="shared" si="16"/>
        <v>125.66049999999998</v>
      </c>
      <c r="AP25" s="18">
        <f t="shared" si="17"/>
        <v>123.14728999999998</v>
      </c>
      <c r="AQ25" s="17" t="s">
        <v>22</v>
      </c>
      <c r="AR25" s="34">
        <v>133.5</v>
      </c>
      <c r="AS25" s="18">
        <f t="shared" si="18"/>
        <v>130.82999999999998</v>
      </c>
      <c r="AT25" s="18">
        <f t="shared" si="19"/>
        <v>153.52499999999998</v>
      </c>
      <c r="AU25" s="18">
        <f t="shared" si="20"/>
        <v>150.45449999999997</v>
      </c>
      <c r="AV25" s="17" t="s">
        <v>23</v>
      </c>
      <c r="AW25" s="34">
        <v>157.5</v>
      </c>
      <c r="AX25" s="18">
        <f t="shared" si="21"/>
        <v>154.35</v>
      </c>
      <c r="AY25" s="18">
        <f t="shared" si="22"/>
        <v>181.125</v>
      </c>
      <c r="AZ25" s="18">
        <f t="shared" si="23"/>
        <v>177.5025</v>
      </c>
      <c r="BA25" s="17" t="s">
        <v>24</v>
      </c>
      <c r="BB25" s="34">
        <v>182.5</v>
      </c>
      <c r="BC25" s="18">
        <f t="shared" si="24"/>
        <v>178.85</v>
      </c>
      <c r="BD25" s="18">
        <f t="shared" si="25"/>
        <v>209.87499999999997</v>
      </c>
      <c r="BE25" s="18">
        <f t="shared" si="26"/>
        <v>205.67749999999998</v>
      </c>
      <c r="BF25" s="17" t="s">
        <v>25</v>
      </c>
      <c r="BG25" s="34">
        <v>210.5</v>
      </c>
      <c r="BH25" s="18">
        <f t="shared" si="27"/>
        <v>206.29</v>
      </c>
      <c r="BI25" s="18">
        <f t="shared" si="28"/>
        <v>242.07499999999999</v>
      </c>
      <c r="BJ25" s="18">
        <f t="shared" si="29"/>
        <v>237.23349999999999</v>
      </c>
      <c r="BK25" s="17" t="s">
        <v>26</v>
      </c>
      <c r="BL25" s="34">
        <v>245.5</v>
      </c>
      <c r="BM25" s="18">
        <f t="shared" si="30"/>
        <v>240.59</v>
      </c>
      <c r="BN25" s="18">
        <f t="shared" si="31"/>
        <v>282.32499999999999</v>
      </c>
      <c r="BO25" s="18">
        <f t="shared" si="32"/>
        <v>276.67849999999999</v>
      </c>
      <c r="BP25" s="17" t="s">
        <v>27</v>
      </c>
      <c r="BQ25" s="34">
        <v>281.5</v>
      </c>
      <c r="BR25" s="18">
        <f t="shared" si="33"/>
        <v>275.87</v>
      </c>
      <c r="BS25" s="18">
        <f t="shared" si="34"/>
        <v>323.72499999999997</v>
      </c>
      <c r="BT25" s="18">
        <f t="shared" si="35"/>
        <v>317.25049999999999</v>
      </c>
      <c r="BU25" s="17" t="s">
        <v>28</v>
      </c>
      <c r="BV25" s="34">
        <v>319.5</v>
      </c>
      <c r="BW25" s="18">
        <f t="shared" si="36"/>
        <v>313.11</v>
      </c>
      <c r="BX25" s="18">
        <f t="shared" si="37"/>
        <v>367.42499999999995</v>
      </c>
      <c r="BY25" s="18">
        <f t="shared" si="38"/>
        <v>360.07649999999995</v>
      </c>
      <c r="BZ25" s="17" t="s">
        <v>29</v>
      </c>
      <c r="CA25" s="34">
        <v>367.5</v>
      </c>
      <c r="CB25" s="18">
        <f t="shared" si="39"/>
        <v>360.15</v>
      </c>
      <c r="CC25" s="18">
        <f t="shared" si="40"/>
        <v>422.62499999999994</v>
      </c>
      <c r="CD25" s="18">
        <f t="shared" si="41"/>
        <v>414.17249999999996</v>
      </c>
      <c r="CE25" s="17" t="s">
        <v>30</v>
      </c>
      <c r="CF25" s="34">
        <v>467.5</v>
      </c>
      <c r="CG25" s="18">
        <f t="shared" si="42"/>
        <v>458.15</v>
      </c>
      <c r="CH25" s="18">
        <f t="shared" si="43"/>
        <v>537.625</v>
      </c>
      <c r="CI25" s="18">
        <f t="shared" si="44"/>
        <v>526.87249999999995</v>
      </c>
      <c r="CJ25" s="17" t="s">
        <v>31</v>
      </c>
      <c r="CK25" s="34">
        <v>582.5</v>
      </c>
      <c r="CL25" s="18">
        <f t="shared" si="45"/>
        <v>570.85</v>
      </c>
      <c r="CM25" s="18">
        <f t="shared" si="46"/>
        <v>669.875</v>
      </c>
      <c r="CN25" s="18">
        <f t="shared" si="47"/>
        <v>656.47749999999996</v>
      </c>
      <c r="CO25" s="17" t="s">
        <v>32</v>
      </c>
      <c r="CP25" s="34">
        <v>747.5</v>
      </c>
      <c r="CQ25" s="18">
        <f t="shared" si="48"/>
        <v>732.55</v>
      </c>
      <c r="CR25" s="18">
        <f t="shared" si="49"/>
        <v>859.62499999999989</v>
      </c>
      <c r="CS25" s="18">
        <f t="shared" si="50"/>
        <v>842.43249999999989</v>
      </c>
      <c r="CT25" s="17" t="s">
        <v>33</v>
      </c>
      <c r="CU25" s="34">
        <v>977.5</v>
      </c>
      <c r="CV25" s="18">
        <f t="shared" si="51"/>
        <v>957.94999999999993</v>
      </c>
      <c r="CW25" s="18">
        <f t="shared" si="52"/>
        <v>1124.125</v>
      </c>
      <c r="CX25" s="18">
        <f t="shared" si="53"/>
        <v>1101.6424999999999</v>
      </c>
      <c r="CY25" s="17"/>
      <c r="CZ25" s="34"/>
      <c r="DA25" s="34"/>
      <c r="DB25" s="34"/>
      <c r="DC25" s="34"/>
      <c r="DD25" s="17"/>
      <c r="DE25" s="34"/>
      <c r="DF25" s="34"/>
      <c r="DG25" s="34"/>
      <c r="DH25" s="34"/>
      <c r="DI25" s="17"/>
      <c r="DJ25" s="34"/>
      <c r="DK25" s="34"/>
      <c r="DL25" s="34"/>
      <c r="DM25" s="34"/>
      <c r="DN25" s="17"/>
      <c r="DO25" s="34"/>
      <c r="DP25" s="34"/>
      <c r="DQ25" s="34"/>
      <c r="DR25" s="34"/>
    </row>
    <row r="26" spans="1:122" s="42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34">
        <f>D25-2</f>
        <v>8</v>
      </c>
      <c r="E26" s="18">
        <f t="shared" si="0"/>
        <v>7.84</v>
      </c>
      <c r="F26" s="18">
        <f t="shared" si="1"/>
        <v>9.1999999999999993</v>
      </c>
      <c r="G26" s="34">
        <f t="shared" si="90"/>
        <v>9.016</v>
      </c>
      <c r="H26" s="17" t="s">
        <v>15</v>
      </c>
      <c r="I26" s="34">
        <f>I25-2</f>
        <v>19</v>
      </c>
      <c r="J26" s="34">
        <f t="shared" si="2"/>
        <v>18.62</v>
      </c>
      <c r="K26" s="18">
        <f t="shared" si="3"/>
        <v>21.849999999999998</v>
      </c>
      <c r="L26" s="34">
        <f t="shared" si="91"/>
        <v>21.412999999999997</v>
      </c>
      <c r="M26" s="17" t="s">
        <v>16</v>
      </c>
      <c r="N26" s="34">
        <f>N25-2</f>
        <v>31</v>
      </c>
      <c r="O26" s="34">
        <f t="shared" si="4"/>
        <v>30.38</v>
      </c>
      <c r="P26" s="18">
        <f t="shared" si="5"/>
        <v>35.65</v>
      </c>
      <c r="Q26" s="34">
        <f t="shared" si="92"/>
        <v>34.936999999999998</v>
      </c>
      <c r="R26" s="17" t="s">
        <v>17</v>
      </c>
      <c r="S26" s="34">
        <f>S25-2</f>
        <v>44</v>
      </c>
      <c r="T26" s="34">
        <f t="shared" si="6"/>
        <v>43.12</v>
      </c>
      <c r="U26" s="18">
        <f t="shared" si="7"/>
        <v>50.599999999999994</v>
      </c>
      <c r="V26" s="34">
        <f t="shared" si="93"/>
        <v>49.587999999999994</v>
      </c>
      <c r="W26" s="17" t="s">
        <v>18</v>
      </c>
      <c r="X26" s="34">
        <f>X25-2</f>
        <v>58</v>
      </c>
      <c r="Y26" s="34">
        <f t="shared" si="8"/>
        <v>56.839999999999996</v>
      </c>
      <c r="Z26" s="18">
        <f t="shared" si="9"/>
        <v>66.699999999999989</v>
      </c>
      <c r="AA26" s="34">
        <f t="shared" si="94"/>
        <v>65.365999999999985</v>
      </c>
      <c r="AB26" s="17" t="s">
        <v>19</v>
      </c>
      <c r="AC26" s="34">
        <f>AC25-2</f>
        <v>73.5</v>
      </c>
      <c r="AD26" s="34">
        <f t="shared" si="10"/>
        <v>72.03</v>
      </c>
      <c r="AE26" s="18">
        <f t="shared" si="11"/>
        <v>84.524999999999991</v>
      </c>
      <c r="AF26" s="34">
        <f t="shared" si="95"/>
        <v>82.834499999999991</v>
      </c>
      <c r="AG26" s="17" t="s">
        <v>20</v>
      </c>
      <c r="AH26" s="34">
        <f>AH25-2</f>
        <v>90.5</v>
      </c>
      <c r="AI26" s="18">
        <f t="shared" si="12"/>
        <v>88.69</v>
      </c>
      <c r="AJ26" s="18">
        <f t="shared" si="13"/>
        <v>104.07499999999999</v>
      </c>
      <c r="AK26" s="18">
        <f t="shared" si="14"/>
        <v>101.99349999999998</v>
      </c>
      <c r="AL26" s="17" t="s">
        <v>21</v>
      </c>
      <c r="AM26" s="34">
        <f>AM25-2</f>
        <v>109.5</v>
      </c>
      <c r="AN26" s="18">
        <f t="shared" si="15"/>
        <v>107.31</v>
      </c>
      <c r="AO26" s="18">
        <f t="shared" si="16"/>
        <v>123.40649999999999</v>
      </c>
      <c r="AP26" s="18">
        <f t="shared" si="17"/>
        <v>120.93836999999999</v>
      </c>
      <c r="AQ26" s="17" t="s">
        <v>22</v>
      </c>
      <c r="AR26" s="34">
        <f>AR25-2</f>
        <v>131.5</v>
      </c>
      <c r="AS26" s="18">
        <f t="shared" si="18"/>
        <v>128.87</v>
      </c>
      <c r="AT26" s="18">
        <f t="shared" si="19"/>
        <v>151.22499999999999</v>
      </c>
      <c r="AU26" s="18">
        <f t="shared" si="20"/>
        <v>148.20050000000001</v>
      </c>
      <c r="AV26" s="17" t="s">
        <v>23</v>
      </c>
      <c r="AW26" s="34">
        <f>AW25-2</f>
        <v>155.5</v>
      </c>
      <c r="AX26" s="18">
        <f t="shared" si="21"/>
        <v>152.38999999999999</v>
      </c>
      <c r="AY26" s="18">
        <f t="shared" si="22"/>
        <v>178.82499999999999</v>
      </c>
      <c r="AZ26" s="18">
        <f t="shared" si="23"/>
        <v>175.24849999999998</v>
      </c>
      <c r="BA26" s="17" t="s">
        <v>24</v>
      </c>
      <c r="BB26" s="34">
        <f>BB25-2</f>
        <v>180.5</v>
      </c>
      <c r="BC26" s="18">
        <f t="shared" si="24"/>
        <v>176.89</v>
      </c>
      <c r="BD26" s="18">
        <f t="shared" si="25"/>
        <v>207.57499999999999</v>
      </c>
      <c r="BE26" s="18">
        <f t="shared" si="26"/>
        <v>203.42349999999999</v>
      </c>
      <c r="BF26" s="17" t="s">
        <v>25</v>
      </c>
      <c r="BG26" s="34">
        <f>BG25-2</f>
        <v>208.5</v>
      </c>
      <c r="BH26" s="18">
        <f t="shared" si="27"/>
        <v>204.32999999999998</v>
      </c>
      <c r="BI26" s="18">
        <f t="shared" si="28"/>
        <v>239.77499999999998</v>
      </c>
      <c r="BJ26" s="18">
        <f t="shared" si="29"/>
        <v>234.97949999999997</v>
      </c>
      <c r="BK26" s="17" t="s">
        <v>26</v>
      </c>
      <c r="BL26" s="34">
        <f>BL25-2</f>
        <v>243.5</v>
      </c>
      <c r="BM26" s="18">
        <f t="shared" si="30"/>
        <v>238.63</v>
      </c>
      <c r="BN26" s="18">
        <f t="shared" si="31"/>
        <v>280.02499999999998</v>
      </c>
      <c r="BO26" s="18">
        <f t="shared" si="32"/>
        <v>274.42449999999997</v>
      </c>
      <c r="BP26" s="17" t="s">
        <v>27</v>
      </c>
      <c r="BQ26" s="34">
        <f>BQ25-2</f>
        <v>279.5</v>
      </c>
      <c r="BR26" s="18">
        <f t="shared" si="33"/>
        <v>273.90999999999997</v>
      </c>
      <c r="BS26" s="18">
        <f t="shared" si="34"/>
        <v>321.42499999999995</v>
      </c>
      <c r="BT26" s="18">
        <f t="shared" si="35"/>
        <v>314.99649999999997</v>
      </c>
      <c r="BU26" s="17" t="s">
        <v>28</v>
      </c>
      <c r="BV26" s="34">
        <f>BV25-2</f>
        <v>317.5</v>
      </c>
      <c r="BW26" s="18">
        <f t="shared" si="36"/>
        <v>311.14999999999998</v>
      </c>
      <c r="BX26" s="18">
        <f t="shared" si="37"/>
        <v>365.125</v>
      </c>
      <c r="BY26" s="18">
        <f t="shared" si="38"/>
        <v>357.82249999999999</v>
      </c>
      <c r="BZ26" s="17" t="s">
        <v>29</v>
      </c>
      <c r="CA26" s="34">
        <f>CA25-2</f>
        <v>365.5</v>
      </c>
      <c r="CB26" s="18">
        <f t="shared" si="39"/>
        <v>358.19</v>
      </c>
      <c r="CC26" s="18">
        <f t="shared" si="40"/>
        <v>420.32499999999999</v>
      </c>
      <c r="CD26" s="18">
        <f t="shared" si="41"/>
        <v>411.91849999999999</v>
      </c>
      <c r="CE26" s="17" t="s">
        <v>30</v>
      </c>
      <c r="CF26" s="34">
        <f>CF25-2</f>
        <v>465.5</v>
      </c>
      <c r="CG26" s="18">
        <f t="shared" si="42"/>
        <v>456.19</v>
      </c>
      <c r="CH26" s="18">
        <f t="shared" si="43"/>
        <v>535.32499999999993</v>
      </c>
      <c r="CI26" s="18">
        <f t="shared" si="44"/>
        <v>524.61849999999993</v>
      </c>
      <c r="CJ26" s="17" t="s">
        <v>31</v>
      </c>
      <c r="CK26" s="34">
        <f>CK25-2</f>
        <v>580.5</v>
      </c>
      <c r="CL26" s="18">
        <f t="shared" si="45"/>
        <v>568.89</v>
      </c>
      <c r="CM26" s="18">
        <f t="shared" si="46"/>
        <v>667.57499999999993</v>
      </c>
      <c r="CN26" s="18">
        <f t="shared" si="47"/>
        <v>654.22349999999994</v>
      </c>
      <c r="CO26" s="17" t="s">
        <v>32</v>
      </c>
      <c r="CP26" s="34">
        <f>CP25-2</f>
        <v>745.5</v>
      </c>
      <c r="CQ26" s="18">
        <f t="shared" si="48"/>
        <v>730.59</v>
      </c>
      <c r="CR26" s="18">
        <f t="shared" si="49"/>
        <v>857.32499999999993</v>
      </c>
      <c r="CS26" s="18">
        <f t="shared" si="50"/>
        <v>840.17849999999987</v>
      </c>
      <c r="CT26" s="17" t="s">
        <v>33</v>
      </c>
      <c r="CU26" s="34">
        <f>CU25-2</f>
        <v>975.5</v>
      </c>
      <c r="CV26" s="18">
        <f t="shared" si="51"/>
        <v>955.99</v>
      </c>
      <c r="CW26" s="18">
        <f t="shared" si="52"/>
        <v>1121.8249999999998</v>
      </c>
      <c r="CX26" s="18">
        <f t="shared" si="53"/>
        <v>1099.3884999999998</v>
      </c>
      <c r="CY26" s="17"/>
      <c r="CZ26" s="34"/>
      <c r="DA26" s="34"/>
      <c r="DB26" s="34"/>
      <c r="DC26" s="34"/>
      <c r="DD26" s="17"/>
      <c r="DE26" s="34"/>
      <c r="DF26" s="34"/>
      <c r="DG26" s="34"/>
      <c r="DH26" s="34"/>
      <c r="DI26" s="17"/>
      <c r="DJ26" s="34"/>
      <c r="DK26" s="34"/>
      <c r="DL26" s="34"/>
      <c r="DM26" s="34"/>
      <c r="DN26" s="17"/>
      <c r="DO26" s="34"/>
      <c r="DP26" s="34"/>
      <c r="DQ26" s="34"/>
      <c r="DR26" s="34"/>
    </row>
    <row r="27" spans="1:122" s="42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34">
        <f>D26-1</f>
        <v>7</v>
      </c>
      <c r="E27" s="18">
        <f t="shared" si="0"/>
        <v>6.8599999999999994</v>
      </c>
      <c r="F27" s="18">
        <f t="shared" si="1"/>
        <v>8.0499999999999989</v>
      </c>
      <c r="G27" s="34">
        <f t="shared" si="90"/>
        <v>7.8889999999999985</v>
      </c>
      <c r="H27" s="17" t="s">
        <v>15</v>
      </c>
      <c r="I27" s="34">
        <f>I26-1</f>
        <v>18</v>
      </c>
      <c r="J27" s="34">
        <f t="shared" si="2"/>
        <v>17.64</v>
      </c>
      <c r="K27" s="18">
        <f t="shared" si="3"/>
        <v>20.7</v>
      </c>
      <c r="L27" s="34">
        <f t="shared" si="91"/>
        <v>20.285999999999998</v>
      </c>
      <c r="M27" s="17" t="s">
        <v>16</v>
      </c>
      <c r="N27" s="34">
        <f>N26-1</f>
        <v>30</v>
      </c>
      <c r="O27" s="34">
        <f t="shared" si="4"/>
        <v>29.4</v>
      </c>
      <c r="P27" s="18">
        <f t="shared" si="5"/>
        <v>34.5</v>
      </c>
      <c r="Q27" s="34">
        <f t="shared" si="92"/>
        <v>33.81</v>
      </c>
      <c r="R27" s="17" t="s">
        <v>17</v>
      </c>
      <c r="S27" s="34">
        <f>S26-1</f>
        <v>43</v>
      </c>
      <c r="T27" s="34">
        <f t="shared" si="6"/>
        <v>42.14</v>
      </c>
      <c r="U27" s="18">
        <f t="shared" si="7"/>
        <v>49.449999999999996</v>
      </c>
      <c r="V27" s="34">
        <f t="shared" si="93"/>
        <v>48.460999999999991</v>
      </c>
      <c r="W27" s="17" t="s">
        <v>18</v>
      </c>
      <c r="X27" s="34">
        <f>X26-1</f>
        <v>57</v>
      </c>
      <c r="Y27" s="34">
        <f t="shared" si="8"/>
        <v>55.86</v>
      </c>
      <c r="Z27" s="18">
        <f t="shared" si="9"/>
        <v>65.55</v>
      </c>
      <c r="AA27" s="34">
        <f t="shared" si="94"/>
        <v>64.23899999999999</v>
      </c>
      <c r="AB27" s="17" t="s">
        <v>19</v>
      </c>
      <c r="AC27" s="34">
        <f>AC26-1</f>
        <v>72.5</v>
      </c>
      <c r="AD27" s="34">
        <f t="shared" si="10"/>
        <v>71.05</v>
      </c>
      <c r="AE27" s="18">
        <f t="shared" si="11"/>
        <v>83.375</v>
      </c>
      <c r="AF27" s="34">
        <f t="shared" si="95"/>
        <v>81.707499999999996</v>
      </c>
      <c r="AG27" s="17" t="s">
        <v>20</v>
      </c>
      <c r="AH27" s="34">
        <f>AH26-1</f>
        <v>89.5</v>
      </c>
      <c r="AI27" s="18">
        <f t="shared" si="12"/>
        <v>87.71</v>
      </c>
      <c r="AJ27" s="18">
        <f t="shared" si="13"/>
        <v>102.925</v>
      </c>
      <c r="AK27" s="18">
        <f t="shared" si="14"/>
        <v>100.8665</v>
      </c>
      <c r="AL27" s="17" t="s">
        <v>21</v>
      </c>
      <c r="AM27" s="34">
        <f>AM26-1</f>
        <v>108.5</v>
      </c>
      <c r="AN27" s="18">
        <f t="shared" si="15"/>
        <v>106.33</v>
      </c>
      <c r="AO27" s="18">
        <f t="shared" si="16"/>
        <v>122.27949999999998</v>
      </c>
      <c r="AP27" s="18">
        <f t="shared" si="17"/>
        <v>119.83390999999999</v>
      </c>
      <c r="AQ27" s="17" t="s">
        <v>22</v>
      </c>
      <c r="AR27" s="34">
        <f>AR26-1</f>
        <v>130.5</v>
      </c>
      <c r="AS27" s="18">
        <f t="shared" si="18"/>
        <v>127.89</v>
      </c>
      <c r="AT27" s="18">
        <f t="shared" si="19"/>
        <v>150.07499999999999</v>
      </c>
      <c r="AU27" s="18">
        <f t="shared" si="20"/>
        <v>147.0735</v>
      </c>
      <c r="AV27" s="17" t="s">
        <v>23</v>
      </c>
      <c r="AW27" s="34">
        <f>AW26-1</f>
        <v>154.5</v>
      </c>
      <c r="AX27" s="18">
        <f t="shared" si="21"/>
        <v>151.41</v>
      </c>
      <c r="AY27" s="18">
        <f t="shared" si="22"/>
        <v>177.67499999999998</v>
      </c>
      <c r="AZ27" s="18">
        <f t="shared" si="23"/>
        <v>174.12149999999997</v>
      </c>
      <c r="BA27" s="17" t="s">
        <v>24</v>
      </c>
      <c r="BB27" s="34">
        <f>BB26-1</f>
        <v>179.5</v>
      </c>
      <c r="BC27" s="18">
        <f t="shared" si="24"/>
        <v>175.91</v>
      </c>
      <c r="BD27" s="18">
        <f t="shared" si="25"/>
        <v>206.42499999999998</v>
      </c>
      <c r="BE27" s="18">
        <f t="shared" si="26"/>
        <v>202.29649999999998</v>
      </c>
      <c r="BF27" s="17" t="s">
        <v>25</v>
      </c>
      <c r="BG27" s="34">
        <f>BG26-1</f>
        <v>207.5</v>
      </c>
      <c r="BH27" s="18">
        <f t="shared" si="27"/>
        <v>203.35</v>
      </c>
      <c r="BI27" s="18">
        <f t="shared" si="28"/>
        <v>238.62499999999997</v>
      </c>
      <c r="BJ27" s="18">
        <f t="shared" si="29"/>
        <v>233.85249999999996</v>
      </c>
      <c r="BK27" s="17" t="s">
        <v>26</v>
      </c>
      <c r="BL27" s="34">
        <f>BL26-1</f>
        <v>242.5</v>
      </c>
      <c r="BM27" s="18">
        <f t="shared" si="30"/>
        <v>237.65</v>
      </c>
      <c r="BN27" s="18">
        <f t="shared" si="31"/>
        <v>278.875</v>
      </c>
      <c r="BO27" s="18">
        <f t="shared" si="32"/>
        <v>273.29750000000001</v>
      </c>
      <c r="BP27" s="17" t="s">
        <v>27</v>
      </c>
      <c r="BQ27" s="34">
        <f>BQ26-1</f>
        <v>278.5</v>
      </c>
      <c r="BR27" s="18">
        <f t="shared" si="33"/>
        <v>272.93</v>
      </c>
      <c r="BS27" s="18">
        <f t="shared" si="34"/>
        <v>320.27499999999998</v>
      </c>
      <c r="BT27" s="18">
        <f t="shared" si="35"/>
        <v>313.86949999999996</v>
      </c>
      <c r="BU27" s="17" t="s">
        <v>28</v>
      </c>
      <c r="BV27" s="34">
        <f>BV26-1</f>
        <v>316.5</v>
      </c>
      <c r="BW27" s="18">
        <f t="shared" si="36"/>
        <v>310.17</v>
      </c>
      <c r="BX27" s="18">
        <f t="shared" si="37"/>
        <v>363.97499999999997</v>
      </c>
      <c r="BY27" s="18">
        <f t="shared" si="38"/>
        <v>356.69549999999998</v>
      </c>
      <c r="BZ27" s="17" t="s">
        <v>29</v>
      </c>
      <c r="CA27" s="34">
        <f>CA26-1</f>
        <v>364.5</v>
      </c>
      <c r="CB27" s="18">
        <f t="shared" si="39"/>
        <v>357.21</v>
      </c>
      <c r="CC27" s="18">
        <f t="shared" si="40"/>
        <v>419.17499999999995</v>
      </c>
      <c r="CD27" s="18">
        <f t="shared" si="41"/>
        <v>410.79149999999993</v>
      </c>
      <c r="CE27" s="17" t="s">
        <v>30</v>
      </c>
      <c r="CF27" s="34">
        <f>CF26-1</f>
        <v>464.5</v>
      </c>
      <c r="CG27" s="18">
        <f t="shared" si="42"/>
        <v>455.21</v>
      </c>
      <c r="CH27" s="18">
        <f t="shared" si="43"/>
        <v>534.17499999999995</v>
      </c>
      <c r="CI27" s="18">
        <f t="shared" si="44"/>
        <v>523.49149999999997</v>
      </c>
      <c r="CJ27" s="17" t="s">
        <v>31</v>
      </c>
      <c r="CK27" s="34">
        <f>CK26-1</f>
        <v>579.5</v>
      </c>
      <c r="CL27" s="18">
        <f t="shared" si="45"/>
        <v>567.91</v>
      </c>
      <c r="CM27" s="18">
        <f t="shared" si="46"/>
        <v>666.42499999999995</v>
      </c>
      <c r="CN27" s="18">
        <f t="shared" si="47"/>
        <v>653.09649999999999</v>
      </c>
      <c r="CO27" s="17" t="s">
        <v>32</v>
      </c>
      <c r="CP27" s="34">
        <f>CP26-1</f>
        <v>744.5</v>
      </c>
      <c r="CQ27" s="18">
        <f t="shared" si="48"/>
        <v>729.61</v>
      </c>
      <c r="CR27" s="18">
        <f t="shared" si="49"/>
        <v>856.17499999999995</v>
      </c>
      <c r="CS27" s="18">
        <f t="shared" si="50"/>
        <v>839.05149999999992</v>
      </c>
      <c r="CT27" s="17" t="s">
        <v>33</v>
      </c>
      <c r="CU27" s="34">
        <f>CU26-1</f>
        <v>974.5</v>
      </c>
      <c r="CV27" s="18">
        <f t="shared" si="51"/>
        <v>955.01</v>
      </c>
      <c r="CW27" s="18">
        <f t="shared" si="52"/>
        <v>1120.675</v>
      </c>
      <c r="CX27" s="18">
        <f t="shared" si="53"/>
        <v>1098.2614999999998</v>
      </c>
      <c r="CY27" s="17"/>
      <c r="CZ27" s="34"/>
      <c r="DA27" s="34"/>
      <c r="DB27" s="34"/>
      <c r="DC27" s="34"/>
      <c r="DD27" s="17"/>
      <c r="DE27" s="34"/>
      <c r="DF27" s="34"/>
      <c r="DG27" s="34"/>
      <c r="DH27" s="34"/>
      <c r="DI27" s="17"/>
      <c r="DJ27" s="34"/>
      <c r="DK27" s="34"/>
      <c r="DL27" s="34"/>
      <c r="DM27" s="34"/>
      <c r="DN27" s="17"/>
      <c r="DO27" s="34"/>
      <c r="DP27" s="34"/>
      <c r="DQ27" s="34"/>
      <c r="DR27" s="34"/>
    </row>
    <row r="28" spans="1:122" s="42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34">
        <f t="shared" ref="D28:D29" si="96">D27-1</f>
        <v>6</v>
      </c>
      <c r="E28" s="18">
        <f t="shared" si="0"/>
        <v>5.88</v>
      </c>
      <c r="F28" s="18">
        <f t="shared" si="1"/>
        <v>6.8999999999999995</v>
      </c>
      <c r="G28" s="34">
        <f t="shared" si="90"/>
        <v>6.7619999999999996</v>
      </c>
      <c r="H28" s="17" t="s">
        <v>15</v>
      </c>
      <c r="I28" s="34">
        <f t="shared" ref="I28:I29" si="97">I27-1</f>
        <v>17</v>
      </c>
      <c r="J28" s="34">
        <f t="shared" si="2"/>
        <v>16.66</v>
      </c>
      <c r="K28" s="18">
        <f t="shared" si="3"/>
        <v>19.549999999999997</v>
      </c>
      <c r="L28" s="34">
        <f t="shared" si="91"/>
        <v>19.158999999999995</v>
      </c>
      <c r="M28" s="17" t="s">
        <v>16</v>
      </c>
      <c r="N28" s="34">
        <f t="shared" ref="N28:N29" si="98">N27-1</f>
        <v>29</v>
      </c>
      <c r="O28" s="34">
        <f t="shared" si="4"/>
        <v>28.419999999999998</v>
      </c>
      <c r="P28" s="18">
        <f t="shared" si="5"/>
        <v>33.349999999999994</v>
      </c>
      <c r="Q28" s="34">
        <f t="shared" si="92"/>
        <v>32.682999999999993</v>
      </c>
      <c r="R28" s="17" t="s">
        <v>17</v>
      </c>
      <c r="S28" s="34">
        <f t="shared" ref="S28:S29" si="99">S27-1</f>
        <v>42</v>
      </c>
      <c r="T28" s="34">
        <f t="shared" si="6"/>
        <v>41.16</v>
      </c>
      <c r="U28" s="18">
        <f t="shared" si="7"/>
        <v>48.3</v>
      </c>
      <c r="V28" s="34">
        <f t="shared" si="93"/>
        <v>47.333999999999996</v>
      </c>
      <c r="W28" s="17" t="s">
        <v>18</v>
      </c>
      <c r="X28" s="34">
        <f t="shared" ref="X28:X29" si="100">X27-1</f>
        <v>56</v>
      </c>
      <c r="Y28" s="34">
        <f t="shared" si="8"/>
        <v>54.879999999999995</v>
      </c>
      <c r="Z28" s="18">
        <f t="shared" si="9"/>
        <v>64.399999999999991</v>
      </c>
      <c r="AA28" s="34">
        <f t="shared" si="94"/>
        <v>63.111999999999988</v>
      </c>
      <c r="AB28" s="17" t="s">
        <v>19</v>
      </c>
      <c r="AC28" s="34">
        <f t="shared" ref="AC28:AC29" si="101">AC27-1</f>
        <v>71.5</v>
      </c>
      <c r="AD28" s="34">
        <f t="shared" si="10"/>
        <v>70.069999999999993</v>
      </c>
      <c r="AE28" s="18">
        <f t="shared" si="11"/>
        <v>82.224999999999994</v>
      </c>
      <c r="AF28" s="34">
        <f t="shared" si="95"/>
        <v>80.580499999999986</v>
      </c>
      <c r="AG28" s="17" t="s">
        <v>20</v>
      </c>
      <c r="AH28" s="34">
        <f t="shared" ref="AH28:AH29" si="102">AH27-1</f>
        <v>88.5</v>
      </c>
      <c r="AI28" s="18">
        <f t="shared" si="12"/>
        <v>86.73</v>
      </c>
      <c r="AJ28" s="18">
        <f t="shared" si="13"/>
        <v>101.77499999999999</v>
      </c>
      <c r="AK28" s="18">
        <f t="shared" si="14"/>
        <v>99.739499999999992</v>
      </c>
      <c r="AL28" s="17" t="s">
        <v>21</v>
      </c>
      <c r="AM28" s="34">
        <f t="shared" ref="AM28:AM29" si="103">AM27-1</f>
        <v>107.5</v>
      </c>
      <c r="AN28" s="18">
        <f t="shared" si="15"/>
        <v>105.35</v>
      </c>
      <c r="AO28" s="18">
        <f t="shared" si="16"/>
        <v>121.15249999999999</v>
      </c>
      <c r="AP28" s="18">
        <f t="shared" si="17"/>
        <v>118.72944999999999</v>
      </c>
      <c r="AQ28" s="17" t="s">
        <v>22</v>
      </c>
      <c r="AR28" s="34">
        <f t="shared" ref="AR28:AR29" si="104">AR27-1</f>
        <v>129.5</v>
      </c>
      <c r="AS28" s="18">
        <f t="shared" si="18"/>
        <v>126.91</v>
      </c>
      <c r="AT28" s="18">
        <f t="shared" si="19"/>
        <v>148.92499999999998</v>
      </c>
      <c r="AU28" s="18">
        <f t="shared" si="20"/>
        <v>145.94649999999999</v>
      </c>
      <c r="AV28" s="17" t="s">
        <v>23</v>
      </c>
      <c r="AW28" s="34">
        <f t="shared" ref="AW28:AW29" si="105">AW27-1</f>
        <v>153.5</v>
      </c>
      <c r="AX28" s="18">
        <f t="shared" si="21"/>
        <v>150.43</v>
      </c>
      <c r="AY28" s="18">
        <f t="shared" si="22"/>
        <v>176.52499999999998</v>
      </c>
      <c r="AZ28" s="18">
        <f t="shared" si="23"/>
        <v>172.99449999999999</v>
      </c>
      <c r="BA28" s="17" t="s">
        <v>24</v>
      </c>
      <c r="BB28" s="34">
        <f t="shared" ref="BB28:BB29" si="106">BB27-1</f>
        <v>178.5</v>
      </c>
      <c r="BC28" s="18">
        <f t="shared" si="24"/>
        <v>174.93</v>
      </c>
      <c r="BD28" s="18">
        <f t="shared" si="25"/>
        <v>205.27499999999998</v>
      </c>
      <c r="BE28" s="18">
        <f t="shared" si="26"/>
        <v>201.16949999999997</v>
      </c>
      <c r="BF28" s="17" t="s">
        <v>25</v>
      </c>
      <c r="BG28" s="34">
        <f t="shared" ref="BG28:BG29" si="107">BG27-1</f>
        <v>206.5</v>
      </c>
      <c r="BH28" s="18">
        <f t="shared" si="27"/>
        <v>202.37</v>
      </c>
      <c r="BI28" s="18">
        <f t="shared" si="28"/>
        <v>237.47499999999999</v>
      </c>
      <c r="BJ28" s="18">
        <f t="shared" si="29"/>
        <v>232.72549999999998</v>
      </c>
      <c r="BK28" s="17" t="s">
        <v>26</v>
      </c>
      <c r="BL28" s="34">
        <f t="shared" ref="BL28:BL29" si="108">BL27-1</f>
        <v>241.5</v>
      </c>
      <c r="BM28" s="18">
        <f t="shared" si="30"/>
        <v>236.67</v>
      </c>
      <c r="BN28" s="18">
        <f t="shared" si="31"/>
        <v>277.72499999999997</v>
      </c>
      <c r="BO28" s="18">
        <f t="shared" si="32"/>
        <v>272.17049999999995</v>
      </c>
      <c r="BP28" s="17" t="s">
        <v>27</v>
      </c>
      <c r="BQ28" s="34">
        <f t="shared" ref="BQ28:BQ29" si="109">BQ27-1</f>
        <v>277.5</v>
      </c>
      <c r="BR28" s="18">
        <f t="shared" si="33"/>
        <v>271.95</v>
      </c>
      <c r="BS28" s="18">
        <f t="shared" si="34"/>
        <v>319.125</v>
      </c>
      <c r="BT28" s="18">
        <f t="shared" si="35"/>
        <v>312.74250000000001</v>
      </c>
      <c r="BU28" s="17" t="s">
        <v>28</v>
      </c>
      <c r="BV28" s="34">
        <f t="shared" ref="BV28:BV29" si="110">BV27-1</f>
        <v>315.5</v>
      </c>
      <c r="BW28" s="18">
        <f t="shared" si="36"/>
        <v>309.19</v>
      </c>
      <c r="BX28" s="18">
        <f t="shared" si="37"/>
        <v>362.82499999999999</v>
      </c>
      <c r="BY28" s="18">
        <f t="shared" si="38"/>
        <v>355.56849999999997</v>
      </c>
      <c r="BZ28" s="17" t="s">
        <v>29</v>
      </c>
      <c r="CA28" s="34">
        <f t="shared" ref="CA28:CA29" si="111">CA27-1</f>
        <v>363.5</v>
      </c>
      <c r="CB28" s="18">
        <f t="shared" si="39"/>
        <v>356.23</v>
      </c>
      <c r="CC28" s="18">
        <f t="shared" si="40"/>
        <v>418.02499999999998</v>
      </c>
      <c r="CD28" s="18">
        <f t="shared" si="41"/>
        <v>409.66449999999998</v>
      </c>
      <c r="CE28" s="17" t="s">
        <v>30</v>
      </c>
      <c r="CF28" s="34">
        <f t="shared" ref="CF28:CF29" si="112">CF27-1</f>
        <v>463.5</v>
      </c>
      <c r="CG28" s="18">
        <f t="shared" si="42"/>
        <v>454.23</v>
      </c>
      <c r="CH28" s="18">
        <f t="shared" si="43"/>
        <v>533.02499999999998</v>
      </c>
      <c r="CI28" s="18">
        <f t="shared" si="44"/>
        <v>522.36450000000002</v>
      </c>
      <c r="CJ28" s="17" t="s">
        <v>31</v>
      </c>
      <c r="CK28" s="34">
        <f t="shared" ref="CK28:CK29" si="113">CK27-1</f>
        <v>578.5</v>
      </c>
      <c r="CL28" s="18">
        <f t="shared" si="45"/>
        <v>566.92999999999995</v>
      </c>
      <c r="CM28" s="18">
        <f t="shared" si="46"/>
        <v>665.27499999999998</v>
      </c>
      <c r="CN28" s="18">
        <f t="shared" si="47"/>
        <v>651.96949999999993</v>
      </c>
      <c r="CO28" s="17" t="s">
        <v>32</v>
      </c>
      <c r="CP28" s="34">
        <f t="shared" ref="CP28:CP29" si="114">CP27-1</f>
        <v>743.5</v>
      </c>
      <c r="CQ28" s="18">
        <f t="shared" si="48"/>
        <v>728.63</v>
      </c>
      <c r="CR28" s="18">
        <f t="shared" si="49"/>
        <v>855.02499999999998</v>
      </c>
      <c r="CS28" s="18">
        <f t="shared" si="50"/>
        <v>837.92449999999997</v>
      </c>
      <c r="CT28" s="17" t="s">
        <v>33</v>
      </c>
      <c r="CU28" s="34">
        <f t="shared" ref="CU28:CU29" si="115">CU27-1</f>
        <v>973.5</v>
      </c>
      <c r="CV28" s="18">
        <f t="shared" si="51"/>
        <v>954.03</v>
      </c>
      <c r="CW28" s="18">
        <f t="shared" si="52"/>
        <v>1119.5249999999999</v>
      </c>
      <c r="CX28" s="18">
        <f t="shared" si="53"/>
        <v>1097.1344999999999</v>
      </c>
      <c r="CY28" s="17"/>
      <c r="CZ28" s="34"/>
      <c r="DA28" s="34"/>
      <c r="DB28" s="34"/>
      <c r="DC28" s="34"/>
      <c r="DD28" s="17"/>
      <c r="DE28" s="34"/>
      <c r="DF28" s="34"/>
      <c r="DG28" s="34"/>
      <c r="DH28" s="34"/>
      <c r="DI28" s="17"/>
      <c r="DJ28" s="34"/>
      <c r="DK28" s="34"/>
      <c r="DL28" s="34"/>
      <c r="DM28" s="34"/>
      <c r="DN28" s="17"/>
      <c r="DO28" s="34"/>
      <c r="DP28" s="34"/>
      <c r="DQ28" s="34"/>
      <c r="DR28" s="34"/>
    </row>
    <row r="29" spans="1:122" s="42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34">
        <f t="shared" si="96"/>
        <v>5</v>
      </c>
      <c r="E29" s="18">
        <f t="shared" si="0"/>
        <v>4.9000000000000004</v>
      </c>
      <c r="F29" s="18">
        <f t="shared" si="1"/>
        <v>5.75</v>
      </c>
      <c r="G29" s="34">
        <f t="shared" si="90"/>
        <v>5.6349999999999998</v>
      </c>
      <c r="H29" s="17" t="s">
        <v>15</v>
      </c>
      <c r="I29" s="34">
        <f t="shared" si="97"/>
        <v>16</v>
      </c>
      <c r="J29" s="34">
        <f t="shared" si="2"/>
        <v>15.68</v>
      </c>
      <c r="K29" s="18">
        <f t="shared" si="3"/>
        <v>18.399999999999999</v>
      </c>
      <c r="L29" s="34">
        <f t="shared" si="91"/>
        <v>18.032</v>
      </c>
      <c r="M29" s="17" t="s">
        <v>16</v>
      </c>
      <c r="N29" s="34">
        <f t="shared" si="98"/>
        <v>28</v>
      </c>
      <c r="O29" s="34">
        <f t="shared" si="4"/>
        <v>27.439999999999998</v>
      </c>
      <c r="P29" s="18">
        <f t="shared" si="5"/>
        <v>32.199999999999996</v>
      </c>
      <c r="Q29" s="34">
        <f t="shared" si="92"/>
        <v>31.555999999999994</v>
      </c>
      <c r="R29" s="17" t="s">
        <v>17</v>
      </c>
      <c r="S29" s="34">
        <f t="shared" si="99"/>
        <v>41</v>
      </c>
      <c r="T29" s="34">
        <f t="shared" si="6"/>
        <v>40.18</v>
      </c>
      <c r="U29" s="18">
        <f t="shared" si="7"/>
        <v>47.15</v>
      </c>
      <c r="V29" s="34">
        <f t="shared" si="93"/>
        <v>46.207000000000001</v>
      </c>
      <c r="W29" s="17" t="s">
        <v>18</v>
      </c>
      <c r="X29" s="34">
        <f t="shared" si="100"/>
        <v>55</v>
      </c>
      <c r="Y29" s="34">
        <f t="shared" si="8"/>
        <v>53.9</v>
      </c>
      <c r="Z29" s="18">
        <f t="shared" si="9"/>
        <v>63.249999999999993</v>
      </c>
      <c r="AA29" s="34">
        <f t="shared" si="94"/>
        <v>61.984999999999992</v>
      </c>
      <c r="AB29" s="17" t="s">
        <v>19</v>
      </c>
      <c r="AC29" s="34">
        <f t="shared" si="101"/>
        <v>70.5</v>
      </c>
      <c r="AD29" s="34">
        <f t="shared" si="10"/>
        <v>69.09</v>
      </c>
      <c r="AE29" s="18">
        <f t="shared" si="11"/>
        <v>81.074999999999989</v>
      </c>
      <c r="AF29" s="34">
        <f t="shared" si="95"/>
        <v>79.453499999999991</v>
      </c>
      <c r="AG29" s="17" t="s">
        <v>20</v>
      </c>
      <c r="AH29" s="34">
        <f t="shared" si="102"/>
        <v>87.5</v>
      </c>
      <c r="AI29" s="18">
        <f t="shared" si="12"/>
        <v>85.75</v>
      </c>
      <c r="AJ29" s="18">
        <f t="shared" si="13"/>
        <v>100.62499999999999</v>
      </c>
      <c r="AK29" s="18">
        <f t="shared" si="14"/>
        <v>98.612499999999983</v>
      </c>
      <c r="AL29" s="17" t="s">
        <v>21</v>
      </c>
      <c r="AM29" s="34">
        <f t="shared" si="103"/>
        <v>106.5</v>
      </c>
      <c r="AN29" s="18">
        <f t="shared" si="15"/>
        <v>104.37</v>
      </c>
      <c r="AO29" s="18">
        <f t="shared" si="16"/>
        <v>120.02549999999999</v>
      </c>
      <c r="AP29" s="18">
        <f t="shared" si="17"/>
        <v>117.62499</v>
      </c>
      <c r="AQ29" s="17" t="s">
        <v>22</v>
      </c>
      <c r="AR29" s="34">
        <f t="shared" si="104"/>
        <v>128.5</v>
      </c>
      <c r="AS29" s="18">
        <f t="shared" si="18"/>
        <v>125.92999999999999</v>
      </c>
      <c r="AT29" s="18">
        <f t="shared" si="19"/>
        <v>147.77499999999998</v>
      </c>
      <c r="AU29" s="18">
        <f t="shared" si="20"/>
        <v>144.81949999999998</v>
      </c>
      <c r="AV29" s="17" t="s">
        <v>23</v>
      </c>
      <c r="AW29" s="34">
        <f t="shared" si="105"/>
        <v>152.5</v>
      </c>
      <c r="AX29" s="18">
        <f t="shared" si="21"/>
        <v>149.44999999999999</v>
      </c>
      <c r="AY29" s="18">
        <f t="shared" si="22"/>
        <v>175.375</v>
      </c>
      <c r="AZ29" s="18">
        <f t="shared" si="23"/>
        <v>171.86750000000001</v>
      </c>
      <c r="BA29" s="17" t="s">
        <v>24</v>
      </c>
      <c r="BB29" s="34">
        <f t="shared" si="106"/>
        <v>177.5</v>
      </c>
      <c r="BC29" s="18">
        <f t="shared" si="24"/>
        <v>173.95</v>
      </c>
      <c r="BD29" s="18">
        <f t="shared" si="25"/>
        <v>204.12499999999997</v>
      </c>
      <c r="BE29" s="18">
        <f t="shared" si="26"/>
        <v>200.04249999999996</v>
      </c>
      <c r="BF29" s="17" t="s">
        <v>25</v>
      </c>
      <c r="BG29" s="34">
        <f t="shared" si="107"/>
        <v>205.5</v>
      </c>
      <c r="BH29" s="18">
        <f t="shared" si="27"/>
        <v>201.39</v>
      </c>
      <c r="BI29" s="18">
        <f t="shared" si="28"/>
        <v>236.32499999999999</v>
      </c>
      <c r="BJ29" s="18">
        <f t="shared" si="29"/>
        <v>231.59849999999997</v>
      </c>
      <c r="BK29" s="17" t="s">
        <v>26</v>
      </c>
      <c r="BL29" s="34">
        <f t="shared" si="108"/>
        <v>240.5</v>
      </c>
      <c r="BM29" s="18">
        <f t="shared" si="30"/>
        <v>235.69</v>
      </c>
      <c r="BN29" s="18">
        <f t="shared" si="31"/>
        <v>276.57499999999999</v>
      </c>
      <c r="BO29" s="18">
        <f t="shared" si="32"/>
        <v>271.04349999999999</v>
      </c>
      <c r="BP29" s="17" t="s">
        <v>27</v>
      </c>
      <c r="BQ29" s="34">
        <f t="shared" si="109"/>
        <v>276.5</v>
      </c>
      <c r="BR29" s="18">
        <f t="shared" si="33"/>
        <v>270.96999999999997</v>
      </c>
      <c r="BS29" s="18">
        <f t="shared" si="34"/>
        <v>317.97499999999997</v>
      </c>
      <c r="BT29" s="18">
        <f t="shared" si="35"/>
        <v>311.61549999999994</v>
      </c>
      <c r="BU29" s="17" t="s">
        <v>28</v>
      </c>
      <c r="BV29" s="34">
        <f t="shared" si="110"/>
        <v>314.5</v>
      </c>
      <c r="BW29" s="18">
        <f t="shared" si="36"/>
        <v>308.20999999999998</v>
      </c>
      <c r="BX29" s="18">
        <f t="shared" si="37"/>
        <v>361.67499999999995</v>
      </c>
      <c r="BY29" s="18">
        <f t="shared" si="38"/>
        <v>354.44149999999996</v>
      </c>
      <c r="BZ29" s="17" t="s">
        <v>29</v>
      </c>
      <c r="CA29" s="34">
        <f t="shared" si="111"/>
        <v>362.5</v>
      </c>
      <c r="CB29" s="18">
        <f t="shared" si="39"/>
        <v>355.25</v>
      </c>
      <c r="CC29" s="18">
        <f t="shared" si="40"/>
        <v>416.87499999999994</v>
      </c>
      <c r="CD29" s="18">
        <f t="shared" si="41"/>
        <v>408.53749999999991</v>
      </c>
      <c r="CE29" s="17" t="s">
        <v>30</v>
      </c>
      <c r="CF29" s="34">
        <f t="shared" si="112"/>
        <v>462.5</v>
      </c>
      <c r="CG29" s="18">
        <f t="shared" si="42"/>
        <v>453.25</v>
      </c>
      <c r="CH29" s="18">
        <f t="shared" si="43"/>
        <v>531.875</v>
      </c>
      <c r="CI29" s="18">
        <f t="shared" si="44"/>
        <v>521.23749999999995</v>
      </c>
      <c r="CJ29" s="17" t="s">
        <v>31</v>
      </c>
      <c r="CK29" s="34">
        <f t="shared" si="113"/>
        <v>577.5</v>
      </c>
      <c r="CL29" s="18">
        <f t="shared" si="45"/>
        <v>565.95000000000005</v>
      </c>
      <c r="CM29" s="18">
        <f t="shared" si="46"/>
        <v>664.125</v>
      </c>
      <c r="CN29" s="18">
        <f t="shared" si="47"/>
        <v>650.84249999999997</v>
      </c>
      <c r="CO29" s="17" t="s">
        <v>32</v>
      </c>
      <c r="CP29" s="34">
        <f t="shared" si="114"/>
        <v>742.5</v>
      </c>
      <c r="CQ29" s="18">
        <f t="shared" si="48"/>
        <v>727.65</v>
      </c>
      <c r="CR29" s="18">
        <f t="shared" si="49"/>
        <v>853.87499999999989</v>
      </c>
      <c r="CS29" s="18">
        <f t="shared" si="50"/>
        <v>836.7974999999999</v>
      </c>
      <c r="CT29" s="17" t="s">
        <v>33</v>
      </c>
      <c r="CU29" s="34">
        <f t="shared" si="115"/>
        <v>972.5</v>
      </c>
      <c r="CV29" s="18">
        <f t="shared" si="51"/>
        <v>953.05</v>
      </c>
      <c r="CW29" s="18">
        <f t="shared" si="52"/>
        <v>1118.375</v>
      </c>
      <c r="CX29" s="18">
        <f t="shared" si="53"/>
        <v>1096.0074999999999</v>
      </c>
      <c r="CY29" s="17"/>
      <c r="CZ29" s="34"/>
      <c r="DA29" s="34"/>
      <c r="DB29" s="34"/>
      <c r="DC29" s="34"/>
      <c r="DD29" s="17"/>
      <c r="DE29" s="34"/>
      <c r="DF29" s="34"/>
      <c r="DG29" s="34"/>
      <c r="DH29" s="34"/>
      <c r="DI29" s="17"/>
      <c r="DJ29" s="34"/>
      <c r="DK29" s="34"/>
      <c r="DL29" s="34"/>
      <c r="DM29" s="34"/>
      <c r="DN29" s="17"/>
      <c r="DO29" s="34"/>
      <c r="DP29" s="34"/>
      <c r="DQ29" s="34"/>
      <c r="DR29" s="34"/>
    </row>
    <row r="30" spans="1:122" s="41" customFormat="1" ht="20.100000000000001" customHeight="1" x14ac:dyDescent="0.25">
      <c r="A30" s="38" t="s">
        <v>14</v>
      </c>
      <c r="B30" s="38" t="s">
        <v>1</v>
      </c>
      <c r="C30" s="38" t="s">
        <v>15</v>
      </c>
      <c r="D30" s="39">
        <f>D25+1</f>
        <v>11</v>
      </c>
      <c r="E30" s="40">
        <f t="shared" si="0"/>
        <v>10.78</v>
      </c>
      <c r="F30" s="40">
        <f t="shared" si="1"/>
        <v>12.649999999999999</v>
      </c>
      <c r="G30" s="40">
        <f t="shared" si="90"/>
        <v>12.396999999999998</v>
      </c>
      <c r="H30" s="38" t="s">
        <v>16</v>
      </c>
      <c r="I30" s="39">
        <v>23</v>
      </c>
      <c r="J30" s="40">
        <f t="shared" si="2"/>
        <v>22.54</v>
      </c>
      <c r="K30" s="40">
        <f t="shared" si="3"/>
        <v>26.45</v>
      </c>
      <c r="L30" s="40">
        <f t="shared" si="91"/>
        <v>25.920999999999999</v>
      </c>
      <c r="M30" s="38" t="s">
        <v>17</v>
      </c>
      <c r="N30" s="39">
        <v>36</v>
      </c>
      <c r="O30" s="40">
        <f t="shared" si="4"/>
        <v>35.28</v>
      </c>
      <c r="P30" s="40">
        <f t="shared" si="5"/>
        <v>41.4</v>
      </c>
      <c r="Q30" s="40">
        <f t="shared" si="92"/>
        <v>40.571999999999996</v>
      </c>
      <c r="R30" s="38" t="s">
        <v>18</v>
      </c>
      <c r="S30" s="39">
        <v>50</v>
      </c>
      <c r="T30" s="40">
        <f t="shared" si="6"/>
        <v>49</v>
      </c>
      <c r="U30" s="39">
        <f t="shared" si="7"/>
        <v>57.499999999999993</v>
      </c>
      <c r="V30" s="40">
        <f t="shared" si="93"/>
        <v>56.349999999999994</v>
      </c>
      <c r="W30" s="38" t="s">
        <v>19</v>
      </c>
      <c r="X30" s="39">
        <v>65.599999999999994</v>
      </c>
      <c r="Y30" s="40">
        <f t="shared" si="8"/>
        <v>64.287999999999997</v>
      </c>
      <c r="Z30" s="40">
        <f t="shared" si="9"/>
        <v>75.439999999999984</v>
      </c>
      <c r="AA30" s="40">
        <f t="shared" si="94"/>
        <v>73.931199999999976</v>
      </c>
      <c r="AB30" s="38" t="s">
        <v>20</v>
      </c>
      <c r="AC30" s="39">
        <v>82.5</v>
      </c>
      <c r="AD30" s="40">
        <f t="shared" si="10"/>
        <v>80.849999999999994</v>
      </c>
      <c r="AE30" s="40">
        <f t="shared" si="11"/>
        <v>94.874999999999986</v>
      </c>
      <c r="AF30" s="40">
        <f t="shared" si="95"/>
        <v>92.977499999999978</v>
      </c>
      <c r="AG30" s="38" t="s">
        <v>21</v>
      </c>
      <c r="AH30" s="39">
        <v>101.5</v>
      </c>
      <c r="AI30" s="40">
        <f t="shared" si="12"/>
        <v>99.47</v>
      </c>
      <c r="AJ30" s="40">
        <f t="shared" si="13"/>
        <v>116.72499999999999</v>
      </c>
      <c r="AK30" s="40">
        <f t="shared" si="14"/>
        <v>114.39049999999999</v>
      </c>
      <c r="AL30" s="38" t="s">
        <v>22</v>
      </c>
      <c r="AM30" s="39">
        <v>123.5</v>
      </c>
      <c r="AN30" s="40">
        <f t="shared" si="15"/>
        <v>121.03</v>
      </c>
      <c r="AO30" s="40">
        <f t="shared" si="16"/>
        <v>139.18449999999999</v>
      </c>
      <c r="AP30" s="40">
        <f t="shared" si="17"/>
        <v>136.40080999999998</v>
      </c>
      <c r="AQ30" s="38" t="s">
        <v>23</v>
      </c>
      <c r="AR30" s="39">
        <v>147.5</v>
      </c>
      <c r="AS30" s="40">
        <f t="shared" si="18"/>
        <v>144.55000000000001</v>
      </c>
      <c r="AT30" s="40">
        <f t="shared" si="19"/>
        <v>169.625</v>
      </c>
      <c r="AU30" s="40">
        <f t="shared" si="20"/>
        <v>166.23249999999999</v>
      </c>
      <c r="AV30" s="38" t="s">
        <v>24</v>
      </c>
      <c r="AW30" s="39">
        <v>172.5</v>
      </c>
      <c r="AX30" s="40">
        <f t="shared" si="21"/>
        <v>169.04999999999998</v>
      </c>
      <c r="AY30" s="40">
        <f t="shared" si="22"/>
        <v>198.37499999999997</v>
      </c>
      <c r="AZ30" s="40">
        <f t="shared" si="23"/>
        <v>194.40749999999997</v>
      </c>
      <c r="BA30" s="38" t="s">
        <v>25</v>
      </c>
      <c r="BB30" s="39">
        <v>200.5</v>
      </c>
      <c r="BC30" s="40">
        <f t="shared" si="24"/>
        <v>196.49</v>
      </c>
      <c r="BD30" s="40">
        <f t="shared" si="25"/>
        <v>230.57499999999999</v>
      </c>
      <c r="BE30" s="40">
        <f t="shared" si="26"/>
        <v>225.96349999999998</v>
      </c>
      <c r="BF30" s="38" t="s">
        <v>26</v>
      </c>
      <c r="BG30" s="39">
        <v>235.5</v>
      </c>
      <c r="BH30" s="40">
        <f t="shared" si="27"/>
        <v>230.79</v>
      </c>
      <c r="BI30" s="40">
        <f t="shared" si="28"/>
        <v>270.82499999999999</v>
      </c>
      <c r="BJ30" s="40">
        <f t="shared" si="29"/>
        <v>265.4085</v>
      </c>
      <c r="BK30" s="38" t="s">
        <v>27</v>
      </c>
      <c r="BL30" s="39">
        <v>271.5</v>
      </c>
      <c r="BM30" s="40">
        <f t="shared" si="30"/>
        <v>266.07</v>
      </c>
      <c r="BN30" s="40">
        <f t="shared" si="31"/>
        <v>312.22499999999997</v>
      </c>
      <c r="BO30" s="40">
        <f t="shared" si="32"/>
        <v>305.98049999999995</v>
      </c>
      <c r="BP30" s="38" t="s">
        <v>28</v>
      </c>
      <c r="BQ30" s="39">
        <v>309.5</v>
      </c>
      <c r="BR30" s="40">
        <f t="shared" si="33"/>
        <v>303.31</v>
      </c>
      <c r="BS30" s="40">
        <f t="shared" si="34"/>
        <v>355.92499999999995</v>
      </c>
      <c r="BT30" s="40">
        <f t="shared" si="35"/>
        <v>348.80649999999997</v>
      </c>
      <c r="BU30" s="38" t="s">
        <v>29</v>
      </c>
      <c r="BV30" s="39">
        <v>357.5</v>
      </c>
      <c r="BW30" s="40">
        <f t="shared" si="36"/>
        <v>350.34999999999997</v>
      </c>
      <c r="BX30" s="40">
        <f t="shared" si="37"/>
        <v>411.12499999999994</v>
      </c>
      <c r="BY30" s="40">
        <f t="shared" si="38"/>
        <v>402.90249999999992</v>
      </c>
      <c r="BZ30" s="38" t="s">
        <v>30</v>
      </c>
      <c r="CA30" s="39">
        <v>457.5</v>
      </c>
      <c r="CB30" s="40">
        <f t="shared" si="39"/>
        <v>448.34999999999997</v>
      </c>
      <c r="CC30" s="40">
        <f t="shared" si="40"/>
        <v>526.125</v>
      </c>
      <c r="CD30" s="40">
        <f t="shared" si="41"/>
        <v>515.60249999999996</v>
      </c>
      <c r="CE30" s="38" t="s">
        <v>31</v>
      </c>
      <c r="CF30" s="39">
        <v>572.5</v>
      </c>
      <c r="CG30" s="40">
        <f t="shared" si="42"/>
        <v>561.04999999999995</v>
      </c>
      <c r="CH30" s="40">
        <f t="shared" si="43"/>
        <v>658.375</v>
      </c>
      <c r="CI30" s="40">
        <f t="shared" si="44"/>
        <v>645.20749999999998</v>
      </c>
      <c r="CJ30" s="38" t="s">
        <v>32</v>
      </c>
      <c r="CK30" s="39">
        <v>737.5</v>
      </c>
      <c r="CL30" s="40">
        <f t="shared" si="45"/>
        <v>722.75</v>
      </c>
      <c r="CM30" s="40">
        <f t="shared" si="46"/>
        <v>848.12499999999989</v>
      </c>
      <c r="CN30" s="40">
        <f t="shared" si="47"/>
        <v>831.16249999999991</v>
      </c>
      <c r="CO30" s="38" t="s">
        <v>33</v>
      </c>
      <c r="CP30" s="39">
        <v>967.5</v>
      </c>
      <c r="CQ30" s="40">
        <f t="shared" si="48"/>
        <v>948.15</v>
      </c>
      <c r="CR30" s="40">
        <f t="shared" si="49"/>
        <v>1112.625</v>
      </c>
      <c r="CS30" s="40">
        <f t="shared" si="50"/>
        <v>1090.3724999999999</v>
      </c>
      <c r="CT30" s="38"/>
      <c r="CU30" s="39"/>
      <c r="CV30" s="39"/>
      <c r="CW30" s="39"/>
      <c r="CX30" s="39"/>
      <c r="CY30" s="38"/>
      <c r="CZ30" s="39"/>
      <c r="DA30" s="39"/>
      <c r="DB30" s="39"/>
      <c r="DC30" s="39"/>
      <c r="DD30" s="38"/>
      <c r="DE30" s="39"/>
      <c r="DF30" s="39"/>
      <c r="DG30" s="39"/>
      <c r="DH30" s="39"/>
      <c r="DI30" s="38"/>
      <c r="DJ30" s="39"/>
      <c r="DK30" s="39"/>
      <c r="DL30" s="39"/>
      <c r="DM30" s="39"/>
      <c r="DN30" s="38"/>
      <c r="DO30" s="39"/>
      <c r="DP30" s="39"/>
      <c r="DQ30" s="39"/>
      <c r="DR30" s="39"/>
    </row>
    <row r="31" spans="1:122" s="41" customFormat="1" ht="20.100000000000001" customHeight="1" x14ac:dyDescent="0.25">
      <c r="A31" s="38" t="s">
        <v>14</v>
      </c>
      <c r="B31" s="38" t="s">
        <v>3</v>
      </c>
      <c r="C31" s="38" t="s">
        <v>15</v>
      </c>
      <c r="D31" s="39">
        <f>D30-2.2</f>
        <v>8.8000000000000007</v>
      </c>
      <c r="E31" s="40">
        <f t="shared" si="0"/>
        <v>8.6240000000000006</v>
      </c>
      <c r="F31" s="40">
        <f t="shared" si="1"/>
        <v>10.119999999999999</v>
      </c>
      <c r="G31" s="39">
        <f t="shared" si="90"/>
        <v>9.9175999999999984</v>
      </c>
      <c r="H31" s="38" t="s">
        <v>16</v>
      </c>
      <c r="I31" s="39">
        <f>I30-2.2</f>
        <v>20.8</v>
      </c>
      <c r="J31" s="39">
        <f t="shared" si="2"/>
        <v>20.384</v>
      </c>
      <c r="K31" s="40">
        <f t="shared" si="3"/>
        <v>23.919999999999998</v>
      </c>
      <c r="L31" s="39">
        <f t="shared" si="91"/>
        <v>23.441599999999998</v>
      </c>
      <c r="M31" s="38" t="s">
        <v>17</v>
      </c>
      <c r="N31" s="39">
        <f>N30-2.2</f>
        <v>33.799999999999997</v>
      </c>
      <c r="O31" s="39">
        <f t="shared" si="4"/>
        <v>33.123999999999995</v>
      </c>
      <c r="P31" s="40">
        <f t="shared" si="5"/>
        <v>38.86999999999999</v>
      </c>
      <c r="Q31" s="39">
        <f t="shared" si="92"/>
        <v>38.09259999999999</v>
      </c>
      <c r="R31" s="38" t="s">
        <v>18</v>
      </c>
      <c r="S31" s="39">
        <f>S30-2.2</f>
        <v>47.8</v>
      </c>
      <c r="T31" s="39">
        <f t="shared" si="6"/>
        <v>46.843999999999994</v>
      </c>
      <c r="U31" s="39">
        <f t="shared" si="7"/>
        <v>54.969999999999992</v>
      </c>
      <c r="V31" s="39">
        <f t="shared" si="93"/>
        <v>53.870599999999989</v>
      </c>
      <c r="W31" s="38" t="s">
        <v>19</v>
      </c>
      <c r="X31" s="39">
        <f>X30-2.2</f>
        <v>63.399999999999991</v>
      </c>
      <c r="Y31" s="39">
        <f t="shared" si="8"/>
        <v>62.131999999999991</v>
      </c>
      <c r="Z31" s="40">
        <f t="shared" si="9"/>
        <v>72.909999999999982</v>
      </c>
      <c r="AA31" s="39">
        <f t="shared" si="94"/>
        <v>71.451799999999977</v>
      </c>
      <c r="AB31" s="38" t="s">
        <v>20</v>
      </c>
      <c r="AC31" s="39">
        <f>AC30-2.2</f>
        <v>80.3</v>
      </c>
      <c r="AD31" s="39">
        <f t="shared" si="10"/>
        <v>78.694000000000003</v>
      </c>
      <c r="AE31" s="40">
        <f t="shared" si="11"/>
        <v>92.344999999999985</v>
      </c>
      <c r="AF31" s="39">
        <f t="shared" si="95"/>
        <v>90.49809999999998</v>
      </c>
      <c r="AG31" s="38" t="s">
        <v>21</v>
      </c>
      <c r="AH31" s="39">
        <f>AH30-2.2</f>
        <v>99.3</v>
      </c>
      <c r="AI31" s="40">
        <f t="shared" si="12"/>
        <v>97.313999999999993</v>
      </c>
      <c r="AJ31" s="40">
        <f t="shared" si="13"/>
        <v>114.19499999999999</v>
      </c>
      <c r="AK31" s="40">
        <f t="shared" si="14"/>
        <v>111.91109999999999</v>
      </c>
      <c r="AL31" s="38" t="s">
        <v>22</v>
      </c>
      <c r="AM31" s="39">
        <f>AM30-2.2</f>
        <v>121.3</v>
      </c>
      <c r="AN31" s="40">
        <f t="shared" si="15"/>
        <v>118.874</v>
      </c>
      <c r="AO31" s="40">
        <f t="shared" si="16"/>
        <v>136.70509999999999</v>
      </c>
      <c r="AP31" s="40">
        <f t="shared" si="17"/>
        <v>133.97099799999998</v>
      </c>
      <c r="AQ31" s="38" t="s">
        <v>23</v>
      </c>
      <c r="AR31" s="39">
        <f>AR30-2.2</f>
        <v>145.30000000000001</v>
      </c>
      <c r="AS31" s="40">
        <f t="shared" si="18"/>
        <v>142.39400000000001</v>
      </c>
      <c r="AT31" s="40">
        <f t="shared" si="19"/>
        <v>167.095</v>
      </c>
      <c r="AU31" s="40">
        <f t="shared" si="20"/>
        <v>163.75309999999999</v>
      </c>
      <c r="AV31" s="38" t="s">
        <v>24</v>
      </c>
      <c r="AW31" s="39">
        <f>AW30-2.2</f>
        <v>170.3</v>
      </c>
      <c r="AX31" s="40">
        <f t="shared" si="21"/>
        <v>166.89400000000001</v>
      </c>
      <c r="AY31" s="40">
        <f t="shared" si="22"/>
        <v>195.845</v>
      </c>
      <c r="AZ31" s="40">
        <f t="shared" si="23"/>
        <v>191.9281</v>
      </c>
      <c r="BA31" s="38" t="s">
        <v>25</v>
      </c>
      <c r="BB31" s="39">
        <f>BB30-2.2</f>
        <v>198.3</v>
      </c>
      <c r="BC31" s="40">
        <f t="shared" si="24"/>
        <v>194.334</v>
      </c>
      <c r="BD31" s="40">
        <f t="shared" si="25"/>
        <v>228.04499999999999</v>
      </c>
      <c r="BE31" s="40">
        <f t="shared" si="26"/>
        <v>223.48409999999998</v>
      </c>
      <c r="BF31" s="38" t="s">
        <v>26</v>
      </c>
      <c r="BG31" s="39">
        <f>BG30-2.2</f>
        <v>233.3</v>
      </c>
      <c r="BH31" s="40">
        <f t="shared" si="27"/>
        <v>228.63400000000001</v>
      </c>
      <c r="BI31" s="40">
        <f t="shared" si="28"/>
        <v>268.29500000000002</v>
      </c>
      <c r="BJ31" s="40">
        <f t="shared" si="29"/>
        <v>262.92910000000001</v>
      </c>
      <c r="BK31" s="38" t="s">
        <v>27</v>
      </c>
      <c r="BL31" s="39">
        <f>BL30-2.2</f>
        <v>269.3</v>
      </c>
      <c r="BM31" s="40">
        <f t="shared" si="30"/>
        <v>263.91399999999999</v>
      </c>
      <c r="BN31" s="40">
        <f t="shared" si="31"/>
        <v>309.69499999999999</v>
      </c>
      <c r="BO31" s="40">
        <f t="shared" si="32"/>
        <v>303.50110000000001</v>
      </c>
      <c r="BP31" s="38" t="s">
        <v>28</v>
      </c>
      <c r="BQ31" s="39">
        <f>BQ30-2.2</f>
        <v>307.3</v>
      </c>
      <c r="BR31" s="40">
        <f t="shared" si="33"/>
        <v>301.154</v>
      </c>
      <c r="BS31" s="40">
        <f t="shared" si="34"/>
        <v>353.39499999999998</v>
      </c>
      <c r="BT31" s="40">
        <f t="shared" si="35"/>
        <v>346.32709999999997</v>
      </c>
      <c r="BU31" s="38" t="s">
        <v>29</v>
      </c>
      <c r="BV31" s="39">
        <f>BV30-2.2</f>
        <v>355.3</v>
      </c>
      <c r="BW31" s="40">
        <f t="shared" si="36"/>
        <v>348.19400000000002</v>
      </c>
      <c r="BX31" s="40">
        <f t="shared" si="37"/>
        <v>408.59499999999997</v>
      </c>
      <c r="BY31" s="40">
        <f t="shared" si="38"/>
        <v>400.42309999999998</v>
      </c>
      <c r="BZ31" s="38" t="s">
        <v>30</v>
      </c>
      <c r="CA31" s="39">
        <f>CA30-2.2</f>
        <v>455.3</v>
      </c>
      <c r="CB31" s="40">
        <f t="shared" si="39"/>
        <v>446.19400000000002</v>
      </c>
      <c r="CC31" s="40">
        <f t="shared" si="40"/>
        <v>523.59500000000003</v>
      </c>
      <c r="CD31" s="40">
        <f t="shared" si="41"/>
        <v>513.12310000000002</v>
      </c>
      <c r="CE31" s="38" t="s">
        <v>31</v>
      </c>
      <c r="CF31" s="39">
        <f>CF30-2.2</f>
        <v>570.29999999999995</v>
      </c>
      <c r="CG31" s="40">
        <f t="shared" si="42"/>
        <v>558.89399999999989</v>
      </c>
      <c r="CH31" s="40">
        <f t="shared" si="43"/>
        <v>655.84499999999991</v>
      </c>
      <c r="CI31" s="40">
        <f t="shared" si="44"/>
        <v>642.72809999999993</v>
      </c>
      <c r="CJ31" s="38" t="s">
        <v>32</v>
      </c>
      <c r="CK31" s="39">
        <f>CK30-2.2</f>
        <v>735.3</v>
      </c>
      <c r="CL31" s="40">
        <f t="shared" si="45"/>
        <v>720.59399999999994</v>
      </c>
      <c r="CM31" s="40">
        <f t="shared" si="46"/>
        <v>845.59499999999991</v>
      </c>
      <c r="CN31" s="40">
        <f t="shared" si="47"/>
        <v>828.68309999999985</v>
      </c>
      <c r="CO31" s="38" t="s">
        <v>33</v>
      </c>
      <c r="CP31" s="39">
        <f>CP30-2.2</f>
        <v>965.3</v>
      </c>
      <c r="CQ31" s="40">
        <f t="shared" si="48"/>
        <v>945.99399999999991</v>
      </c>
      <c r="CR31" s="40">
        <f t="shared" si="49"/>
        <v>1110.0949999999998</v>
      </c>
      <c r="CS31" s="40">
        <f t="shared" si="50"/>
        <v>1087.8930999999998</v>
      </c>
      <c r="CT31" s="38"/>
      <c r="CU31" s="39"/>
      <c r="CV31" s="39"/>
      <c r="CW31" s="39"/>
      <c r="CX31" s="39"/>
      <c r="CY31" s="38"/>
      <c r="CZ31" s="39"/>
      <c r="DA31" s="39"/>
      <c r="DB31" s="39"/>
      <c r="DC31" s="39"/>
      <c r="DD31" s="38"/>
      <c r="DE31" s="39"/>
      <c r="DF31" s="39"/>
      <c r="DG31" s="39"/>
      <c r="DH31" s="39"/>
      <c r="DI31" s="38"/>
      <c r="DJ31" s="39"/>
      <c r="DK31" s="39"/>
      <c r="DL31" s="39"/>
      <c r="DM31" s="39"/>
      <c r="DN31" s="38"/>
      <c r="DO31" s="39"/>
      <c r="DP31" s="39"/>
      <c r="DQ31" s="39"/>
      <c r="DR31" s="39"/>
    </row>
    <row r="32" spans="1:122" s="41" customFormat="1" ht="20.100000000000001" customHeight="1" x14ac:dyDescent="0.25">
      <c r="A32" s="38" t="s">
        <v>14</v>
      </c>
      <c r="B32" s="38" t="s">
        <v>4</v>
      </c>
      <c r="C32" s="38" t="s">
        <v>15</v>
      </c>
      <c r="D32" s="39">
        <f>D31-1.1</f>
        <v>7.7000000000000011</v>
      </c>
      <c r="E32" s="40">
        <f t="shared" si="0"/>
        <v>7.5460000000000012</v>
      </c>
      <c r="F32" s="40">
        <f t="shared" si="1"/>
        <v>8.8550000000000004</v>
      </c>
      <c r="G32" s="39">
        <f t="shared" si="90"/>
        <v>8.6779000000000011</v>
      </c>
      <c r="H32" s="38" t="s">
        <v>16</v>
      </c>
      <c r="I32" s="39">
        <f>I31-1.1</f>
        <v>19.7</v>
      </c>
      <c r="J32" s="39">
        <f t="shared" si="2"/>
        <v>19.305999999999997</v>
      </c>
      <c r="K32" s="40">
        <f t="shared" si="3"/>
        <v>22.654999999999998</v>
      </c>
      <c r="L32" s="39">
        <f t="shared" si="91"/>
        <v>22.201899999999998</v>
      </c>
      <c r="M32" s="38" t="s">
        <v>17</v>
      </c>
      <c r="N32" s="39">
        <f>N31-1.1</f>
        <v>32.699999999999996</v>
      </c>
      <c r="O32" s="39">
        <f t="shared" si="4"/>
        <v>32.045999999999992</v>
      </c>
      <c r="P32" s="40">
        <f t="shared" si="5"/>
        <v>37.60499999999999</v>
      </c>
      <c r="Q32" s="39">
        <f t="shared" si="92"/>
        <v>36.852899999999991</v>
      </c>
      <c r="R32" s="38" t="s">
        <v>18</v>
      </c>
      <c r="S32" s="39">
        <f>S31-1.1</f>
        <v>46.699999999999996</v>
      </c>
      <c r="T32" s="39">
        <f t="shared" si="6"/>
        <v>45.765999999999998</v>
      </c>
      <c r="U32" s="39">
        <f t="shared" si="7"/>
        <v>53.704999999999991</v>
      </c>
      <c r="V32" s="39">
        <f t="shared" si="93"/>
        <v>52.63089999999999</v>
      </c>
      <c r="W32" s="38" t="s">
        <v>19</v>
      </c>
      <c r="X32" s="39">
        <f>X31-1.1</f>
        <v>62.29999999999999</v>
      </c>
      <c r="Y32" s="39">
        <f t="shared" si="8"/>
        <v>61.053999999999988</v>
      </c>
      <c r="Z32" s="40">
        <f t="shared" si="9"/>
        <v>71.644999999999982</v>
      </c>
      <c r="AA32" s="39">
        <f t="shared" si="94"/>
        <v>70.212099999999978</v>
      </c>
      <c r="AB32" s="38" t="s">
        <v>20</v>
      </c>
      <c r="AC32" s="39">
        <f>AC31-1.1</f>
        <v>79.2</v>
      </c>
      <c r="AD32" s="39">
        <f t="shared" si="10"/>
        <v>77.616</v>
      </c>
      <c r="AE32" s="40">
        <f t="shared" si="11"/>
        <v>91.08</v>
      </c>
      <c r="AF32" s="39">
        <f t="shared" si="95"/>
        <v>89.258399999999995</v>
      </c>
      <c r="AG32" s="38" t="s">
        <v>21</v>
      </c>
      <c r="AH32" s="39">
        <f>AH31-1.1</f>
        <v>98.2</v>
      </c>
      <c r="AI32" s="40">
        <f t="shared" si="12"/>
        <v>96.236000000000004</v>
      </c>
      <c r="AJ32" s="40">
        <f t="shared" si="13"/>
        <v>112.92999999999999</v>
      </c>
      <c r="AK32" s="40">
        <f t="shared" si="14"/>
        <v>110.67139999999999</v>
      </c>
      <c r="AL32" s="38" t="s">
        <v>22</v>
      </c>
      <c r="AM32" s="39">
        <f>AM31-1.1</f>
        <v>120.2</v>
      </c>
      <c r="AN32" s="40">
        <f t="shared" si="15"/>
        <v>117.79600000000001</v>
      </c>
      <c r="AO32" s="40">
        <f t="shared" si="16"/>
        <v>135.46539999999999</v>
      </c>
      <c r="AP32" s="40">
        <f t="shared" si="17"/>
        <v>132.756092</v>
      </c>
      <c r="AQ32" s="38" t="s">
        <v>23</v>
      </c>
      <c r="AR32" s="39">
        <f>AR31-1.1</f>
        <v>144.20000000000002</v>
      </c>
      <c r="AS32" s="40">
        <f t="shared" si="18"/>
        <v>141.316</v>
      </c>
      <c r="AT32" s="40">
        <f t="shared" si="19"/>
        <v>165.83</v>
      </c>
      <c r="AU32" s="40">
        <f t="shared" si="20"/>
        <v>162.51340000000002</v>
      </c>
      <c r="AV32" s="38" t="s">
        <v>24</v>
      </c>
      <c r="AW32" s="39">
        <f>AW31-1.1</f>
        <v>169.20000000000002</v>
      </c>
      <c r="AX32" s="40">
        <f t="shared" si="21"/>
        <v>165.816</v>
      </c>
      <c r="AY32" s="40">
        <f t="shared" si="22"/>
        <v>194.58</v>
      </c>
      <c r="AZ32" s="40">
        <f t="shared" si="23"/>
        <v>190.6884</v>
      </c>
      <c r="BA32" s="38" t="s">
        <v>25</v>
      </c>
      <c r="BB32" s="39">
        <f>BB31-1.1</f>
        <v>197.20000000000002</v>
      </c>
      <c r="BC32" s="40">
        <f t="shared" si="24"/>
        <v>193.256</v>
      </c>
      <c r="BD32" s="40">
        <f t="shared" si="25"/>
        <v>226.78</v>
      </c>
      <c r="BE32" s="40">
        <f t="shared" si="26"/>
        <v>222.24439999999998</v>
      </c>
      <c r="BF32" s="38" t="s">
        <v>26</v>
      </c>
      <c r="BG32" s="39">
        <f>BG31-1.1</f>
        <v>232.20000000000002</v>
      </c>
      <c r="BH32" s="40">
        <f t="shared" si="27"/>
        <v>227.55600000000001</v>
      </c>
      <c r="BI32" s="40">
        <f t="shared" si="28"/>
        <v>267.02999999999997</v>
      </c>
      <c r="BJ32" s="40">
        <f t="shared" si="29"/>
        <v>261.68939999999998</v>
      </c>
      <c r="BK32" s="38" t="s">
        <v>27</v>
      </c>
      <c r="BL32" s="39">
        <f>BL31-1.1</f>
        <v>268.2</v>
      </c>
      <c r="BM32" s="40">
        <f t="shared" si="30"/>
        <v>262.83599999999996</v>
      </c>
      <c r="BN32" s="40">
        <f t="shared" si="31"/>
        <v>308.42999999999995</v>
      </c>
      <c r="BO32" s="40">
        <f t="shared" si="32"/>
        <v>302.26139999999992</v>
      </c>
      <c r="BP32" s="38" t="s">
        <v>28</v>
      </c>
      <c r="BQ32" s="39">
        <f>BQ31-1.1</f>
        <v>306.2</v>
      </c>
      <c r="BR32" s="40">
        <f t="shared" si="33"/>
        <v>300.07599999999996</v>
      </c>
      <c r="BS32" s="40">
        <f t="shared" si="34"/>
        <v>352.12999999999994</v>
      </c>
      <c r="BT32" s="40">
        <f t="shared" si="35"/>
        <v>345.08739999999995</v>
      </c>
      <c r="BU32" s="38" t="s">
        <v>29</v>
      </c>
      <c r="BV32" s="39">
        <f>BV31-1.1</f>
        <v>354.2</v>
      </c>
      <c r="BW32" s="40">
        <f t="shared" si="36"/>
        <v>347.11599999999999</v>
      </c>
      <c r="BX32" s="40">
        <f t="shared" si="37"/>
        <v>407.32999999999993</v>
      </c>
      <c r="BY32" s="40">
        <f t="shared" si="38"/>
        <v>399.18339999999995</v>
      </c>
      <c r="BZ32" s="38" t="s">
        <v>30</v>
      </c>
      <c r="CA32" s="39">
        <f>CA31-1.1</f>
        <v>454.2</v>
      </c>
      <c r="CB32" s="40">
        <f t="shared" si="39"/>
        <v>445.11599999999999</v>
      </c>
      <c r="CC32" s="40">
        <f t="shared" si="40"/>
        <v>522.32999999999993</v>
      </c>
      <c r="CD32" s="40">
        <f t="shared" si="41"/>
        <v>511.88339999999994</v>
      </c>
      <c r="CE32" s="38" t="s">
        <v>31</v>
      </c>
      <c r="CF32" s="39">
        <f>CF31-1.1</f>
        <v>569.19999999999993</v>
      </c>
      <c r="CG32" s="40">
        <f t="shared" si="42"/>
        <v>557.81599999999992</v>
      </c>
      <c r="CH32" s="40">
        <f t="shared" si="43"/>
        <v>654.57999999999993</v>
      </c>
      <c r="CI32" s="40">
        <f t="shared" si="44"/>
        <v>641.48839999999996</v>
      </c>
      <c r="CJ32" s="38" t="s">
        <v>32</v>
      </c>
      <c r="CK32" s="39">
        <f>CK31-1.1</f>
        <v>734.19999999999993</v>
      </c>
      <c r="CL32" s="40">
        <f t="shared" si="45"/>
        <v>719.51599999999996</v>
      </c>
      <c r="CM32" s="40">
        <f t="shared" si="46"/>
        <v>844.32999999999981</v>
      </c>
      <c r="CN32" s="40">
        <f t="shared" si="47"/>
        <v>827.44339999999977</v>
      </c>
      <c r="CO32" s="38" t="s">
        <v>33</v>
      </c>
      <c r="CP32" s="39">
        <f>CP31-1.1</f>
        <v>964.19999999999993</v>
      </c>
      <c r="CQ32" s="40">
        <f t="shared" si="48"/>
        <v>944.91599999999994</v>
      </c>
      <c r="CR32" s="40">
        <f t="shared" si="49"/>
        <v>1108.83</v>
      </c>
      <c r="CS32" s="40">
        <f t="shared" si="50"/>
        <v>1086.6533999999999</v>
      </c>
      <c r="CT32" s="38"/>
      <c r="CU32" s="39"/>
      <c r="CV32" s="39"/>
      <c r="CW32" s="39"/>
      <c r="CX32" s="39"/>
      <c r="CY32" s="38"/>
      <c r="CZ32" s="39"/>
      <c r="DA32" s="39"/>
      <c r="DB32" s="39"/>
      <c r="DC32" s="39"/>
      <c r="DD32" s="38"/>
      <c r="DE32" s="39"/>
      <c r="DF32" s="39"/>
      <c r="DG32" s="39"/>
      <c r="DH32" s="39"/>
      <c r="DI32" s="38"/>
      <c r="DJ32" s="39"/>
      <c r="DK32" s="39"/>
      <c r="DL32" s="39"/>
      <c r="DM32" s="39"/>
      <c r="DN32" s="38"/>
      <c r="DO32" s="39"/>
      <c r="DP32" s="39"/>
      <c r="DQ32" s="39"/>
      <c r="DR32" s="39"/>
    </row>
    <row r="33" spans="1:122" s="41" customFormat="1" ht="20.100000000000001" customHeight="1" x14ac:dyDescent="0.25">
      <c r="A33" s="38" t="s">
        <v>14</v>
      </c>
      <c r="B33" s="38" t="s">
        <v>5</v>
      </c>
      <c r="C33" s="38" t="s">
        <v>15</v>
      </c>
      <c r="D33" s="39">
        <f t="shared" ref="D33:D34" si="116">D32-1.1</f>
        <v>6.6000000000000014</v>
      </c>
      <c r="E33" s="40">
        <f t="shared" si="0"/>
        <v>6.4680000000000009</v>
      </c>
      <c r="F33" s="40">
        <f t="shared" si="1"/>
        <v>7.5900000000000007</v>
      </c>
      <c r="G33" s="39">
        <f t="shared" si="90"/>
        <v>7.438200000000001</v>
      </c>
      <c r="H33" s="38" t="s">
        <v>16</v>
      </c>
      <c r="I33" s="39">
        <f t="shared" ref="I33:I34" si="117">I32-1.1</f>
        <v>18.599999999999998</v>
      </c>
      <c r="J33" s="39">
        <f t="shared" si="2"/>
        <v>18.227999999999998</v>
      </c>
      <c r="K33" s="40">
        <f t="shared" si="3"/>
        <v>21.389999999999997</v>
      </c>
      <c r="L33" s="39">
        <f t="shared" si="91"/>
        <v>20.962199999999996</v>
      </c>
      <c r="M33" s="38" t="s">
        <v>17</v>
      </c>
      <c r="N33" s="39">
        <f t="shared" ref="N33:N34" si="118">N32-1.1</f>
        <v>31.599999999999994</v>
      </c>
      <c r="O33" s="39">
        <f t="shared" si="4"/>
        <v>30.967999999999993</v>
      </c>
      <c r="P33" s="40">
        <f t="shared" si="5"/>
        <v>36.339999999999989</v>
      </c>
      <c r="Q33" s="39">
        <f t="shared" si="92"/>
        <v>35.613199999999992</v>
      </c>
      <c r="R33" s="38" t="s">
        <v>18</v>
      </c>
      <c r="S33" s="39">
        <f t="shared" ref="S33:S34" si="119">S32-1.1</f>
        <v>45.599999999999994</v>
      </c>
      <c r="T33" s="39">
        <f t="shared" si="6"/>
        <v>44.687999999999995</v>
      </c>
      <c r="U33" s="39">
        <f t="shared" si="7"/>
        <v>52.439999999999991</v>
      </c>
      <c r="V33" s="39">
        <f t="shared" si="93"/>
        <v>51.391199999999991</v>
      </c>
      <c r="W33" s="38" t="s">
        <v>19</v>
      </c>
      <c r="X33" s="39">
        <f t="shared" ref="X33:X34" si="120">X32-1.1</f>
        <v>61.199999999999989</v>
      </c>
      <c r="Y33" s="39">
        <f t="shared" si="8"/>
        <v>59.975999999999985</v>
      </c>
      <c r="Z33" s="40">
        <f t="shared" si="9"/>
        <v>70.379999999999981</v>
      </c>
      <c r="AA33" s="39">
        <f t="shared" si="94"/>
        <v>68.972399999999979</v>
      </c>
      <c r="AB33" s="38" t="s">
        <v>20</v>
      </c>
      <c r="AC33" s="39">
        <f t="shared" ref="AC33:AC34" si="121">AC32-1.1</f>
        <v>78.100000000000009</v>
      </c>
      <c r="AD33" s="39">
        <f t="shared" si="10"/>
        <v>76.538000000000011</v>
      </c>
      <c r="AE33" s="40">
        <f t="shared" si="11"/>
        <v>89.814999999999998</v>
      </c>
      <c r="AF33" s="39">
        <f t="shared" si="95"/>
        <v>88.018699999999995</v>
      </c>
      <c r="AG33" s="38" t="s">
        <v>21</v>
      </c>
      <c r="AH33" s="39">
        <f t="shared" ref="AH33:AH34" si="122">AH32-1.1</f>
        <v>97.100000000000009</v>
      </c>
      <c r="AI33" s="40">
        <f t="shared" si="12"/>
        <v>95.158000000000001</v>
      </c>
      <c r="AJ33" s="40">
        <f t="shared" si="13"/>
        <v>111.66500000000001</v>
      </c>
      <c r="AK33" s="40">
        <f t="shared" si="14"/>
        <v>109.43170000000001</v>
      </c>
      <c r="AL33" s="38" t="s">
        <v>22</v>
      </c>
      <c r="AM33" s="39">
        <f t="shared" ref="AM33:AM34" si="123">AM32-1.1</f>
        <v>119.10000000000001</v>
      </c>
      <c r="AN33" s="40">
        <f t="shared" si="15"/>
        <v>116.718</v>
      </c>
      <c r="AO33" s="40">
        <f t="shared" si="16"/>
        <v>134.22569999999999</v>
      </c>
      <c r="AP33" s="40">
        <f t="shared" si="17"/>
        <v>131.54118599999998</v>
      </c>
      <c r="AQ33" s="38" t="s">
        <v>23</v>
      </c>
      <c r="AR33" s="39">
        <f t="shared" ref="AR33:AR34" si="124">AR32-1.1</f>
        <v>143.10000000000002</v>
      </c>
      <c r="AS33" s="40">
        <f t="shared" si="18"/>
        <v>140.23800000000003</v>
      </c>
      <c r="AT33" s="40">
        <f t="shared" si="19"/>
        <v>164.56500000000003</v>
      </c>
      <c r="AU33" s="40">
        <f t="shared" si="20"/>
        <v>161.27370000000002</v>
      </c>
      <c r="AV33" s="38" t="s">
        <v>24</v>
      </c>
      <c r="AW33" s="39">
        <f t="shared" ref="AW33:AW34" si="125">AW32-1.1</f>
        <v>168.10000000000002</v>
      </c>
      <c r="AX33" s="40">
        <f t="shared" si="21"/>
        <v>164.73800000000003</v>
      </c>
      <c r="AY33" s="40">
        <f t="shared" si="22"/>
        <v>193.315</v>
      </c>
      <c r="AZ33" s="40">
        <f t="shared" si="23"/>
        <v>189.4487</v>
      </c>
      <c r="BA33" s="38" t="s">
        <v>25</v>
      </c>
      <c r="BB33" s="39">
        <f t="shared" ref="BB33:BB34" si="126">BB32-1.1</f>
        <v>196.10000000000002</v>
      </c>
      <c r="BC33" s="40">
        <f t="shared" si="24"/>
        <v>192.17800000000003</v>
      </c>
      <c r="BD33" s="40">
        <f t="shared" si="25"/>
        <v>225.51500000000001</v>
      </c>
      <c r="BE33" s="40">
        <f t="shared" si="26"/>
        <v>221.00470000000001</v>
      </c>
      <c r="BF33" s="38" t="s">
        <v>26</v>
      </c>
      <c r="BG33" s="39">
        <f t="shared" ref="BG33:BG34" si="127">BG32-1.1</f>
        <v>231.10000000000002</v>
      </c>
      <c r="BH33" s="40">
        <f t="shared" si="27"/>
        <v>226.47800000000001</v>
      </c>
      <c r="BI33" s="40">
        <f t="shared" si="28"/>
        <v>265.76499999999999</v>
      </c>
      <c r="BJ33" s="40">
        <f t="shared" si="29"/>
        <v>260.44970000000001</v>
      </c>
      <c r="BK33" s="38" t="s">
        <v>27</v>
      </c>
      <c r="BL33" s="39">
        <f t="shared" ref="BL33:BL34" si="128">BL32-1.1</f>
        <v>267.09999999999997</v>
      </c>
      <c r="BM33" s="40">
        <f t="shared" si="30"/>
        <v>261.75799999999998</v>
      </c>
      <c r="BN33" s="40">
        <f t="shared" si="31"/>
        <v>307.16499999999996</v>
      </c>
      <c r="BO33" s="40">
        <f t="shared" si="32"/>
        <v>301.02169999999995</v>
      </c>
      <c r="BP33" s="38" t="s">
        <v>28</v>
      </c>
      <c r="BQ33" s="39">
        <f t="shared" ref="BQ33:BQ34" si="129">BQ32-1.1</f>
        <v>305.09999999999997</v>
      </c>
      <c r="BR33" s="40">
        <f t="shared" si="33"/>
        <v>298.99799999999993</v>
      </c>
      <c r="BS33" s="40">
        <f t="shared" si="34"/>
        <v>350.86499999999995</v>
      </c>
      <c r="BT33" s="40">
        <f t="shared" si="35"/>
        <v>343.84769999999997</v>
      </c>
      <c r="BU33" s="38" t="s">
        <v>29</v>
      </c>
      <c r="BV33" s="39">
        <f t="shared" ref="BV33:BV34" si="130">BV32-1.1</f>
        <v>353.09999999999997</v>
      </c>
      <c r="BW33" s="40">
        <f t="shared" si="36"/>
        <v>346.03799999999995</v>
      </c>
      <c r="BX33" s="40">
        <f t="shared" si="37"/>
        <v>406.06499999999994</v>
      </c>
      <c r="BY33" s="40">
        <f t="shared" si="38"/>
        <v>397.94369999999992</v>
      </c>
      <c r="BZ33" s="38" t="s">
        <v>30</v>
      </c>
      <c r="CA33" s="39">
        <f t="shared" ref="CA33:CA34" si="131">CA32-1.1</f>
        <v>453.09999999999997</v>
      </c>
      <c r="CB33" s="40">
        <f t="shared" si="39"/>
        <v>444.03799999999995</v>
      </c>
      <c r="CC33" s="40">
        <f t="shared" si="40"/>
        <v>521.06499999999994</v>
      </c>
      <c r="CD33" s="40">
        <f t="shared" si="41"/>
        <v>510.64369999999991</v>
      </c>
      <c r="CE33" s="38" t="s">
        <v>31</v>
      </c>
      <c r="CF33" s="39">
        <f t="shared" ref="CF33:CF34" si="132">CF32-1.1</f>
        <v>568.09999999999991</v>
      </c>
      <c r="CG33" s="40">
        <f t="shared" si="42"/>
        <v>556.73799999999994</v>
      </c>
      <c r="CH33" s="40">
        <f t="shared" si="43"/>
        <v>653.31499999999983</v>
      </c>
      <c r="CI33" s="40">
        <f t="shared" si="44"/>
        <v>640.24869999999987</v>
      </c>
      <c r="CJ33" s="38" t="s">
        <v>32</v>
      </c>
      <c r="CK33" s="39">
        <f t="shared" ref="CK33:CK34" si="133">CK32-1.1</f>
        <v>733.09999999999991</v>
      </c>
      <c r="CL33" s="40">
        <f t="shared" si="45"/>
        <v>718.43799999999987</v>
      </c>
      <c r="CM33" s="40">
        <f t="shared" si="46"/>
        <v>843.06499999999983</v>
      </c>
      <c r="CN33" s="40">
        <f t="shared" si="47"/>
        <v>826.2036999999998</v>
      </c>
      <c r="CO33" s="38" t="s">
        <v>33</v>
      </c>
      <c r="CP33" s="39">
        <f t="shared" ref="CP33:CP34" si="134">CP32-1.1</f>
        <v>963.09999999999991</v>
      </c>
      <c r="CQ33" s="40">
        <f t="shared" si="48"/>
        <v>943.83799999999985</v>
      </c>
      <c r="CR33" s="40">
        <f t="shared" si="49"/>
        <v>1107.5649999999998</v>
      </c>
      <c r="CS33" s="40">
        <f t="shared" si="50"/>
        <v>1085.4136999999998</v>
      </c>
      <c r="CT33" s="38"/>
      <c r="CU33" s="39"/>
      <c r="CV33" s="39"/>
      <c r="CW33" s="39"/>
      <c r="CX33" s="39"/>
      <c r="CY33" s="38"/>
      <c r="CZ33" s="39"/>
      <c r="DA33" s="39"/>
      <c r="DB33" s="39"/>
      <c r="DC33" s="39"/>
      <c r="DD33" s="38"/>
      <c r="DE33" s="39"/>
      <c r="DF33" s="39"/>
      <c r="DG33" s="39"/>
      <c r="DH33" s="39"/>
      <c r="DI33" s="38"/>
      <c r="DJ33" s="39"/>
      <c r="DK33" s="39"/>
      <c r="DL33" s="39"/>
      <c r="DM33" s="39"/>
      <c r="DN33" s="38"/>
      <c r="DO33" s="39"/>
      <c r="DP33" s="39"/>
      <c r="DQ33" s="39"/>
      <c r="DR33" s="39"/>
    </row>
    <row r="34" spans="1:122" s="41" customFormat="1" ht="20.100000000000001" customHeight="1" x14ac:dyDescent="0.25">
      <c r="A34" s="38" t="s">
        <v>14</v>
      </c>
      <c r="B34" s="38" t="s">
        <v>6</v>
      </c>
      <c r="C34" s="38" t="s">
        <v>15</v>
      </c>
      <c r="D34" s="39">
        <f t="shared" si="116"/>
        <v>5.5000000000000018</v>
      </c>
      <c r="E34" s="40">
        <f t="shared" si="0"/>
        <v>5.3900000000000015</v>
      </c>
      <c r="F34" s="40">
        <f t="shared" si="1"/>
        <v>6.325000000000002</v>
      </c>
      <c r="G34" s="39">
        <f t="shared" si="90"/>
        <v>6.1985000000000019</v>
      </c>
      <c r="H34" s="38" t="s">
        <v>16</v>
      </c>
      <c r="I34" s="39">
        <f t="shared" si="117"/>
        <v>17.499999999999996</v>
      </c>
      <c r="J34" s="39">
        <f t="shared" si="2"/>
        <v>17.149999999999995</v>
      </c>
      <c r="K34" s="40">
        <f t="shared" si="3"/>
        <v>20.124999999999993</v>
      </c>
      <c r="L34" s="39">
        <f t="shared" si="91"/>
        <v>19.722499999999993</v>
      </c>
      <c r="M34" s="38" t="s">
        <v>17</v>
      </c>
      <c r="N34" s="39">
        <f t="shared" si="118"/>
        <v>30.499999999999993</v>
      </c>
      <c r="O34" s="39">
        <f t="shared" si="4"/>
        <v>29.889999999999993</v>
      </c>
      <c r="P34" s="40">
        <f t="shared" si="5"/>
        <v>35.074999999999989</v>
      </c>
      <c r="Q34" s="39">
        <f t="shared" si="92"/>
        <v>34.373499999999986</v>
      </c>
      <c r="R34" s="38" t="s">
        <v>18</v>
      </c>
      <c r="S34" s="39">
        <f t="shared" si="119"/>
        <v>44.499999999999993</v>
      </c>
      <c r="T34" s="39">
        <f t="shared" si="6"/>
        <v>43.609999999999992</v>
      </c>
      <c r="U34" s="39">
        <f t="shared" si="7"/>
        <v>51.17499999999999</v>
      </c>
      <c r="V34" s="39">
        <f t="shared" si="93"/>
        <v>50.151499999999992</v>
      </c>
      <c r="W34" s="38" t="s">
        <v>19</v>
      </c>
      <c r="X34" s="39">
        <f t="shared" si="120"/>
        <v>60.099999999999987</v>
      </c>
      <c r="Y34" s="39">
        <f t="shared" si="8"/>
        <v>58.897999999999989</v>
      </c>
      <c r="Z34" s="40">
        <f t="shared" si="9"/>
        <v>69.114999999999981</v>
      </c>
      <c r="AA34" s="39">
        <f t="shared" si="94"/>
        <v>67.73269999999998</v>
      </c>
      <c r="AB34" s="38" t="s">
        <v>20</v>
      </c>
      <c r="AC34" s="39">
        <f t="shared" si="121"/>
        <v>77.000000000000014</v>
      </c>
      <c r="AD34" s="39">
        <f t="shared" si="10"/>
        <v>75.460000000000008</v>
      </c>
      <c r="AE34" s="40">
        <f t="shared" si="11"/>
        <v>88.550000000000011</v>
      </c>
      <c r="AF34" s="39">
        <f t="shared" si="95"/>
        <v>86.779000000000011</v>
      </c>
      <c r="AG34" s="38" t="s">
        <v>21</v>
      </c>
      <c r="AH34" s="39">
        <f t="shared" si="122"/>
        <v>96.000000000000014</v>
      </c>
      <c r="AI34" s="40">
        <f t="shared" si="12"/>
        <v>94.080000000000013</v>
      </c>
      <c r="AJ34" s="40">
        <f t="shared" si="13"/>
        <v>110.4</v>
      </c>
      <c r="AK34" s="40">
        <f t="shared" si="14"/>
        <v>108.19200000000001</v>
      </c>
      <c r="AL34" s="38" t="s">
        <v>22</v>
      </c>
      <c r="AM34" s="39">
        <f t="shared" si="123"/>
        <v>118.00000000000001</v>
      </c>
      <c r="AN34" s="40">
        <f t="shared" si="15"/>
        <v>115.64000000000001</v>
      </c>
      <c r="AO34" s="40">
        <f t="shared" si="16"/>
        <v>132.98600000000002</v>
      </c>
      <c r="AP34" s="40">
        <f t="shared" si="17"/>
        <v>130.32628000000003</v>
      </c>
      <c r="AQ34" s="38" t="s">
        <v>23</v>
      </c>
      <c r="AR34" s="39">
        <f t="shared" si="124"/>
        <v>142.00000000000003</v>
      </c>
      <c r="AS34" s="40">
        <f t="shared" si="18"/>
        <v>139.16000000000003</v>
      </c>
      <c r="AT34" s="40">
        <f t="shared" si="19"/>
        <v>163.30000000000001</v>
      </c>
      <c r="AU34" s="40">
        <f t="shared" si="20"/>
        <v>160.03400000000002</v>
      </c>
      <c r="AV34" s="38" t="s">
        <v>24</v>
      </c>
      <c r="AW34" s="39">
        <f t="shared" si="125"/>
        <v>167.00000000000003</v>
      </c>
      <c r="AX34" s="40">
        <f t="shared" si="21"/>
        <v>163.66000000000003</v>
      </c>
      <c r="AY34" s="40">
        <f t="shared" si="22"/>
        <v>192.05</v>
      </c>
      <c r="AZ34" s="40">
        <f t="shared" si="23"/>
        <v>188.209</v>
      </c>
      <c r="BA34" s="38" t="s">
        <v>25</v>
      </c>
      <c r="BB34" s="39">
        <f t="shared" si="126"/>
        <v>195.00000000000003</v>
      </c>
      <c r="BC34" s="40">
        <f t="shared" si="24"/>
        <v>191.10000000000002</v>
      </c>
      <c r="BD34" s="40">
        <f t="shared" si="25"/>
        <v>224.25000000000003</v>
      </c>
      <c r="BE34" s="40">
        <f t="shared" si="26"/>
        <v>219.76500000000001</v>
      </c>
      <c r="BF34" s="38" t="s">
        <v>26</v>
      </c>
      <c r="BG34" s="39">
        <f t="shared" si="127"/>
        <v>230.00000000000003</v>
      </c>
      <c r="BH34" s="40">
        <f t="shared" si="27"/>
        <v>225.40000000000003</v>
      </c>
      <c r="BI34" s="40">
        <f t="shared" si="28"/>
        <v>264.5</v>
      </c>
      <c r="BJ34" s="40">
        <f t="shared" si="29"/>
        <v>259.20999999999998</v>
      </c>
      <c r="BK34" s="38" t="s">
        <v>27</v>
      </c>
      <c r="BL34" s="39">
        <f t="shared" si="128"/>
        <v>265.99999999999994</v>
      </c>
      <c r="BM34" s="40">
        <f t="shared" si="30"/>
        <v>260.67999999999995</v>
      </c>
      <c r="BN34" s="40">
        <f t="shared" si="31"/>
        <v>305.89999999999992</v>
      </c>
      <c r="BO34" s="40">
        <f t="shared" si="32"/>
        <v>299.78199999999993</v>
      </c>
      <c r="BP34" s="38" t="s">
        <v>28</v>
      </c>
      <c r="BQ34" s="39">
        <f t="shared" si="129"/>
        <v>303.99999999999994</v>
      </c>
      <c r="BR34" s="40">
        <f t="shared" si="33"/>
        <v>297.91999999999996</v>
      </c>
      <c r="BS34" s="40">
        <f t="shared" si="34"/>
        <v>349.59999999999991</v>
      </c>
      <c r="BT34" s="40">
        <f t="shared" si="35"/>
        <v>342.60799999999989</v>
      </c>
      <c r="BU34" s="38" t="s">
        <v>29</v>
      </c>
      <c r="BV34" s="39">
        <f t="shared" si="130"/>
        <v>351.99999999999994</v>
      </c>
      <c r="BW34" s="40">
        <f t="shared" si="36"/>
        <v>344.95999999999992</v>
      </c>
      <c r="BX34" s="40">
        <f t="shared" si="37"/>
        <v>404.7999999999999</v>
      </c>
      <c r="BY34" s="40">
        <f t="shared" si="38"/>
        <v>396.70399999999989</v>
      </c>
      <c r="BZ34" s="38" t="s">
        <v>30</v>
      </c>
      <c r="CA34" s="39">
        <f t="shared" si="131"/>
        <v>451.99999999999994</v>
      </c>
      <c r="CB34" s="40">
        <f t="shared" si="39"/>
        <v>442.95999999999992</v>
      </c>
      <c r="CC34" s="40">
        <f t="shared" si="40"/>
        <v>519.79999999999984</v>
      </c>
      <c r="CD34" s="40">
        <f t="shared" si="41"/>
        <v>509.40399999999983</v>
      </c>
      <c r="CE34" s="38" t="s">
        <v>31</v>
      </c>
      <c r="CF34" s="39">
        <f t="shared" si="132"/>
        <v>566.99999999999989</v>
      </c>
      <c r="CG34" s="40">
        <f t="shared" si="42"/>
        <v>555.65999999999985</v>
      </c>
      <c r="CH34" s="40">
        <f t="shared" si="43"/>
        <v>652.04999999999984</v>
      </c>
      <c r="CI34" s="40">
        <f t="shared" si="44"/>
        <v>639.00899999999979</v>
      </c>
      <c r="CJ34" s="38" t="s">
        <v>32</v>
      </c>
      <c r="CK34" s="39">
        <f t="shared" si="133"/>
        <v>731.99999999999989</v>
      </c>
      <c r="CL34" s="40">
        <f t="shared" si="45"/>
        <v>717.3599999999999</v>
      </c>
      <c r="CM34" s="40">
        <f t="shared" si="46"/>
        <v>841.79999999999984</v>
      </c>
      <c r="CN34" s="40">
        <f t="shared" si="47"/>
        <v>824.96399999999983</v>
      </c>
      <c r="CO34" s="38" t="s">
        <v>33</v>
      </c>
      <c r="CP34" s="39">
        <f t="shared" si="134"/>
        <v>961.99999999999989</v>
      </c>
      <c r="CQ34" s="40">
        <f t="shared" si="48"/>
        <v>942.75999999999988</v>
      </c>
      <c r="CR34" s="40">
        <f t="shared" si="49"/>
        <v>1106.2999999999997</v>
      </c>
      <c r="CS34" s="40">
        <f t="shared" si="50"/>
        <v>1084.1739999999998</v>
      </c>
      <c r="CT34" s="38"/>
      <c r="CU34" s="39"/>
      <c r="CV34" s="39"/>
      <c r="CW34" s="39"/>
      <c r="CX34" s="39"/>
      <c r="CY34" s="38"/>
      <c r="CZ34" s="39"/>
      <c r="DA34" s="39"/>
      <c r="DB34" s="39"/>
      <c r="DC34" s="39"/>
      <c r="DD34" s="38"/>
      <c r="DE34" s="39"/>
      <c r="DF34" s="39"/>
      <c r="DG34" s="39"/>
      <c r="DH34" s="39"/>
      <c r="DI34" s="38"/>
      <c r="DJ34" s="39"/>
      <c r="DK34" s="39"/>
      <c r="DL34" s="39"/>
      <c r="DM34" s="39"/>
      <c r="DN34" s="38"/>
      <c r="DO34" s="39"/>
      <c r="DP34" s="39"/>
      <c r="DQ34" s="39"/>
      <c r="DR34" s="39"/>
    </row>
    <row r="35" spans="1:122" s="42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34">
        <f>D30+1</f>
        <v>12</v>
      </c>
      <c r="E35" s="18">
        <f t="shared" si="0"/>
        <v>11.76</v>
      </c>
      <c r="F35" s="18">
        <f t="shared" si="1"/>
        <v>13.799999999999999</v>
      </c>
      <c r="G35" s="18">
        <f t="shared" si="90"/>
        <v>13.523999999999999</v>
      </c>
      <c r="H35" s="17" t="s">
        <v>17</v>
      </c>
      <c r="I35" s="34">
        <v>25</v>
      </c>
      <c r="J35" s="18">
        <f t="shared" si="2"/>
        <v>24.5</v>
      </c>
      <c r="K35" s="18">
        <f t="shared" si="3"/>
        <v>28.749999999999996</v>
      </c>
      <c r="L35" s="18">
        <f t="shared" si="91"/>
        <v>28.174999999999997</v>
      </c>
      <c r="M35" s="17" t="s">
        <v>18</v>
      </c>
      <c r="N35" s="34">
        <v>39</v>
      </c>
      <c r="O35" s="18">
        <f t="shared" si="4"/>
        <v>38.22</v>
      </c>
      <c r="P35" s="18">
        <f t="shared" si="5"/>
        <v>44.849999999999994</v>
      </c>
      <c r="Q35" s="18">
        <f t="shared" si="92"/>
        <v>43.952999999999996</v>
      </c>
      <c r="R35" s="17" t="s">
        <v>19</v>
      </c>
      <c r="S35" s="34">
        <v>54.5</v>
      </c>
      <c r="T35" s="18">
        <f t="shared" si="6"/>
        <v>53.41</v>
      </c>
      <c r="U35" s="18">
        <f t="shared" si="7"/>
        <v>62.674999999999997</v>
      </c>
      <c r="V35" s="18">
        <f t="shared" si="93"/>
        <v>61.421499999999995</v>
      </c>
      <c r="W35" s="17" t="s">
        <v>20</v>
      </c>
      <c r="X35" s="34">
        <v>71.5</v>
      </c>
      <c r="Y35" s="18">
        <f t="shared" si="8"/>
        <v>70.069999999999993</v>
      </c>
      <c r="Z35" s="18">
        <f t="shared" si="9"/>
        <v>82.224999999999994</v>
      </c>
      <c r="AA35" s="18">
        <f t="shared" si="94"/>
        <v>80.580499999999986</v>
      </c>
      <c r="AB35" s="17" t="s">
        <v>21</v>
      </c>
      <c r="AC35" s="34">
        <v>90.5</v>
      </c>
      <c r="AD35" s="18">
        <f t="shared" si="10"/>
        <v>88.69</v>
      </c>
      <c r="AE35" s="18">
        <f t="shared" si="11"/>
        <v>104.07499999999999</v>
      </c>
      <c r="AF35" s="18">
        <f t="shared" si="95"/>
        <v>101.99349999999998</v>
      </c>
      <c r="AG35" s="17" t="s">
        <v>22</v>
      </c>
      <c r="AH35" s="34">
        <v>112.5</v>
      </c>
      <c r="AI35" s="18">
        <f t="shared" si="12"/>
        <v>110.25</v>
      </c>
      <c r="AJ35" s="18">
        <f t="shared" si="13"/>
        <v>129.375</v>
      </c>
      <c r="AK35" s="18">
        <f t="shared" si="14"/>
        <v>126.78749999999999</v>
      </c>
      <c r="AL35" s="17" t="s">
        <v>23</v>
      </c>
      <c r="AM35" s="34">
        <v>136.5</v>
      </c>
      <c r="AN35" s="18">
        <f t="shared" si="15"/>
        <v>133.77000000000001</v>
      </c>
      <c r="AO35" s="18">
        <f t="shared" si="16"/>
        <v>153.8355</v>
      </c>
      <c r="AP35" s="18">
        <f t="shared" si="17"/>
        <v>150.75879</v>
      </c>
      <c r="AQ35" s="17" t="s">
        <v>24</v>
      </c>
      <c r="AR35" s="34">
        <v>161.5</v>
      </c>
      <c r="AS35" s="18">
        <f t="shared" si="18"/>
        <v>158.27000000000001</v>
      </c>
      <c r="AT35" s="18">
        <f t="shared" si="19"/>
        <v>185.72499999999999</v>
      </c>
      <c r="AU35" s="18">
        <f t="shared" si="20"/>
        <v>182.01049999999998</v>
      </c>
      <c r="AV35" s="17" t="s">
        <v>25</v>
      </c>
      <c r="AW35" s="34">
        <v>189.5</v>
      </c>
      <c r="AX35" s="18">
        <f t="shared" si="21"/>
        <v>185.71</v>
      </c>
      <c r="AY35" s="18">
        <f t="shared" si="22"/>
        <v>217.92499999999998</v>
      </c>
      <c r="AZ35" s="18">
        <f t="shared" si="23"/>
        <v>213.56649999999999</v>
      </c>
      <c r="BA35" s="17" t="s">
        <v>26</v>
      </c>
      <c r="BB35" s="34">
        <v>224.5</v>
      </c>
      <c r="BC35" s="18">
        <f t="shared" si="24"/>
        <v>220.01</v>
      </c>
      <c r="BD35" s="18">
        <f t="shared" si="25"/>
        <v>258.17499999999995</v>
      </c>
      <c r="BE35" s="18">
        <f t="shared" si="26"/>
        <v>253.01149999999996</v>
      </c>
      <c r="BF35" s="17" t="s">
        <v>27</v>
      </c>
      <c r="BG35" s="34">
        <v>260.5</v>
      </c>
      <c r="BH35" s="18">
        <f t="shared" si="27"/>
        <v>255.29</v>
      </c>
      <c r="BI35" s="18">
        <f t="shared" si="28"/>
        <v>299.57499999999999</v>
      </c>
      <c r="BJ35" s="18">
        <f t="shared" si="29"/>
        <v>293.58349999999996</v>
      </c>
      <c r="BK35" s="17" t="s">
        <v>28</v>
      </c>
      <c r="BL35" s="34">
        <v>298.5</v>
      </c>
      <c r="BM35" s="18">
        <f t="shared" si="30"/>
        <v>292.52999999999997</v>
      </c>
      <c r="BN35" s="18">
        <f t="shared" si="31"/>
        <v>343.27499999999998</v>
      </c>
      <c r="BO35" s="18">
        <f t="shared" si="32"/>
        <v>336.40949999999998</v>
      </c>
      <c r="BP35" s="17" t="s">
        <v>29</v>
      </c>
      <c r="BQ35" s="34">
        <v>346.5</v>
      </c>
      <c r="BR35" s="18">
        <f t="shared" si="33"/>
        <v>339.57</v>
      </c>
      <c r="BS35" s="18">
        <f t="shared" si="34"/>
        <v>398.47499999999997</v>
      </c>
      <c r="BT35" s="18">
        <f t="shared" si="35"/>
        <v>390.50549999999998</v>
      </c>
      <c r="BU35" s="17" t="s">
        <v>30</v>
      </c>
      <c r="BV35" s="34">
        <v>446.5</v>
      </c>
      <c r="BW35" s="18">
        <f t="shared" si="36"/>
        <v>437.57</v>
      </c>
      <c r="BX35" s="18">
        <f t="shared" si="37"/>
        <v>513.47499999999991</v>
      </c>
      <c r="BY35" s="18">
        <f t="shared" si="38"/>
        <v>503.20549999999992</v>
      </c>
      <c r="BZ35" s="17" t="s">
        <v>31</v>
      </c>
      <c r="CA35" s="34">
        <v>561.5</v>
      </c>
      <c r="CB35" s="18">
        <f t="shared" si="39"/>
        <v>550.27</v>
      </c>
      <c r="CC35" s="18">
        <f t="shared" si="40"/>
        <v>645.72499999999991</v>
      </c>
      <c r="CD35" s="18">
        <f t="shared" si="41"/>
        <v>632.81049999999993</v>
      </c>
      <c r="CE35" s="17" t="s">
        <v>32</v>
      </c>
      <c r="CF35" s="34">
        <v>726.5</v>
      </c>
      <c r="CG35" s="18">
        <f t="shared" si="42"/>
        <v>711.97</v>
      </c>
      <c r="CH35" s="18">
        <f t="shared" si="43"/>
        <v>835.47499999999991</v>
      </c>
      <c r="CI35" s="18">
        <f t="shared" si="44"/>
        <v>818.76549999999986</v>
      </c>
      <c r="CJ35" s="17" t="s">
        <v>33</v>
      </c>
      <c r="CK35" s="34">
        <v>956.5</v>
      </c>
      <c r="CL35" s="18">
        <f t="shared" si="45"/>
        <v>937.37</v>
      </c>
      <c r="CM35" s="18">
        <f t="shared" si="46"/>
        <v>1099.9749999999999</v>
      </c>
      <c r="CN35" s="18">
        <f t="shared" si="47"/>
        <v>1077.9754999999998</v>
      </c>
      <c r="CO35" s="17"/>
      <c r="CP35" s="34"/>
      <c r="CQ35" s="34"/>
      <c r="CR35" s="34"/>
      <c r="CS35" s="34"/>
      <c r="CT35" s="17"/>
      <c r="CU35" s="34"/>
      <c r="CV35" s="34"/>
      <c r="CW35" s="34"/>
      <c r="CX35" s="34"/>
      <c r="CY35" s="17"/>
      <c r="CZ35" s="34"/>
      <c r="DA35" s="34"/>
      <c r="DB35" s="34"/>
      <c r="DC35" s="34"/>
      <c r="DD35" s="17"/>
      <c r="DE35" s="34"/>
      <c r="DF35" s="34"/>
      <c r="DG35" s="34"/>
      <c r="DH35" s="34"/>
      <c r="DI35" s="17"/>
      <c r="DJ35" s="34"/>
      <c r="DK35" s="34"/>
      <c r="DL35" s="34"/>
      <c r="DM35" s="34"/>
      <c r="DN35" s="17"/>
      <c r="DO35" s="34"/>
      <c r="DP35" s="34"/>
      <c r="DQ35" s="34"/>
      <c r="DR35" s="34"/>
    </row>
    <row r="36" spans="1:122" s="42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34">
        <f>D35-2.4</f>
        <v>9.6</v>
      </c>
      <c r="E36" s="18">
        <f t="shared" si="0"/>
        <v>9.4079999999999995</v>
      </c>
      <c r="F36" s="18">
        <f t="shared" si="1"/>
        <v>11.04</v>
      </c>
      <c r="G36" s="34">
        <f t="shared" si="90"/>
        <v>10.819199999999999</v>
      </c>
      <c r="H36" s="17" t="s">
        <v>17</v>
      </c>
      <c r="I36" s="34">
        <f>I35-2.4</f>
        <v>22.6</v>
      </c>
      <c r="J36" s="34">
        <f t="shared" si="2"/>
        <v>22.148</v>
      </c>
      <c r="K36" s="18">
        <f t="shared" si="3"/>
        <v>25.99</v>
      </c>
      <c r="L36" s="34">
        <f t="shared" si="91"/>
        <v>25.470199999999998</v>
      </c>
      <c r="M36" s="17" t="s">
        <v>18</v>
      </c>
      <c r="N36" s="34">
        <f>N35-2.4</f>
        <v>36.6</v>
      </c>
      <c r="O36" s="34">
        <f t="shared" si="4"/>
        <v>35.868000000000002</v>
      </c>
      <c r="P36" s="18">
        <f t="shared" si="5"/>
        <v>42.089999999999996</v>
      </c>
      <c r="Q36" s="34">
        <f t="shared" si="92"/>
        <v>41.248199999999997</v>
      </c>
      <c r="R36" s="17" t="s">
        <v>19</v>
      </c>
      <c r="S36" s="34">
        <f>S35-2.4</f>
        <v>52.1</v>
      </c>
      <c r="T36" s="34">
        <f t="shared" si="6"/>
        <v>51.058</v>
      </c>
      <c r="U36" s="18">
        <f t="shared" si="7"/>
        <v>59.914999999999999</v>
      </c>
      <c r="V36" s="34">
        <f t="shared" si="93"/>
        <v>58.716699999999996</v>
      </c>
      <c r="W36" s="17" t="s">
        <v>20</v>
      </c>
      <c r="X36" s="34">
        <f>X35-2.4</f>
        <v>69.099999999999994</v>
      </c>
      <c r="Y36" s="34">
        <f t="shared" si="8"/>
        <v>67.717999999999989</v>
      </c>
      <c r="Z36" s="18">
        <f t="shared" si="9"/>
        <v>79.464999999999989</v>
      </c>
      <c r="AA36" s="34">
        <f t="shared" si="94"/>
        <v>77.875699999999995</v>
      </c>
      <c r="AB36" s="17" t="s">
        <v>21</v>
      </c>
      <c r="AC36" s="34">
        <f>AC35-2.4</f>
        <v>88.1</v>
      </c>
      <c r="AD36" s="34">
        <f t="shared" si="10"/>
        <v>86.337999999999994</v>
      </c>
      <c r="AE36" s="18">
        <f t="shared" si="11"/>
        <v>101.31499999999998</v>
      </c>
      <c r="AF36" s="34">
        <f t="shared" si="95"/>
        <v>99.288699999999977</v>
      </c>
      <c r="AG36" s="17" t="s">
        <v>22</v>
      </c>
      <c r="AH36" s="34">
        <f>AH35-2.4</f>
        <v>110.1</v>
      </c>
      <c r="AI36" s="18">
        <f t="shared" si="12"/>
        <v>107.898</v>
      </c>
      <c r="AJ36" s="18">
        <f t="shared" si="13"/>
        <v>126.61499999999998</v>
      </c>
      <c r="AK36" s="18">
        <f t="shared" si="14"/>
        <v>124.08269999999997</v>
      </c>
      <c r="AL36" s="17" t="s">
        <v>23</v>
      </c>
      <c r="AM36" s="34">
        <f>AM35-2.4</f>
        <v>134.1</v>
      </c>
      <c r="AN36" s="18">
        <f t="shared" si="15"/>
        <v>131.41799999999998</v>
      </c>
      <c r="AO36" s="18">
        <f t="shared" si="16"/>
        <v>151.13069999999996</v>
      </c>
      <c r="AP36" s="18">
        <f t="shared" si="17"/>
        <v>148.10808599999996</v>
      </c>
      <c r="AQ36" s="17" t="s">
        <v>24</v>
      </c>
      <c r="AR36" s="34">
        <f>AR35-2.4</f>
        <v>159.1</v>
      </c>
      <c r="AS36" s="18">
        <f t="shared" si="18"/>
        <v>155.91799999999998</v>
      </c>
      <c r="AT36" s="18">
        <f t="shared" si="19"/>
        <v>182.96499999999997</v>
      </c>
      <c r="AU36" s="18">
        <f t="shared" si="20"/>
        <v>179.30569999999997</v>
      </c>
      <c r="AV36" s="17" t="s">
        <v>25</v>
      </c>
      <c r="AW36" s="34">
        <f>AW35-2.4</f>
        <v>187.1</v>
      </c>
      <c r="AX36" s="18">
        <f t="shared" si="21"/>
        <v>183.358</v>
      </c>
      <c r="AY36" s="18">
        <f t="shared" si="22"/>
        <v>215.16499999999996</v>
      </c>
      <c r="AZ36" s="18">
        <f t="shared" si="23"/>
        <v>210.86169999999996</v>
      </c>
      <c r="BA36" s="17" t="s">
        <v>26</v>
      </c>
      <c r="BB36" s="34">
        <f>BB35-2.4</f>
        <v>222.1</v>
      </c>
      <c r="BC36" s="18">
        <f t="shared" si="24"/>
        <v>217.65799999999999</v>
      </c>
      <c r="BD36" s="18">
        <f t="shared" si="25"/>
        <v>255.41499999999996</v>
      </c>
      <c r="BE36" s="18">
        <f t="shared" si="26"/>
        <v>250.30669999999995</v>
      </c>
      <c r="BF36" s="17" t="s">
        <v>27</v>
      </c>
      <c r="BG36" s="34">
        <f>BG35-2.4</f>
        <v>258.10000000000002</v>
      </c>
      <c r="BH36" s="18">
        <f t="shared" si="27"/>
        <v>252.93800000000002</v>
      </c>
      <c r="BI36" s="18">
        <f t="shared" si="28"/>
        <v>296.815</v>
      </c>
      <c r="BJ36" s="18">
        <f t="shared" si="29"/>
        <v>290.87869999999998</v>
      </c>
      <c r="BK36" s="17" t="s">
        <v>28</v>
      </c>
      <c r="BL36" s="34">
        <f>BL35-2.4</f>
        <v>296.10000000000002</v>
      </c>
      <c r="BM36" s="18">
        <f t="shared" si="30"/>
        <v>290.178</v>
      </c>
      <c r="BN36" s="18">
        <f t="shared" si="31"/>
        <v>340.51499999999999</v>
      </c>
      <c r="BO36" s="18">
        <f t="shared" si="32"/>
        <v>333.7047</v>
      </c>
      <c r="BP36" s="17" t="s">
        <v>29</v>
      </c>
      <c r="BQ36" s="34">
        <f>BQ35-2.4</f>
        <v>344.1</v>
      </c>
      <c r="BR36" s="18">
        <f t="shared" si="33"/>
        <v>337.21800000000002</v>
      </c>
      <c r="BS36" s="18">
        <f t="shared" si="34"/>
        <v>395.71499999999997</v>
      </c>
      <c r="BT36" s="18">
        <f t="shared" si="35"/>
        <v>387.80069999999995</v>
      </c>
      <c r="BU36" s="17" t="s">
        <v>30</v>
      </c>
      <c r="BV36" s="34">
        <f>BV35-2.4</f>
        <v>444.1</v>
      </c>
      <c r="BW36" s="18">
        <f t="shared" si="36"/>
        <v>435.21800000000002</v>
      </c>
      <c r="BX36" s="18">
        <f t="shared" si="37"/>
        <v>510.71499999999997</v>
      </c>
      <c r="BY36" s="18">
        <f t="shared" si="38"/>
        <v>500.50069999999999</v>
      </c>
      <c r="BZ36" s="17" t="s">
        <v>31</v>
      </c>
      <c r="CA36" s="34">
        <f>CA35-2.4</f>
        <v>559.1</v>
      </c>
      <c r="CB36" s="18">
        <f t="shared" si="39"/>
        <v>547.91800000000001</v>
      </c>
      <c r="CC36" s="18">
        <f t="shared" si="40"/>
        <v>642.96500000000003</v>
      </c>
      <c r="CD36" s="18">
        <f t="shared" si="41"/>
        <v>630.10570000000007</v>
      </c>
      <c r="CE36" s="17" t="s">
        <v>32</v>
      </c>
      <c r="CF36" s="34">
        <f>CF35-2.4</f>
        <v>724.1</v>
      </c>
      <c r="CG36" s="18">
        <f t="shared" si="42"/>
        <v>709.61800000000005</v>
      </c>
      <c r="CH36" s="18">
        <f t="shared" si="43"/>
        <v>832.71499999999992</v>
      </c>
      <c r="CI36" s="18">
        <f t="shared" si="44"/>
        <v>816.06069999999988</v>
      </c>
      <c r="CJ36" s="17" t="s">
        <v>33</v>
      </c>
      <c r="CK36" s="34">
        <f>CK35-2.4</f>
        <v>954.1</v>
      </c>
      <c r="CL36" s="18">
        <f t="shared" si="45"/>
        <v>935.01800000000003</v>
      </c>
      <c r="CM36" s="18">
        <f t="shared" si="46"/>
        <v>1097.2149999999999</v>
      </c>
      <c r="CN36" s="18">
        <f t="shared" si="47"/>
        <v>1075.2706999999998</v>
      </c>
      <c r="CO36" s="17"/>
      <c r="CP36" s="34"/>
      <c r="CQ36" s="34"/>
      <c r="CR36" s="34"/>
      <c r="CS36" s="34"/>
      <c r="CT36" s="17"/>
      <c r="CU36" s="34"/>
      <c r="CV36" s="34"/>
      <c r="CW36" s="34"/>
      <c r="CX36" s="34"/>
      <c r="CY36" s="17"/>
      <c r="CZ36" s="34"/>
      <c r="DA36" s="34"/>
      <c r="DB36" s="34"/>
      <c r="DC36" s="34"/>
      <c r="DD36" s="17"/>
      <c r="DE36" s="34"/>
      <c r="DF36" s="34"/>
      <c r="DG36" s="34"/>
      <c r="DH36" s="34"/>
      <c r="DI36" s="17"/>
      <c r="DJ36" s="34"/>
      <c r="DK36" s="34"/>
      <c r="DL36" s="34"/>
      <c r="DM36" s="34"/>
      <c r="DN36" s="17"/>
      <c r="DO36" s="34"/>
      <c r="DP36" s="34"/>
      <c r="DQ36" s="34"/>
      <c r="DR36" s="34"/>
    </row>
    <row r="37" spans="1:122" s="42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34">
        <f>D36-1.2</f>
        <v>8.4</v>
      </c>
      <c r="E37" s="18">
        <f t="shared" si="0"/>
        <v>8.2319999999999993</v>
      </c>
      <c r="F37" s="18">
        <f t="shared" si="1"/>
        <v>9.66</v>
      </c>
      <c r="G37" s="34">
        <f t="shared" si="90"/>
        <v>9.4667999999999992</v>
      </c>
      <c r="H37" s="17" t="s">
        <v>17</v>
      </c>
      <c r="I37" s="34">
        <f>I36-1.2</f>
        <v>21.400000000000002</v>
      </c>
      <c r="J37" s="34">
        <f t="shared" si="2"/>
        <v>20.972000000000001</v>
      </c>
      <c r="K37" s="18">
        <f t="shared" si="3"/>
        <v>24.61</v>
      </c>
      <c r="L37" s="34">
        <f t="shared" si="91"/>
        <v>24.117799999999999</v>
      </c>
      <c r="M37" s="17" t="s">
        <v>18</v>
      </c>
      <c r="N37" s="34">
        <f>N36-1.2</f>
        <v>35.4</v>
      </c>
      <c r="O37" s="34">
        <f t="shared" si="4"/>
        <v>34.692</v>
      </c>
      <c r="P37" s="18">
        <f t="shared" si="5"/>
        <v>40.709999999999994</v>
      </c>
      <c r="Q37" s="34">
        <f t="shared" si="92"/>
        <v>39.895799999999994</v>
      </c>
      <c r="R37" s="17" t="s">
        <v>19</v>
      </c>
      <c r="S37" s="34">
        <f>S36-1.2</f>
        <v>50.9</v>
      </c>
      <c r="T37" s="34">
        <f t="shared" si="6"/>
        <v>49.881999999999998</v>
      </c>
      <c r="U37" s="18">
        <f t="shared" si="7"/>
        <v>58.534999999999997</v>
      </c>
      <c r="V37" s="34">
        <f t="shared" si="93"/>
        <v>57.364299999999993</v>
      </c>
      <c r="W37" s="17" t="s">
        <v>20</v>
      </c>
      <c r="X37" s="34">
        <f>X36-1.2</f>
        <v>67.899999999999991</v>
      </c>
      <c r="Y37" s="34">
        <f t="shared" si="8"/>
        <v>66.541999999999987</v>
      </c>
      <c r="Z37" s="18">
        <f t="shared" si="9"/>
        <v>78.08499999999998</v>
      </c>
      <c r="AA37" s="34">
        <f t="shared" si="94"/>
        <v>76.523299999999978</v>
      </c>
      <c r="AB37" s="17" t="s">
        <v>21</v>
      </c>
      <c r="AC37" s="34">
        <f>AC36-1.2</f>
        <v>86.899999999999991</v>
      </c>
      <c r="AD37" s="34">
        <f t="shared" si="10"/>
        <v>85.161999999999992</v>
      </c>
      <c r="AE37" s="18">
        <f t="shared" si="11"/>
        <v>99.934999999999988</v>
      </c>
      <c r="AF37" s="34">
        <f t="shared" si="95"/>
        <v>97.936299999999989</v>
      </c>
      <c r="AG37" s="17" t="s">
        <v>22</v>
      </c>
      <c r="AH37" s="34">
        <f>AH36-1.2</f>
        <v>108.89999999999999</v>
      </c>
      <c r="AI37" s="18">
        <f t="shared" si="12"/>
        <v>106.72199999999999</v>
      </c>
      <c r="AJ37" s="18">
        <f t="shared" si="13"/>
        <v>125.23499999999999</v>
      </c>
      <c r="AK37" s="18">
        <f t="shared" si="14"/>
        <v>122.73029999999999</v>
      </c>
      <c r="AL37" s="17" t="s">
        <v>23</v>
      </c>
      <c r="AM37" s="34">
        <f>AM36-1.2</f>
        <v>132.9</v>
      </c>
      <c r="AN37" s="18">
        <f t="shared" si="15"/>
        <v>130.24199999999999</v>
      </c>
      <c r="AO37" s="18">
        <f t="shared" si="16"/>
        <v>149.77829999999997</v>
      </c>
      <c r="AP37" s="18">
        <f t="shared" si="17"/>
        <v>146.78273399999998</v>
      </c>
      <c r="AQ37" s="17" t="s">
        <v>24</v>
      </c>
      <c r="AR37" s="34">
        <f>AR36-1.2</f>
        <v>157.9</v>
      </c>
      <c r="AS37" s="18">
        <f t="shared" si="18"/>
        <v>154.74199999999999</v>
      </c>
      <c r="AT37" s="18">
        <f t="shared" si="19"/>
        <v>181.58499999999998</v>
      </c>
      <c r="AU37" s="18">
        <f t="shared" si="20"/>
        <v>177.95329999999998</v>
      </c>
      <c r="AV37" s="17" t="s">
        <v>25</v>
      </c>
      <c r="AW37" s="34">
        <f>AW36-1.2</f>
        <v>185.9</v>
      </c>
      <c r="AX37" s="18">
        <f t="shared" si="21"/>
        <v>182.18200000000002</v>
      </c>
      <c r="AY37" s="18">
        <f t="shared" si="22"/>
        <v>213.785</v>
      </c>
      <c r="AZ37" s="18">
        <f t="shared" si="23"/>
        <v>209.5093</v>
      </c>
      <c r="BA37" s="17" t="s">
        <v>26</v>
      </c>
      <c r="BB37" s="34">
        <f>BB36-1.2</f>
        <v>220.9</v>
      </c>
      <c r="BC37" s="18">
        <f t="shared" si="24"/>
        <v>216.482</v>
      </c>
      <c r="BD37" s="18">
        <f t="shared" si="25"/>
        <v>254.035</v>
      </c>
      <c r="BE37" s="18">
        <f t="shared" si="26"/>
        <v>248.95429999999999</v>
      </c>
      <c r="BF37" s="17" t="s">
        <v>27</v>
      </c>
      <c r="BG37" s="34">
        <f>BG36-1.2</f>
        <v>256.90000000000003</v>
      </c>
      <c r="BH37" s="18">
        <f t="shared" si="27"/>
        <v>251.76200000000003</v>
      </c>
      <c r="BI37" s="18">
        <f t="shared" si="28"/>
        <v>295.435</v>
      </c>
      <c r="BJ37" s="18">
        <f t="shared" si="29"/>
        <v>289.52629999999999</v>
      </c>
      <c r="BK37" s="17" t="s">
        <v>28</v>
      </c>
      <c r="BL37" s="34">
        <f>BL36-1.2</f>
        <v>294.90000000000003</v>
      </c>
      <c r="BM37" s="18">
        <f t="shared" si="30"/>
        <v>289.00200000000001</v>
      </c>
      <c r="BN37" s="18">
        <f t="shared" si="31"/>
        <v>339.13499999999999</v>
      </c>
      <c r="BO37" s="18">
        <f t="shared" si="32"/>
        <v>332.35229999999996</v>
      </c>
      <c r="BP37" s="17" t="s">
        <v>29</v>
      </c>
      <c r="BQ37" s="34">
        <f>BQ36-1.2</f>
        <v>342.90000000000003</v>
      </c>
      <c r="BR37" s="18">
        <f t="shared" si="33"/>
        <v>336.04200000000003</v>
      </c>
      <c r="BS37" s="18">
        <f t="shared" si="34"/>
        <v>394.33500000000004</v>
      </c>
      <c r="BT37" s="18">
        <f t="shared" si="35"/>
        <v>386.44830000000002</v>
      </c>
      <c r="BU37" s="17" t="s">
        <v>30</v>
      </c>
      <c r="BV37" s="34">
        <f>BV36-1.2</f>
        <v>442.90000000000003</v>
      </c>
      <c r="BW37" s="18">
        <f t="shared" si="36"/>
        <v>434.04200000000003</v>
      </c>
      <c r="BX37" s="18">
        <f t="shared" si="37"/>
        <v>509.33499999999998</v>
      </c>
      <c r="BY37" s="18">
        <f t="shared" si="38"/>
        <v>499.14829999999995</v>
      </c>
      <c r="BZ37" s="17" t="s">
        <v>31</v>
      </c>
      <c r="CA37" s="34">
        <f>CA36-1.2</f>
        <v>557.9</v>
      </c>
      <c r="CB37" s="18">
        <f t="shared" si="39"/>
        <v>546.74199999999996</v>
      </c>
      <c r="CC37" s="18">
        <f t="shared" si="40"/>
        <v>641.58499999999992</v>
      </c>
      <c r="CD37" s="18">
        <f t="shared" si="41"/>
        <v>628.75329999999997</v>
      </c>
      <c r="CE37" s="17" t="s">
        <v>32</v>
      </c>
      <c r="CF37" s="34">
        <f>CF36-1.2</f>
        <v>722.9</v>
      </c>
      <c r="CG37" s="18">
        <f t="shared" si="42"/>
        <v>708.44200000000001</v>
      </c>
      <c r="CH37" s="18">
        <f t="shared" si="43"/>
        <v>831.33499999999992</v>
      </c>
      <c r="CI37" s="18">
        <f t="shared" si="44"/>
        <v>814.70829999999989</v>
      </c>
      <c r="CJ37" s="17" t="s">
        <v>33</v>
      </c>
      <c r="CK37" s="34">
        <f>CK36-1.2</f>
        <v>952.9</v>
      </c>
      <c r="CL37" s="18">
        <f t="shared" si="45"/>
        <v>933.84199999999998</v>
      </c>
      <c r="CM37" s="18">
        <f t="shared" si="46"/>
        <v>1095.8349999999998</v>
      </c>
      <c r="CN37" s="18">
        <f t="shared" si="47"/>
        <v>1073.9182999999998</v>
      </c>
      <c r="CO37" s="17"/>
      <c r="CP37" s="34"/>
      <c r="CQ37" s="34"/>
      <c r="CR37" s="34"/>
      <c r="CS37" s="34"/>
      <c r="CT37" s="17"/>
      <c r="CU37" s="34"/>
      <c r="CV37" s="34"/>
      <c r="CW37" s="34"/>
      <c r="CX37" s="34"/>
      <c r="CY37" s="17"/>
      <c r="CZ37" s="34"/>
      <c r="DA37" s="34"/>
      <c r="DB37" s="34"/>
      <c r="DC37" s="34"/>
      <c r="DD37" s="17"/>
      <c r="DE37" s="34"/>
      <c r="DF37" s="34"/>
      <c r="DG37" s="34"/>
      <c r="DH37" s="34"/>
      <c r="DI37" s="17"/>
      <c r="DJ37" s="34"/>
      <c r="DK37" s="34"/>
      <c r="DL37" s="34"/>
      <c r="DM37" s="34"/>
      <c r="DN37" s="17"/>
      <c r="DO37" s="34"/>
      <c r="DP37" s="34"/>
      <c r="DQ37" s="34"/>
      <c r="DR37" s="34"/>
    </row>
    <row r="38" spans="1:122" s="42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34">
        <f t="shared" ref="D38:D39" si="135">D37-1.2</f>
        <v>7.2</v>
      </c>
      <c r="E38" s="18">
        <f t="shared" si="0"/>
        <v>7.056</v>
      </c>
      <c r="F38" s="18">
        <f t="shared" si="1"/>
        <v>8.2799999999999994</v>
      </c>
      <c r="G38" s="34">
        <f t="shared" si="90"/>
        <v>8.1143999999999998</v>
      </c>
      <c r="H38" s="17" t="s">
        <v>17</v>
      </c>
      <c r="I38" s="34">
        <f t="shared" ref="I38:I39" si="136">I37-1.2</f>
        <v>20.200000000000003</v>
      </c>
      <c r="J38" s="34">
        <f t="shared" si="2"/>
        <v>19.796000000000003</v>
      </c>
      <c r="K38" s="18">
        <f t="shared" si="3"/>
        <v>23.23</v>
      </c>
      <c r="L38" s="34">
        <f t="shared" si="91"/>
        <v>22.7654</v>
      </c>
      <c r="M38" s="17" t="s">
        <v>18</v>
      </c>
      <c r="N38" s="34">
        <f t="shared" ref="N38:N39" si="137">N37-1.2</f>
        <v>34.199999999999996</v>
      </c>
      <c r="O38" s="34">
        <f t="shared" si="4"/>
        <v>33.515999999999998</v>
      </c>
      <c r="P38" s="18">
        <f t="shared" si="5"/>
        <v>39.329999999999991</v>
      </c>
      <c r="Q38" s="34">
        <f t="shared" si="92"/>
        <v>38.543399999999991</v>
      </c>
      <c r="R38" s="17" t="s">
        <v>19</v>
      </c>
      <c r="S38" s="34">
        <f t="shared" ref="S38:S39" si="138">S37-1.2</f>
        <v>49.699999999999996</v>
      </c>
      <c r="T38" s="34">
        <f t="shared" si="6"/>
        <v>48.705999999999996</v>
      </c>
      <c r="U38" s="18">
        <f t="shared" si="7"/>
        <v>57.154999999999994</v>
      </c>
      <c r="V38" s="34">
        <f t="shared" si="93"/>
        <v>56.01189999999999</v>
      </c>
      <c r="W38" s="17" t="s">
        <v>20</v>
      </c>
      <c r="X38" s="34">
        <f t="shared" ref="X38:X39" si="139">X37-1.2</f>
        <v>66.699999999999989</v>
      </c>
      <c r="Y38" s="34">
        <f t="shared" si="8"/>
        <v>65.365999999999985</v>
      </c>
      <c r="Z38" s="18">
        <f t="shared" si="9"/>
        <v>76.704999999999984</v>
      </c>
      <c r="AA38" s="34">
        <f t="shared" si="94"/>
        <v>75.170899999999989</v>
      </c>
      <c r="AB38" s="17" t="s">
        <v>21</v>
      </c>
      <c r="AC38" s="34">
        <f t="shared" ref="AC38:AC39" si="140">AC37-1.2</f>
        <v>85.699999999999989</v>
      </c>
      <c r="AD38" s="34">
        <f t="shared" si="10"/>
        <v>83.98599999999999</v>
      </c>
      <c r="AE38" s="18">
        <f t="shared" si="11"/>
        <v>98.554999999999978</v>
      </c>
      <c r="AF38" s="34">
        <f t="shared" si="95"/>
        <v>96.583899999999971</v>
      </c>
      <c r="AG38" s="17" t="s">
        <v>22</v>
      </c>
      <c r="AH38" s="34">
        <f t="shared" ref="AH38:AH39" si="141">AH37-1.2</f>
        <v>107.69999999999999</v>
      </c>
      <c r="AI38" s="18">
        <f t="shared" si="12"/>
        <v>105.54599999999999</v>
      </c>
      <c r="AJ38" s="18">
        <f t="shared" si="13"/>
        <v>123.85499999999998</v>
      </c>
      <c r="AK38" s="18">
        <f t="shared" si="14"/>
        <v>121.37789999999997</v>
      </c>
      <c r="AL38" s="17" t="s">
        <v>23</v>
      </c>
      <c r="AM38" s="34">
        <f t="shared" ref="AM38:AM39" si="142">AM37-1.2</f>
        <v>131.70000000000002</v>
      </c>
      <c r="AN38" s="18">
        <f t="shared" si="15"/>
        <v>129.066</v>
      </c>
      <c r="AO38" s="18">
        <f t="shared" si="16"/>
        <v>148.42589999999998</v>
      </c>
      <c r="AP38" s="18">
        <f t="shared" si="17"/>
        <v>145.457382</v>
      </c>
      <c r="AQ38" s="17" t="s">
        <v>24</v>
      </c>
      <c r="AR38" s="34">
        <f t="shared" ref="AR38:AR39" si="143">AR37-1.2</f>
        <v>156.70000000000002</v>
      </c>
      <c r="AS38" s="18">
        <f t="shared" si="18"/>
        <v>153.566</v>
      </c>
      <c r="AT38" s="18">
        <f t="shared" si="19"/>
        <v>180.20500000000001</v>
      </c>
      <c r="AU38" s="18">
        <f t="shared" si="20"/>
        <v>176.6009</v>
      </c>
      <c r="AV38" s="17" t="s">
        <v>25</v>
      </c>
      <c r="AW38" s="34">
        <f t="shared" ref="AW38:AW39" si="144">AW37-1.2</f>
        <v>184.70000000000002</v>
      </c>
      <c r="AX38" s="18">
        <f t="shared" si="21"/>
        <v>181.006</v>
      </c>
      <c r="AY38" s="18">
        <f t="shared" si="22"/>
        <v>212.405</v>
      </c>
      <c r="AZ38" s="18">
        <f t="shared" si="23"/>
        <v>208.15690000000001</v>
      </c>
      <c r="BA38" s="17" t="s">
        <v>26</v>
      </c>
      <c r="BB38" s="34">
        <f t="shared" ref="BB38:BB39" si="145">BB37-1.2</f>
        <v>219.70000000000002</v>
      </c>
      <c r="BC38" s="18">
        <f t="shared" si="24"/>
        <v>215.30600000000001</v>
      </c>
      <c r="BD38" s="18">
        <f t="shared" si="25"/>
        <v>252.655</v>
      </c>
      <c r="BE38" s="18">
        <f t="shared" si="26"/>
        <v>247.6019</v>
      </c>
      <c r="BF38" s="17" t="s">
        <v>27</v>
      </c>
      <c r="BG38" s="34">
        <f t="shared" ref="BG38:BG39" si="146">BG37-1.2</f>
        <v>255.70000000000005</v>
      </c>
      <c r="BH38" s="18">
        <f t="shared" si="27"/>
        <v>250.58600000000004</v>
      </c>
      <c r="BI38" s="18">
        <f t="shared" si="28"/>
        <v>294.05500000000001</v>
      </c>
      <c r="BJ38" s="18">
        <f t="shared" si="29"/>
        <v>288.1739</v>
      </c>
      <c r="BK38" s="17" t="s">
        <v>28</v>
      </c>
      <c r="BL38" s="34">
        <f t="shared" ref="BL38:BL39" si="147">BL37-1.2</f>
        <v>293.70000000000005</v>
      </c>
      <c r="BM38" s="18">
        <f t="shared" si="30"/>
        <v>287.82600000000002</v>
      </c>
      <c r="BN38" s="18">
        <f t="shared" si="31"/>
        <v>337.75500000000005</v>
      </c>
      <c r="BO38" s="18">
        <f t="shared" si="32"/>
        <v>330.99990000000003</v>
      </c>
      <c r="BP38" s="17" t="s">
        <v>29</v>
      </c>
      <c r="BQ38" s="34">
        <f t="shared" ref="BQ38:BQ39" si="148">BQ37-1.2</f>
        <v>341.70000000000005</v>
      </c>
      <c r="BR38" s="18">
        <f t="shared" si="33"/>
        <v>334.86600000000004</v>
      </c>
      <c r="BS38" s="18">
        <f t="shared" si="34"/>
        <v>392.95500000000004</v>
      </c>
      <c r="BT38" s="18">
        <f t="shared" si="35"/>
        <v>385.09590000000003</v>
      </c>
      <c r="BU38" s="17" t="s">
        <v>30</v>
      </c>
      <c r="BV38" s="34">
        <f t="shared" ref="BV38:BV39" si="149">BV37-1.2</f>
        <v>441.70000000000005</v>
      </c>
      <c r="BW38" s="18">
        <f t="shared" si="36"/>
        <v>432.86600000000004</v>
      </c>
      <c r="BX38" s="18">
        <f t="shared" si="37"/>
        <v>507.95500000000004</v>
      </c>
      <c r="BY38" s="18">
        <f t="shared" si="38"/>
        <v>497.79590000000002</v>
      </c>
      <c r="BZ38" s="17" t="s">
        <v>31</v>
      </c>
      <c r="CA38" s="34">
        <f t="shared" ref="CA38:CA39" si="150">CA37-1.2</f>
        <v>556.69999999999993</v>
      </c>
      <c r="CB38" s="18">
        <f t="shared" si="39"/>
        <v>545.56599999999992</v>
      </c>
      <c r="CC38" s="18">
        <f t="shared" si="40"/>
        <v>640.20499999999993</v>
      </c>
      <c r="CD38" s="18">
        <f t="shared" si="41"/>
        <v>627.40089999999987</v>
      </c>
      <c r="CE38" s="17" t="s">
        <v>32</v>
      </c>
      <c r="CF38" s="34">
        <f t="shared" ref="CF38:CF39" si="151">CF37-1.2</f>
        <v>721.69999999999993</v>
      </c>
      <c r="CG38" s="18">
        <f t="shared" si="42"/>
        <v>707.26599999999996</v>
      </c>
      <c r="CH38" s="18">
        <f t="shared" si="43"/>
        <v>829.95499999999981</v>
      </c>
      <c r="CI38" s="18">
        <f t="shared" si="44"/>
        <v>813.35589999999979</v>
      </c>
      <c r="CJ38" s="17" t="s">
        <v>33</v>
      </c>
      <c r="CK38" s="34">
        <f t="shared" ref="CK38:CK39" si="152">CK37-1.2</f>
        <v>951.69999999999993</v>
      </c>
      <c r="CL38" s="18">
        <f t="shared" si="45"/>
        <v>932.66599999999994</v>
      </c>
      <c r="CM38" s="18">
        <f t="shared" si="46"/>
        <v>1094.4549999999999</v>
      </c>
      <c r="CN38" s="18">
        <f t="shared" si="47"/>
        <v>1072.5658999999998</v>
      </c>
      <c r="CO38" s="17"/>
      <c r="CP38" s="34"/>
      <c r="CQ38" s="34"/>
      <c r="CR38" s="34"/>
      <c r="CS38" s="34"/>
      <c r="CT38" s="17"/>
      <c r="CU38" s="34"/>
      <c r="CV38" s="34"/>
      <c r="CW38" s="34"/>
      <c r="CX38" s="34"/>
      <c r="CY38" s="17"/>
      <c r="CZ38" s="34"/>
      <c r="DA38" s="34"/>
      <c r="DB38" s="34"/>
      <c r="DC38" s="34"/>
      <c r="DD38" s="17"/>
      <c r="DE38" s="34"/>
      <c r="DF38" s="34"/>
      <c r="DG38" s="34"/>
      <c r="DH38" s="34"/>
      <c r="DI38" s="17"/>
      <c r="DJ38" s="34"/>
      <c r="DK38" s="34"/>
      <c r="DL38" s="34"/>
      <c r="DM38" s="34"/>
      <c r="DN38" s="17"/>
      <c r="DO38" s="34"/>
      <c r="DP38" s="34"/>
      <c r="DQ38" s="34"/>
      <c r="DR38" s="34"/>
    </row>
    <row r="39" spans="1:122" s="42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34">
        <f t="shared" si="135"/>
        <v>6</v>
      </c>
      <c r="E39" s="18">
        <f t="shared" si="0"/>
        <v>5.88</v>
      </c>
      <c r="F39" s="18">
        <f t="shared" si="1"/>
        <v>6.8999999999999995</v>
      </c>
      <c r="G39" s="34">
        <f t="shared" si="90"/>
        <v>6.7619999999999996</v>
      </c>
      <c r="H39" s="17" t="s">
        <v>17</v>
      </c>
      <c r="I39" s="34">
        <f t="shared" si="136"/>
        <v>19.000000000000004</v>
      </c>
      <c r="J39" s="34">
        <f t="shared" si="2"/>
        <v>18.620000000000005</v>
      </c>
      <c r="K39" s="18">
        <f t="shared" si="3"/>
        <v>21.85</v>
      </c>
      <c r="L39" s="34">
        <f t="shared" si="91"/>
        <v>21.413</v>
      </c>
      <c r="M39" s="17" t="s">
        <v>18</v>
      </c>
      <c r="N39" s="34">
        <f t="shared" si="137"/>
        <v>32.999999999999993</v>
      </c>
      <c r="O39" s="34">
        <f t="shared" si="4"/>
        <v>32.339999999999989</v>
      </c>
      <c r="P39" s="18">
        <f t="shared" si="5"/>
        <v>37.949999999999989</v>
      </c>
      <c r="Q39" s="34">
        <f t="shared" si="92"/>
        <v>37.190999999999988</v>
      </c>
      <c r="R39" s="17" t="s">
        <v>19</v>
      </c>
      <c r="S39" s="34">
        <f t="shared" si="138"/>
        <v>48.499999999999993</v>
      </c>
      <c r="T39" s="34">
        <f t="shared" si="6"/>
        <v>47.529999999999994</v>
      </c>
      <c r="U39" s="18">
        <f t="shared" si="7"/>
        <v>55.774999999999984</v>
      </c>
      <c r="V39" s="34">
        <f t="shared" si="93"/>
        <v>54.659499999999987</v>
      </c>
      <c r="W39" s="17" t="s">
        <v>20</v>
      </c>
      <c r="X39" s="34">
        <f t="shared" si="139"/>
        <v>65.499999999999986</v>
      </c>
      <c r="Y39" s="34">
        <f t="shared" si="8"/>
        <v>64.189999999999984</v>
      </c>
      <c r="Z39" s="18">
        <f t="shared" si="9"/>
        <v>75.324999999999974</v>
      </c>
      <c r="AA39" s="34">
        <f t="shared" si="94"/>
        <v>73.818499999999972</v>
      </c>
      <c r="AB39" s="17" t="s">
        <v>21</v>
      </c>
      <c r="AC39" s="34">
        <f t="shared" si="140"/>
        <v>84.499999999999986</v>
      </c>
      <c r="AD39" s="34">
        <f t="shared" si="10"/>
        <v>82.809999999999988</v>
      </c>
      <c r="AE39" s="18">
        <f t="shared" si="11"/>
        <v>97.174999999999983</v>
      </c>
      <c r="AF39" s="34">
        <f t="shared" si="95"/>
        <v>95.231499999999983</v>
      </c>
      <c r="AG39" s="17" t="s">
        <v>22</v>
      </c>
      <c r="AH39" s="34">
        <f t="shared" si="141"/>
        <v>106.49999999999999</v>
      </c>
      <c r="AI39" s="18">
        <f t="shared" si="12"/>
        <v>104.36999999999999</v>
      </c>
      <c r="AJ39" s="18">
        <f t="shared" si="13"/>
        <v>122.47499999999998</v>
      </c>
      <c r="AK39" s="18">
        <f t="shared" si="14"/>
        <v>120.02549999999998</v>
      </c>
      <c r="AL39" s="17" t="s">
        <v>23</v>
      </c>
      <c r="AM39" s="34">
        <f t="shared" si="142"/>
        <v>130.50000000000003</v>
      </c>
      <c r="AN39" s="18">
        <f t="shared" si="15"/>
        <v>127.89000000000003</v>
      </c>
      <c r="AO39" s="18">
        <f t="shared" si="16"/>
        <v>147.07350000000002</v>
      </c>
      <c r="AP39" s="18">
        <f t="shared" si="17"/>
        <v>144.13203000000001</v>
      </c>
      <c r="AQ39" s="17" t="s">
        <v>24</v>
      </c>
      <c r="AR39" s="34">
        <f t="shared" si="143"/>
        <v>155.50000000000003</v>
      </c>
      <c r="AS39" s="18">
        <f t="shared" si="18"/>
        <v>152.39000000000001</v>
      </c>
      <c r="AT39" s="18">
        <f t="shared" si="19"/>
        <v>178.82500000000002</v>
      </c>
      <c r="AU39" s="18">
        <f t="shared" si="20"/>
        <v>175.24850000000001</v>
      </c>
      <c r="AV39" s="17" t="s">
        <v>25</v>
      </c>
      <c r="AW39" s="34">
        <f t="shared" si="144"/>
        <v>183.50000000000003</v>
      </c>
      <c r="AX39" s="18">
        <f t="shared" si="21"/>
        <v>179.83</v>
      </c>
      <c r="AY39" s="18">
        <f t="shared" si="22"/>
        <v>211.02500000000001</v>
      </c>
      <c r="AZ39" s="18">
        <f t="shared" si="23"/>
        <v>206.80449999999999</v>
      </c>
      <c r="BA39" s="17" t="s">
        <v>26</v>
      </c>
      <c r="BB39" s="34">
        <f t="shared" si="145"/>
        <v>218.50000000000003</v>
      </c>
      <c r="BC39" s="18">
        <f t="shared" si="24"/>
        <v>214.13000000000002</v>
      </c>
      <c r="BD39" s="18">
        <f t="shared" si="25"/>
        <v>251.27500000000001</v>
      </c>
      <c r="BE39" s="18">
        <f t="shared" si="26"/>
        <v>246.24950000000001</v>
      </c>
      <c r="BF39" s="17" t="s">
        <v>27</v>
      </c>
      <c r="BG39" s="34">
        <f t="shared" si="146"/>
        <v>254.50000000000006</v>
      </c>
      <c r="BH39" s="18">
        <f t="shared" si="27"/>
        <v>249.41000000000005</v>
      </c>
      <c r="BI39" s="18">
        <f t="shared" si="28"/>
        <v>292.67500000000007</v>
      </c>
      <c r="BJ39" s="18">
        <f t="shared" si="29"/>
        <v>286.82150000000007</v>
      </c>
      <c r="BK39" s="17" t="s">
        <v>28</v>
      </c>
      <c r="BL39" s="34">
        <f t="shared" si="147"/>
        <v>292.50000000000006</v>
      </c>
      <c r="BM39" s="18">
        <f t="shared" si="30"/>
        <v>286.65000000000003</v>
      </c>
      <c r="BN39" s="18">
        <f t="shared" si="31"/>
        <v>336.37500000000006</v>
      </c>
      <c r="BO39" s="18">
        <f t="shared" si="32"/>
        <v>329.64750000000004</v>
      </c>
      <c r="BP39" s="17" t="s">
        <v>29</v>
      </c>
      <c r="BQ39" s="34">
        <f t="shared" si="148"/>
        <v>340.50000000000006</v>
      </c>
      <c r="BR39" s="18">
        <f t="shared" si="33"/>
        <v>333.69000000000005</v>
      </c>
      <c r="BS39" s="18">
        <f t="shared" si="34"/>
        <v>391.57500000000005</v>
      </c>
      <c r="BT39" s="18">
        <f t="shared" si="35"/>
        <v>383.74350000000004</v>
      </c>
      <c r="BU39" s="17" t="s">
        <v>30</v>
      </c>
      <c r="BV39" s="34">
        <f t="shared" si="149"/>
        <v>440.50000000000006</v>
      </c>
      <c r="BW39" s="18">
        <f t="shared" si="36"/>
        <v>431.69000000000005</v>
      </c>
      <c r="BX39" s="18">
        <f t="shared" si="37"/>
        <v>506.57500000000005</v>
      </c>
      <c r="BY39" s="18">
        <f t="shared" si="38"/>
        <v>496.44350000000003</v>
      </c>
      <c r="BZ39" s="17" t="s">
        <v>31</v>
      </c>
      <c r="CA39" s="34">
        <f t="shared" si="150"/>
        <v>555.49999999999989</v>
      </c>
      <c r="CB39" s="18">
        <f t="shared" si="39"/>
        <v>544.38999999999987</v>
      </c>
      <c r="CC39" s="18">
        <f t="shared" si="40"/>
        <v>638.82499999999982</v>
      </c>
      <c r="CD39" s="18">
        <f t="shared" si="41"/>
        <v>626.04849999999976</v>
      </c>
      <c r="CE39" s="17" t="s">
        <v>32</v>
      </c>
      <c r="CF39" s="34">
        <f t="shared" si="151"/>
        <v>720.49999999999989</v>
      </c>
      <c r="CG39" s="18">
        <f t="shared" si="42"/>
        <v>706.08999999999992</v>
      </c>
      <c r="CH39" s="18">
        <f t="shared" si="43"/>
        <v>828.57499999999982</v>
      </c>
      <c r="CI39" s="18">
        <f t="shared" si="44"/>
        <v>812.0034999999998</v>
      </c>
      <c r="CJ39" s="17" t="s">
        <v>33</v>
      </c>
      <c r="CK39" s="34">
        <f t="shared" si="152"/>
        <v>950.49999999999989</v>
      </c>
      <c r="CL39" s="18">
        <f t="shared" si="45"/>
        <v>931.4899999999999</v>
      </c>
      <c r="CM39" s="18">
        <f t="shared" si="46"/>
        <v>1093.0749999999998</v>
      </c>
      <c r="CN39" s="18">
        <f t="shared" si="47"/>
        <v>1071.2134999999998</v>
      </c>
      <c r="CO39" s="17"/>
      <c r="CP39" s="34"/>
      <c r="CQ39" s="34"/>
      <c r="CR39" s="34"/>
      <c r="CS39" s="34"/>
      <c r="CT39" s="17"/>
      <c r="CU39" s="34"/>
      <c r="CV39" s="34"/>
      <c r="CW39" s="34"/>
      <c r="CX39" s="34"/>
      <c r="CY39" s="17"/>
      <c r="CZ39" s="34"/>
      <c r="DA39" s="34"/>
      <c r="DB39" s="34"/>
      <c r="DC39" s="34"/>
      <c r="DD39" s="17"/>
      <c r="DE39" s="34"/>
      <c r="DF39" s="34"/>
      <c r="DG39" s="34"/>
      <c r="DH39" s="34"/>
      <c r="DI39" s="17"/>
      <c r="DJ39" s="34"/>
      <c r="DK39" s="34"/>
      <c r="DL39" s="34"/>
      <c r="DM39" s="34"/>
      <c r="DN39" s="17"/>
      <c r="DO39" s="34"/>
      <c r="DP39" s="34"/>
      <c r="DQ39" s="34"/>
      <c r="DR39" s="34"/>
    </row>
    <row r="40" spans="1:122" s="41" customFormat="1" ht="20.100000000000001" customHeight="1" x14ac:dyDescent="0.25">
      <c r="A40" s="38" t="s">
        <v>16</v>
      </c>
      <c r="B40" s="38" t="s">
        <v>1</v>
      </c>
      <c r="C40" s="38" t="s">
        <v>17</v>
      </c>
      <c r="D40" s="39">
        <f>D35+1</f>
        <v>13</v>
      </c>
      <c r="E40" s="40">
        <f t="shared" si="0"/>
        <v>12.74</v>
      </c>
      <c r="F40" s="40">
        <f t="shared" si="1"/>
        <v>14.95</v>
      </c>
      <c r="G40" s="40">
        <f t="shared" si="90"/>
        <v>14.651</v>
      </c>
      <c r="H40" s="38" t="s">
        <v>18</v>
      </c>
      <c r="I40" s="39">
        <v>27</v>
      </c>
      <c r="J40" s="40">
        <f t="shared" si="2"/>
        <v>26.46</v>
      </c>
      <c r="K40" s="40">
        <f t="shared" si="3"/>
        <v>31.049999999999997</v>
      </c>
      <c r="L40" s="40">
        <f t="shared" si="91"/>
        <v>30.428999999999995</v>
      </c>
      <c r="M40" s="38" t="s">
        <v>19</v>
      </c>
      <c r="N40" s="39">
        <v>42.5</v>
      </c>
      <c r="O40" s="40">
        <f t="shared" si="4"/>
        <v>41.65</v>
      </c>
      <c r="P40" s="40">
        <f t="shared" si="5"/>
        <v>48.874999999999993</v>
      </c>
      <c r="Q40" s="40">
        <f t="shared" si="92"/>
        <v>47.897499999999994</v>
      </c>
      <c r="R40" s="38" t="s">
        <v>20</v>
      </c>
      <c r="S40" s="39">
        <v>59.5</v>
      </c>
      <c r="T40" s="40">
        <f t="shared" si="6"/>
        <v>58.31</v>
      </c>
      <c r="U40" s="39">
        <f t="shared" si="7"/>
        <v>68.424999999999997</v>
      </c>
      <c r="V40" s="40">
        <f t="shared" si="93"/>
        <v>67.0565</v>
      </c>
      <c r="W40" s="38" t="s">
        <v>21</v>
      </c>
      <c r="X40" s="39">
        <v>78.5</v>
      </c>
      <c r="Y40" s="40">
        <f t="shared" si="8"/>
        <v>76.929999999999993</v>
      </c>
      <c r="Z40" s="40">
        <f t="shared" si="9"/>
        <v>90.274999999999991</v>
      </c>
      <c r="AA40" s="40">
        <f t="shared" si="94"/>
        <v>88.469499999999996</v>
      </c>
      <c r="AB40" s="38" t="s">
        <v>22</v>
      </c>
      <c r="AC40" s="39">
        <v>100.5</v>
      </c>
      <c r="AD40" s="40">
        <f t="shared" si="10"/>
        <v>98.49</v>
      </c>
      <c r="AE40" s="40">
        <f t="shared" si="11"/>
        <v>115.57499999999999</v>
      </c>
      <c r="AF40" s="40">
        <f t="shared" si="95"/>
        <v>113.26349999999999</v>
      </c>
      <c r="AG40" s="38" t="s">
        <v>23</v>
      </c>
      <c r="AH40" s="39">
        <v>124.5</v>
      </c>
      <c r="AI40" s="40">
        <f t="shared" si="12"/>
        <v>122.00999999999999</v>
      </c>
      <c r="AJ40" s="40">
        <f t="shared" si="13"/>
        <v>143.17499999999998</v>
      </c>
      <c r="AK40" s="40">
        <f t="shared" si="14"/>
        <v>140.31149999999997</v>
      </c>
      <c r="AL40" s="38" t="s">
        <v>24</v>
      </c>
      <c r="AM40" s="39">
        <v>149.5</v>
      </c>
      <c r="AN40" s="40">
        <f t="shared" si="15"/>
        <v>146.51</v>
      </c>
      <c r="AO40" s="40">
        <f t="shared" si="16"/>
        <v>168.48649999999998</v>
      </c>
      <c r="AP40" s="40">
        <f t="shared" si="17"/>
        <v>165.11676999999997</v>
      </c>
      <c r="AQ40" s="38" t="s">
        <v>25</v>
      </c>
      <c r="AR40" s="39">
        <v>177.5</v>
      </c>
      <c r="AS40" s="40">
        <f t="shared" si="18"/>
        <v>173.95</v>
      </c>
      <c r="AT40" s="40">
        <f t="shared" si="19"/>
        <v>204.12499999999997</v>
      </c>
      <c r="AU40" s="40">
        <f t="shared" si="20"/>
        <v>200.04249999999996</v>
      </c>
      <c r="AV40" s="38" t="s">
        <v>26</v>
      </c>
      <c r="AW40" s="39">
        <v>212.5</v>
      </c>
      <c r="AX40" s="40">
        <f t="shared" si="21"/>
        <v>208.25</v>
      </c>
      <c r="AY40" s="40">
        <f t="shared" si="22"/>
        <v>244.37499999999997</v>
      </c>
      <c r="AZ40" s="40">
        <f t="shared" si="23"/>
        <v>239.48749999999995</v>
      </c>
      <c r="BA40" s="38" t="s">
        <v>27</v>
      </c>
      <c r="BB40" s="39">
        <v>248.5</v>
      </c>
      <c r="BC40" s="40">
        <f t="shared" si="24"/>
        <v>243.53</v>
      </c>
      <c r="BD40" s="40">
        <f t="shared" si="25"/>
        <v>285.77499999999998</v>
      </c>
      <c r="BE40" s="40">
        <f t="shared" si="26"/>
        <v>280.05949999999996</v>
      </c>
      <c r="BF40" s="38" t="s">
        <v>28</v>
      </c>
      <c r="BG40" s="39">
        <v>286.5</v>
      </c>
      <c r="BH40" s="40">
        <f t="shared" si="27"/>
        <v>280.77</v>
      </c>
      <c r="BI40" s="40">
        <f t="shared" si="28"/>
        <v>329.47499999999997</v>
      </c>
      <c r="BJ40" s="40">
        <f t="shared" si="29"/>
        <v>322.88549999999998</v>
      </c>
      <c r="BK40" s="38" t="s">
        <v>29</v>
      </c>
      <c r="BL40" s="39">
        <v>334.5</v>
      </c>
      <c r="BM40" s="40">
        <f t="shared" si="30"/>
        <v>327.81</v>
      </c>
      <c r="BN40" s="40">
        <f t="shared" si="31"/>
        <v>384.67499999999995</v>
      </c>
      <c r="BO40" s="40">
        <f t="shared" si="32"/>
        <v>376.98149999999993</v>
      </c>
      <c r="BP40" s="38" t="s">
        <v>30</v>
      </c>
      <c r="BQ40" s="39">
        <v>434.5</v>
      </c>
      <c r="BR40" s="40">
        <f t="shared" si="33"/>
        <v>425.81</v>
      </c>
      <c r="BS40" s="40">
        <f t="shared" si="34"/>
        <v>499.67499999999995</v>
      </c>
      <c r="BT40" s="40">
        <f t="shared" si="35"/>
        <v>489.68149999999997</v>
      </c>
      <c r="BU40" s="38" t="s">
        <v>31</v>
      </c>
      <c r="BV40" s="39">
        <v>549.5</v>
      </c>
      <c r="BW40" s="40">
        <f t="shared" si="36"/>
        <v>538.51</v>
      </c>
      <c r="BX40" s="40">
        <f t="shared" si="37"/>
        <v>631.92499999999995</v>
      </c>
      <c r="BY40" s="40">
        <f t="shared" si="38"/>
        <v>619.28649999999993</v>
      </c>
      <c r="BZ40" s="38" t="s">
        <v>32</v>
      </c>
      <c r="CA40" s="39">
        <v>714.5</v>
      </c>
      <c r="CB40" s="40">
        <f t="shared" si="39"/>
        <v>700.21</v>
      </c>
      <c r="CC40" s="40">
        <f t="shared" si="40"/>
        <v>821.67499999999995</v>
      </c>
      <c r="CD40" s="40">
        <f t="shared" si="41"/>
        <v>805.24149999999997</v>
      </c>
      <c r="CE40" s="38" t="s">
        <v>33</v>
      </c>
      <c r="CF40" s="39">
        <v>944.5</v>
      </c>
      <c r="CG40" s="40">
        <f t="shared" si="42"/>
        <v>925.61</v>
      </c>
      <c r="CH40" s="40">
        <f t="shared" si="43"/>
        <v>1086.175</v>
      </c>
      <c r="CI40" s="40">
        <f t="shared" si="44"/>
        <v>1064.4514999999999</v>
      </c>
      <c r="CJ40" s="38"/>
      <c r="CK40" s="39"/>
      <c r="CL40" s="39"/>
      <c r="CM40" s="39"/>
      <c r="CN40" s="39"/>
      <c r="CO40" s="38"/>
      <c r="CP40" s="39"/>
      <c r="CQ40" s="39"/>
      <c r="CR40" s="39"/>
      <c r="CS40" s="39"/>
      <c r="CT40" s="38"/>
      <c r="CU40" s="39"/>
      <c r="CV40" s="39"/>
      <c r="CW40" s="39"/>
      <c r="CX40" s="39"/>
      <c r="CY40" s="38"/>
      <c r="CZ40" s="39"/>
      <c r="DA40" s="39"/>
      <c r="DB40" s="39"/>
      <c r="DC40" s="39"/>
      <c r="DD40" s="38"/>
      <c r="DE40" s="39"/>
      <c r="DF40" s="39"/>
      <c r="DG40" s="39"/>
      <c r="DH40" s="39"/>
      <c r="DI40" s="38"/>
      <c r="DJ40" s="39"/>
      <c r="DK40" s="39"/>
      <c r="DL40" s="39"/>
      <c r="DM40" s="39"/>
      <c r="DN40" s="38"/>
      <c r="DO40" s="39"/>
      <c r="DP40" s="39"/>
      <c r="DQ40" s="39"/>
      <c r="DR40" s="39"/>
    </row>
    <row r="41" spans="1:122" s="41" customFormat="1" ht="20.100000000000001" customHeight="1" x14ac:dyDescent="0.25">
      <c r="A41" s="38" t="s">
        <v>16</v>
      </c>
      <c r="B41" s="38" t="s">
        <v>3</v>
      </c>
      <c r="C41" s="38" t="s">
        <v>17</v>
      </c>
      <c r="D41" s="39">
        <f>D40-2.6</f>
        <v>10.4</v>
      </c>
      <c r="E41" s="40">
        <f t="shared" si="0"/>
        <v>10.192</v>
      </c>
      <c r="F41" s="40">
        <f t="shared" si="1"/>
        <v>11.959999999999999</v>
      </c>
      <c r="G41" s="39">
        <f t="shared" si="90"/>
        <v>11.720799999999999</v>
      </c>
      <c r="H41" s="38" t="s">
        <v>18</v>
      </c>
      <c r="I41" s="39">
        <f>I40-2.6</f>
        <v>24.4</v>
      </c>
      <c r="J41" s="39">
        <f t="shared" si="2"/>
        <v>23.911999999999999</v>
      </c>
      <c r="K41" s="40">
        <f t="shared" si="3"/>
        <v>28.059999999999995</v>
      </c>
      <c r="L41" s="39">
        <f t="shared" si="91"/>
        <v>27.498799999999996</v>
      </c>
      <c r="M41" s="38" t="s">
        <v>19</v>
      </c>
      <c r="N41" s="39">
        <f>N40-2.6</f>
        <v>39.9</v>
      </c>
      <c r="O41" s="39">
        <f t="shared" si="4"/>
        <v>39.101999999999997</v>
      </c>
      <c r="P41" s="40">
        <f t="shared" si="5"/>
        <v>45.884999999999998</v>
      </c>
      <c r="Q41" s="39">
        <f t="shared" si="92"/>
        <v>44.967299999999994</v>
      </c>
      <c r="R41" s="38" t="s">
        <v>20</v>
      </c>
      <c r="S41" s="39">
        <f>S40-2.6</f>
        <v>56.9</v>
      </c>
      <c r="T41" s="39">
        <f t="shared" si="6"/>
        <v>55.762</v>
      </c>
      <c r="U41" s="39">
        <f t="shared" si="7"/>
        <v>65.434999999999988</v>
      </c>
      <c r="V41" s="39">
        <f t="shared" si="93"/>
        <v>64.126299999999986</v>
      </c>
      <c r="W41" s="38" t="s">
        <v>21</v>
      </c>
      <c r="X41" s="39">
        <f>X40-2.6</f>
        <v>75.900000000000006</v>
      </c>
      <c r="Y41" s="39">
        <f t="shared" si="8"/>
        <v>74.382000000000005</v>
      </c>
      <c r="Z41" s="40">
        <f t="shared" si="9"/>
        <v>87.284999999999997</v>
      </c>
      <c r="AA41" s="39">
        <f t="shared" si="94"/>
        <v>85.539299999999997</v>
      </c>
      <c r="AB41" s="38" t="s">
        <v>22</v>
      </c>
      <c r="AC41" s="39">
        <f>AC40-2.6</f>
        <v>97.9</v>
      </c>
      <c r="AD41" s="39">
        <f t="shared" si="10"/>
        <v>95.942000000000007</v>
      </c>
      <c r="AE41" s="40">
        <f t="shared" si="11"/>
        <v>112.58499999999999</v>
      </c>
      <c r="AF41" s="39">
        <f t="shared" si="95"/>
        <v>110.33329999999999</v>
      </c>
      <c r="AG41" s="38" t="s">
        <v>23</v>
      </c>
      <c r="AH41" s="39">
        <f>AH40-2.6</f>
        <v>121.9</v>
      </c>
      <c r="AI41" s="40">
        <f t="shared" si="12"/>
        <v>119.462</v>
      </c>
      <c r="AJ41" s="40">
        <f t="shared" si="13"/>
        <v>140.185</v>
      </c>
      <c r="AK41" s="40">
        <f t="shared" si="14"/>
        <v>137.38130000000001</v>
      </c>
      <c r="AL41" s="38" t="s">
        <v>24</v>
      </c>
      <c r="AM41" s="39">
        <f>AM40-2.6</f>
        <v>146.9</v>
      </c>
      <c r="AN41" s="40">
        <f t="shared" si="15"/>
        <v>143.96199999999999</v>
      </c>
      <c r="AO41" s="40">
        <f t="shared" si="16"/>
        <v>165.55629999999996</v>
      </c>
      <c r="AP41" s="40">
        <f t="shared" si="17"/>
        <v>162.24517399999996</v>
      </c>
      <c r="AQ41" s="38" t="s">
        <v>25</v>
      </c>
      <c r="AR41" s="39">
        <f>AR40-2.6</f>
        <v>174.9</v>
      </c>
      <c r="AS41" s="40">
        <f t="shared" si="18"/>
        <v>171.40200000000002</v>
      </c>
      <c r="AT41" s="40">
        <f t="shared" si="19"/>
        <v>201.13499999999999</v>
      </c>
      <c r="AU41" s="40">
        <f t="shared" si="20"/>
        <v>197.11229999999998</v>
      </c>
      <c r="AV41" s="38" t="s">
        <v>26</v>
      </c>
      <c r="AW41" s="39">
        <f>AW40-2.6</f>
        <v>209.9</v>
      </c>
      <c r="AX41" s="40">
        <f t="shared" si="21"/>
        <v>205.702</v>
      </c>
      <c r="AY41" s="40">
        <f t="shared" si="22"/>
        <v>241.38499999999999</v>
      </c>
      <c r="AZ41" s="40">
        <f t="shared" si="23"/>
        <v>236.5573</v>
      </c>
      <c r="BA41" s="38" t="s">
        <v>27</v>
      </c>
      <c r="BB41" s="39">
        <f>BB40-2.6</f>
        <v>245.9</v>
      </c>
      <c r="BC41" s="40">
        <f t="shared" si="24"/>
        <v>240.982</v>
      </c>
      <c r="BD41" s="40">
        <f t="shared" si="25"/>
        <v>282.78499999999997</v>
      </c>
      <c r="BE41" s="40">
        <f t="shared" si="26"/>
        <v>277.12929999999994</v>
      </c>
      <c r="BF41" s="38" t="s">
        <v>28</v>
      </c>
      <c r="BG41" s="39">
        <f>BG40-2.6</f>
        <v>283.89999999999998</v>
      </c>
      <c r="BH41" s="40">
        <f t="shared" si="27"/>
        <v>278.22199999999998</v>
      </c>
      <c r="BI41" s="40">
        <f t="shared" si="28"/>
        <v>326.48499999999996</v>
      </c>
      <c r="BJ41" s="40">
        <f t="shared" si="29"/>
        <v>319.95529999999997</v>
      </c>
      <c r="BK41" s="38" t="s">
        <v>29</v>
      </c>
      <c r="BL41" s="39">
        <f>BL40-2.6</f>
        <v>331.9</v>
      </c>
      <c r="BM41" s="40">
        <f t="shared" si="30"/>
        <v>325.26199999999994</v>
      </c>
      <c r="BN41" s="40">
        <f t="shared" si="31"/>
        <v>381.68499999999995</v>
      </c>
      <c r="BO41" s="40">
        <f t="shared" si="32"/>
        <v>374.05129999999991</v>
      </c>
      <c r="BP41" s="38" t="s">
        <v>30</v>
      </c>
      <c r="BQ41" s="39">
        <f>BQ40-2.6</f>
        <v>431.9</v>
      </c>
      <c r="BR41" s="40">
        <f t="shared" si="33"/>
        <v>423.26199999999994</v>
      </c>
      <c r="BS41" s="40">
        <f t="shared" si="34"/>
        <v>496.68499999999995</v>
      </c>
      <c r="BT41" s="40">
        <f t="shared" si="35"/>
        <v>486.75129999999996</v>
      </c>
      <c r="BU41" s="38" t="s">
        <v>31</v>
      </c>
      <c r="BV41" s="39">
        <f>BV40-2.6</f>
        <v>546.9</v>
      </c>
      <c r="BW41" s="40">
        <f t="shared" si="36"/>
        <v>535.96199999999999</v>
      </c>
      <c r="BX41" s="40">
        <f t="shared" si="37"/>
        <v>628.93499999999995</v>
      </c>
      <c r="BY41" s="40">
        <f t="shared" si="38"/>
        <v>616.35629999999992</v>
      </c>
      <c r="BZ41" s="38" t="s">
        <v>32</v>
      </c>
      <c r="CA41" s="39">
        <f>CA40-2.6</f>
        <v>711.9</v>
      </c>
      <c r="CB41" s="40">
        <f t="shared" si="39"/>
        <v>697.66199999999992</v>
      </c>
      <c r="CC41" s="40">
        <f t="shared" si="40"/>
        <v>818.68499999999995</v>
      </c>
      <c r="CD41" s="40">
        <f t="shared" si="41"/>
        <v>802.31129999999996</v>
      </c>
      <c r="CE41" s="38" t="s">
        <v>33</v>
      </c>
      <c r="CF41" s="39">
        <f>CF40-2.6</f>
        <v>941.9</v>
      </c>
      <c r="CG41" s="40">
        <f t="shared" si="42"/>
        <v>923.06200000000001</v>
      </c>
      <c r="CH41" s="40">
        <f t="shared" si="43"/>
        <v>1083.1849999999999</v>
      </c>
      <c r="CI41" s="40">
        <f t="shared" si="44"/>
        <v>1061.5212999999999</v>
      </c>
      <c r="CJ41" s="38"/>
      <c r="CK41" s="39"/>
      <c r="CL41" s="39"/>
      <c r="CM41" s="39"/>
      <c r="CN41" s="39"/>
      <c r="CO41" s="38"/>
      <c r="CP41" s="39"/>
      <c r="CQ41" s="39"/>
      <c r="CR41" s="39"/>
      <c r="CS41" s="39"/>
      <c r="CT41" s="38"/>
      <c r="CU41" s="39"/>
      <c r="CV41" s="39"/>
      <c r="CW41" s="39"/>
      <c r="CX41" s="39"/>
      <c r="CY41" s="38"/>
      <c r="CZ41" s="39"/>
      <c r="DA41" s="39"/>
      <c r="DB41" s="39"/>
      <c r="DC41" s="39"/>
      <c r="DD41" s="38"/>
      <c r="DE41" s="39"/>
      <c r="DF41" s="39"/>
      <c r="DG41" s="39"/>
      <c r="DH41" s="39"/>
      <c r="DI41" s="38"/>
      <c r="DJ41" s="39"/>
      <c r="DK41" s="39"/>
      <c r="DL41" s="39"/>
      <c r="DM41" s="39"/>
      <c r="DN41" s="38"/>
      <c r="DO41" s="39"/>
      <c r="DP41" s="39"/>
      <c r="DQ41" s="39"/>
      <c r="DR41" s="39"/>
    </row>
    <row r="42" spans="1:122" s="41" customFormat="1" ht="20.100000000000001" customHeight="1" x14ac:dyDescent="0.25">
      <c r="A42" s="38" t="s">
        <v>16</v>
      </c>
      <c r="B42" s="38" t="s">
        <v>4</v>
      </c>
      <c r="C42" s="38" t="s">
        <v>17</v>
      </c>
      <c r="D42" s="39">
        <f>D41-1.3</f>
        <v>9.1</v>
      </c>
      <c r="E42" s="40">
        <f t="shared" si="0"/>
        <v>8.9179999999999993</v>
      </c>
      <c r="F42" s="40">
        <f t="shared" si="1"/>
        <v>10.464999999999998</v>
      </c>
      <c r="G42" s="39">
        <f t="shared" si="90"/>
        <v>10.255699999999997</v>
      </c>
      <c r="H42" s="38" t="s">
        <v>18</v>
      </c>
      <c r="I42" s="39">
        <f>I41-1.3</f>
        <v>23.099999999999998</v>
      </c>
      <c r="J42" s="39">
        <f t="shared" si="2"/>
        <v>22.637999999999998</v>
      </c>
      <c r="K42" s="40">
        <f t="shared" si="3"/>
        <v>26.564999999999994</v>
      </c>
      <c r="L42" s="39">
        <f t="shared" si="91"/>
        <v>26.033699999999993</v>
      </c>
      <c r="M42" s="38" t="s">
        <v>19</v>
      </c>
      <c r="N42" s="39">
        <f>N41-1.3</f>
        <v>38.6</v>
      </c>
      <c r="O42" s="39">
        <f t="shared" si="4"/>
        <v>37.828000000000003</v>
      </c>
      <c r="P42" s="40">
        <f t="shared" si="5"/>
        <v>44.39</v>
      </c>
      <c r="Q42" s="39">
        <f t="shared" si="92"/>
        <v>43.502200000000002</v>
      </c>
      <c r="R42" s="38" t="s">
        <v>20</v>
      </c>
      <c r="S42" s="39">
        <f>S41-1.3</f>
        <v>55.6</v>
      </c>
      <c r="T42" s="39">
        <f t="shared" si="6"/>
        <v>54.488</v>
      </c>
      <c r="U42" s="39">
        <f t="shared" si="7"/>
        <v>63.94</v>
      </c>
      <c r="V42" s="39">
        <f t="shared" si="93"/>
        <v>62.661199999999994</v>
      </c>
      <c r="W42" s="38" t="s">
        <v>21</v>
      </c>
      <c r="X42" s="39">
        <f>X41-1.3</f>
        <v>74.600000000000009</v>
      </c>
      <c r="Y42" s="39">
        <f t="shared" si="8"/>
        <v>73.108000000000004</v>
      </c>
      <c r="Z42" s="40">
        <f t="shared" si="9"/>
        <v>85.79</v>
      </c>
      <c r="AA42" s="39">
        <f t="shared" si="94"/>
        <v>84.074200000000005</v>
      </c>
      <c r="AB42" s="38" t="s">
        <v>22</v>
      </c>
      <c r="AC42" s="39">
        <f>AC41-1.3</f>
        <v>96.600000000000009</v>
      </c>
      <c r="AD42" s="39">
        <f t="shared" si="10"/>
        <v>94.668000000000006</v>
      </c>
      <c r="AE42" s="40">
        <f t="shared" si="11"/>
        <v>111.09</v>
      </c>
      <c r="AF42" s="39">
        <f t="shared" si="95"/>
        <v>108.8682</v>
      </c>
      <c r="AG42" s="38" t="s">
        <v>23</v>
      </c>
      <c r="AH42" s="39">
        <f>AH41-1.3</f>
        <v>120.60000000000001</v>
      </c>
      <c r="AI42" s="40">
        <f t="shared" si="12"/>
        <v>118.188</v>
      </c>
      <c r="AJ42" s="40">
        <f t="shared" si="13"/>
        <v>138.69</v>
      </c>
      <c r="AK42" s="40">
        <f t="shared" si="14"/>
        <v>135.9162</v>
      </c>
      <c r="AL42" s="38" t="s">
        <v>24</v>
      </c>
      <c r="AM42" s="39">
        <f>AM41-1.3</f>
        <v>145.6</v>
      </c>
      <c r="AN42" s="40">
        <f t="shared" si="15"/>
        <v>142.68799999999999</v>
      </c>
      <c r="AO42" s="40">
        <f t="shared" si="16"/>
        <v>164.09119999999999</v>
      </c>
      <c r="AP42" s="40">
        <f t="shared" si="17"/>
        <v>160.80937599999999</v>
      </c>
      <c r="AQ42" s="38" t="s">
        <v>25</v>
      </c>
      <c r="AR42" s="39">
        <f>AR41-1.3</f>
        <v>173.6</v>
      </c>
      <c r="AS42" s="40">
        <f t="shared" si="18"/>
        <v>170.12799999999999</v>
      </c>
      <c r="AT42" s="40">
        <f t="shared" si="19"/>
        <v>199.64</v>
      </c>
      <c r="AU42" s="40">
        <f t="shared" si="20"/>
        <v>195.64719999999997</v>
      </c>
      <c r="AV42" s="38" t="s">
        <v>26</v>
      </c>
      <c r="AW42" s="39">
        <f>AW41-1.3</f>
        <v>208.6</v>
      </c>
      <c r="AX42" s="40">
        <f t="shared" si="21"/>
        <v>204.428</v>
      </c>
      <c r="AY42" s="40">
        <f t="shared" si="22"/>
        <v>239.89</v>
      </c>
      <c r="AZ42" s="40">
        <f t="shared" si="23"/>
        <v>235.09219999999999</v>
      </c>
      <c r="BA42" s="38" t="s">
        <v>27</v>
      </c>
      <c r="BB42" s="39">
        <f>BB41-1.3</f>
        <v>244.6</v>
      </c>
      <c r="BC42" s="40">
        <f t="shared" si="24"/>
        <v>239.708</v>
      </c>
      <c r="BD42" s="40">
        <f t="shared" si="25"/>
        <v>281.28999999999996</v>
      </c>
      <c r="BE42" s="40">
        <f t="shared" si="26"/>
        <v>275.66419999999994</v>
      </c>
      <c r="BF42" s="38" t="s">
        <v>28</v>
      </c>
      <c r="BG42" s="39">
        <f>BG41-1.3</f>
        <v>282.59999999999997</v>
      </c>
      <c r="BH42" s="40">
        <f t="shared" si="27"/>
        <v>276.94799999999998</v>
      </c>
      <c r="BI42" s="40">
        <f t="shared" si="28"/>
        <v>324.98999999999995</v>
      </c>
      <c r="BJ42" s="40">
        <f t="shared" si="29"/>
        <v>318.49019999999996</v>
      </c>
      <c r="BK42" s="38" t="s">
        <v>29</v>
      </c>
      <c r="BL42" s="39">
        <f>BL41-1.3</f>
        <v>330.59999999999997</v>
      </c>
      <c r="BM42" s="40">
        <f t="shared" si="30"/>
        <v>323.98799999999994</v>
      </c>
      <c r="BN42" s="40">
        <f t="shared" si="31"/>
        <v>380.18999999999994</v>
      </c>
      <c r="BO42" s="40">
        <f t="shared" si="32"/>
        <v>372.58619999999996</v>
      </c>
      <c r="BP42" s="38" t="s">
        <v>30</v>
      </c>
      <c r="BQ42" s="39">
        <f>BQ41-1.3</f>
        <v>430.59999999999997</v>
      </c>
      <c r="BR42" s="40">
        <f t="shared" si="33"/>
        <v>421.98799999999994</v>
      </c>
      <c r="BS42" s="40">
        <f t="shared" si="34"/>
        <v>495.18999999999994</v>
      </c>
      <c r="BT42" s="40">
        <f t="shared" si="35"/>
        <v>485.28619999999995</v>
      </c>
      <c r="BU42" s="38" t="s">
        <v>31</v>
      </c>
      <c r="BV42" s="39">
        <f>BV41-1.3</f>
        <v>545.6</v>
      </c>
      <c r="BW42" s="40">
        <f t="shared" si="36"/>
        <v>534.68799999999999</v>
      </c>
      <c r="BX42" s="40">
        <f t="shared" si="37"/>
        <v>627.43999999999994</v>
      </c>
      <c r="BY42" s="40">
        <f t="shared" si="38"/>
        <v>614.89119999999991</v>
      </c>
      <c r="BZ42" s="38" t="s">
        <v>32</v>
      </c>
      <c r="CA42" s="39">
        <f>CA41-1.3</f>
        <v>710.6</v>
      </c>
      <c r="CB42" s="40">
        <f t="shared" si="39"/>
        <v>696.38800000000003</v>
      </c>
      <c r="CC42" s="40">
        <f t="shared" si="40"/>
        <v>817.18999999999994</v>
      </c>
      <c r="CD42" s="40">
        <f t="shared" si="41"/>
        <v>800.84619999999995</v>
      </c>
      <c r="CE42" s="38" t="s">
        <v>33</v>
      </c>
      <c r="CF42" s="39">
        <f>CF41-1.3</f>
        <v>940.6</v>
      </c>
      <c r="CG42" s="40">
        <f t="shared" si="42"/>
        <v>921.78800000000001</v>
      </c>
      <c r="CH42" s="40">
        <f t="shared" si="43"/>
        <v>1081.69</v>
      </c>
      <c r="CI42" s="40">
        <f t="shared" si="44"/>
        <v>1060.0562</v>
      </c>
      <c r="CJ42" s="38"/>
      <c r="CK42" s="39"/>
      <c r="CL42" s="39"/>
      <c r="CM42" s="39"/>
      <c r="CN42" s="39"/>
      <c r="CO42" s="38"/>
      <c r="CP42" s="39"/>
      <c r="CQ42" s="39"/>
      <c r="CR42" s="39"/>
      <c r="CS42" s="39"/>
      <c r="CT42" s="38"/>
      <c r="CU42" s="39"/>
      <c r="CV42" s="39"/>
      <c r="CW42" s="39"/>
      <c r="CX42" s="39"/>
      <c r="CY42" s="38"/>
      <c r="CZ42" s="39"/>
      <c r="DA42" s="39"/>
      <c r="DB42" s="39"/>
      <c r="DC42" s="39"/>
      <c r="DD42" s="38"/>
      <c r="DE42" s="39"/>
      <c r="DF42" s="39"/>
      <c r="DG42" s="39"/>
      <c r="DH42" s="39"/>
      <c r="DI42" s="38"/>
      <c r="DJ42" s="39"/>
      <c r="DK42" s="39"/>
      <c r="DL42" s="39"/>
      <c r="DM42" s="39"/>
      <c r="DN42" s="38"/>
      <c r="DO42" s="39"/>
      <c r="DP42" s="39"/>
      <c r="DQ42" s="39"/>
      <c r="DR42" s="39"/>
    </row>
    <row r="43" spans="1:122" s="41" customFormat="1" ht="20.100000000000001" customHeight="1" x14ac:dyDescent="0.25">
      <c r="A43" s="38" t="s">
        <v>16</v>
      </c>
      <c r="B43" s="38" t="s">
        <v>5</v>
      </c>
      <c r="C43" s="38" t="s">
        <v>17</v>
      </c>
      <c r="D43" s="39">
        <f t="shared" ref="D43:D44" si="153">D42-1.3</f>
        <v>7.8</v>
      </c>
      <c r="E43" s="40">
        <f t="shared" si="0"/>
        <v>7.6440000000000001</v>
      </c>
      <c r="F43" s="40">
        <f t="shared" si="1"/>
        <v>8.9699999999999989</v>
      </c>
      <c r="G43" s="39">
        <f t="shared" si="90"/>
        <v>8.7905999999999995</v>
      </c>
      <c r="H43" s="38" t="s">
        <v>18</v>
      </c>
      <c r="I43" s="39">
        <f t="shared" ref="I43:I44" si="154">I42-1.3</f>
        <v>21.799999999999997</v>
      </c>
      <c r="J43" s="39">
        <f t="shared" si="2"/>
        <v>21.363999999999997</v>
      </c>
      <c r="K43" s="40">
        <f t="shared" si="3"/>
        <v>25.069999999999993</v>
      </c>
      <c r="L43" s="39">
        <f t="shared" si="91"/>
        <v>24.568599999999993</v>
      </c>
      <c r="M43" s="38" t="s">
        <v>19</v>
      </c>
      <c r="N43" s="39">
        <f t="shared" ref="N43:N44" si="155">N42-1.3</f>
        <v>37.300000000000004</v>
      </c>
      <c r="O43" s="39">
        <f t="shared" si="4"/>
        <v>36.554000000000002</v>
      </c>
      <c r="P43" s="40">
        <f t="shared" si="5"/>
        <v>42.895000000000003</v>
      </c>
      <c r="Q43" s="39">
        <f t="shared" si="92"/>
        <v>42.037100000000002</v>
      </c>
      <c r="R43" s="38" t="s">
        <v>20</v>
      </c>
      <c r="S43" s="39">
        <f t="shared" ref="S43:S44" si="156">S42-1.3</f>
        <v>54.300000000000004</v>
      </c>
      <c r="T43" s="39">
        <f t="shared" si="6"/>
        <v>53.214000000000006</v>
      </c>
      <c r="U43" s="39">
        <f t="shared" si="7"/>
        <v>62.445</v>
      </c>
      <c r="V43" s="39">
        <f t="shared" si="93"/>
        <v>61.196100000000001</v>
      </c>
      <c r="W43" s="38" t="s">
        <v>21</v>
      </c>
      <c r="X43" s="39">
        <f t="shared" ref="X43:X44" si="157">X42-1.3</f>
        <v>73.300000000000011</v>
      </c>
      <c r="Y43" s="39">
        <f t="shared" si="8"/>
        <v>71.834000000000003</v>
      </c>
      <c r="Z43" s="40">
        <f t="shared" si="9"/>
        <v>84.295000000000002</v>
      </c>
      <c r="AA43" s="39">
        <f t="shared" si="94"/>
        <v>82.609099999999998</v>
      </c>
      <c r="AB43" s="38" t="s">
        <v>22</v>
      </c>
      <c r="AC43" s="39">
        <f t="shared" ref="AC43:AC44" si="158">AC42-1.3</f>
        <v>95.300000000000011</v>
      </c>
      <c r="AD43" s="39">
        <f t="shared" si="10"/>
        <v>93.394000000000005</v>
      </c>
      <c r="AE43" s="40">
        <f t="shared" si="11"/>
        <v>109.595</v>
      </c>
      <c r="AF43" s="39">
        <f t="shared" si="95"/>
        <v>107.40309999999999</v>
      </c>
      <c r="AG43" s="38" t="s">
        <v>23</v>
      </c>
      <c r="AH43" s="39">
        <f t="shared" ref="AH43:AH44" si="159">AH42-1.3</f>
        <v>119.30000000000001</v>
      </c>
      <c r="AI43" s="40">
        <f t="shared" si="12"/>
        <v>116.91400000000002</v>
      </c>
      <c r="AJ43" s="40">
        <f t="shared" si="13"/>
        <v>137.19499999999999</v>
      </c>
      <c r="AK43" s="40">
        <f t="shared" si="14"/>
        <v>134.4511</v>
      </c>
      <c r="AL43" s="38" t="s">
        <v>24</v>
      </c>
      <c r="AM43" s="39">
        <f t="shared" ref="AM43:AM44" si="160">AM42-1.3</f>
        <v>144.29999999999998</v>
      </c>
      <c r="AN43" s="40">
        <f t="shared" si="15"/>
        <v>141.41399999999999</v>
      </c>
      <c r="AO43" s="40">
        <f t="shared" si="16"/>
        <v>162.62609999999998</v>
      </c>
      <c r="AP43" s="40">
        <f t="shared" si="17"/>
        <v>159.37357799999998</v>
      </c>
      <c r="AQ43" s="38" t="s">
        <v>25</v>
      </c>
      <c r="AR43" s="39">
        <f t="shared" ref="AR43:AR44" si="161">AR42-1.3</f>
        <v>172.29999999999998</v>
      </c>
      <c r="AS43" s="40">
        <f t="shared" si="18"/>
        <v>168.85399999999998</v>
      </c>
      <c r="AT43" s="40">
        <f t="shared" si="19"/>
        <v>198.14499999999995</v>
      </c>
      <c r="AU43" s="40">
        <f t="shared" si="20"/>
        <v>194.18209999999996</v>
      </c>
      <c r="AV43" s="38" t="s">
        <v>26</v>
      </c>
      <c r="AW43" s="39">
        <f t="shared" ref="AW43:AW44" si="162">AW42-1.3</f>
        <v>207.29999999999998</v>
      </c>
      <c r="AX43" s="40">
        <f t="shared" si="21"/>
        <v>203.15399999999997</v>
      </c>
      <c r="AY43" s="40">
        <f t="shared" si="22"/>
        <v>238.39499999999995</v>
      </c>
      <c r="AZ43" s="40">
        <f t="shared" si="23"/>
        <v>233.62709999999996</v>
      </c>
      <c r="BA43" s="38" t="s">
        <v>27</v>
      </c>
      <c r="BB43" s="39">
        <f t="shared" ref="BB43:BB44" si="163">BB42-1.3</f>
        <v>243.29999999999998</v>
      </c>
      <c r="BC43" s="40">
        <f t="shared" si="24"/>
        <v>238.43399999999997</v>
      </c>
      <c r="BD43" s="40">
        <f t="shared" si="25"/>
        <v>279.79499999999996</v>
      </c>
      <c r="BE43" s="40">
        <f t="shared" si="26"/>
        <v>274.19909999999993</v>
      </c>
      <c r="BF43" s="38" t="s">
        <v>28</v>
      </c>
      <c r="BG43" s="39">
        <f t="shared" ref="BG43:BG44" si="164">BG42-1.3</f>
        <v>281.29999999999995</v>
      </c>
      <c r="BH43" s="40">
        <f t="shared" si="27"/>
        <v>275.67399999999998</v>
      </c>
      <c r="BI43" s="40">
        <f t="shared" si="28"/>
        <v>323.49499999999995</v>
      </c>
      <c r="BJ43" s="40">
        <f t="shared" si="29"/>
        <v>317.02509999999995</v>
      </c>
      <c r="BK43" s="38" t="s">
        <v>29</v>
      </c>
      <c r="BL43" s="39">
        <f t="shared" ref="BL43:BL44" si="165">BL42-1.3</f>
        <v>329.29999999999995</v>
      </c>
      <c r="BM43" s="40">
        <f t="shared" si="30"/>
        <v>322.71399999999994</v>
      </c>
      <c r="BN43" s="40">
        <f t="shared" si="31"/>
        <v>378.69499999999994</v>
      </c>
      <c r="BO43" s="40">
        <f t="shared" si="32"/>
        <v>371.12109999999996</v>
      </c>
      <c r="BP43" s="38" t="s">
        <v>30</v>
      </c>
      <c r="BQ43" s="39">
        <f t="shared" ref="BQ43:BQ44" si="166">BQ42-1.3</f>
        <v>429.29999999999995</v>
      </c>
      <c r="BR43" s="40">
        <f t="shared" si="33"/>
        <v>420.71399999999994</v>
      </c>
      <c r="BS43" s="40">
        <f t="shared" si="34"/>
        <v>493.69499999999994</v>
      </c>
      <c r="BT43" s="40">
        <f t="shared" si="35"/>
        <v>483.82109999999994</v>
      </c>
      <c r="BU43" s="38" t="s">
        <v>31</v>
      </c>
      <c r="BV43" s="39">
        <f t="shared" ref="BV43:BV44" si="167">BV42-1.3</f>
        <v>544.30000000000007</v>
      </c>
      <c r="BW43" s="40">
        <f t="shared" si="36"/>
        <v>533.4140000000001</v>
      </c>
      <c r="BX43" s="40">
        <f t="shared" si="37"/>
        <v>625.94500000000005</v>
      </c>
      <c r="BY43" s="40">
        <f t="shared" si="38"/>
        <v>613.42610000000002</v>
      </c>
      <c r="BZ43" s="38" t="s">
        <v>32</v>
      </c>
      <c r="CA43" s="39">
        <f t="shared" ref="CA43:CA44" si="168">CA42-1.3</f>
        <v>709.30000000000007</v>
      </c>
      <c r="CB43" s="40">
        <f t="shared" si="39"/>
        <v>695.11400000000003</v>
      </c>
      <c r="CC43" s="40">
        <f t="shared" si="40"/>
        <v>815.69500000000005</v>
      </c>
      <c r="CD43" s="40">
        <f t="shared" si="41"/>
        <v>799.38110000000006</v>
      </c>
      <c r="CE43" s="38" t="s">
        <v>33</v>
      </c>
      <c r="CF43" s="39">
        <f t="shared" ref="CF43:CF44" si="169">CF42-1.3</f>
        <v>939.30000000000007</v>
      </c>
      <c r="CG43" s="40">
        <f t="shared" si="42"/>
        <v>920.51400000000001</v>
      </c>
      <c r="CH43" s="40">
        <f t="shared" si="43"/>
        <v>1080.1949999999999</v>
      </c>
      <c r="CI43" s="40">
        <f t="shared" si="44"/>
        <v>1058.5910999999999</v>
      </c>
      <c r="CJ43" s="38"/>
      <c r="CK43" s="39"/>
      <c r="CL43" s="39"/>
      <c r="CM43" s="39"/>
      <c r="CN43" s="39"/>
      <c r="CO43" s="38"/>
      <c r="CP43" s="39"/>
      <c r="CQ43" s="39"/>
      <c r="CR43" s="39"/>
      <c r="CS43" s="39"/>
      <c r="CT43" s="38"/>
      <c r="CU43" s="39"/>
      <c r="CV43" s="39"/>
      <c r="CW43" s="39"/>
      <c r="CX43" s="39"/>
      <c r="CY43" s="38"/>
      <c r="CZ43" s="39"/>
      <c r="DA43" s="39"/>
      <c r="DB43" s="39"/>
      <c r="DC43" s="39"/>
      <c r="DD43" s="38"/>
      <c r="DE43" s="39"/>
      <c r="DF43" s="39"/>
      <c r="DG43" s="39"/>
      <c r="DH43" s="39"/>
      <c r="DI43" s="38"/>
      <c r="DJ43" s="39"/>
      <c r="DK43" s="39"/>
      <c r="DL43" s="39"/>
      <c r="DM43" s="39"/>
      <c r="DN43" s="38"/>
      <c r="DO43" s="39"/>
      <c r="DP43" s="39"/>
      <c r="DQ43" s="39"/>
      <c r="DR43" s="39"/>
    </row>
    <row r="44" spans="1:122" s="41" customFormat="1" ht="20.100000000000001" customHeight="1" x14ac:dyDescent="0.25">
      <c r="A44" s="38" t="s">
        <v>16</v>
      </c>
      <c r="B44" s="38" t="s">
        <v>6</v>
      </c>
      <c r="C44" s="38" t="s">
        <v>17</v>
      </c>
      <c r="D44" s="39">
        <f t="shared" si="153"/>
        <v>6.5</v>
      </c>
      <c r="E44" s="40">
        <f t="shared" si="0"/>
        <v>6.37</v>
      </c>
      <c r="F44" s="40">
        <f t="shared" si="1"/>
        <v>7.4749999999999996</v>
      </c>
      <c r="G44" s="39">
        <f t="shared" si="90"/>
        <v>7.3254999999999999</v>
      </c>
      <c r="H44" s="38" t="s">
        <v>18</v>
      </c>
      <c r="I44" s="39">
        <f t="shared" si="154"/>
        <v>20.499999999999996</v>
      </c>
      <c r="J44" s="39">
        <f t="shared" si="2"/>
        <v>20.089999999999996</v>
      </c>
      <c r="K44" s="40">
        <f t="shared" si="3"/>
        <v>23.574999999999996</v>
      </c>
      <c r="L44" s="39">
        <f t="shared" si="91"/>
        <v>23.103499999999997</v>
      </c>
      <c r="M44" s="38" t="s">
        <v>19</v>
      </c>
      <c r="N44" s="39">
        <f t="shared" si="155"/>
        <v>36.000000000000007</v>
      </c>
      <c r="O44" s="39">
        <f t="shared" si="4"/>
        <v>35.280000000000008</v>
      </c>
      <c r="P44" s="40">
        <f t="shared" si="5"/>
        <v>41.400000000000006</v>
      </c>
      <c r="Q44" s="39">
        <f t="shared" si="92"/>
        <v>40.572000000000003</v>
      </c>
      <c r="R44" s="38" t="s">
        <v>20</v>
      </c>
      <c r="S44" s="39">
        <f t="shared" si="156"/>
        <v>53.000000000000007</v>
      </c>
      <c r="T44" s="39">
        <f t="shared" si="6"/>
        <v>51.940000000000005</v>
      </c>
      <c r="U44" s="39">
        <f t="shared" si="7"/>
        <v>60.95</v>
      </c>
      <c r="V44" s="39">
        <f t="shared" si="93"/>
        <v>59.731000000000002</v>
      </c>
      <c r="W44" s="38" t="s">
        <v>21</v>
      </c>
      <c r="X44" s="39">
        <f t="shared" si="157"/>
        <v>72.000000000000014</v>
      </c>
      <c r="Y44" s="39">
        <f t="shared" si="8"/>
        <v>70.560000000000016</v>
      </c>
      <c r="Z44" s="40">
        <f t="shared" si="9"/>
        <v>82.800000000000011</v>
      </c>
      <c r="AA44" s="39">
        <f t="shared" si="94"/>
        <v>81.144000000000005</v>
      </c>
      <c r="AB44" s="38" t="s">
        <v>22</v>
      </c>
      <c r="AC44" s="39">
        <f t="shared" si="158"/>
        <v>94.000000000000014</v>
      </c>
      <c r="AD44" s="39">
        <f t="shared" si="10"/>
        <v>92.120000000000019</v>
      </c>
      <c r="AE44" s="40">
        <f t="shared" si="11"/>
        <v>108.10000000000001</v>
      </c>
      <c r="AF44" s="39">
        <f t="shared" si="95"/>
        <v>105.938</v>
      </c>
      <c r="AG44" s="38" t="s">
        <v>23</v>
      </c>
      <c r="AH44" s="39">
        <f t="shared" si="159"/>
        <v>118.00000000000001</v>
      </c>
      <c r="AI44" s="40">
        <f t="shared" si="12"/>
        <v>115.64000000000001</v>
      </c>
      <c r="AJ44" s="40">
        <f t="shared" si="13"/>
        <v>135.70000000000002</v>
      </c>
      <c r="AK44" s="40">
        <f t="shared" si="14"/>
        <v>132.98600000000002</v>
      </c>
      <c r="AL44" s="38" t="s">
        <v>24</v>
      </c>
      <c r="AM44" s="39">
        <f t="shared" si="160"/>
        <v>142.99999999999997</v>
      </c>
      <c r="AN44" s="40">
        <f t="shared" si="15"/>
        <v>140.13999999999996</v>
      </c>
      <c r="AO44" s="40">
        <f t="shared" si="16"/>
        <v>161.16099999999994</v>
      </c>
      <c r="AP44" s="40">
        <f t="shared" si="17"/>
        <v>157.93777999999995</v>
      </c>
      <c r="AQ44" s="38" t="s">
        <v>25</v>
      </c>
      <c r="AR44" s="39">
        <f t="shared" si="161"/>
        <v>170.99999999999997</v>
      </c>
      <c r="AS44" s="40">
        <f t="shared" si="18"/>
        <v>167.57999999999996</v>
      </c>
      <c r="AT44" s="40">
        <f t="shared" si="19"/>
        <v>196.64999999999995</v>
      </c>
      <c r="AU44" s="40">
        <f t="shared" si="20"/>
        <v>192.71699999999996</v>
      </c>
      <c r="AV44" s="38" t="s">
        <v>26</v>
      </c>
      <c r="AW44" s="39">
        <f t="shared" si="162"/>
        <v>205.99999999999997</v>
      </c>
      <c r="AX44" s="40">
        <f t="shared" si="21"/>
        <v>201.87999999999997</v>
      </c>
      <c r="AY44" s="40">
        <f t="shared" si="22"/>
        <v>236.89999999999995</v>
      </c>
      <c r="AZ44" s="40">
        <f t="shared" si="23"/>
        <v>232.16199999999995</v>
      </c>
      <c r="BA44" s="38" t="s">
        <v>27</v>
      </c>
      <c r="BB44" s="39">
        <f t="shared" si="163"/>
        <v>241.99999999999997</v>
      </c>
      <c r="BC44" s="40">
        <f t="shared" si="24"/>
        <v>237.15999999999997</v>
      </c>
      <c r="BD44" s="40">
        <f t="shared" si="25"/>
        <v>278.29999999999995</v>
      </c>
      <c r="BE44" s="40">
        <f t="shared" si="26"/>
        <v>272.73399999999992</v>
      </c>
      <c r="BF44" s="38" t="s">
        <v>28</v>
      </c>
      <c r="BG44" s="39">
        <f t="shared" si="164"/>
        <v>279.99999999999994</v>
      </c>
      <c r="BH44" s="40">
        <f t="shared" si="27"/>
        <v>274.39999999999992</v>
      </c>
      <c r="BI44" s="40">
        <f t="shared" si="28"/>
        <v>321.99999999999989</v>
      </c>
      <c r="BJ44" s="40">
        <f t="shared" si="29"/>
        <v>315.55999999999989</v>
      </c>
      <c r="BK44" s="38" t="s">
        <v>29</v>
      </c>
      <c r="BL44" s="39">
        <f t="shared" si="165"/>
        <v>327.99999999999994</v>
      </c>
      <c r="BM44" s="40">
        <f t="shared" si="30"/>
        <v>321.43999999999994</v>
      </c>
      <c r="BN44" s="40">
        <f t="shared" si="31"/>
        <v>377.19999999999993</v>
      </c>
      <c r="BO44" s="40">
        <f t="shared" si="32"/>
        <v>369.65599999999995</v>
      </c>
      <c r="BP44" s="38" t="s">
        <v>30</v>
      </c>
      <c r="BQ44" s="39">
        <f t="shared" si="166"/>
        <v>427.99999999999994</v>
      </c>
      <c r="BR44" s="40">
        <f t="shared" si="33"/>
        <v>419.43999999999994</v>
      </c>
      <c r="BS44" s="40">
        <f t="shared" si="34"/>
        <v>492.19999999999987</v>
      </c>
      <c r="BT44" s="40">
        <f t="shared" si="35"/>
        <v>482.35599999999988</v>
      </c>
      <c r="BU44" s="38" t="s">
        <v>31</v>
      </c>
      <c r="BV44" s="39">
        <f t="shared" si="167"/>
        <v>543.00000000000011</v>
      </c>
      <c r="BW44" s="40">
        <f t="shared" si="36"/>
        <v>532.1400000000001</v>
      </c>
      <c r="BX44" s="40">
        <f t="shared" si="37"/>
        <v>624.45000000000005</v>
      </c>
      <c r="BY44" s="40">
        <f t="shared" si="38"/>
        <v>611.96100000000001</v>
      </c>
      <c r="BZ44" s="38" t="s">
        <v>32</v>
      </c>
      <c r="CA44" s="39">
        <f t="shared" si="168"/>
        <v>708.00000000000011</v>
      </c>
      <c r="CB44" s="40">
        <f t="shared" si="39"/>
        <v>693.84000000000015</v>
      </c>
      <c r="CC44" s="40">
        <f t="shared" si="40"/>
        <v>814.2</v>
      </c>
      <c r="CD44" s="40">
        <f t="shared" si="41"/>
        <v>797.91600000000005</v>
      </c>
      <c r="CE44" s="38" t="s">
        <v>33</v>
      </c>
      <c r="CF44" s="39">
        <f t="shared" si="169"/>
        <v>938.00000000000011</v>
      </c>
      <c r="CG44" s="40">
        <f t="shared" si="42"/>
        <v>919.24000000000012</v>
      </c>
      <c r="CH44" s="40">
        <f t="shared" si="43"/>
        <v>1078.7</v>
      </c>
      <c r="CI44" s="40">
        <f t="shared" si="44"/>
        <v>1057.126</v>
      </c>
      <c r="CJ44" s="38"/>
      <c r="CK44" s="39"/>
      <c r="CL44" s="39"/>
      <c r="CM44" s="39"/>
      <c r="CN44" s="39"/>
      <c r="CO44" s="38"/>
      <c r="CP44" s="39"/>
      <c r="CQ44" s="39"/>
      <c r="CR44" s="39"/>
      <c r="CS44" s="39"/>
      <c r="CT44" s="38"/>
      <c r="CU44" s="39"/>
      <c r="CV44" s="39"/>
      <c r="CW44" s="39"/>
      <c r="CX44" s="39"/>
      <c r="CY44" s="38"/>
      <c r="CZ44" s="39"/>
      <c r="DA44" s="39"/>
      <c r="DB44" s="39"/>
      <c r="DC44" s="39"/>
      <c r="DD44" s="38"/>
      <c r="DE44" s="39"/>
      <c r="DF44" s="39"/>
      <c r="DG44" s="39"/>
      <c r="DH44" s="39"/>
      <c r="DI44" s="38"/>
      <c r="DJ44" s="39"/>
      <c r="DK44" s="39"/>
      <c r="DL44" s="39"/>
      <c r="DM44" s="39"/>
      <c r="DN44" s="38"/>
      <c r="DO44" s="39"/>
      <c r="DP44" s="39"/>
      <c r="DQ44" s="39"/>
      <c r="DR44" s="39"/>
    </row>
    <row r="45" spans="1:122" s="42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34">
        <f>D40+1</f>
        <v>14</v>
      </c>
      <c r="E45" s="18">
        <f t="shared" si="0"/>
        <v>13.719999999999999</v>
      </c>
      <c r="F45" s="18">
        <f t="shared" si="1"/>
        <v>16.099999999999998</v>
      </c>
      <c r="G45" s="18">
        <f t="shared" si="90"/>
        <v>15.777999999999997</v>
      </c>
      <c r="H45" s="17" t="s">
        <v>19</v>
      </c>
      <c r="I45" s="34">
        <v>29.5</v>
      </c>
      <c r="J45" s="18">
        <f t="shared" si="2"/>
        <v>28.91</v>
      </c>
      <c r="K45" s="18">
        <f t="shared" si="3"/>
        <v>33.924999999999997</v>
      </c>
      <c r="L45" s="18">
        <f t="shared" si="91"/>
        <v>33.246499999999997</v>
      </c>
      <c r="M45" s="17" t="s">
        <v>20</v>
      </c>
      <c r="N45" s="34">
        <v>46.5</v>
      </c>
      <c r="O45" s="18">
        <f t="shared" si="4"/>
        <v>45.57</v>
      </c>
      <c r="P45" s="18">
        <f t="shared" si="5"/>
        <v>53.474999999999994</v>
      </c>
      <c r="Q45" s="18">
        <f t="shared" si="92"/>
        <v>52.405499999999996</v>
      </c>
      <c r="R45" s="17" t="s">
        <v>21</v>
      </c>
      <c r="S45" s="34">
        <v>65.5</v>
      </c>
      <c r="T45" s="18">
        <f t="shared" si="6"/>
        <v>64.19</v>
      </c>
      <c r="U45" s="18">
        <f t="shared" si="7"/>
        <v>75.324999999999989</v>
      </c>
      <c r="V45" s="18">
        <f t="shared" si="93"/>
        <v>73.818499999999986</v>
      </c>
      <c r="W45" s="17" t="s">
        <v>22</v>
      </c>
      <c r="X45" s="34">
        <v>87.5</v>
      </c>
      <c r="Y45" s="18">
        <f t="shared" si="8"/>
        <v>85.75</v>
      </c>
      <c r="Z45" s="18">
        <f t="shared" si="9"/>
        <v>100.62499999999999</v>
      </c>
      <c r="AA45" s="18">
        <f t="shared" si="94"/>
        <v>98.612499999999983</v>
      </c>
      <c r="AB45" s="17" t="s">
        <v>23</v>
      </c>
      <c r="AC45" s="34">
        <v>111.5</v>
      </c>
      <c r="AD45" s="18">
        <f t="shared" si="10"/>
        <v>109.27</v>
      </c>
      <c r="AE45" s="18">
        <f t="shared" si="11"/>
        <v>128.22499999999999</v>
      </c>
      <c r="AF45" s="18">
        <f t="shared" si="95"/>
        <v>125.6605</v>
      </c>
      <c r="AG45" s="17" t="s">
        <v>24</v>
      </c>
      <c r="AH45" s="34">
        <v>136.5</v>
      </c>
      <c r="AI45" s="18">
        <f t="shared" si="12"/>
        <v>133.77000000000001</v>
      </c>
      <c r="AJ45" s="18">
        <f t="shared" si="13"/>
        <v>156.97499999999999</v>
      </c>
      <c r="AK45" s="18">
        <f t="shared" si="14"/>
        <v>153.8355</v>
      </c>
      <c r="AL45" s="17" t="s">
        <v>25</v>
      </c>
      <c r="AM45" s="34">
        <v>164.5</v>
      </c>
      <c r="AN45" s="18">
        <f t="shared" si="15"/>
        <v>161.21</v>
      </c>
      <c r="AO45" s="18">
        <f t="shared" si="16"/>
        <v>185.39150000000001</v>
      </c>
      <c r="AP45" s="18">
        <f t="shared" si="17"/>
        <v>181.68367000000001</v>
      </c>
      <c r="AQ45" s="17" t="s">
        <v>26</v>
      </c>
      <c r="AR45" s="34">
        <v>199.5</v>
      </c>
      <c r="AS45" s="18">
        <f t="shared" si="18"/>
        <v>195.51</v>
      </c>
      <c r="AT45" s="18">
        <f t="shared" si="19"/>
        <v>229.42499999999998</v>
      </c>
      <c r="AU45" s="18">
        <f t="shared" si="20"/>
        <v>224.83649999999997</v>
      </c>
      <c r="AV45" s="17" t="s">
        <v>27</v>
      </c>
      <c r="AW45" s="34">
        <v>235.5</v>
      </c>
      <c r="AX45" s="18">
        <f t="shared" si="21"/>
        <v>230.79</v>
      </c>
      <c r="AY45" s="18">
        <f t="shared" si="22"/>
        <v>270.82499999999999</v>
      </c>
      <c r="AZ45" s="18">
        <f t="shared" si="23"/>
        <v>265.4085</v>
      </c>
      <c r="BA45" s="17" t="s">
        <v>28</v>
      </c>
      <c r="BB45" s="34">
        <v>273.5</v>
      </c>
      <c r="BC45" s="18">
        <f t="shared" si="24"/>
        <v>268.02999999999997</v>
      </c>
      <c r="BD45" s="18">
        <f t="shared" si="25"/>
        <v>314.52499999999998</v>
      </c>
      <c r="BE45" s="18">
        <f t="shared" si="26"/>
        <v>308.23449999999997</v>
      </c>
      <c r="BF45" s="17" t="s">
        <v>29</v>
      </c>
      <c r="BG45" s="34">
        <v>321.5</v>
      </c>
      <c r="BH45" s="18">
        <f t="shared" si="27"/>
        <v>315.07</v>
      </c>
      <c r="BI45" s="18">
        <f t="shared" si="28"/>
        <v>369.72499999999997</v>
      </c>
      <c r="BJ45" s="18">
        <f t="shared" si="29"/>
        <v>362.33049999999997</v>
      </c>
      <c r="BK45" s="17" t="s">
        <v>30</v>
      </c>
      <c r="BL45" s="34">
        <v>421.5</v>
      </c>
      <c r="BM45" s="18">
        <f t="shared" si="30"/>
        <v>413.07</v>
      </c>
      <c r="BN45" s="18">
        <f t="shared" si="31"/>
        <v>484.72499999999997</v>
      </c>
      <c r="BO45" s="18">
        <f t="shared" si="32"/>
        <v>475.03049999999996</v>
      </c>
      <c r="BP45" s="17" t="s">
        <v>31</v>
      </c>
      <c r="BQ45" s="34">
        <v>536.5</v>
      </c>
      <c r="BR45" s="18">
        <f t="shared" si="33"/>
        <v>525.77</v>
      </c>
      <c r="BS45" s="18">
        <f t="shared" si="34"/>
        <v>616.97499999999991</v>
      </c>
      <c r="BT45" s="18">
        <f t="shared" si="35"/>
        <v>604.63549999999987</v>
      </c>
      <c r="BU45" s="17" t="s">
        <v>32</v>
      </c>
      <c r="BV45" s="34">
        <v>701.5</v>
      </c>
      <c r="BW45" s="18">
        <f t="shared" si="36"/>
        <v>687.47</v>
      </c>
      <c r="BX45" s="18">
        <f t="shared" si="37"/>
        <v>806.72499999999991</v>
      </c>
      <c r="BY45" s="18">
        <f t="shared" si="38"/>
        <v>790.59049999999991</v>
      </c>
      <c r="BZ45" s="17" t="s">
        <v>33</v>
      </c>
      <c r="CA45" s="34">
        <v>931.5</v>
      </c>
      <c r="CB45" s="18">
        <f t="shared" si="39"/>
        <v>912.87</v>
      </c>
      <c r="CC45" s="18">
        <f t="shared" si="40"/>
        <v>1071.2249999999999</v>
      </c>
      <c r="CD45" s="18">
        <f t="shared" si="41"/>
        <v>1049.8004999999998</v>
      </c>
      <c r="CE45" s="17"/>
      <c r="CF45" s="34"/>
      <c r="CG45" s="34"/>
      <c r="CH45" s="34"/>
      <c r="CI45" s="34"/>
      <c r="CJ45" s="17"/>
      <c r="CK45" s="34"/>
      <c r="CL45" s="34"/>
      <c r="CM45" s="34"/>
      <c r="CN45" s="34"/>
      <c r="CO45" s="17"/>
      <c r="CP45" s="34"/>
      <c r="CQ45" s="34"/>
      <c r="CR45" s="34"/>
      <c r="CS45" s="34"/>
      <c r="CT45" s="17"/>
      <c r="CU45" s="34"/>
      <c r="CV45" s="34"/>
      <c r="CW45" s="34"/>
      <c r="CX45" s="34"/>
      <c r="CY45" s="17"/>
      <c r="CZ45" s="34"/>
      <c r="DA45" s="34"/>
      <c r="DB45" s="34"/>
      <c r="DC45" s="34"/>
      <c r="DD45" s="17"/>
      <c r="DE45" s="34"/>
      <c r="DF45" s="34"/>
      <c r="DG45" s="34"/>
      <c r="DH45" s="34"/>
      <c r="DI45" s="17"/>
      <c r="DJ45" s="34"/>
      <c r="DK45" s="34"/>
      <c r="DL45" s="34"/>
      <c r="DM45" s="34"/>
      <c r="DN45" s="17"/>
      <c r="DO45" s="34"/>
      <c r="DP45" s="34"/>
      <c r="DQ45" s="34"/>
      <c r="DR45" s="34"/>
    </row>
    <row r="46" spans="1:122" s="42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34">
        <f>D45-2.8</f>
        <v>11.2</v>
      </c>
      <c r="E46" s="18">
        <f t="shared" si="0"/>
        <v>10.975999999999999</v>
      </c>
      <c r="F46" s="18">
        <f t="shared" si="1"/>
        <v>12.879999999999999</v>
      </c>
      <c r="G46" s="34">
        <f t="shared" si="90"/>
        <v>12.622399999999999</v>
      </c>
      <c r="H46" s="17" t="s">
        <v>19</v>
      </c>
      <c r="I46" s="34">
        <f>I45-2.8</f>
        <v>26.7</v>
      </c>
      <c r="J46" s="34">
        <f t="shared" si="2"/>
        <v>26.166</v>
      </c>
      <c r="K46" s="18">
        <f t="shared" si="3"/>
        <v>30.704999999999998</v>
      </c>
      <c r="L46" s="34">
        <f t="shared" si="91"/>
        <v>30.090899999999998</v>
      </c>
      <c r="M46" s="17" t="s">
        <v>20</v>
      </c>
      <c r="N46" s="34">
        <f>N45-2.8</f>
        <v>43.7</v>
      </c>
      <c r="O46" s="34">
        <f t="shared" si="4"/>
        <v>42.826000000000001</v>
      </c>
      <c r="P46" s="18">
        <f t="shared" si="5"/>
        <v>50.255000000000003</v>
      </c>
      <c r="Q46" s="34">
        <f t="shared" si="92"/>
        <v>49.249900000000004</v>
      </c>
      <c r="R46" s="17" t="s">
        <v>21</v>
      </c>
      <c r="S46" s="34">
        <f>S45-2.8</f>
        <v>62.7</v>
      </c>
      <c r="T46" s="34">
        <f t="shared" si="6"/>
        <v>61.446000000000005</v>
      </c>
      <c r="U46" s="18">
        <f t="shared" si="7"/>
        <v>72.105000000000004</v>
      </c>
      <c r="V46" s="34">
        <f t="shared" si="93"/>
        <v>70.662900000000008</v>
      </c>
      <c r="W46" s="17" t="s">
        <v>22</v>
      </c>
      <c r="X46" s="34">
        <f>X45-2.8</f>
        <v>84.7</v>
      </c>
      <c r="Y46" s="34">
        <f t="shared" si="8"/>
        <v>83.006</v>
      </c>
      <c r="Z46" s="18">
        <f t="shared" si="9"/>
        <v>97.405000000000001</v>
      </c>
      <c r="AA46" s="34">
        <f t="shared" si="94"/>
        <v>95.456900000000005</v>
      </c>
      <c r="AB46" s="17" t="s">
        <v>23</v>
      </c>
      <c r="AC46" s="34">
        <f>AC45-2.8</f>
        <v>108.7</v>
      </c>
      <c r="AD46" s="34">
        <f t="shared" si="10"/>
        <v>106.526</v>
      </c>
      <c r="AE46" s="18">
        <f t="shared" si="11"/>
        <v>125.005</v>
      </c>
      <c r="AF46" s="34">
        <f t="shared" si="95"/>
        <v>122.50489999999999</v>
      </c>
      <c r="AG46" s="17" t="s">
        <v>24</v>
      </c>
      <c r="AH46" s="34">
        <f>AH45-2.8</f>
        <v>133.69999999999999</v>
      </c>
      <c r="AI46" s="18">
        <f t="shared" si="12"/>
        <v>131.02599999999998</v>
      </c>
      <c r="AJ46" s="18">
        <f t="shared" si="13"/>
        <v>153.75499999999997</v>
      </c>
      <c r="AK46" s="18">
        <f t="shared" si="14"/>
        <v>150.67989999999998</v>
      </c>
      <c r="AL46" s="17" t="s">
        <v>25</v>
      </c>
      <c r="AM46" s="34">
        <f>AM45-2.8</f>
        <v>161.69999999999999</v>
      </c>
      <c r="AN46" s="18">
        <f t="shared" si="15"/>
        <v>158.46599999999998</v>
      </c>
      <c r="AO46" s="18">
        <f t="shared" si="16"/>
        <v>182.23589999999996</v>
      </c>
      <c r="AP46" s="18">
        <f t="shared" si="17"/>
        <v>178.59118199999995</v>
      </c>
      <c r="AQ46" s="17" t="s">
        <v>26</v>
      </c>
      <c r="AR46" s="34">
        <f>AR45-2.8</f>
        <v>196.7</v>
      </c>
      <c r="AS46" s="18">
        <f t="shared" si="18"/>
        <v>192.76599999999999</v>
      </c>
      <c r="AT46" s="18">
        <f t="shared" si="19"/>
        <v>226.20499999999996</v>
      </c>
      <c r="AU46" s="18">
        <f t="shared" si="20"/>
        <v>221.68089999999995</v>
      </c>
      <c r="AV46" s="17" t="s">
        <v>27</v>
      </c>
      <c r="AW46" s="34">
        <f>AW45-2.8</f>
        <v>232.7</v>
      </c>
      <c r="AX46" s="18">
        <f t="shared" si="21"/>
        <v>228.04599999999999</v>
      </c>
      <c r="AY46" s="18">
        <f t="shared" si="22"/>
        <v>267.60499999999996</v>
      </c>
      <c r="AZ46" s="18">
        <f t="shared" si="23"/>
        <v>262.25289999999995</v>
      </c>
      <c r="BA46" s="17" t="s">
        <v>28</v>
      </c>
      <c r="BB46" s="34">
        <f>BB45-2.8</f>
        <v>270.7</v>
      </c>
      <c r="BC46" s="18">
        <f t="shared" si="24"/>
        <v>265.286</v>
      </c>
      <c r="BD46" s="18">
        <f t="shared" si="25"/>
        <v>311.30499999999995</v>
      </c>
      <c r="BE46" s="18">
        <f t="shared" si="26"/>
        <v>305.07889999999992</v>
      </c>
      <c r="BF46" s="17" t="s">
        <v>29</v>
      </c>
      <c r="BG46" s="34">
        <f>BG45-2.8</f>
        <v>318.7</v>
      </c>
      <c r="BH46" s="18">
        <f t="shared" si="27"/>
        <v>312.32599999999996</v>
      </c>
      <c r="BI46" s="18">
        <f t="shared" si="28"/>
        <v>366.50499999999994</v>
      </c>
      <c r="BJ46" s="18">
        <f t="shared" si="29"/>
        <v>359.17489999999992</v>
      </c>
      <c r="BK46" s="17" t="s">
        <v>30</v>
      </c>
      <c r="BL46" s="34">
        <f>BL45-2.8</f>
        <v>418.7</v>
      </c>
      <c r="BM46" s="18">
        <f t="shared" si="30"/>
        <v>410.32599999999996</v>
      </c>
      <c r="BN46" s="18">
        <f t="shared" si="31"/>
        <v>481.50499999999994</v>
      </c>
      <c r="BO46" s="18">
        <f t="shared" si="32"/>
        <v>471.87489999999991</v>
      </c>
      <c r="BP46" s="17" t="s">
        <v>31</v>
      </c>
      <c r="BQ46" s="34">
        <f>BQ45-2.8</f>
        <v>533.70000000000005</v>
      </c>
      <c r="BR46" s="18">
        <f t="shared" si="33"/>
        <v>523.02600000000007</v>
      </c>
      <c r="BS46" s="18">
        <f t="shared" si="34"/>
        <v>613.755</v>
      </c>
      <c r="BT46" s="18">
        <f t="shared" si="35"/>
        <v>601.47989999999993</v>
      </c>
      <c r="BU46" s="17" t="s">
        <v>32</v>
      </c>
      <c r="BV46" s="34">
        <f>BV45-2.8</f>
        <v>698.7</v>
      </c>
      <c r="BW46" s="18">
        <f t="shared" si="36"/>
        <v>684.726</v>
      </c>
      <c r="BX46" s="18">
        <f t="shared" si="37"/>
        <v>803.505</v>
      </c>
      <c r="BY46" s="18">
        <f t="shared" si="38"/>
        <v>787.43489999999997</v>
      </c>
      <c r="BZ46" s="17" t="s">
        <v>33</v>
      </c>
      <c r="CA46" s="34">
        <f>CA45-2.8</f>
        <v>928.7</v>
      </c>
      <c r="CB46" s="18">
        <f t="shared" si="39"/>
        <v>910.12599999999998</v>
      </c>
      <c r="CC46" s="18">
        <f t="shared" si="40"/>
        <v>1068.0049999999999</v>
      </c>
      <c r="CD46" s="18">
        <f t="shared" si="41"/>
        <v>1046.6448999999998</v>
      </c>
      <c r="CE46" s="17"/>
      <c r="CF46" s="34"/>
      <c r="CG46" s="34"/>
      <c r="CH46" s="34"/>
      <c r="CI46" s="34"/>
      <c r="CJ46" s="17"/>
      <c r="CK46" s="34"/>
      <c r="CL46" s="34"/>
      <c r="CM46" s="34"/>
      <c r="CN46" s="34"/>
      <c r="CO46" s="17"/>
      <c r="CP46" s="34"/>
      <c r="CQ46" s="34"/>
      <c r="CR46" s="34"/>
      <c r="CS46" s="34"/>
      <c r="CT46" s="17"/>
      <c r="CU46" s="34"/>
      <c r="CV46" s="34"/>
      <c r="CW46" s="34"/>
      <c r="CX46" s="34"/>
      <c r="CY46" s="17"/>
      <c r="CZ46" s="34"/>
      <c r="DA46" s="34"/>
      <c r="DB46" s="34"/>
      <c r="DC46" s="34"/>
      <c r="DD46" s="17"/>
      <c r="DE46" s="34"/>
      <c r="DF46" s="34"/>
      <c r="DG46" s="34"/>
      <c r="DH46" s="34"/>
      <c r="DI46" s="17"/>
      <c r="DJ46" s="34"/>
      <c r="DK46" s="34"/>
      <c r="DL46" s="34"/>
      <c r="DM46" s="34"/>
      <c r="DN46" s="17"/>
      <c r="DO46" s="34"/>
      <c r="DP46" s="34"/>
      <c r="DQ46" s="34"/>
      <c r="DR46" s="34"/>
    </row>
    <row r="47" spans="1:122" s="42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34">
        <f>D46-1.4</f>
        <v>9.7999999999999989</v>
      </c>
      <c r="E47" s="18">
        <f t="shared" si="0"/>
        <v>9.6039999999999992</v>
      </c>
      <c r="F47" s="18">
        <f t="shared" si="1"/>
        <v>11.269999999999998</v>
      </c>
      <c r="G47" s="34">
        <f t="shared" si="90"/>
        <v>11.044599999999997</v>
      </c>
      <c r="H47" s="17" t="s">
        <v>19</v>
      </c>
      <c r="I47" s="34">
        <f>I46-1.4</f>
        <v>25.3</v>
      </c>
      <c r="J47" s="34">
        <f t="shared" si="2"/>
        <v>24.794</v>
      </c>
      <c r="K47" s="18">
        <f t="shared" si="3"/>
        <v>29.094999999999999</v>
      </c>
      <c r="L47" s="34">
        <f t="shared" si="91"/>
        <v>28.513099999999998</v>
      </c>
      <c r="M47" s="17" t="s">
        <v>20</v>
      </c>
      <c r="N47" s="34">
        <f>N46-1.4</f>
        <v>42.300000000000004</v>
      </c>
      <c r="O47" s="34">
        <f t="shared" si="4"/>
        <v>41.454000000000001</v>
      </c>
      <c r="P47" s="18">
        <f t="shared" si="5"/>
        <v>48.645000000000003</v>
      </c>
      <c r="Q47" s="34">
        <f t="shared" si="92"/>
        <v>47.6721</v>
      </c>
      <c r="R47" s="17" t="s">
        <v>21</v>
      </c>
      <c r="S47" s="34">
        <f>S46-1.4</f>
        <v>61.300000000000004</v>
      </c>
      <c r="T47" s="34">
        <f t="shared" si="6"/>
        <v>60.074000000000005</v>
      </c>
      <c r="U47" s="18">
        <f t="shared" si="7"/>
        <v>70.495000000000005</v>
      </c>
      <c r="V47" s="34">
        <f t="shared" si="93"/>
        <v>69.085099999999997</v>
      </c>
      <c r="W47" s="17" t="s">
        <v>22</v>
      </c>
      <c r="X47" s="34">
        <f>X46-1.4</f>
        <v>83.3</v>
      </c>
      <c r="Y47" s="34">
        <f t="shared" si="8"/>
        <v>81.634</v>
      </c>
      <c r="Z47" s="18">
        <f t="shared" si="9"/>
        <v>95.794999999999987</v>
      </c>
      <c r="AA47" s="34">
        <f t="shared" si="94"/>
        <v>93.87909999999998</v>
      </c>
      <c r="AB47" s="17" t="s">
        <v>23</v>
      </c>
      <c r="AC47" s="34">
        <f>AC46-1.4</f>
        <v>107.3</v>
      </c>
      <c r="AD47" s="34">
        <f t="shared" si="10"/>
        <v>105.154</v>
      </c>
      <c r="AE47" s="18">
        <f t="shared" si="11"/>
        <v>123.39499999999998</v>
      </c>
      <c r="AF47" s="34">
        <f t="shared" si="95"/>
        <v>120.92709999999998</v>
      </c>
      <c r="AG47" s="17" t="s">
        <v>24</v>
      </c>
      <c r="AH47" s="34">
        <f>AH46-1.4</f>
        <v>132.29999999999998</v>
      </c>
      <c r="AI47" s="18">
        <f t="shared" si="12"/>
        <v>129.65399999999997</v>
      </c>
      <c r="AJ47" s="18">
        <f t="shared" si="13"/>
        <v>152.14499999999998</v>
      </c>
      <c r="AK47" s="18">
        <f t="shared" si="14"/>
        <v>149.10209999999998</v>
      </c>
      <c r="AL47" s="17" t="s">
        <v>25</v>
      </c>
      <c r="AM47" s="34">
        <f>AM46-1.4</f>
        <v>160.29999999999998</v>
      </c>
      <c r="AN47" s="18">
        <f t="shared" si="15"/>
        <v>157.09399999999999</v>
      </c>
      <c r="AO47" s="18">
        <f t="shared" si="16"/>
        <v>180.65809999999999</v>
      </c>
      <c r="AP47" s="18">
        <f t="shared" si="17"/>
        <v>177.04493799999997</v>
      </c>
      <c r="AQ47" s="17" t="s">
        <v>26</v>
      </c>
      <c r="AR47" s="34">
        <f>AR46-1.4</f>
        <v>195.29999999999998</v>
      </c>
      <c r="AS47" s="18">
        <f t="shared" si="18"/>
        <v>191.39399999999998</v>
      </c>
      <c r="AT47" s="18">
        <f t="shared" si="19"/>
        <v>224.59499999999997</v>
      </c>
      <c r="AU47" s="18">
        <f t="shared" si="20"/>
        <v>220.10309999999996</v>
      </c>
      <c r="AV47" s="17" t="s">
        <v>27</v>
      </c>
      <c r="AW47" s="34">
        <f>AW46-1.4</f>
        <v>231.29999999999998</v>
      </c>
      <c r="AX47" s="18">
        <f t="shared" si="21"/>
        <v>226.67399999999998</v>
      </c>
      <c r="AY47" s="18">
        <f t="shared" si="22"/>
        <v>265.99499999999995</v>
      </c>
      <c r="AZ47" s="18">
        <f t="shared" si="23"/>
        <v>260.67509999999993</v>
      </c>
      <c r="BA47" s="17" t="s">
        <v>28</v>
      </c>
      <c r="BB47" s="34">
        <f>BB46-1.4</f>
        <v>269.3</v>
      </c>
      <c r="BC47" s="18">
        <f t="shared" si="24"/>
        <v>263.91399999999999</v>
      </c>
      <c r="BD47" s="18">
        <f t="shared" si="25"/>
        <v>309.69499999999999</v>
      </c>
      <c r="BE47" s="18">
        <f t="shared" si="26"/>
        <v>303.50110000000001</v>
      </c>
      <c r="BF47" s="17" t="s">
        <v>29</v>
      </c>
      <c r="BG47" s="34">
        <f>BG46-1.4</f>
        <v>317.3</v>
      </c>
      <c r="BH47" s="18">
        <f t="shared" si="27"/>
        <v>310.95400000000001</v>
      </c>
      <c r="BI47" s="18">
        <f t="shared" si="28"/>
        <v>364.89499999999998</v>
      </c>
      <c r="BJ47" s="18">
        <f t="shared" si="29"/>
        <v>357.59709999999995</v>
      </c>
      <c r="BK47" s="17" t="s">
        <v>30</v>
      </c>
      <c r="BL47" s="34">
        <f>BL46-1.4</f>
        <v>417.3</v>
      </c>
      <c r="BM47" s="18">
        <f t="shared" si="30"/>
        <v>408.95400000000001</v>
      </c>
      <c r="BN47" s="18">
        <f t="shared" si="31"/>
        <v>479.89499999999998</v>
      </c>
      <c r="BO47" s="18">
        <f t="shared" si="32"/>
        <v>470.2971</v>
      </c>
      <c r="BP47" s="17" t="s">
        <v>31</v>
      </c>
      <c r="BQ47" s="34">
        <f>BQ46-1.4</f>
        <v>532.30000000000007</v>
      </c>
      <c r="BR47" s="18">
        <f t="shared" si="33"/>
        <v>521.65400000000011</v>
      </c>
      <c r="BS47" s="18">
        <f t="shared" si="34"/>
        <v>612.14499999999998</v>
      </c>
      <c r="BT47" s="18">
        <f t="shared" si="35"/>
        <v>599.90210000000002</v>
      </c>
      <c r="BU47" s="17" t="s">
        <v>32</v>
      </c>
      <c r="BV47" s="34">
        <f>BV46-1.4</f>
        <v>697.30000000000007</v>
      </c>
      <c r="BW47" s="18">
        <f t="shared" si="36"/>
        <v>683.35400000000004</v>
      </c>
      <c r="BX47" s="18">
        <f t="shared" si="37"/>
        <v>801.89499999999998</v>
      </c>
      <c r="BY47" s="18">
        <f t="shared" si="38"/>
        <v>785.85709999999995</v>
      </c>
      <c r="BZ47" s="17" t="s">
        <v>33</v>
      </c>
      <c r="CA47" s="34">
        <f>CA46-1.4</f>
        <v>927.30000000000007</v>
      </c>
      <c r="CB47" s="18">
        <f t="shared" si="39"/>
        <v>908.75400000000002</v>
      </c>
      <c r="CC47" s="18">
        <f t="shared" si="40"/>
        <v>1066.395</v>
      </c>
      <c r="CD47" s="18">
        <f t="shared" si="41"/>
        <v>1045.0671</v>
      </c>
      <c r="CE47" s="17"/>
      <c r="CF47" s="34"/>
      <c r="CG47" s="34"/>
      <c r="CH47" s="34"/>
      <c r="CI47" s="34"/>
      <c r="CJ47" s="17"/>
      <c r="CK47" s="34"/>
      <c r="CL47" s="34"/>
      <c r="CM47" s="34"/>
      <c r="CN47" s="34"/>
      <c r="CO47" s="17"/>
      <c r="CP47" s="34"/>
      <c r="CQ47" s="34"/>
      <c r="CR47" s="34"/>
      <c r="CS47" s="34"/>
      <c r="CT47" s="17"/>
      <c r="CU47" s="34"/>
      <c r="CV47" s="34"/>
      <c r="CW47" s="34"/>
      <c r="CX47" s="34"/>
      <c r="CY47" s="17"/>
      <c r="CZ47" s="34"/>
      <c r="DA47" s="34"/>
      <c r="DB47" s="34"/>
      <c r="DC47" s="34"/>
      <c r="DD47" s="17"/>
      <c r="DE47" s="34"/>
      <c r="DF47" s="34"/>
      <c r="DG47" s="34"/>
      <c r="DH47" s="34"/>
      <c r="DI47" s="17"/>
      <c r="DJ47" s="34"/>
      <c r="DK47" s="34"/>
      <c r="DL47" s="34"/>
      <c r="DM47" s="34"/>
      <c r="DN47" s="17"/>
      <c r="DO47" s="34"/>
      <c r="DP47" s="34"/>
      <c r="DQ47" s="34"/>
      <c r="DR47" s="34"/>
    </row>
    <row r="48" spans="1:122" s="42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34">
        <f t="shared" ref="D48:D49" si="170">D47-1.4</f>
        <v>8.3999999999999986</v>
      </c>
      <c r="E48" s="18">
        <f t="shared" si="0"/>
        <v>8.2319999999999993</v>
      </c>
      <c r="F48" s="18">
        <f t="shared" si="1"/>
        <v>9.6599999999999984</v>
      </c>
      <c r="G48" s="34">
        <f t="shared" si="90"/>
        <v>9.4667999999999974</v>
      </c>
      <c r="H48" s="17" t="s">
        <v>19</v>
      </c>
      <c r="I48" s="34">
        <f t="shared" ref="I48:I49" si="171">I47-1.4</f>
        <v>23.900000000000002</v>
      </c>
      <c r="J48" s="34">
        <f t="shared" si="2"/>
        <v>23.422000000000001</v>
      </c>
      <c r="K48" s="18">
        <f t="shared" si="3"/>
        <v>27.484999999999999</v>
      </c>
      <c r="L48" s="34">
        <f t="shared" si="91"/>
        <v>26.935299999999998</v>
      </c>
      <c r="M48" s="17" t="s">
        <v>20</v>
      </c>
      <c r="N48" s="34">
        <f t="shared" ref="N48:N49" si="172">N47-1.4</f>
        <v>40.900000000000006</v>
      </c>
      <c r="O48" s="34">
        <f t="shared" si="4"/>
        <v>40.082000000000008</v>
      </c>
      <c r="P48" s="18">
        <f t="shared" si="5"/>
        <v>47.035000000000004</v>
      </c>
      <c r="Q48" s="34">
        <f t="shared" si="92"/>
        <v>46.094300000000004</v>
      </c>
      <c r="R48" s="17" t="s">
        <v>21</v>
      </c>
      <c r="S48" s="34">
        <f t="shared" ref="S48:S49" si="173">S47-1.4</f>
        <v>59.900000000000006</v>
      </c>
      <c r="T48" s="34">
        <f t="shared" si="6"/>
        <v>58.702000000000005</v>
      </c>
      <c r="U48" s="18">
        <f t="shared" si="7"/>
        <v>68.885000000000005</v>
      </c>
      <c r="V48" s="34">
        <f t="shared" si="93"/>
        <v>67.507300000000001</v>
      </c>
      <c r="W48" s="17" t="s">
        <v>22</v>
      </c>
      <c r="X48" s="34">
        <f t="shared" ref="X48:X49" si="174">X47-1.4</f>
        <v>81.899999999999991</v>
      </c>
      <c r="Y48" s="34">
        <f t="shared" si="8"/>
        <v>80.261999999999986</v>
      </c>
      <c r="Z48" s="18">
        <f t="shared" si="9"/>
        <v>94.184999999999988</v>
      </c>
      <c r="AA48" s="34">
        <f t="shared" si="94"/>
        <v>92.301299999999983</v>
      </c>
      <c r="AB48" s="17" t="s">
        <v>23</v>
      </c>
      <c r="AC48" s="34">
        <f t="shared" ref="AC48:AC49" si="175">AC47-1.4</f>
        <v>105.89999999999999</v>
      </c>
      <c r="AD48" s="34">
        <f t="shared" si="10"/>
        <v>103.782</v>
      </c>
      <c r="AE48" s="18">
        <f t="shared" si="11"/>
        <v>121.78499999999998</v>
      </c>
      <c r="AF48" s="34">
        <f t="shared" si="95"/>
        <v>119.34929999999999</v>
      </c>
      <c r="AG48" s="17" t="s">
        <v>24</v>
      </c>
      <c r="AH48" s="34">
        <f t="shared" ref="AH48:AH49" si="176">AH47-1.4</f>
        <v>130.89999999999998</v>
      </c>
      <c r="AI48" s="18">
        <f t="shared" si="12"/>
        <v>128.28199999999998</v>
      </c>
      <c r="AJ48" s="18">
        <f t="shared" si="13"/>
        <v>150.53499999999997</v>
      </c>
      <c r="AK48" s="18">
        <f t="shared" si="14"/>
        <v>147.52429999999995</v>
      </c>
      <c r="AL48" s="17" t="s">
        <v>25</v>
      </c>
      <c r="AM48" s="34">
        <f t="shared" ref="AM48:AM49" si="177">AM47-1.4</f>
        <v>158.89999999999998</v>
      </c>
      <c r="AN48" s="18">
        <f t="shared" si="15"/>
        <v>155.72199999999998</v>
      </c>
      <c r="AO48" s="18">
        <f t="shared" si="16"/>
        <v>179.08029999999997</v>
      </c>
      <c r="AP48" s="18">
        <f t="shared" si="17"/>
        <v>175.49869399999997</v>
      </c>
      <c r="AQ48" s="17" t="s">
        <v>26</v>
      </c>
      <c r="AR48" s="34">
        <f t="shared" ref="AR48:AR49" si="178">AR47-1.4</f>
        <v>193.89999999999998</v>
      </c>
      <c r="AS48" s="18">
        <f t="shared" si="18"/>
        <v>190.02199999999996</v>
      </c>
      <c r="AT48" s="18">
        <f t="shared" si="19"/>
        <v>222.98499999999996</v>
      </c>
      <c r="AU48" s="18">
        <f t="shared" si="20"/>
        <v>218.52529999999996</v>
      </c>
      <c r="AV48" s="17" t="s">
        <v>27</v>
      </c>
      <c r="AW48" s="34">
        <f t="shared" ref="AW48:AW49" si="179">AW47-1.4</f>
        <v>229.89999999999998</v>
      </c>
      <c r="AX48" s="18">
        <f t="shared" si="21"/>
        <v>225.30199999999996</v>
      </c>
      <c r="AY48" s="18">
        <f t="shared" si="22"/>
        <v>264.38499999999993</v>
      </c>
      <c r="AZ48" s="18">
        <f t="shared" si="23"/>
        <v>259.0972999999999</v>
      </c>
      <c r="BA48" s="17" t="s">
        <v>28</v>
      </c>
      <c r="BB48" s="34">
        <f t="shared" ref="BB48:BB49" si="180">BB47-1.4</f>
        <v>267.90000000000003</v>
      </c>
      <c r="BC48" s="18">
        <f t="shared" si="24"/>
        <v>262.54200000000003</v>
      </c>
      <c r="BD48" s="18">
        <f t="shared" si="25"/>
        <v>308.08500000000004</v>
      </c>
      <c r="BE48" s="18">
        <f t="shared" si="26"/>
        <v>301.92330000000004</v>
      </c>
      <c r="BF48" s="17" t="s">
        <v>29</v>
      </c>
      <c r="BG48" s="34">
        <f t="shared" ref="BG48:BG49" si="181">BG47-1.4</f>
        <v>315.90000000000003</v>
      </c>
      <c r="BH48" s="18">
        <f t="shared" si="27"/>
        <v>309.58200000000005</v>
      </c>
      <c r="BI48" s="18">
        <f t="shared" si="28"/>
        <v>363.28500000000003</v>
      </c>
      <c r="BJ48" s="18">
        <f t="shared" si="29"/>
        <v>356.01930000000004</v>
      </c>
      <c r="BK48" s="17" t="s">
        <v>30</v>
      </c>
      <c r="BL48" s="34">
        <f t="shared" ref="BL48:BL49" si="182">BL47-1.4</f>
        <v>415.90000000000003</v>
      </c>
      <c r="BM48" s="18">
        <f t="shared" si="30"/>
        <v>407.58200000000005</v>
      </c>
      <c r="BN48" s="18">
        <f t="shared" si="31"/>
        <v>478.28500000000003</v>
      </c>
      <c r="BO48" s="18">
        <f t="shared" si="32"/>
        <v>468.71930000000003</v>
      </c>
      <c r="BP48" s="17" t="s">
        <v>31</v>
      </c>
      <c r="BQ48" s="34">
        <f t="shared" ref="BQ48:BQ49" si="183">BQ47-1.4</f>
        <v>530.90000000000009</v>
      </c>
      <c r="BR48" s="18">
        <f t="shared" si="33"/>
        <v>520.28200000000004</v>
      </c>
      <c r="BS48" s="18">
        <f t="shared" si="34"/>
        <v>610.53500000000008</v>
      </c>
      <c r="BT48" s="18">
        <f t="shared" si="35"/>
        <v>598.32430000000011</v>
      </c>
      <c r="BU48" s="17" t="s">
        <v>32</v>
      </c>
      <c r="BV48" s="34">
        <f t="shared" ref="BV48:BV49" si="184">BV47-1.4</f>
        <v>695.90000000000009</v>
      </c>
      <c r="BW48" s="18">
        <f t="shared" si="36"/>
        <v>681.98200000000008</v>
      </c>
      <c r="BX48" s="18">
        <f t="shared" si="37"/>
        <v>800.28500000000008</v>
      </c>
      <c r="BY48" s="18">
        <f t="shared" si="38"/>
        <v>784.27930000000003</v>
      </c>
      <c r="BZ48" s="17" t="s">
        <v>33</v>
      </c>
      <c r="CA48" s="34">
        <f t="shared" ref="CA48:CA49" si="185">CA47-1.4</f>
        <v>925.90000000000009</v>
      </c>
      <c r="CB48" s="18">
        <f t="shared" si="39"/>
        <v>907.38200000000006</v>
      </c>
      <c r="CC48" s="18">
        <f t="shared" si="40"/>
        <v>1064.7850000000001</v>
      </c>
      <c r="CD48" s="18">
        <f t="shared" si="41"/>
        <v>1043.4893</v>
      </c>
      <c r="CE48" s="17"/>
      <c r="CF48" s="34"/>
      <c r="CG48" s="34"/>
      <c r="CH48" s="34"/>
      <c r="CI48" s="34"/>
      <c r="CJ48" s="17"/>
      <c r="CK48" s="34"/>
      <c r="CL48" s="34"/>
      <c r="CM48" s="34"/>
      <c r="CN48" s="34"/>
      <c r="CO48" s="17"/>
      <c r="CP48" s="34"/>
      <c r="CQ48" s="34"/>
      <c r="CR48" s="34"/>
      <c r="CS48" s="34"/>
      <c r="CT48" s="17"/>
      <c r="CU48" s="34"/>
      <c r="CV48" s="34"/>
      <c r="CW48" s="34"/>
      <c r="CX48" s="34"/>
      <c r="CY48" s="17"/>
      <c r="CZ48" s="34"/>
      <c r="DA48" s="34"/>
      <c r="DB48" s="34"/>
      <c r="DC48" s="34"/>
      <c r="DD48" s="17"/>
      <c r="DE48" s="34"/>
      <c r="DF48" s="34"/>
      <c r="DG48" s="34"/>
      <c r="DH48" s="34"/>
      <c r="DI48" s="17"/>
      <c r="DJ48" s="34"/>
      <c r="DK48" s="34"/>
      <c r="DL48" s="34"/>
      <c r="DM48" s="34"/>
      <c r="DN48" s="17"/>
      <c r="DO48" s="34"/>
      <c r="DP48" s="34"/>
      <c r="DQ48" s="34"/>
      <c r="DR48" s="34"/>
    </row>
    <row r="49" spans="1:122" s="42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34">
        <f t="shared" si="170"/>
        <v>6.9999999999999982</v>
      </c>
      <c r="E49" s="18">
        <f t="shared" si="0"/>
        <v>6.8599999999999985</v>
      </c>
      <c r="F49" s="18">
        <f t="shared" si="1"/>
        <v>8.0499999999999972</v>
      </c>
      <c r="G49" s="34">
        <f t="shared" si="90"/>
        <v>7.8889999999999967</v>
      </c>
      <c r="H49" s="17" t="s">
        <v>19</v>
      </c>
      <c r="I49" s="34">
        <f t="shared" si="171"/>
        <v>22.500000000000004</v>
      </c>
      <c r="J49" s="34">
        <f t="shared" si="2"/>
        <v>22.050000000000004</v>
      </c>
      <c r="K49" s="18">
        <f t="shared" si="3"/>
        <v>25.875000000000004</v>
      </c>
      <c r="L49" s="34">
        <f t="shared" si="91"/>
        <v>25.357500000000002</v>
      </c>
      <c r="M49" s="17" t="s">
        <v>20</v>
      </c>
      <c r="N49" s="34">
        <f t="shared" si="172"/>
        <v>39.500000000000007</v>
      </c>
      <c r="O49" s="34">
        <f t="shared" si="4"/>
        <v>38.710000000000008</v>
      </c>
      <c r="P49" s="18">
        <f t="shared" si="5"/>
        <v>45.425000000000004</v>
      </c>
      <c r="Q49" s="34">
        <f t="shared" si="92"/>
        <v>44.516500000000001</v>
      </c>
      <c r="R49" s="17" t="s">
        <v>21</v>
      </c>
      <c r="S49" s="34">
        <f t="shared" si="173"/>
        <v>58.500000000000007</v>
      </c>
      <c r="T49" s="34">
        <f t="shared" si="6"/>
        <v>57.330000000000005</v>
      </c>
      <c r="U49" s="18">
        <f t="shared" si="7"/>
        <v>67.275000000000006</v>
      </c>
      <c r="V49" s="34">
        <f t="shared" si="93"/>
        <v>65.929500000000004</v>
      </c>
      <c r="W49" s="17" t="s">
        <v>22</v>
      </c>
      <c r="X49" s="34">
        <f t="shared" si="174"/>
        <v>80.499999999999986</v>
      </c>
      <c r="Y49" s="34">
        <f t="shared" si="8"/>
        <v>78.889999999999986</v>
      </c>
      <c r="Z49" s="18">
        <f t="shared" si="9"/>
        <v>92.574999999999974</v>
      </c>
      <c r="AA49" s="34">
        <f t="shared" si="94"/>
        <v>90.723499999999973</v>
      </c>
      <c r="AB49" s="17" t="s">
        <v>23</v>
      </c>
      <c r="AC49" s="34">
        <f t="shared" si="175"/>
        <v>104.49999999999999</v>
      </c>
      <c r="AD49" s="34">
        <f t="shared" si="10"/>
        <v>102.40999999999998</v>
      </c>
      <c r="AE49" s="18">
        <f t="shared" si="11"/>
        <v>120.17499999999997</v>
      </c>
      <c r="AF49" s="34">
        <f t="shared" si="95"/>
        <v>117.77149999999996</v>
      </c>
      <c r="AG49" s="17" t="s">
        <v>24</v>
      </c>
      <c r="AH49" s="34">
        <f t="shared" si="176"/>
        <v>129.49999999999997</v>
      </c>
      <c r="AI49" s="18">
        <f t="shared" si="12"/>
        <v>126.90999999999997</v>
      </c>
      <c r="AJ49" s="18">
        <f t="shared" si="13"/>
        <v>148.92499999999995</v>
      </c>
      <c r="AK49" s="18">
        <f t="shared" si="14"/>
        <v>145.94649999999996</v>
      </c>
      <c r="AL49" s="17" t="s">
        <v>25</v>
      </c>
      <c r="AM49" s="34">
        <f t="shared" si="177"/>
        <v>157.49999999999997</v>
      </c>
      <c r="AN49" s="18">
        <f t="shared" si="15"/>
        <v>154.34999999999997</v>
      </c>
      <c r="AO49" s="18">
        <f t="shared" si="16"/>
        <v>177.50249999999994</v>
      </c>
      <c r="AP49" s="18">
        <f t="shared" si="17"/>
        <v>173.95244999999994</v>
      </c>
      <c r="AQ49" s="17" t="s">
        <v>26</v>
      </c>
      <c r="AR49" s="34">
        <f t="shared" si="178"/>
        <v>192.49999999999997</v>
      </c>
      <c r="AS49" s="18">
        <f t="shared" si="18"/>
        <v>188.64999999999998</v>
      </c>
      <c r="AT49" s="18">
        <f t="shared" si="19"/>
        <v>221.37499999999994</v>
      </c>
      <c r="AU49" s="18">
        <f t="shared" si="20"/>
        <v>216.94749999999993</v>
      </c>
      <c r="AV49" s="17" t="s">
        <v>27</v>
      </c>
      <c r="AW49" s="34">
        <f t="shared" si="179"/>
        <v>228.49999999999997</v>
      </c>
      <c r="AX49" s="18">
        <f t="shared" si="21"/>
        <v>223.92999999999998</v>
      </c>
      <c r="AY49" s="18">
        <f t="shared" si="22"/>
        <v>262.77499999999992</v>
      </c>
      <c r="AZ49" s="18">
        <f t="shared" si="23"/>
        <v>257.51949999999994</v>
      </c>
      <c r="BA49" s="17" t="s">
        <v>28</v>
      </c>
      <c r="BB49" s="34">
        <f t="shared" si="180"/>
        <v>266.50000000000006</v>
      </c>
      <c r="BC49" s="18">
        <f t="shared" si="24"/>
        <v>261.17000000000007</v>
      </c>
      <c r="BD49" s="18">
        <f t="shared" si="25"/>
        <v>306.47500000000002</v>
      </c>
      <c r="BE49" s="18">
        <f t="shared" si="26"/>
        <v>300.34550000000002</v>
      </c>
      <c r="BF49" s="17" t="s">
        <v>29</v>
      </c>
      <c r="BG49" s="34">
        <f t="shared" si="181"/>
        <v>314.50000000000006</v>
      </c>
      <c r="BH49" s="18">
        <f t="shared" si="27"/>
        <v>308.21000000000004</v>
      </c>
      <c r="BI49" s="18">
        <f t="shared" si="28"/>
        <v>361.67500000000001</v>
      </c>
      <c r="BJ49" s="18">
        <f t="shared" si="29"/>
        <v>354.44150000000002</v>
      </c>
      <c r="BK49" s="17" t="s">
        <v>30</v>
      </c>
      <c r="BL49" s="34">
        <f t="shared" si="182"/>
        <v>414.50000000000006</v>
      </c>
      <c r="BM49" s="18">
        <f t="shared" si="30"/>
        <v>406.21000000000004</v>
      </c>
      <c r="BN49" s="18">
        <f t="shared" si="31"/>
        <v>476.67500000000001</v>
      </c>
      <c r="BO49" s="18">
        <f t="shared" si="32"/>
        <v>467.14150000000001</v>
      </c>
      <c r="BP49" s="17" t="s">
        <v>31</v>
      </c>
      <c r="BQ49" s="34">
        <f t="shared" si="183"/>
        <v>529.50000000000011</v>
      </c>
      <c r="BR49" s="18">
        <f t="shared" si="33"/>
        <v>518.91000000000008</v>
      </c>
      <c r="BS49" s="18">
        <f t="shared" si="34"/>
        <v>608.92500000000007</v>
      </c>
      <c r="BT49" s="18">
        <f t="shared" si="35"/>
        <v>596.74650000000008</v>
      </c>
      <c r="BU49" s="17" t="s">
        <v>32</v>
      </c>
      <c r="BV49" s="34">
        <f t="shared" si="184"/>
        <v>694.50000000000011</v>
      </c>
      <c r="BW49" s="18">
        <f t="shared" si="36"/>
        <v>680.61000000000013</v>
      </c>
      <c r="BX49" s="18">
        <f t="shared" si="37"/>
        <v>798.67500000000007</v>
      </c>
      <c r="BY49" s="18">
        <f t="shared" si="38"/>
        <v>782.70150000000001</v>
      </c>
      <c r="BZ49" s="17" t="s">
        <v>33</v>
      </c>
      <c r="CA49" s="34">
        <f t="shared" si="185"/>
        <v>924.50000000000011</v>
      </c>
      <c r="CB49" s="18">
        <f t="shared" si="39"/>
        <v>906.0100000000001</v>
      </c>
      <c r="CC49" s="18">
        <f t="shared" si="40"/>
        <v>1063.175</v>
      </c>
      <c r="CD49" s="18">
        <f t="shared" si="41"/>
        <v>1041.9114999999999</v>
      </c>
      <c r="CE49" s="17"/>
      <c r="CF49" s="34"/>
      <c r="CG49" s="34"/>
      <c r="CH49" s="34"/>
      <c r="CI49" s="34"/>
      <c r="CJ49" s="17"/>
      <c r="CK49" s="34"/>
      <c r="CL49" s="34"/>
      <c r="CM49" s="34"/>
      <c r="CN49" s="34"/>
      <c r="CO49" s="17"/>
      <c r="CP49" s="34"/>
      <c r="CQ49" s="34"/>
      <c r="CR49" s="34"/>
      <c r="CS49" s="34"/>
      <c r="CT49" s="17"/>
      <c r="CU49" s="34"/>
      <c r="CV49" s="34"/>
      <c r="CW49" s="34"/>
      <c r="CX49" s="34"/>
      <c r="CY49" s="17"/>
      <c r="CZ49" s="34"/>
      <c r="DA49" s="34"/>
      <c r="DB49" s="34"/>
      <c r="DC49" s="34"/>
      <c r="DD49" s="17"/>
      <c r="DE49" s="34"/>
      <c r="DF49" s="34"/>
      <c r="DG49" s="34"/>
      <c r="DH49" s="34"/>
      <c r="DI49" s="17"/>
      <c r="DJ49" s="34"/>
      <c r="DK49" s="34"/>
      <c r="DL49" s="34"/>
      <c r="DM49" s="34"/>
      <c r="DN49" s="17"/>
      <c r="DO49" s="34"/>
      <c r="DP49" s="34"/>
      <c r="DQ49" s="34"/>
      <c r="DR49" s="34"/>
    </row>
    <row r="50" spans="1:122" s="41" customFormat="1" ht="20.100000000000001" customHeight="1" x14ac:dyDescent="0.25">
      <c r="A50" s="38" t="s">
        <v>18</v>
      </c>
      <c r="B50" s="38" t="s">
        <v>1</v>
      </c>
      <c r="C50" s="38" t="s">
        <v>19</v>
      </c>
      <c r="D50" s="39">
        <f>D45+1.5</f>
        <v>15.5</v>
      </c>
      <c r="E50" s="40">
        <f t="shared" si="0"/>
        <v>15.19</v>
      </c>
      <c r="F50" s="40">
        <f t="shared" si="1"/>
        <v>17.824999999999999</v>
      </c>
      <c r="G50" s="40">
        <f t="shared" si="90"/>
        <v>17.468499999999999</v>
      </c>
      <c r="H50" s="38" t="s">
        <v>20</v>
      </c>
      <c r="I50" s="39">
        <v>32.5</v>
      </c>
      <c r="J50" s="40">
        <f t="shared" si="2"/>
        <v>31.849999999999998</v>
      </c>
      <c r="K50" s="40">
        <f t="shared" si="3"/>
        <v>37.375</v>
      </c>
      <c r="L50" s="40">
        <f t="shared" si="91"/>
        <v>36.627499999999998</v>
      </c>
      <c r="M50" s="38" t="s">
        <v>21</v>
      </c>
      <c r="N50" s="39">
        <v>51.5</v>
      </c>
      <c r="O50" s="40">
        <f t="shared" si="4"/>
        <v>50.47</v>
      </c>
      <c r="P50" s="40">
        <f t="shared" si="5"/>
        <v>59.224999999999994</v>
      </c>
      <c r="Q50" s="40">
        <f t="shared" si="92"/>
        <v>58.040499999999994</v>
      </c>
      <c r="R50" s="38" t="s">
        <v>22</v>
      </c>
      <c r="S50" s="39">
        <v>73.5</v>
      </c>
      <c r="T50" s="40">
        <f t="shared" si="6"/>
        <v>72.03</v>
      </c>
      <c r="U50" s="39">
        <f t="shared" si="7"/>
        <v>84.524999999999991</v>
      </c>
      <c r="V50" s="40">
        <f t="shared" si="93"/>
        <v>82.834499999999991</v>
      </c>
      <c r="W50" s="38" t="s">
        <v>23</v>
      </c>
      <c r="X50" s="39">
        <v>97.5</v>
      </c>
      <c r="Y50" s="40">
        <f t="shared" si="8"/>
        <v>95.55</v>
      </c>
      <c r="Z50" s="40">
        <f t="shared" si="9"/>
        <v>112.12499999999999</v>
      </c>
      <c r="AA50" s="40">
        <f t="shared" si="94"/>
        <v>109.88249999999998</v>
      </c>
      <c r="AB50" s="38" t="s">
        <v>24</v>
      </c>
      <c r="AC50" s="39">
        <v>122.5</v>
      </c>
      <c r="AD50" s="40">
        <f t="shared" si="10"/>
        <v>120.05</v>
      </c>
      <c r="AE50" s="40">
        <f t="shared" si="11"/>
        <v>140.875</v>
      </c>
      <c r="AF50" s="40">
        <f t="shared" si="95"/>
        <v>138.0575</v>
      </c>
      <c r="AG50" s="38" t="s">
        <v>25</v>
      </c>
      <c r="AH50" s="39">
        <v>150.5</v>
      </c>
      <c r="AI50" s="40">
        <f t="shared" si="12"/>
        <v>147.49</v>
      </c>
      <c r="AJ50" s="40">
        <f t="shared" si="13"/>
        <v>173.07499999999999</v>
      </c>
      <c r="AK50" s="40">
        <f t="shared" si="14"/>
        <v>169.61349999999999</v>
      </c>
      <c r="AL50" s="38" t="s">
        <v>26</v>
      </c>
      <c r="AM50" s="39">
        <v>185.5</v>
      </c>
      <c r="AN50" s="40">
        <f t="shared" si="15"/>
        <v>181.79</v>
      </c>
      <c r="AO50" s="40">
        <f t="shared" si="16"/>
        <v>209.05849999999998</v>
      </c>
      <c r="AP50" s="40">
        <f t="shared" si="17"/>
        <v>204.87732999999997</v>
      </c>
      <c r="AQ50" s="38" t="s">
        <v>27</v>
      </c>
      <c r="AR50" s="39">
        <v>221.5</v>
      </c>
      <c r="AS50" s="40">
        <f t="shared" si="18"/>
        <v>217.07</v>
      </c>
      <c r="AT50" s="40">
        <f t="shared" si="19"/>
        <v>254.72499999999999</v>
      </c>
      <c r="AU50" s="40">
        <f t="shared" si="20"/>
        <v>249.63049999999998</v>
      </c>
      <c r="AV50" s="38" t="s">
        <v>28</v>
      </c>
      <c r="AW50" s="39">
        <v>259.5</v>
      </c>
      <c r="AX50" s="40">
        <f t="shared" si="21"/>
        <v>254.31</v>
      </c>
      <c r="AY50" s="40">
        <f t="shared" si="22"/>
        <v>298.42499999999995</v>
      </c>
      <c r="AZ50" s="40">
        <f t="shared" si="23"/>
        <v>292.45649999999995</v>
      </c>
      <c r="BA50" s="38" t="s">
        <v>29</v>
      </c>
      <c r="BB50" s="39">
        <v>307.5</v>
      </c>
      <c r="BC50" s="40">
        <f t="shared" si="24"/>
        <v>301.35000000000002</v>
      </c>
      <c r="BD50" s="40">
        <f t="shared" si="25"/>
        <v>353.625</v>
      </c>
      <c r="BE50" s="40">
        <f t="shared" si="26"/>
        <v>346.55250000000001</v>
      </c>
      <c r="BF50" s="38" t="s">
        <v>30</v>
      </c>
      <c r="BG50" s="39">
        <v>407.5</v>
      </c>
      <c r="BH50" s="40">
        <f t="shared" si="27"/>
        <v>399.34999999999997</v>
      </c>
      <c r="BI50" s="40">
        <f t="shared" si="28"/>
        <v>468.62499999999994</v>
      </c>
      <c r="BJ50" s="40">
        <f t="shared" si="29"/>
        <v>459.25249999999994</v>
      </c>
      <c r="BK50" s="38" t="s">
        <v>31</v>
      </c>
      <c r="BL50" s="39">
        <v>522.5</v>
      </c>
      <c r="BM50" s="40">
        <f t="shared" si="30"/>
        <v>512.04999999999995</v>
      </c>
      <c r="BN50" s="40">
        <f t="shared" si="31"/>
        <v>600.875</v>
      </c>
      <c r="BO50" s="40">
        <f t="shared" si="32"/>
        <v>588.85749999999996</v>
      </c>
      <c r="BP50" s="38" t="s">
        <v>32</v>
      </c>
      <c r="BQ50" s="39">
        <v>687.5</v>
      </c>
      <c r="BR50" s="40">
        <f t="shared" si="33"/>
        <v>673.75</v>
      </c>
      <c r="BS50" s="40">
        <f t="shared" si="34"/>
        <v>790.62499999999989</v>
      </c>
      <c r="BT50" s="40">
        <f t="shared" si="35"/>
        <v>774.81249999999989</v>
      </c>
      <c r="BU50" s="38" t="s">
        <v>33</v>
      </c>
      <c r="BV50" s="39">
        <v>917.5</v>
      </c>
      <c r="BW50" s="40">
        <f t="shared" si="36"/>
        <v>899.15</v>
      </c>
      <c r="BX50" s="40">
        <f t="shared" si="37"/>
        <v>1055.125</v>
      </c>
      <c r="BY50" s="40">
        <f t="shared" si="38"/>
        <v>1034.0225</v>
      </c>
      <c r="BZ50" s="38"/>
      <c r="CA50" s="39"/>
      <c r="CB50" s="39"/>
      <c r="CC50" s="39"/>
      <c r="CD50" s="39"/>
      <c r="CE50" s="38"/>
      <c r="CF50" s="39"/>
      <c r="CG50" s="39"/>
      <c r="CH50" s="39"/>
      <c r="CI50" s="39"/>
      <c r="CJ50" s="38"/>
      <c r="CK50" s="39"/>
      <c r="CL50" s="39"/>
      <c r="CM50" s="39"/>
      <c r="CN50" s="39"/>
      <c r="CO50" s="38"/>
      <c r="CP50" s="39"/>
      <c r="CQ50" s="39"/>
      <c r="CR50" s="39"/>
      <c r="CS50" s="39"/>
      <c r="CT50" s="38"/>
      <c r="CU50" s="39"/>
      <c r="CV50" s="39"/>
      <c r="CW50" s="39"/>
      <c r="CX50" s="39"/>
      <c r="CY50" s="38"/>
      <c r="CZ50" s="39"/>
      <c r="DA50" s="39"/>
      <c r="DB50" s="39"/>
      <c r="DC50" s="39"/>
      <c r="DD50" s="38"/>
      <c r="DE50" s="39"/>
      <c r="DF50" s="39"/>
      <c r="DG50" s="39"/>
      <c r="DH50" s="39"/>
      <c r="DI50" s="38"/>
      <c r="DJ50" s="39"/>
      <c r="DK50" s="39"/>
      <c r="DL50" s="39"/>
      <c r="DM50" s="39"/>
      <c r="DN50" s="38"/>
      <c r="DO50" s="39"/>
      <c r="DP50" s="39"/>
      <c r="DQ50" s="39"/>
      <c r="DR50" s="39"/>
    </row>
    <row r="51" spans="1:122" s="41" customFormat="1" ht="20.100000000000001" customHeight="1" x14ac:dyDescent="0.25">
      <c r="A51" s="38" t="s">
        <v>18</v>
      </c>
      <c r="B51" s="38" t="s">
        <v>3</v>
      </c>
      <c r="C51" s="38" t="s">
        <v>19</v>
      </c>
      <c r="D51" s="39">
        <f>D50-3.1</f>
        <v>12.4</v>
      </c>
      <c r="E51" s="40">
        <f t="shared" si="0"/>
        <v>12.151999999999999</v>
      </c>
      <c r="F51" s="40">
        <f t="shared" si="1"/>
        <v>14.26</v>
      </c>
      <c r="G51" s="39">
        <f t="shared" si="90"/>
        <v>13.9748</v>
      </c>
      <c r="H51" s="38" t="s">
        <v>20</v>
      </c>
      <c r="I51" s="39">
        <f>I50-3.1</f>
        <v>29.4</v>
      </c>
      <c r="J51" s="39">
        <f t="shared" si="2"/>
        <v>28.811999999999998</v>
      </c>
      <c r="K51" s="40">
        <f t="shared" si="3"/>
        <v>33.809999999999995</v>
      </c>
      <c r="L51" s="39">
        <f t="shared" si="91"/>
        <v>33.133799999999994</v>
      </c>
      <c r="M51" s="38" t="s">
        <v>21</v>
      </c>
      <c r="N51" s="39">
        <f>N50-3.1</f>
        <v>48.4</v>
      </c>
      <c r="O51" s="39">
        <f t="shared" si="4"/>
        <v>47.431999999999995</v>
      </c>
      <c r="P51" s="40">
        <f t="shared" si="5"/>
        <v>55.66</v>
      </c>
      <c r="Q51" s="39">
        <f t="shared" si="92"/>
        <v>54.546799999999998</v>
      </c>
      <c r="R51" s="38" t="s">
        <v>22</v>
      </c>
      <c r="S51" s="39">
        <f>S50-3.1</f>
        <v>70.400000000000006</v>
      </c>
      <c r="T51" s="39">
        <f t="shared" si="6"/>
        <v>68.992000000000004</v>
      </c>
      <c r="U51" s="39">
        <f t="shared" si="7"/>
        <v>80.959999999999994</v>
      </c>
      <c r="V51" s="39">
        <f t="shared" si="93"/>
        <v>79.340799999999987</v>
      </c>
      <c r="W51" s="38" t="s">
        <v>23</v>
      </c>
      <c r="X51" s="39">
        <f>X50-3.1</f>
        <v>94.4</v>
      </c>
      <c r="Y51" s="39">
        <f t="shared" si="8"/>
        <v>92.512</v>
      </c>
      <c r="Z51" s="40">
        <f t="shared" si="9"/>
        <v>108.56</v>
      </c>
      <c r="AA51" s="39">
        <f t="shared" si="94"/>
        <v>106.3888</v>
      </c>
      <c r="AB51" s="38" t="s">
        <v>24</v>
      </c>
      <c r="AC51" s="39">
        <f>AC50-3.1</f>
        <v>119.4</v>
      </c>
      <c r="AD51" s="39">
        <f t="shared" si="10"/>
        <v>117.012</v>
      </c>
      <c r="AE51" s="40">
        <f t="shared" si="11"/>
        <v>137.31</v>
      </c>
      <c r="AF51" s="39">
        <f t="shared" si="95"/>
        <v>134.56379999999999</v>
      </c>
      <c r="AG51" s="38" t="s">
        <v>25</v>
      </c>
      <c r="AH51" s="39">
        <f>AH50-3.1</f>
        <v>147.4</v>
      </c>
      <c r="AI51" s="40">
        <f t="shared" si="12"/>
        <v>144.452</v>
      </c>
      <c r="AJ51" s="40">
        <f t="shared" si="13"/>
        <v>169.51</v>
      </c>
      <c r="AK51" s="40">
        <f t="shared" si="14"/>
        <v>166.1198</v>
      </c>
      <c r="AL51" s="38" t="s">
        <v>26</v>
      </c>
      <c r="AM51" s="39">
        <f>AM50-3.1</f>
        <v>182.4</v>
      </c>
      <c r="AN51" s="40">
        <f t="shared" si="15"/>
        <v>178.75200000000001</v>
      </c>
      <c r="AO51" s="40">
        <f t="shared" si="16"/>
        <v>205.56479999999999</v>
      </c>
      <c r="AP51" s="40">
        <f t="shared" si="17"/>
        <v>201.45350399999998</v>
      </c>
      <c r="AQ51" s="38" t="s">
        <v>27</v>
      </c>
      <c r="AR51" s="39">
        <f>AR50-3.1</f>
        <v>218.4</v>
      </c>
      <c r="AS51" s="40">
        <f t="shared" si="18"/>
        <v>214.03200000000001</v>
      </c>
      <c r="AT51" s="40">
        <f t="shared" si="19"/>
        <v>251.16</v>
      </c>
      <c r="AU51" s="40">
        <f t="shared" si="20"/>
        <v>246.13679999999999</v>
      </c>
      <c r="AV51" s="38" t="s">
        <v>28</v>
      </c>
      <c r="AW51" s="39">
        <f>AW50-3.1</f>
        <v>256.39999999999998</v>
      </c>
      <c r="AX51" s="40">
        <f t="shared" si="21"/>
        <v>251.27199999999996</v>
      </c>
      <c r="AY51" s="40">
        <f t="shared" si="22"/>
        <v>294.85999999999996</v>
      </c>
      <c r="AZ51" s="40">
        <f t="shared" si="23"/>
        <v>288.96279999999996</v>
      </c>
      <c r="BA51" s="38" t="s">
        <v>29</v>
      </c>
      <c r="BB51" s="39">
        <f>BB50-3.1</f>
        <v>304.39999999999998</v>
      </c>
      <c r="BC51" s="40">
        <f t="shared" si="24"/>
        <v>298.31199999999995</v>
      </c>
      <c r="BD51" s="40">
        <f t="shared" si="25"/>
        <v>350.05999999999995</v>
      </c>
      <c r="BE51" s="40">
        <f t="shared" si="26"/>
        <v>343.05879999999996</v>
      </c>
      <c r="BF51" s="38" t="s">
        <v>30</v>
      </c>
      <c r="BG51" s="39">
        <f>BG50-3.1</f>
        <v>404.4</v>
      </c>
      <c r="BH51" s="40">
        <f t="shared" si="27"/>
        <v>396.31199999999995</v>
      </c>
      <c r="BI51" s="40">
        <f t="shared" si="28"/>
        <v>465.05999999999995</v>
      </c>
      <c r="BJ51" s="40">
        <f t="shared" si="29"/>
        <v>455.75879999999995</v>
      </c>
      <c r="BK51" s="38" t="s">
        <v>31</v>
      </c>
      <c r="BL51" s="39">
        <f>BL50-3.1</f>
        <v>519.4</v>
      </c>
      <c r="BM51" s="40">
        <f t="shared" si="30"/>
        <v>509.01199999999994</v>
      </c>
      <c r="BN51" s="40">
        <f t="shared" si="31"/>
        <v>597.30999999999995</v>
      </c>
      <c r="BO51" s="40">
        <f t="shared" si="32"/>
        <v>585.36379999999997</v>
      </c>
      <c r="BP51" s="38" t="s">
        <v>32</v>
      </c>
      <c r="BQ51" s="39">
        <f>BQ50-3.1</f>
        <v>684.4</v>
      </c>
      <c r="BR51" s="40">
        <f t="shared" si="33"/>
        <v>670.71199999999999</v>
      </c>
      <c r="BS51" s="40">
        <f t="shared" si="34"/>
        <v>787.06</v>
      </c>
      <c r="BT51" s="40">
        <f t="shared" si="35"/>
        <v>771.3187999999999</v>
      </c>
      <c r="BU51" s="38" t="s">
        <v>33</v>
      </c>
      <c r="BV51" s="39">
        <f>BV50-3.1</f>
        <v>914.4</v>
      </c>
      <c r="BW51" s="40">
        <f t="shared" si="36"/>
        <v>896.11199999999997</v>
      </c>
      <c r="BX51" s="40">
        <f t="shared" si="37"/>
        <v>1051.56</v>
      </c>
      <c r="BY51" s="40">
        <f t="shared" si="38"/>
        <v>1030.5287999999998</v>
      </c>
      <c r="BZ51" s="38"/>
      <c r="CA51" s="39"/>
      <c r="CB51" s="39"/>
      <c r="CC51" s="39"/>
      <c r="CD51" s="39"/>
      <c r="CE51" s="38"/>
      <c r="CF51" s="39"/>
      <c r="CG51" s="39"/>
      <c r="CH51" s="39"/>
      <c r="CI51" s="39"/>
      <c r="CJ51" s="38"/>
      <c r="CK51" s="39"/>
      <c r="CL51" s="39"/>
      <c r="CM51" s="39"/>
      <c r="CN51" s="39"/>
      <c r="CO51" s="38"/>
      <c r="CP51" s="39"/>
      <c r="CQ51" s="39"/>
      <c r="CR51" s="39"/>
      <c r="CS51" s="39"/>
      <c r="CT51" s="38"/>
      <c r="CU51" s="39"/>
      <c r="CV51" s="39"/>
      <c r="CW51" s="39"/>
      <c r="CX51" s="39"/>
      <c r="CY51" s="38"/>
      <c r="CZ51" s="39"/>
      <c r="DA51" s="39"/>
      <c r="DB51" s="39"/>
      <c r="DC51" s="39"/>
      <c r="DD51" s="38"/>
      <c r="DE51" s="39"/>
      <c r="DF51" s="39"/>
      <c r="DG51" s="39"/>
      <c r="DH51" s="39"/>
      <c r="DI51" s="38"/>
      <c r="DJ51" s="39"/>
      <c r="DK51" s="39"/>
      <c r="DL51" s="39"/>
      <c r="DM51" s="39"/>
      <c r="DN51" s="38"/>
      <c r="DO51" s="39"/>
      <c r="DP51" s="39"/>
      <c r="DQ51" s="39"/>
      <c r="DR51" s="39"/>
    </row>
    <row r="52" spans="1:122" s="41" customFormat="1" ht="20.100000000000001" customHeight="1" x14ac:dyDescent="0.25">
      <c r="A52" s="38" t="s">
        <v>18</v>
      </c>
      <c r="B52" s="38" t="s">
        <v>4</v>
      </c>
      <c r="C52" s="38" t="s">
        <v>19</v>
      </c>
      <c r="D52" s="39">
        <f>D51-1.55</f>
        <v>10.85</v>
      </c>
      <c r="E52" s="40">
        <f t="shared" si="0"/>
        <v>10.632999999999999</v>
      </c>
      <c r="F52" s="40">
        <f t="shared" si="1"/>
        <v>12.477499999999999</v>
      </c>
      <c r="G52" s="39">
        <f t="shared" si="90"/>
        <v>12.227949999999998</v>
      </c>
      <c r="H52" s="38" t="s">
        <v>20</v>
      </c>
      <c r="I52" s="39">
        <f>I51-1.55</f>
        <v>27.849999999999998</v>
      </c>
      <c r="J52" s="39">
        <f t="shared" si="2"/>
        <v>27.292999999999996</v>
      </c>
      <c r="K52" s="40">
        <f t="shared" si="3"/>
        <v>32.027499999999996</v>
      </c>
      <c r="L52" s="39">
        <f t="shared" si="91"/>
        <v>31.386949999999995</v>
      </c>
      <c r="M52" s="38" t="s">
        <v>21</v>
      </c>
      <c r="N52" s="39">
        <f>N51-1.55</f>
        <v>46.85</v>
      </c>
      <c r="O52" s="39">
        <f t="shared" si="4"/>
        <v>45.913000000000004</v>
      </c>
      <c r="P52" s="40">
        <f t="shared" si="5"/>
        <v>53.877499999999998</v>
      </c>
      <c r="Q52" s="39">
        <f t="shared" si="92"/>
        <v>52.799949999999995</v>
      </c>
      <c r="R52" s="38" t="s">
        <v>22</v>
      </c>
      <c r="S52" s="39">
        <f>S51-1.55</f>
        <v>68.850000000000009</v>
      </c>
      <c r="T52" s="39">
        <f t="shared" si="6"/>
        <v>67.473000000000013</v>
      </c>
      <c r="U52" s="39">
        <f t="shared" si="7"/>
        <v>79.177500000000009</v>
      </c>
      <c r="V52" s="39">
        <f t="shared" si="93"/>
        <v>77.593950000000007</v>
      </c>
      <c r="W52" s="38" t="s">
        <v>23</v>
      </c>
      <c r="X52" s="39">
        <f>X51-1.55</f>
        <v>92.850000000000009</v>
      </c>
      <c r="Y52" s="39">
        <f t="shared" si="8"/>
        <v>90.993000000000009</v>
      </c>
      <c r="Z52" s="40">
        <f t="shared" si="9"/>
        <v>106.7775</v>
      </c>
      <c r="AA52" s="39">
        <f t="shared" si="94"/>
        <v>104.64195000000001</v>
      </c>
      <c r="AB52" s="38" t="s">
        <v>24</v>
      </c>
      <c r="AC52" s="39">
        <f>AC51-1.55</f>
        <v>117.85000000000001</v>
      </c>
      <c r="AD52" s="39">
        <f t="shared" si="10"/>
        <v>115.49300000000001</v>
      </c>
      <c r="AE52" s="40">
        <f t="shared" si="11"/>
        <v>135.5275</v>
      </c>
      <c r="AF52" s="39">
        <f t="shared" si="95"/>
        <v>132.81694999999999</v>
      </c>
      <c r="AG52" s="38" t="s">
        <v>25</v>
      </c>
      <c r="AH52" s="39">
        <f>AH51-1.55</f>
        <v>145.85</v>
      </c>
      <c r="AI52" s="40">
        <f t="shared" si="12"/>
        <v>142.93299999999999</v>
      </c>
      <c r="AJ52" s="40">
        <f t="shared" si="13"/>
        <v>167.72749999999999</v>
      </c>
      <c r="AK52" s="40">
        <f t="shared" si="14"/>
        <v>164.37295</v>
      </c>
      <c r="AL52" s="38" t="s">
        <v>26</v>
      </c>
      <c r="AM52" s="39">
        <f>AM51-1.55</f>
        <v>180.85</v>
      </c>
      <c r="AN52" s="40">
        <f t="shared" si="15"/>
        <v>177.233</v>
      </c>
      <c r="AO52" s="40">
        <f t="shared" si="16"/>
        <v>203.81795</v>
      </c>
      <c r="AP52" s="40">
        <f t="shared" si="17"/>
        <v>199.741591</v>
      </c>
      <c r="AQ52" s="38" t="s">
        <v>27</v>
      </c>
      <c r="AR52" s="39">
        <f>AR51-1.55</f>
        <v>216.85</v>
      </c>
      <c r="AS52" s="40">
        <f t="shared" si="18"/>
        <v>212.51299999999998</v>
      </c>
      <c r="AT52" s="40">
        <f t="shared" si="19"/>
        <v>249.37749999999997</v>
      </c>
      <c r="AU52" s="40">
        <f t="shared" si="20"/>
        <v>244.38994999999997</v>
      </c>
      <c r="AV52" s="38" t="s">
        <v>28</v>
      </c>
      <c r="AW52" s="39">
        <f>AW51-1.55</f>
        <v>254.84999999999997</v>
      </c>
      <c r="AX52" s="40">
        <f t="shared" si="21"/>
        <v>249.75299999999996</v>
      </c>
      <c r="AY52" s="40">
        <f t="shared" si="22"/>
        <v>293.07749999999993</v>
      </c>
      <c r="AZ52" s="40">
        <f t="shared" si="23"/>
        <v>287.21594999999991</v>
      </c>
      <c r="BA52" s="38" t="s">
        <v>29</v>
      </c>
      <c r="BB52" s="39">
        <f>BB51-1.55</f>
        <v>302.84999999999997</v>
      </c>
      <c r="BC52" s="40">
        <f t="shared" si="24"/>
        <v>296.79299999999995</v>
      </c>
      <c r="BD52" s="40">
        <f t="shared" si="25"/>
        <v>348.27749999999992</v>
      </c>
      <c r="BE52" s="40">
        <f t="shared" si="26"/>
        <v>341.31194999999991</v>
      </c>
      <c r="BF52" s="38" t="s">
        <v>30</v>
      </c>
      <c r="BG52" s="39">
        <f>BG51-1.55</f>
        <v>402.84999999999997</v>
      </c>
      <c r="BH52" s="40">
        <f t="shared" si="27"/>
        <v>394.79299999999995</v>
      </c>
      <c r="BI52" s="40">
        <f t="shared" si="28"/>
        <v>463.27749999999992</v>
      </c>
      <c r="BJ52" s="40">
        <f t="shared" si="29"/>
        <v>454.0119499999999</v>
      </c>
      <c r="BK52" s="38" t="s">
        <v>31</v>
      </c>
      <c r="BL52" s="39">
        <f>BL51-1.55</f>
        <v>517.85</v>
      </c>
      <c r="BM52" s="40">
        <f t="shared" si="30"/>
        <v>507.49299999999999</v>
      </c>
      <c r="BN52" s="40">
        <f t="shared" si="31"/>
        <v>595.52750000000003</v>
      </c>
      <c r="BO52" s="40">
        <f t="shared" si="32"/>
        <v>583.61694999999997</v>
      </c>
      <c r="BP52" s="38" t="s">
        <v>32</v>
      </c>
      <c r="BQ52" s="39">
        <f>BQ51-1.55</f>
        <v>682.85</v>
      </c>
      <c r="BR52" s="40">
        <f t="shared" si="33"/>
        <v>669.19299999999998</v>
      </c>
      <c r="BS52" s="40">
        <f t="shared" si="34"/>
        <v>785.27749999999992</v>
      </c>
      <c r="BT52" s="40">
        <f t="shared" si="35"/>
        <v>769.5719499999999</v>
      </c>
      <c r="BU52" s="38" t="s">
        <v>33</v>
      </c>
      <c r="BV52" s="39">
        <f>BV51-1.55</f>
        <v>912.85</v>
      </c>
      <c r="BW52" s="40">
        <f t="shared" si="36"/>
        <v>894.59299999999996</v>
      </c>
      <c r="BX52" s="40">
        <f t="shared" si="37"/>
        <v>1049.7774999999999</v>
      </c>
      <c r="BY52" s="40">
        <f t="shared" si="38"/>
        <v>1028.7819499999998</v>
      </c>
      <c r="BZ52" s="38"/>
      <c r="CA52" s="39"/>
      <c r="CB52" s="39"/>
      <c r="CC52" s="39"/>
      <c r="CD52" s="39"/>
      <c r="CE52" s="38"/>
      <c r="CF52" s="39"/>
      <c r="CG52" s="39"/>
      <c r="CH52" s="39"/>
      <c r="CI52" s="39"/>
      <c r="CJ52" s="38"/>
      <c r="CK52" s="39"/>
      <c r="CL52" s="39"/>
      <c r="CM52" s="39"/>
      <c r="CN52" s="39"/>
      <c r="CO52" s="38"/>
      <c r="CP52" s="39"/>
      <c r="CQ52" s="39"/>
      <c r="CR52" s="39"/>
      <c r="CS52" s="39"/>
      <c r="CT52" s="38"/>
      <c r="CU52" s="39"/>
      <c r="CV52" s="39"/>
      <c r="CW52" s="39"/>
      <c r="CX52" s="39"/>
      <c r="CY52" s="38"/>
      <c r="CZ52" s="39"/>
      <c r="DA52" s="39"/>
      <c r="DB52" s="39"/>
      <c r="DC52" s="39"/>
      <c r="DD52" s="38"/>
      <c r="DE52" s="39"/>
      <c r="DF52" s="39"/>
      <c r="DG52" s="39"/>
      <c r="DH52" s="39"/>
      <c r="DI52" s="38"/>
      <c r="DJ52" s="39"/>
      <c r="DK52" s="39"/>
      <c r="DL52" s="39"/>
      <c r="DM52" s="39"/>
      <c r="DN52" s="38"/>
      <c r="DO52" s="39"/>
      <c r="DP52" s="39"/>
      <c r="DQ52" s="39"/>
      <c r="DR52" s="39"/>
    </row>
    <row r="53" spans="1:122" s="41" customFormat="1" ht="20.100000000000001" customHeight="1" x14ac:dyDescent="0.25">
      <c r="A53" s="38" t="s">
        <v>18</v>
      </c>
      <c r="B53" s="38" t="s">
        <v>5</v>
      </c>
      <c r="C53" s="38" t="s">
        <v>19</v>
      </c>
      <c r="D53" s="39">
        <f t="shared" ref="D53:D54" si="186">D52-1.55</f>
        <v>9.2999999999999989</v>
      </c>
      <c r="E53" s="40">
        <f t="shared" si="0"/>
        <v>9.113999999999999</v>
      </c>
      <c r="F53" s="40">
        <f t="shared" si="1"/>
        <v>10.694999999999999</v>
      </c>
      <c r="G53" s="39">
        <f t="shared" si="90"/>
        <v>10.481099999999998</v>
      </c>
      <c r="H53" s="38" t="s">
        <v>20</v>
      </c>
      <c r="I53" s="39">
        <f t="shared" ref="I53:I54" si="187">I52-1.55</f>
        <v>26.299999999999997</v>
      </c>
      <c r="J53" s="39">
        <f t="shared" si="2"/>
        <v>25.773999999999997</v>
      </c>
      <c r="K53" s="40">
        <f t="shared" si="3"/>
        <v>30.244999999999994</v>
      </c>
      <c r="L53" s="39">
        <f t="shared" si="91"/>
        <v>29.640099999999993</v>
      </c>
      <c r="M53" s="38" t="s">
        <v>21</v>
      </c>
      <c r="N53" s="39">
        <f t="shared" ref="N53:N54" si="188">N52-1.55</f>
        <v>45.300000000000004</v>
      </c>
      <c r="O53" s="39">
        <f t="shared" si="4"/>
        <v>44.394000000000005</v>
      </c>
      <c r="P53" s="40">
        <f t="shared" si="5"/>
        <v>52.094999999999999</v>
      </c>
      <c r="Q53" s="39">
        <f t="shared" si="92"/>
        <v>51.053100000000001</v>
      </c>
      <c r="R53" s="38" t="s">
        <v>22</v>
      </c>
      <c r="S53" s="39">
        <f t="shared" ref="S53:S54" si="189">S52-1.55</f>
        <v>67.300000000000011</v>
      </c>
      <c r="T53" s="39">
        <f t="shared" si="6"/>
        <v>65.954000000000008</v>
      </c>
      <c r="U53" s="39">
        <f t="shared" si="7"/>
        <v>77.39500000000001</v>
      </c>
      <c r="V53" s="39">
        <f t="shared" si="93"/>
        <v>75.847100000000012</v>
      </c>
      <c r="W53" s="38" t="s">
        <v>23</v>
      </c>
      <c r="X53" s="39">
        <f t="shared" ref="X53:X54" si="190">X52-1.55</f>
        <v>91.300000000000011</v>
      </c>
      <c r="Y53" s="39">
        <f t="shared" si="8"/>
        <v>89.474000000000004</v>
      </c>
      <c r="Z53" s="40">
        <f t="shared" si="9"/>
        <v>104.995</v>
      </c>
      <c r="AA53" s="39">
        <f t="shared" si="94"/>
        <v>102.8951</v>
      </c>
      <c r="AB53" s="38" t="s">
        <v>24</v>
      </c>
      <c r="AC53" s="39">
        <f t="shared" ref="AC53:AC54" si="191">AC52-1.55</f>
        <v>116.30000000000001</v>
      </c>
      <c r="AD53" s="39">
        <f t="shared" si="10"/>
        <v>113.974</v>
      </c>
      <c r="AE53" s="40">
        <f t="shared" si="11"/>
        <v>133.745</v>
      </c>
      <c r="AF53" s="39">
        <f t="shared" si="95"/>
        <v>131.0701</v>
      </c>
      <c r="AG53" s="38" t="s">
        <v>25</v>
      </c>
      <c r="AH53" s="39">
        <f t="shared" ref="AH53:AH54" si="192">AH52-1.55</f>
        <v>144.29999999999998</v>
      </c>
      <c r="AI53" s="40">
        <f t="shared" si="12"/>
        <v>141.41399999999999</v>
      </c>
      <c r="AJ53" s="40">
        <f t="shared" si="13"/>
        <v>165.94499999999996</v>
      </c>
      <c r="AK53" s="40">
        <f t="shared" si="14"/>
        <v>162.62609999999995</v>
      </c>
      <c r="AL53" s="38" t="s">
        <v>26</v>
      </c>
      <c r="AM53" s="39">
        <f t="shared" ref="AM53:AM54" si="193">AM52-1.55</f>
        <v>179.29999999999998</v>
      </c>
      <c r="AN53" s="40">
        <f t="shared" si="15"/>
        <v>175.71399999999997</v>
      </c>
      <c r="AO53" s="40">
        <f t="shared" si="16"/>
        <v>202.07109999999994</v>
      </c>
      <c r="AP53" s="40">
        <f t="shared" si="17"/>
        <v>198.02967799999993</v>
      </c>
      <c r="AQ53" s="38" t="s">
        <v>27</v>
      </c>
      <c r="AR53" s="39">
        <f t="shared" ref="AR53:AR54" si="194">AR52-1.55</f>
        <v>215.29999999999998</v>
      </c>
      <c r="AS53" s="40">
        <f t="shared" si="18"/>
        <v>210.99399999999997</v>
      </c>
      <c r="AT53" s="40">
        <f t="shared" si="19"/>
        <v>247.59499999999997</v>
      </c>
      <c r="AU53" s="40">
        <f t="shared" si="20"/>
        <v>242.64309999999998</v>
      </c>
      <c r="AV53" s="38" t="s">
        <v>28</v>
      </c>
      <c r="AW53" s="39">
        <f t="shared" ref="AW53:AW54" si="195">AW52-1.55</f>
        <v>253.29999999999995</v>
      </c>
      <c r="AX53" s="40">
        <f t="shared" si="21"/>
        <v>248.23399999999995</v>
      </c>
      <c r="AY53" s="40">
        <f t="shared" si="22"/>
        <v>291.2949999999999</v>
      </c>
      <c r="AZ53" s="40">
        <f t="shared" si="23"/>
        <v>285.46909999999991</v>
      </c>
      <c r="BA53" s="38" t="s">
        <v>29</v>
      </c>
      <c r="BB53" s="39">
        <f t="shared" ref="BB53:BB54" si="196">BB52-1.55</f>
        <v>301.29999999999995</v>
      </c>
      <c r="BC53" s="40">
        <f t="shared" si="24"/>
        <v>295.27399999999994</v>
      </c>
      <c r="BD53" s="40">
        <f t="shared" si="25"/>
        <v>346.49499999999995</v>
      </c>
      <c r="BE53" s="40">
        <f t="shared" si="26"/>
        <v>339.56509999999992</v>
      </c>
      <c r="BF53" s="38" t="s">
        <v>30</v>
      </c>
      <c r="BG53" s="39">
        <f t="shared" ref="BG53:BG54" si="197">BG52-1.55</f>
        <v>401.29999999999995</v>
      </c>
      <c r="BH53" s="40">
        <f t="shared" si="27"/>
        <v>393.27399999999994</v>
      </c>
      <c r="BI53" s="40">
        <f t="shared" si="28"/>
        <v>461.49499999999989</v>
      </c>
      <c r="BJ53" s="40">
        <f t="shared" si="29"/>
        <v>452.2650999999999</v>
      </c>
      <c r="BK53" s="38" t="s">
        <v>31</v>
      </c>
      <c r="BL53" s="39">
        <f t="shared" ref="BL53:BL54" si="198">BL52-1.55</f>
        <v>516.30000000000007</v>
      </c>
      <c r="BM53" s="40">
        <f t="shared" si="30"/>
        <v>505.97400000000005</v>
      </c>
      <c r="BN53" s="40">
        <f t="shared" si="31"/>
        <v>593.745</v>
      </c>
      <c r="BO53" s="40">
        <f t="shared" si="32"/>
        <v>581.87009999999998</v>
      </c>
      <c r="BP53" s="38" t="s">
        <v>32</v>
      </c>
      <c r="BQ53" s="39">
        <f t="shared" ref="BQ53:BQ54" si="199">BQ52-1.55</f>
        <v>681.30000000000007</v>
      </c>
      <c r="BR53" s="40">
        <f t="shared" si="33"/>
        <v>667.67400000000009</v>
      </c>
      <c r="BS53" s="40">
        <f t="shared" si="34"/>
        <v>783.495</v>
      </c>
      <c r="BT53" s="40">
        <f t="shared" si="35"/>
        <v>767.82510000000002</v>
      </c>
      <c r="BU53" s="38" t="s">
        <v>33</v>
      </c>
      <c r="BV53" s="39">
        <f t="shared" ref="BV53:BV54" si="200">BV52-1.55</f>
        <v>911.30000000000007</v>
      </c>
      <c r="BW53" s="40">
        <f t="shared" si="36"/>
        <v>893.07400000000007</v>
      </c>
      <c r="BX53" s="40">
        <f t="shared" si="37"/>
        <v>1047.9949999999999</v>
      </c>
      <c r="BY53" s="40">
        <f t="shared" si="38"/>
        <v>1027.0350999999998</v>
      </c>
      <c r="BZ53" s="38"/>
      <c r="CA53" s="39"/>
      <c r="CB53" s="39"/>
      <c r="CC53" s="39"/>
      <c r="CD53" s="39"/>
      <c r="CE53" s="38"/>
      <c r="CF53" s="39"/>
      <c r="CG53" s="39"/>
      <c r="CH53" s="39"/>
      <c r="CI53" s="39"/>
      <c r="CJ53" s="38"/>
      <c r="CK53" s="39"/>
      <c r="CL53" s="39"/>
      <c r="CM53" s="39"/>
      <c r="CN53" s="39"/>
      <c r="CO53" s="38"/>
      <c r="CP53" s="39"/>
      <c r="CQ53" s="39"/>
      <c r="CR53" s="39"/>
      <c r="CS53" s="39"/>
      <c r="CT53" s="38"/>
      <c r="CU53" s="39"/>
      <c r="CV53" s="39"/>
      <c r="CW53" s="39"/>
      <c r="CX53" s="39"/>
      <c r="CY53" s="38"/>
      <c r="CZ53" s="39"/>
      <c r="DA53" s="39"/>
      <c r="DB53" s="39"/>
      <c r="DC53" s="39"/>
      <c r="DD53" s="38"/>
      <c r="DE53" s="39"/>
      <c r="DF53" s="39"/>
      <c r="DG53" s="39"/>
      <c r="DH53" s="39"/>
      <c r="DI53" s="38"/>
      <c r="DJ53" s="39"/>
      <c r="DK53" s="39"/>
      <c r="DL53" s="39"/>
      <c r="DM53" s="39"/>
      <c r="DN53" s="38"/>
      <c r="DO53" s="39"/>
      <c r="DP53" s="39"/>
      <c r="DQ53" s="39"/>
      <c r="DR53" s="39"/>
    </row>
    <row r="54" spans="1:122" s="41" customFormat="1" ht="20.100000000000001" customHeight="1" x14ac:dyDescent="0.25">
      <c r="A54" s="38" t="s">
        <v>18</v>
      </c>
      <c r="B54" s="38" t="s">
        <v>6</v>
      </c>
      <c r="C54" s="38" t="s">
        <v>19</v>
      </c>
      <c r="D54" s="39">
        <f t="shared" si="186"/>
        <v>7.7499999999999991</v>
      </c>
      <c r="E54" s="40">
        <f t="shared" si="0"/>
        <v>7.5949999999999989</v>
      </c>
      <c r="F54" s="40">
        <f t="shared" si="1"/>
        <v>8.9124999999999979</v>
      </c>
      <c r="G54" s="39">
        <f t="shared" si="90"/>
        <v>8.7342499999999976</v>
      </c>
      <c r="H54" s="38" t="s">
        <v>20</v>
      </c>
      <c r="I54" s="39">
        <f t="shared" si="187"/>
        <v>24.749999999999996</v>
      </c>
      <c r="J54" s="39">
        <f t="shared" si="2"/>
        <v>24.254999999999995</v>
      </c>
      <c r="K54" s="40">
        <f t="shared" si="3"/>
        <v>28.462499999999995</v>
      </c>
      <c r="L54" s="39">
        <f t="shared" si="91"/>
        <v>27.893249999999995</v>
      </c>
      <c r="M54" s="38" t="s">
        <v>21</v>
      </c>
      <c r="N54" s="39">
        <f t="shared" si="188"/>
        <v>43.750000000000007</v>
      </c>
      <c r="O54" s="39">
        <f t="shared" si="4"/>
        <v>42.875000000000007</v>
      </c>
      <c r="P54" s="40">
        <f t="shared" si="5"/>
        <v>50.312500000000007</v>
      </c>
      <c r="Q54" s="39">
        <f t="shared" si="92"/>
        <v>49.306250000000006</v>
      </c>
      <c r="R54" s="38" t="s">
        <v>22</v>
      </c>
      <c r="S54" s="39">
        <f t="shared" si="189"/>
        <v>65.750000000000014</v>
      </c>
      <c r="T54" s="39">
        <f t="shared" si="6"/>
        <v>64.435000000000016</v>
      </c>
      <c r="U54" s="39">
        <f t="shared" si="7"/>
        <v>75.612500000000011</v>
      </c>
      <c r="V54" s="39">
        <f t="shared" si="93"/>
        <v>74.100250000000017</v>
      </c>
      <c r="W54" s="38" t="s">
        <v>23</v>
      </c>
      <c r="X54" s="39">
        <f t="shared" si="190"/>
        <v>89.750000000000014</v>
      </c>
      <c r="Y54" s="39">
        <f t="shared" si="8"/>
        <v>87.955000000000013</v>
      </c>
      <c r="Z54" s="40">
        <f t="shared" si="9"/>
        <v>103.21250000000001</v>
      </c>
      <c r="AA54" s="39">
        <f t="shared" si="94"/>
        <v>101.14825</v>
      </c>
      <c r="AB54" s="38" t="s">
        <v>24</v>
      </c>
      <c r="AC54" s="39">
        <f t="shared" si="191"/>
        <v>114.75000000000001</v>
      </c>
      <c r="AD54" s="39">
        <f t="shared" si="10"/>
        <v>112.45500000000001</v>
      </c>
      <c r="AE54" s="40">
        <f t="shared" si="11"/>
        <v>131.96250000000001</v>
      </c>
      <c r="AF54" s="39">
        <f t="shared" si="95"/>
        <v>129.32325</v>
      </c>
      <c r="AG54" s="38" t="s">
        <v>25</v>
      </c>
      <c r="AH54" s="39">
        <f t="shared" si="192"/>
        <v>142.74999999999997</v>
      </c>
      <c r="AI54" s="40">
        <f t="shared" si="12"/>
        <v>139.89499999999998</v>
      </c>
      <c r="AJ54" s="40">
        <f t="shared" si="13"/>
        <v>164.16249999999997</v>
      </c>
      <c r="AK54" s="40">
        <f t="shared" si="14"/>
        <v>160.87924999999996</v>
      </c>
      <c r="AL54" s="38" t="s">
        <v>26</v>
      </c>
      <c r="AM54" s="39">
        <f t="shared" si="193"/>
        <v>177.74999999999997</v>
      </c>
      <c r="AN54" s="40">
        <f t="shared" si="15"/>
        <v>174.19499999999996</v>
      </c>
      <c r="AO54" s="40">
        <f t="shared" si="16"/>
        <v>200.32424999999995</v>
      </c>
      <c r="AP54" s="40">
        <f t="shared" si="17"/>
        <v>196.31776499999995</v>
      </c>
      <c r="AQ54" s="38" t="s">
        <v>27</v>
      </c>
      <c r="AR54" s="39">
        <f t="shared" si="194"/>
        <v>213.74999999999997</v>
      </c>
      <c r="AS54" s="40">
        <f t="shared" si="18"/>
        <v>209.47499999999997</v>
      </c>
      <c r="AT54" s="40">
        <f t="shared" si="19"/>
        <v>245.81249999999994</v>
      </c>
      <c r="AU54" s="40">
        <f t="shared" si="20"/>
        <v>240.89624999999995</v>
      </c>
      <c r="AV54" s="38" t="s">
        <v>28</v>
      </c>
      <c r="AW54" s="39">
        <f t="shared" si="195"/>
        <v>251.74999999999994</v>
      </c>
      <c r="AX54" s="40">
        <f t="shared" si="21"/>
        <v>246.71499999999995</v>
      </c>
      <c r="AY54" s="40">
        <f t="shared" si="22"/>
        <v>289.51249999999993</v>
      </c>
      <c r="AZ54" s="40">
        <f t="shared" si="23"/>
        <v>283.72224999999992</v>
      </c>
      <c r="BA54" s="38" t="s">
        <v>29</v>
      </c>
      <c r="BB54" s="39">
        <f t="shared" si="196"/>
        <v>299.74999999999994</v>
      </c>
      <c r="BC54" s="40">
        <f t="shared" si="24"/>
        <v>293.75499999999994</v>
      </c>
      <c r="BD54" s="40">
        <f t="shared" si="25"/>
        <v>344.71249999999992</v>
      </c>
      <c r="BE54" s="40">
        <f t="shared" si="26"/>
        <v>337.81824999999992</v>
      </c>
      <c r="BF54" s="38" t="s">
        <v>30</v>
      </c>
      <c r="BG54" s="39">
        <f t="shared" si="197"/>
        <v>399.74999999999994</v>
      </c>
      <c r="BH54" s="40">
        <f t="shared" si="27"/>
        <v>391.75499999999994</v>
      </c>
      <c r="BI54" s="40">
        <f t="shared" si="28"/>
        <v>459.71249999999992</v>
      </c>
      <c r="BJ54" s="40">
        <f t="shared" si="29"/>
        <v>450.51824999999991</v>
      </c>
      <c r="BK54" s="38" t="s">
        <v>31</v>
      </c>
      <c r="BL54" s="39">
        <f t="shared" si="198"/>
        <v>514.75000000000011</v>
      </c>
      <c r="BM54" s="40">
        <f t="shared" si="30"/>
        <v>504.4550000000001</v>
      </c>
      <c r="BN54" s="40">
        <f t="shared" si="31"/>
        <v>591.96250000000009</v>
      </c>
      <c r="BO54" s="40">
        <f t="shared" si="32"/>
        <v>580.1232500000001</v>
      </c>
      <c r="BP54" s="38" t="s">
        <v>32</v>
      </c>
      <c r="BQ54" s="39">
        <f t="shared" si="199"/>
        <v>679.75000000000011</v>
      </c>
      <c r="BR54" s="40">
        <f t="shared" si="33"/>
        <v>666.15500000000009</v>
      </c>
      <c r="BS54" s="40">
        <f t="shared" si="34"/>
        <v>781.71250000000009</v>
      </c>
      <c r="BT54" s="40">
        <f t="shared" si="35"/>
        <v>766.07825000000003</v>
      </c>
      <c r="BU54" s="38" t="s">
        <v>33</v>
      </c>
      <c r="BV54" s="39">
        <f t="shared" si="200"/>
        <v>909.75000000000011</v>
      </c>
      <c r="BW54" s="40">
        <f t="shared" si="36"/>
        <v>891.55500000000006</v>
      </c>
      <c r="BX54" s="40">
        <f t="shared" si="37"/>
        <v>1046.2125000000001</v>
      </c>
      <c r="BY54" s="40">
        <f t="shared" si="38"/>
        <v>1025.2882500000001</v>
      </c>
      <c r="BZ54" s="38"/>
      <c r="CA54" s="39"/>
      <c r="CB54" s="39"/>
      <c r="CC54" s="39"/>
      <c r="CD54" s="39"/>
      <c r="CE54" s="38"/>
      <c r="CF54" s="39"/>
      <c r="CG54" s="39"/>
      <c r="CH54" s="39"/>
      <c r="CI54" s="39"/>
      <c r="CJ54" s="38"/>
      <c r="CK54" s="39"/>
      <c r="CL54" s="39"/>
      <c r="CM54" s="39"/>
      <c r="CN54" s="39"/>
      <c r="CO54" s="38"/>
      <c r="CP54" s="39"/>
      <c r="CQ54" s="39"/>
      <c r="CR54" s="39"/>
      <c r="CS54" s="39"/>
      <c r="CT54" s="38"/>
      <c r="CU54" s="39"/>
      <c r="CV54" s="39"/>
      <c r="CW54" s="39"/>
      <c r="CX54" s="39"/>
      <c r="CY54" s="38"/>
      <c r="CZ54" s="39"/>
      <c r="DA54" s="39"/>
      <c r="DB54" s="39"/>
      <c r="DC54" s="39"/>
      <c r="DD54" s="38"/>
      <c r="DE54" s="39"/>
      <c r="DF54" s="39"/>
      <c r="DG54" s="39"/>
      <c r="DH54" s="39"/>
      <c r="DI54" s="38"/>
      <c r="DJ54" s="39"/>
      <c r="DK54" s="39"/>
      <c r="DL54" s="39"/>
      <c r="DM54" s="39"/>
      <c r="DN54" s="38"/>
      <c r="DO54" s="39"/>
      <c r="DP54" s="39"/>
      <c r="DQ54" s="39"/>
      <c r="DR54" s="39"/>
    </row>
    <row r="55" spans="1:122" s="42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34">
        <f>D50+1.5</f>
        <v>17</v>
      </c>
      <c r="E55" s="18">
        <f t="shared" si="0"/>
        <v>16.66</v>
      </c>
      <c r="F55" s="18">
        <f t="shared" si="1"/>
        <v>19.549999999999997</v>
      </c>
      <c r="G55" s="18">
        <f t="shared" si="90"/>
        <v>19.158999999999995</v>
      </c>
      <c r="H55" s="17" t="s">
        <v>21</v>
      </c>
      <c r="I55" s="34">
        <v>36</v>
      </c>
      <c r="J55" s="18">
        <f t="shared" si="2"/>
        <v>35.28</v>
      </c>
      <c r="K55" s="18">
        <f t="shared" si="3"/>
        <v>41.4</v>
      </c>
      <c r="L55" s="18">
        <f t="shared" si="91"/>
        <v>40.571999999999996</v>
      </c>
      <c r="M55" s="17" t="s">
        <v>22</v>
      </c>
      <c r="N55" s="34">
        <v>58</v>
      </c>
      <c r="O55" s="18">
        <f t="shared" si="4"/>
        <v>56.839999999999996</v>
      </c>
      <c r="P55" s="18">
        <f t="shared" si="5"/>
        <v>66.699999999999989</v>
      </c>
      <c r="Q55" s="18">
        <f t="shared" si="92"/>
        <v>65.365999999999985</v>
      </c>
      <c r="R55" s="17" t="s">
        <v>23</v>
      </c>
      <c r="S55" s="34">
        <v>82</v>
      </c>
      <c r="T55" s="18">
        <f t="shared" si="6"/>
        <v>80.36</v>
      </c>
      <c r="U55" s="18">
        <f t="shared" si="7"/>
        <v>94.3</v>
      </c>
      <c r="V55" s="18">
        <f t="shared" si="93"/>
        <v>92.414000000000001</v>
      </c>
      <c r="W55" s="17" t="s">
        <v>24</v>
      </c>
      <c r="X55" s="34">
        <v>107</v>
      </c>
      <c r="Y55" s="18">
        <f t="shared" si="8"/>
        <v>104.86</v>
      </c>
      <c r="Z55" s="18">
        <f t="shared" si="9"/>
        <v>123.05</v>
      </c>
      <c r="AA55" s="18">
        <f t="shared" si="94"/>
        <v>120.589</v>
      </c>
      <c r="AB55" s="17" t="s">
        <v>25</v>
      </c>
      <c r="AC55" s="34">
        <v>135</v>
      </c>
      <c r="AD55" s="18">
        <f t="shared" si="10"/>
        <v>132.30000000000001</v>
      </c>
      <c r="AE55" s="18">
        <f t="shared" si="11"/>
        <v>155.25</v>
      </c>
      <c r="AF55" s="18">
        <f t="shared" si="95"/>
        <v>152.14500000000001</v>
      </c>
      <c r="AG55" s="17" t="s">
        <v>26</v>
      </c>
      <c r="AH55" s="34">
        <v>170</v>
      </c>
      <c r="AI55" s="18">
        <f t="shared" si="12"/>
        <v>166.6</v>
      </c>
      <c r="AJ55" s="18">
        <f t="shared" si="13"/>
        <v>195.49999999999997</v>
      </c>
      <c r="AK55" s="18">
        <f t="shared" si="14"/>
        <v>191.58999999999997</v>
      </c>
      <c r="AL55" s="17" t="s">
        <v>27</v>
      </c>
      <c r="AM55" s="34">
        <v>206</v>
      </c>
      <c r="AN55" s="18">
        <f t="shared" si="15"/>
        <v>201.88</v>
      </c>
      <c r="AO55" s="18">
        <f t="shared" si="16"/>
        <v>232.16199999999998</v>
      </c>
      <c r="AP55" s="18">
        <f t="shared" si="17"/>
        <v>227.51875999999999</v>
      </c>
      <c r="AQ55" s="17" t="s">
        <v>28</v>
      </c>
      <c r="AR55" s="34">
        <v>244</v>
      </c>
      <c r="AS55" s="18">
        <f t="shared" si="18"/>
        <v>239.12</v>
      </c>
      <c r="AT55" s="18">
        <f t="shared" si="19"/>
        <v>280.59999999999997</v>
      </c>
      <c r="AU55" s="18">
        <f t="shared" si="20"/>
        <v>274.98799999999994</v>
      </c>
      <c r="AV55" s="17" t="s">
        <v>29</v>
      </c>
      <c r="AW55" s="34">
        <v>292</v>
      </c>
      <c r="AX55" s="18">
        <f t="shared" si="21"/>
        <v>286.15999999999997</v>
      </c>
      <c r="AY55" s="18">
        <f t="shared" si="22"/>
        <v>335.79999999999995</v>
      </c>
      <c r="AZ55" s="18">
        <f t="shared" si="23"/>
        <v>329.08399999999995</v>
      </c>
      <c r="BA55" s="17" t="s">
        <v>30</v>
      </c>
      <c r="BB55" s="34">
        <v>392</v>
      </c>
      <c r="BC55" s="18">
        <f t="shared" si="24"/>
        <v>384.15999999999997</v>
      </c>
      <c r="BD55" s="18">
        <f t="shared" si="25"/>
        <v>450.79999999999995</v>
      </c>
      <c r="BE55" s="18">
        <f t="shared" si="26"/>
        <v>441.78399999999993</v>
      </c>
      <c r="BF55" s="17" t="s">
        <v>31</v>
      </c>
      <c r="BG55" s="34">
        <v>507</v>
      </c>
      <c r="BH55" s="18">
        <f t="shared" si="27"/>
        <v>496.86</v>
      </c>
      <c r="BI55" s="18">
        <f t="shared" si="28"/>
        <v>583.04999999999995</v>
      </c>
      <c r="BJ55" s="18">
        <f t="shared" si="29"/>
        <v>571.3889999999999</v>
      </c>
      <c r="BK55" s="17" t="s">
        <v>32</v>
      </c>
      <c r="BL55" s="34">
        <v>672</v>
      </c>
      <c r="BM55" s="18">
        <f t="shared" si="30"/>
        <v>658.56</v>
      </c>
      <c r="BN55" s="18">
        <f t="shared" si="31"/>
        <v>772.8</v>
      </c>
      <c r="BO55" s="18">
        <f t="shared" si="32"/>
        <v>757.34399999999994</v>
      </c>
      <c r="BP55" s="17" t="s">
        <v>33</v>
      </c>
      <c r="BQ55" s="34">
        <v>902</v>
      </c>
      <c r="BR55" s="18">
        <f t="shared" si="33"/>
        <v>883.96</v>
      </c>
      <c r="BS55" s="18">
        <f t="shared" si="34"/>
        <v>1037.3</v>
      </c>
      <c r="BT55" s="18">
        <f t="shared" si="35"/>
        <v>1016.554</v>
      </c>
      <c r="BU55" s="17"/>
      <c r="BV55" s="34"/>
      <c r="BW55" s="34"/>
      <c r="BX55" s="34"/>
      <c r="BY55" s="34"/>
      <c r="BZ55" s="17"/>
      <c r="CA55" s="34"/>
      <c r="CB55" s="34"/>
      <c r="CC55" s="34"/>
      <c r="CD55" s="34"/>
      <c r="CE55" s="17"/>
      <c r="CF55" s="34"/>
      <c r="CG55" s="34"/>
      <c r="CH55" s="34"/>
      <c r="CI55" s="34"/>
      <c r="CJ55" s="17"/>
      <c r="CK55" s="34"/>
      <c r="CL55" s="34"/>
      <c r="CM55" s="34"/>
      <c r="CN55" s="34"/>
      <c r="CO55" s="17"/>
      <c r="CP55" s="34"/>
      <c r="CQ55" s="34"/>
      <c r="CR55" s="34"/>
      <c r="CS55" s="34"/>
      <c r="CT55" s="17"/>
      <c r="CU55" s="34"/>
      <c r="CV55" s="34"/>
      <c r="CW55" s="34"/>
      <c r="CX55" s="34"/>
      <c r="CY55" s="17"/>
      <c r="CZ55" s="34"/>
      <c r="DA55" s="34"/>
      <c r="DB55" s="34"/>
      <c r="DC55" s="34"/>
      <c r="DD55" s="17"/>
      <c r="DE55" s="34"/>
      <c r="DF55" s="34"/>
      <c r="DG55" s="34"/>
      <c r="DH55" s="34"/>
      <c r="DI55" s="17"/>
      <c r="DJ55" s="34"/>
      <c r="DK55" s="34"/>
      <c r="DL55" s="34"/>
      <c r="DM55" s="34"/>
      <c r="DN55" s="17"/>
      <c r="DO55" s="34"/>
      <c r="DP55" s="34"/>
      <c r="DQ55" s="34"/>
      <c r="DR55" s="34"/>
    </row>
    <row r="56" spans="1:122" s="42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34">
        <f>D55-3.4</f>
        <v>13.6</v>
      </c>
      <c r="E56" s="18">
        <f t="shared" si="0"/>
        <v>13.327999999999999</v>
      </c>
      <c r="F56" s="18">
        <f t="shared" si="1"/>
        <v>15.639999999999999</v>
      </c>
      <c r="G56" s="34">
        <f t="shared" si="90"/>
        <v>15.327199999999998</v>
      </c>
      <c r="H56" s="17" t="s">
        <v>21</v>
      </c>
      <c r="I56" s="34">
        <f>I55-3.4</f>
        <v>32.6</v>
      </c>
      <c r="J56" s="34">
        <f t="shared" si="2"/>
        <v>31.948</v>
      </c>
      <c r="K56" s="18">
        <f t="shared" si="3"/>
        <v>37.49</v>
      </c>
      <c r="L56" s="34">
        <f t="shared" si="91"/>
        <v>36.740200000000002</v>
      </c>
      <c r="M56" s="17" t="s">
        <v>22</v>
      </c>
      <c r="N56" s="34">
        <f>N55-3.4</f>
        <v>54.6</v>
      </c>
      <c r="O56" s="34">
        <f t="shared" si="4"/>
        <v>53.508000000000003</v>
      </c>
      <c r="P56" s="18">
        <f t="shared" si="5"/>
        <v>62.79</v>
      </c>
      <c r="Q56" s="34">
        <f t="shared" si="92"/>
        <v>61.534199999999998</v>
      </c>
      <c r="R56" s="17" t="s">
        <v>23</v>
      </c>
      <c r="S56" s="34">
        <f>S55-3.4</f>
        <v>78.599999999999994</v>
      </c>
      <c r="T56" s="34">
        <f t="shared" si="6"/>
        <v>77.027999999999992</v>
      </c>
      <c r="U56" s="18">
        <f t="shared" si="7"/>
        <v>90.389999999999986</v>
      </c>
      <c r="V56" s="34">
        <f t="shared" si="93"/>
        <v>88.582199999999986</v>
      </c>
      <c r="W56" s="17" t="s">
        <v>24</v>
      </c>
      <c r="X56" s="34">
        <f>X55-3.4</f>
        <v>103.6</v>
      </c>
      <c r="Y56" s="34">
        <f t="shared" si="8"/>
        <v>101.52799999999999</v>
      </c>
      <c r="Z56" s="18">
        <f t="shared" si="9"/>
        <v>119.13999999999999</v>
      </c>
      <c r="AA56" s="34">
        <f t="shared" si="94"/>
        <v>116.75719999999998</v>
      </c>
      <c r="AB56" s="17" t="s">
        <v>25</v>
      </c>
      <c r="AC56" s="34">
        <f>AC55-3.4</f>
        <v>131.6</v>
      </c>
      <c r="AD56" s="34">
        <f t="shared" si="10"/>
        <v>128.96799999999999</v>
      </c>
      <c r="AE56" s="18">
        <f t="shared" si="11"/>
        <v>151.33999999999997</v>
      </c>
      <c r="AF56" s="34">
        <f t="shared" si="95"/>
        <v>148.31319999999997</v>
      </c>
      <c r="AG56" s="17" t="s">
        <v>26</v>
      </c>
      <c r="AH56" s="34">
        <f>AH55-3.4</f>
        <v>166.6</v>
      </c>
      <c r="AI56" s="18">
        <f t="shared" si="12"/>
        <v>163.268</v>
      </c>
      <c r="AJ56" s="18">
        <f t="shared" si="13"/>
        <v>191.58999999999997</v>
      </c>
      <c r="AK56" s="18">
        <f t="shared" si="14"/>
        <v>187.75819999999996</v>
      </c>
      <c r="AL56" s="17" t="s">
        <v>27</v>
      </c>
      <c r="AM56" s="34">
        <f>AM55-3.4</f>
        <v>202.6</v>
      </c>
      <c r="AN56" s="18">
        <f t="shared" si="15"/>
        <v>198.548</v>
      </c>
      <c r="AO56" s="18">
        <f t="shared" si="16"/>
        <v>228.33019999999999</v>
      </c>
      <c r="AP56" s="18">
        <f t="shared" si="17"/>
        <v>223.76359599999998</v>
      </c>
      <c r="AQ56" s="17" t="s">
        <v>28</v>
      </c>
      <c r="AR56" s="34">
        <f>AR55-3.4</f>
        <v>240.6</v>
      </c>
      <c r="AS56" s="18">
        <f t="shared" si="18"/>
        <v>235.78799999999998</v>
      </c>
      <c r="AT56" s="18">
        <f t="shared" si="19"/>
        <v>276.69</v>
      </c>
      <c r="AU56" s="18">
        <f t="shared" si="20"/>
        <v>271.15620000000001</v>
      </c>
      <c r="AV56" s="17" t="s">
        <v>29</v>
      </c>
      <c r="AW56" s="34">
        <f>AW55-3.4</f>
        <v>288.60000000000002</v>
      </c>
      <c r="AX56" s="18">
        <f t="shared" si="21"/>
        <v>282.82800000000003</v>
      </c>
      <c r="AY56" s="18">
        <f t="shared" si="22"/>
        <v>331.89</v>
      </c>
      <c r="AZ56" s="18">
        <f t="shared" si="23"/>
        <v>325.25219999999996</v>
      </c>
      <c r="BA56" s="17" t="s">
        <v>30</v>
      </c>
      <c r="BB56" s="34">
        <f>BB55-3.4</f>
        <v>388.6</v>
      </c>
      <c r="BC56" s="18">
        <f t="shared" si="24"/>
        <v>380.82800000000003</v>
      </c>
      <c r="BD56" s="18">
        <f t="shared" si="25"/>
        <v>446.89</v>
      </c>
      <c r="BE56" s="18">
        <f t="shared" si="26"/>
        <v>437.9522</v>
      </c>
      <c r="BF56" s="17" t="s">
        <v>31</v>
      </c>
      <c r="BG56" s="34">
        <f>BG55-3.4</f>
        <v>503.6</v>
      </c>
      <c r="BH56" s="18">
        <f t="shared" si="27"/>
        <v>493.52800000000002</v>
      </c>
      <c r="BI56" s="18">
        <f t="shared" si="28"/>
        <v>579.14</v>
      </c>
      <c r="BJ56" s="18">
        <f t="shared" si="29"/>
        <v>567.55719999999997</v>
      </c>
      <c r="BK56" s="17" t="s">
        <v>32</v>
      </c>
      <c r="BL56" s="34">
        <f>BL55-3.4</f>
        <v>668.6</v>
      </c>
      <c r="BM56" s="18">
        <f t="shared" si="30"/>
        <v>655.22800000000007</v>
      </c>
      <c r="BN56" s="18">
        <f t="shared" si="31"/>
        <v>768.89</v>
      </c>
      <c r="BO56" s="18">
        <f t="shared" si="32"/>
        <v>753.51220000000001</v>
      </c>
      <c r="BP56" s="17" t="s">
        <v>33</v>
      </c>
      <c r="BQ56" s="34">
        <f>BQ55-3.4</f>
        <v>898.6</v>
      </c>
      <c r="BR56" s="18">
        <f t="shared" si="33"/>
        <v>880.62800000000004</v>
      </c>
      <c r="BS56" s="18">
        <f t="shared" si="34"/>
        <v>1033.3899999999999</v>
      </c>
      <c r="BT56" s="18">
        <f t="shared" si="35"/>
        <v>1012.7221999999998</v>
      </c>
      <c r="BU56" s="17"/>
      <c r="BV56" s="34"/>
      <c r="BW56" s="34"/>
      <c r="BX56" s="34"/>
      <c r="BY56" s="34"/>
      <c r="BZ56" s="17"/>
      <c r="CA56" s="34"/>
      <c r="CB56" s="34"/>
      <c r="CC56" s="34"/>
      <c r="CD56" s="34"/>
      <c r="CE56" s="17"/>
      <c r="CF56" s="34"/>
      <c r="CG56" s="34"/>
      <c r="CH56" s="34"/>
      <c r="CI56" s="34"/>
      <c r="CJ56" s="17"/>
      <c r="CK56" s="34"/>
      <c r="CL56" s="34"/>
      <c r="CM56" s="34"/>
      <c r="CN56" s="34"/>
      <c r="CO56" s="17"/>
      <c r="CP56" s="34"/>
      <c r="CQ56" s="34"/>
      <c r="CR56" s="34"/>
      <c r="CS56" s="34"/>
      <c r="CT56" s="17"/>
      <c r="CU56" s="34"/>
      <c r="CV56" s="34"/>
      <c r="CW56" s="34"/>
      <c r="CX56" s="34"/>
      <c r="CY56" s="17"/>
      <c r="CZ56" s="34"/>
      <c r="DA56" s="34"/>
      <c r="DB56" s="34"/>
      <c r="DC56" s="34"/>
      <c r="DD56" s="17"/>
      <c r="DE56" s="34"/>
      <c r="DF56" s="34"/>
      <c r="DG56" s="34"/>
      <c r="DH56" s="34"/>
      <c r="DI56" s="17"/>
      <c r="DJ56" s="34"/>
      <c r="DK56" s="34"/>
      <c r="DL56" s="34"/>
      <c r="DM56" s="34"/>
      <c r="DN56" s="17"/>
      <c r="DO56" s="34"/>
      <c r="DP56" s="34"/>
      <c r="DQ56" s="34"/>
      <c r="DR56" s="34"/>
    </row>
    <row r="57" spans="1:122" s="42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34">
        <f>D56-1.7</f>
        <v>11.9</v>
      </c>
      <c r="E57" s="18">
        <f t="shared" si="0"/>
        <v>11.662000000000001</v>
      </c>
      <c r="F57" s="18">
        <f t="shared" si="1"/>
        <v>13.684999999999999</v>
      </c>
      <c r="G57" s="34">
        <f t="shared" si="90"/>
        <v>13.411299999999999</v>
      </c>
      <c r="H57" s="17" t="s">
        <v>21</v>
      </c>
      <c r="I57" s="34">
        <f>I56-1.7</f>
        <v>30.900000000000002</v>
      </c>
      <c r="J57" s="34">
        <f t="shared" si="2"/>
        <v>30.282</v>
      </c>
      <c r="K57" s="18">
        <f t="shared" si="3"/>
        <v>35.534999999999997</v>
      </c>
      <c r="L57" s="34">
        <f t="shared" si="91"/>
        <v>34.824299999999994</v>
      </c>
      <c r="M57" s="17" t="s">
        <v>22</v>
      </c>
      <c r="N57" s="34">
        <f>N56-1.7</f>
        <v>52.9</v>
      </c>
      <c r="O57" s="34">
        <f t="shared" si="4"/>
        <v>51.841999999999999</v>
      </c>
      <c r="P57" s="18">
        <f t="shared" si="5"/>
        <v>60.834999999999994</v>
      </c>
      <c r="Q57" s="34">
        <f t="shared" si="92"/>
        <v>59.618299999999991</v>
      </c>
      <c r="R57" s="17" t="s">
        <v>23</v>
      </c>
      <c r="S57" s="34">
        <f>S56-1.7</f>
        <v>76.899999999999991</v>
      </c>
      <c r="T57" s="34">
        <f t="shared" si="6"/>
        <v>75.361999999999995</v>
      </c>
      <c r="U57" s="18">
        <f t="shared" si="7"/>
        <v>88.434999999999988</v>
      </c>
      <c r="V57" s="34">
        <f t="shared" si="93"/>
        <v>86.666299999999993</v>
      </c>
      <c r="W57" s="17" t="s">
        <v>24</v>
      </c>
      <c r="X57" s="34">
        <f>X56-1.7</f>
        <v>101.89999999999999</v>
      </c>
      <c r="Y57" s="34">
        <f t="shared" si="8"/>
        <v>99.861999999999995</v>
      </c>
      <c r="Z57" s="18">
        <f t="shared" si="9"/>
        <v>117.18499999999999</v>
      </c>
      <c r="AA57" s="34">
        <f t="shared" si="94"/>
        <v>114.84129999999999</v>
      </c>
      <c r="AB57" s="17" t="s">
        <v>25</v>
      </c>
      <c r="AC57" s="34">
        <f>AC56-1.7</f>
        <v>129.9</v>
      </c>
      <c r="AD57" s="34">
        <f t="shared" si="10"/>
        <v>127.30200000000001</v>
      </c>
      <c r="AE57" s="18">
        <f t="shared" si="11"/>
        <v>149.38499999999999</v>
      </c>
      <c r="AF57" s="34">
        <f t="shared" si="95"/>
        <v>146.3973</v>
      </c>
      <c r="AG57" s="17" t="s">
        <v>26</v>
      </c>
      <c r="AH57" s="34">
        <f>AH56-1.7</f>
        <v>164.9</v>
      </c>
      <c r="AI57" s="18">
        <f t="shared" si="12"/>
        <v>161.602</v>
      </c>
      <c r="AJ57" s="18">
        <f t="shared" si="13"/>
        <v>189.63499999999999</v>
      </c>
      <c r="AK57" s="18">
        <f t="shared" si="14"/>
        <v>185.84229999999999</v>
      </c>
      <c r="AL57" s="17" t="s">
        <v>27</v>
      </c>
      <c r="AM57" s="34">
        <f>AM56-1.7</f>
        <v>200.9</v>
      </c>
      <c r="AN57" s="18">
        <f t="shared" si="15"/>
        <v>196.88200000000001</v>
      </c>
      <c r="AO57" s="18">
        <f t="shared" si="16"/>
        <v>226.4143</v>
      </c>
      <c r="AP57" s="18">
        <f t="shared" si="17"/>
        <v>221.88601399999999</v>
      </c>
      <c r="AQ57" s="17" t="s">
        <v>28</v>
      </c>
      <c r="AR57" s="34">
        <f>AR56-1.7</f>
        <v>238.9</v>
      </c>
      <c r="AS57" s="18">
        <f t="shared" si="18"/>
        <v>234.12200000000001</v>
      </c>
      <c r="AT57" s="18">
        <f t="shared" si="19"/>
        <v>274.73500000000001</v>
      </c>
      <c r="AU57" s="18">
        <f t="shared" si="20"/>
        <v>269.24029999999999</v>
      </c>
      <c r="AV57" s="17" t="s">
        <v>29</v>
      </c>
      <c r="AW57" s="34">
        <f>AW56-1.7</f>
        <v>286.90000000000003</v>
      </c>
      <c r="AX57" s="18">
        <f t="shared" si="21"/>
        <v>281.16200000000003</v>
      </c>
      <c r="AY57" s="18">
        <f t="shared" si="22"/>
        <v>329.935</v>
      </c>
      <c r="AZ57" s="18">
        <f t="shared" si="23"/>
        <v>323.33629999999999</v>
      </c>
      <c r="BA57" s="17" t="s">
        <v>30</v>
      </c>
      <c r="BB57" s="34">
        <f>BB56-1.7</f>
        <v>386.90000000000003</v>
      </c>
      <c r="BC57" s="18">
        <f t="shared" si="24"/>
        <v>379.16200000000003</v>
      </c>
      <c r="BD57" s="18">
        <f t="shared" si="25"/>
        <v>444.935</v>
      </c>
      <c r="BE57" s="18">
        <f t="shared" si="26"/>
        <v>436.03629999999998</v>
      </c>
      <c r="BF57" s="17" t="s">
        <v>31</v>
      </c>
      <c r="BG57" s="34">
        <f>BG56-1.7</f>
        <v>501.90000000000003</v>
      </c>
      <c r="BH57" s="18">
        <f t="shared" si="27"/>
        <v>491.86200000000002</v>
      </c>
      <c r="BI57" s="18">
        <f t="shared" si="28"/>
        <v>577.18499999999995</v>
      </c>
      <c r="BJ57" s="18">
        <f t="shared" si="29"/>
        <v>565.64129999999989</v>
      </c>
      <c r="BK57" s="17" t="s">
        <v>32</v>
      </c>
      <c r="BL57" s="34">
        <f>BL56-1.7</f>
        <v>666.9</v>
      </c>
      <c r="BM57" s="18">
        <f t="shared" si="30"/>
        <v>653.56200000000001</v>
      </c>
      <c r="BN57" s="18">
        <f t="shared" si="31"/>
        <v>766.93499999999995</v>
      </c>
      <c r="BO57" s="18">
        <f t="shared" si="32"/>
        <v>751.59629999999993</v>
      </c>
      <c r="BP57" s="17" t="s">
        <v>33</v>
      </c>
      <c r="BQ57" s="34">
        <f>BQ56-1.7</f>
        <v>896.9</v>
      </c>
      <c r="BR57" s="18">
        <f t="shared" si="33"/>
        <v>878.96199999999999</v>
      </c>
      <c r="BS57" s="18">
        <f t="shared" si="34"/>
        <v>1031.4349999999999</v>
      </c>
      <c r="BT57" s="18">
        <f t="shared" si="35"/>
        <v>1010.8063</v>
      </c>
      <c r="BU57" s="17"/>
      <c r="BV57" s="34"/>
      <c r="BW57" s="34"/>
      <c r="BX57" s="34"/>
      <c r="BY57" s="34"/>
      <c r="BZ57" s="17"/>
      <c r="CA57" s="34"/>
      <c r="CB57" s="34"/>
      <c r="CC57" s="34"/>
      <c r="CD57" s="34"/>
      <c r="CE57" s="17"/>
      <c r="CF57" s="34"/>
      <c r="CG57" s="34"/>
      <c r="CH57" s="34"/>
      <c r="CI57" s="34"/>
      <c r="CJ57" s="17"/>
      <c r="CK57" s="34"/>
      <c r="CL57" s="34"/>
      <c r="CM57" s="34"/>
      <c r="CN57" s="34"/>
      <c r="CO57" s="17"/>
      <c r="CP57" s="34"/>
      <c r="CQ57" s="34"/>
      <c r="CR57" s="34"/>
      <c r="CS57" s="34"/>
      <c r="CT57" s="17"/>
      <c r="CU57" s="34"/>
      <c r="CV57" s="34"/>
      <c r="CW57" s="34"/>
      <c r="CX57" s="34"/>
      <c r="CY57" s="17"/>
      <c r="CZ57" s="34"/>
      <c r="DA57" s="34"/>
      <c r="DB57" s="34"/>
      <c r="DC57" s="34"/>
      <c r="DD57" s="17"/>
      <c r="DE57" s="34"/>
      <c r="DF57" s="34"/>
      <c r="DG57" s="34"/>
      <c r="DH57" s="34"/>
      <c r="DI57" s="17"/>
      <c r="DJ57" s="34"/>
      <c r="DK57" s="34"/>
      <c r="DL57" s="34"/>
      <c r="DM57" s="34"/>
      <c r="DN57" s="17"/>
      <c r="DO57" s="34"/>
      <c r="DP57" s="34"/>
      <c r="DQ57" s="34"/>
      <c r="DR57" s="34"/>
    </row>
    <row r="58" spans="1:122" s="42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34">
        <f t="shared" ref="D58:D59" si="201">D57-1.7</f>
        <v>10.200000000000001</v>
      </c>
      <c r="E58" s="18">
        <f t="shared" si="0"/>
        <v>9.9960000000000004</v>
      </c>
      <c r="F58" s="18">
        <f t="shared" si="1"/>
        <v>11.73</v>
      </c>
      <c r="G58" s="34">
        <f t="shared" si="90"/>
        <v>11.4954</v>
      </c>
      <c r="H58" s="17" t="s">
        <v>21</v>
      </c>
      <c r="I58" s="34">
        <f t="shared" ref="I58:I59" si="202">I57-1.7</f>
        <v>29.200000000000003</v>
      </c>
      <c r="J58" s="34">
        <f t="shared" si="2"/>
        <v>28.616000000000003</v>
      </c>
      <c r="K58" s="18">
        <f t="shared" si="3"/>
        <v>33.58</v>
      </c>
      <c r="L58" s="34">
        <f t="shared" si="91"/>
        <v>32.9084</v>
      </c>
      <c r="M58" s="17" t="s">
        <v>22</v>
      </c>
      <c r="N58" s="34">
        <f t="shared" ref="N58:N59" si="203">N57-1.7</f>
        <v>51.199999999999996</v>
      </c>
      <c r="O58" s="34">
        <f t="shared" si="4"/>
        <v>50.175999999999995</v>
      </c>
      <c r="P58" s="18">
        <f t="shared" si="5"/>
        <v>58.879999999999988</v>
      </c>
      <c r="Q58" s="34">
        <f t="shared" si="92"/>
        <v>57.70239999999999</v>
      </c>
      <c r="R58" s="17" t="s">
        <v>23</v>
      </c>
      <c r="S58" s="34">
        <f t="shared" ref="S58:S59" si="204">S57-1.7</f>
        <v>75.199999999999989</v>
      </c>
      <c r="T58" s="34">
        <f t="shared" si="6"/>
        <v>73.695999999999984</v>
      </c>
      <c r="U58" s="18">
        <f t="shared" si="7"/>
        <v>86.479999999999976</v>
      </c>
      <c r="V58" s="34">
        <f t="shared" si="93"/>
        <v>84.750399999999971</v>
      </c>
      <c r="W58" s="17" t="s">
        <v>24</v>
      </c>
      <c r="X58" s="34">
        <f t="shared" ref="X58:X59" si="205">X57-1.7</f>
        <v>100.19999999999999</v>
      </c>
      <c r="Y58" s="34">
        <f t="shared" si="8"/>
        <v>98.195999999999984</v>
      </c>
      <c r="Z58" s="18">
        <f t="shared" si="9"/>
        <v>115.22999999999998</v>
      </c>
      <c r="AA58" s="34">
        <f t="shared" si="94"/>
        <v>112.92539999999997</v>
      </c>
      <c r="AB58" s="17" t="s">
        <v>25</v>
      </c>
      <c r="AC58" s="34">
        <f t="shared" ref="AC58:AC59" si="206">AC57-1.7</f>
        <v>128.20000000000002</v>
      </c>
      <c r="AD58" s="34">
        <f t="shared" si="10"/>
        <v>125.63600000000001</v>
      </c>
      <c r="AE58" s="18">
        <f t="shared" si="11"/>
        <v>147.43</v>
      </c>
      <c r="AF58" s="34">
        <f t="shared" si="95"/>
        <v>144.48140000000001</v>
      </c>
      <c r="AG58" s="17" t="s">
        <v>26</v>
      </c>
      <c r="AH58" s="34">
        <f t="shared" ref="AH58:AH59" si="207">AH57-1.7</f>
        <v>163.20000000000002</v>
      </c>
      <c r="AI58" s="18">
        <f t="shared" si="12"/>
        <v>159.93600000000001</v>
      </c>
      <c r="AJ58" s="18">
        <f t="shared" si="13"/>
        <v>187.68</v>
      </c>
      <c r="AK58" s="18">
        <f t="shared" si="14"/>
        <v>183.9264</v>
      </c>
      <c r="AL58" s="17" t="s">
        <v>27</v>
      </c>
      <c r="AM58" s="34">
        <f t="shared" ref="AM58:AM59" si="208">AM57-1.7</f>
        <v>199.20000000000002</v>
      </c>
      <c r="AN58" s="18">
        <f t="shared" si="15"/>
        <v>195.21600000000001</v>
      </c>
      <c r="AO58" s="18">
        <f t="shared" si="16"/>
        <v>224.4984</v>
      </c>
      <c r="AP58" s="18">
        <f t="shared" si="17"/>
        <v>220.008432</v>
      </c>
      <c r="AQ58" s="17" t="s">
        <v>28</v>
      </c>
      <c r="AR58" s="34">
        <f t="shared" ref="AR58:AR59" si="209">AR57-1.7</f>
        <v>237.20000000000002</v>
      </c>
      <c r="AS58" s="18">
        <f t="shared" si="18"/>
        <v>232.45600000000002</v>
      </c>
      <c r="AT58" s="18">
        <f t="shared" si="19"/>
        <v>272.77999999999997</v>
      </c>
      <c r="AU58" s="18">
        <f t="shared" si="20"/>
        <v>267.32439999999997</v>
      </c>
      <c r="AV58" s="17" t="s">
        <v>29</v>
      </c>
      <c r="AW58" s="34">
        <f t="shared" ref="AW58:AW59" si="210">AW57-1.7</f>
        <v>285.20000000000005</v>
      </c>
      <c r="AX58" s="18">
        <f t="shared" si="21"/>
        <v>279.49600000000004</v>
      </c>
      <c r="AY58" s="18">
        <f t="shared" si="22"/>
        <v>327.98</v>
      </c>
      <c r="AZ58" s="18">
        <f t="shared" si="23"/>
        <v>321.42040000000003</v>
      </c>
      <c r="BA58" s="17" t="s">
        <v>30</v>
      </c>
      <c r="BB58" s="34">
        <f t="shared" ref="BB58:BB59" si="211">BB57-1.7</f>
        <v>385.20000000000005</v>
      </c>
      <c r="BC58" s="18">
        <f t="shared" si="24"/>
        <v>377.49600000000004</v>
      </c>
      <c r="BD58" s="18">
        <f t="shared" si="25"/>
        <v>442.98</v>
      </c>
      <c r="BE58" s="18">
        <f t="shared" si="26"/>
        <v>434.12040000000002</v>
      </c>
      <c r="BF58" s="17" t="s">
        <v>31</v>
      </c>
      <c r="BG58" s="34">
        <f t="shared" ref="BG58:BG59" si="212">BG57-1.7</f>
        <v>500.20000000000005</v>
      </c>
      <c r="BH58" s="18">
        <f t="shared" si="27"/>
        <v>490.19600000000003</v>
      </c>
      <c r="BI58" s="18">
        <f t="shared" si="28"/>
        <v>575.23</v>
      </c>
      <c r="BJ58" s="18">
        <f t="shared" si="29"/>
        <v>563.72540000000004</v>
      </c>
      <c r="BK58" s="17" t="s">
        <v>32</v>
      </c>
      <c r="BL58" s="34">
        <f t="shared" ref="BL58:BL59" si="213">BL57-1.7</f>
        <v>665.19999999999993</v>
      </c>
      <c r="BM58" s="18">
        <f t="shared" si="30"/>
        <v>651.89599999999996</v>
      </c>
      <c r="BN58" s="18">
        <f t="shared" si="31"/>
        <v>764.9799999999999</v>
      </c>
      <c r="BO58" s="18">
        <f t="shared" si="32"/>
        <v>749.68039999999985</v>
      </c>
      <c r="BP58" s="17" t="s">
        <v>33</v>
      </c>
      <c r="BQ58" s="34">
        <f t="shared" ref="BQ58:BQ59" si="214">BQ57-1.7</f>
        <v>895.19999999999993</v>
      </c>
      <c r="BR58" s="18">
        <f t="shared" si="33"/>
        <v>877.29599999999994</v>
      </c>
      <c r="BS58" s="18">
        <f t="shared" si="34"/>
        <v>1029.4799999999998</v>
      </c>
      <c r="BT58" s="18">
        <f t="shared" si="35"/>
        <v>1008.8903999999998</v>
      </c>
      <c r="BU58" s="17"/>
      <c r="BV58" s="34"/>
      <c r="BW58" s="34"/>
      <c r="BX58" s="34"/>
      <c r="BY58" s="34"/>
      <c r="BZ58" s="17"/>
      <c r="CA58" s="34"/>
      <c r="CB58" s="34"/>
      <c r="CC58" s="34"/>
      <c r="CD58" s="34"/>
      <c r="CE58" s="17"/>
      <c r="CF58" s="34"/>
      <c r="CG58" s="34"/>
      <c r="CH58" s="34"/>
      <c r="CI58" s="34"/>
      <c r="CJ58" s="17"/>
      <c r="CK58" s="34"/>
      <c r="CL58" s="34"/>
      <c r="CM58" s="34"/>
      <c r="CN58" s="34"/>
      <c r="CO58" s="17"/>
      <c r="CP58" s="34"/>
      <c r="CQ58" s="34"/>
      <c r="CR58" s="34"/>
      <c r="CS58" s="34"/>
      <c r="CT58" s="17"/>
      <c r="CU58" s="34"/>
      <c r="CV58" s="34"/>
      <c r="CW58" s="34"/>
      <c r="CX58" s="34"/>
      <c r="CY58" s="17"/>
      <c r="CZ58" s="34"/>
      <c r="DA58" s="34"/>
      <c r="DB58" s="34"/>
      <c r="DC58" s="34"/>
      <c r="DD58" s="17"/>
      <c r="DE58" s="34"/>
      <c r="DF58" s="34"/>
      <c r="DG58" s="34"/>
      <c r="DH58" s="34"/>
      <c r="DI58" s="17"/>
      <c r="DJ58" s="34"/>
      <c r="DK58" s="34"/>
      <c r="DL58" s="34"/>
      <c r="DM58" s="34"/>
      <c r="DN58" s="17"/>
      <c r="DO58" s="34"/>
      <c r="DP58" s="34"/>
      <c r="DQ58" s="34"/>
      <c r="DR58" s="34"/>
    </row>
    <row r="59" spans="1:122" s="42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34">
        <f t="shared" si="201"/>
        <v>8.5000000000000018</v>
      </c>
      <c r="E59" s="18">
        <f t="shared" si="0"/>
        <v>8.3300000000000018</v>
      </c>
      <c r="F59" s="18">
        <f t="shared" si="1"/>
        <v>9.7750000000000021</v>
      </c>
      <c r="G59" s="34">
        <f t="shared" si="90"/>
        <v>9.5795000000000012</v>
      </c>
      <c r="H59" s="17" t="s">
        <v>21</v>
      </c>
      <c r="I59" s="34">
        <f t="shared" si="202"/>
        <v>27.500000000000004</v>
      </c>
      <c r="J59" s="34">
        <f t="shared" si="2"/>
        <v>26.950000000000003</v>
      </c>
      <c r="K59" s="18">
        <f t="shared" si="3"/>
        <v>31.625</v>
      </c>
      <c r="L59" s="34">
        <f t="shared" si="91"/>
        <v>30.9925</v>
      </c>
      <c r="M59" s="17" t="s">
        <v>22</v>
      </c>
      <c r="N59" s="34">
        <f t="shared" si="203"/>
        <v>49.499999999999993</v>
      </c>
      <c r="O59" s="34">
        <f t="shared" si="4"/>
        <v>48.509999999999991</v>
      </c>
      <c r="P59" s="18">
        <f t="shared" si="5"/>
        <v>56.92499999999999</v>
      </c>
      <c r="Q59" s="34">
        <f t="shared" si="92"/>
        <v>55.78649999999999</v>
      </c>
      <c r="R59" s="17" t="s">
        <v>23</v>
      </c>
      <c r="S59" s="34">
        <f t="shared" si="204"/>
        <v>73.499999999999986</v>
      </c>
      <c r="T59" s="34">
        <f t="shared" si="6"/>
        <v>72.029999999999987</v>
      </c>
      <c r="U59" s="18">
        <f t="shared" si="7"/>
        <v>84.524999999999977</v>
      </c>
      <c r="V59" s="34">
        <f t="shared" si="93"/>
        <v>82.834499999999977</v>
      </c>
      <c r="W59" s="17" t="s">
        <v>24</v>
      </c>
      <c r="X59" s="34">
        <f t="shared" si="205"/>
        <v>98.499999999999986</v>
      </c>
      <c r="Y59" s="34">
        <f t="shared" si="8"/>
        <v>96.529999999999987</v>
      </c>
      <c r="Z59" s="18">
        <f t="shared" si="9"/>
        <v>113.27499999999998</v>
      </c>
      <c r="AA59" s="34">
        <f t="shared" si="94"/>
        <v>111.00949999999997</v>
      </c>
      <c r="AB59" s="17" t="s">
        <v>25</v>
      </c>
      <c r="AC59" s="34">
        <f t="shared" si="206"/>
        <v>126.50000000000001</v>
      </c>
      <c r="AD59" s="34">
        <f t="shared" si="10"/>
        <v>123.97000000000001</v>
      </c>
      <c r="AE59" s="18">
        <f t="shared" si="11"/>
        <v>145.47499999999999</v>
      </c>
      <c r="AF59" s="34">
        <f t="shared" si="95"/>
        <v>142.56549999999999</v>
      </c>
      <c r="AG59" s="17" t="s">
        <v>26</v>
      </c>
      <c r="AH59" s="34">
        <f t="shared" si="207"/>
        <v>161.50000000000003</v>
      </c>
      <c r="AI59" s="18">
        <f t="shared" si="12"/>
        <v>158.27000000000004</v>
      </c>
      <c r="AJ59" s="18">
        <f t="shared" si="13"/>
        <v>185.72500000000002</v>
      </c>
      <c r="AK59" s="18">
        <f t="shared" si="14"/>
        <v>182.01050000000001</v>
      </c>
      <c r="AL59" s="17" t="s">
        <v>27</v>
      </c>
      <c r="AM59" s="34">
        <f t="shared" si="208"/>
        <v>197.50000000000003</v>
      </c>
      <c r="AN59" s="18">
        <f t="shared" si="15"/>
        <v>193.55</v>
      </c>
      <c r="AO59" s="18">
        <f t="shared" si="16"/>
        <v>222.58249999999998</v>
      </c>
      <c r="AP59" s="18">
        <f t="shared" si="17"/>
        <v>218.13084999999998</v>
      </c>
      <c r="AQ59" s="17" t="s">
        <v>28</v>
      </c>
      <c r="AR59" s="34">
        <f t="shared" si="209"/>
        <v>235.50000000000003</v>
      </c>
      <c r="AS59" s="18">
        <f t="shared" si="18"/>
        <v>230.79000000000002</v>
      </c>
      <c r="AT59" s="18">
        <f t="shared" si="19"/>
        <v>270.82499999999999</v>
      </c>
      <c r="AU59" s="18">
        <f t="shared" si="20"/>
        <v>265.4085</v>
      </c>
      <c r="AV59" s="17" t="s">
        <v>29</v>
      </c>
      <c r="AW59" s="34">
        <f t="shared" si="210"/>
        <v>283.50000000000006</v>
      </c>
      <c r="AX59" s="18">
        <f t="shared" si="21"/>
        <v>277.83000000000004</v>
      </c>
      <c r="AY59" s="18">
        <f t="shared" si="22"/>
        <v>326.02500000000003</v>
      </c>
      <c r="AZ59" s="18">
        <f t="shared" si="23"/>
        <v>319.50450000000001</v>
      </c>
      <c r="BA59" s="17" t="s">
        <v>30</v>
      </c>
      <c r="BB59" s="34">
        <f t="shared" si="211"/>
        <v>383.50000000000006</v>
      </c>
      <c r="BC59" s="18">
        <f t="shared" si="24"/>
        <v>375.83000000000004</v>
      </c>
      <c r="BD59" s="18">
        <f t="shared" si="25"/>
        <v>441.02500000000003</v>
      </c>
      <c r="BE59" s="18">
        <f t="shared" si="26"/>
        <v>432.20450000000005</v>
      </c>
      <c r="BF59" s="17" t="s">
        <v>31</v>
      </c>
      <c r="BG59" s="34">
        <f t="shared" si="212"/>
        <v>498.50000000000006</v>
      </c>
      <c r="BH59" s="18">
        <f t="shared" si="27"/>
        <v>488.53000000000003</v>
      </c>
      <c r="BI59" s="18">
        <f t="shared" si="28"/>
        <v>573.27499999999998</v>
      </c>
      <c r="BJ59" s="18">
        <f t="shared" si="29"/>
        <v>561.80949999999996</v>
      </c>
      <c r="BK59" s="17" t="s">
        <v>32</v>
      </c>
      <c r="BL59" s="34">
        <f t="shared" si="213"/>
        <v>663.49999999999989</v>
      </c>
      <c r="BM59" s="18">
        <f t="shared" si="30"/>
        <v>650.2299999999999</v>
      </c>
      <c r="BN59" s="18">
        <f t="shared" si="31"/>
        <v>763.02499999999986</v>
      </c>
      <c r="BO59" s="18">
        <f t="shared" si="32"/>
        <v>747.76449999999988</v>
      </c>
      <c r="BP59" s="17" t="s">
        <v>33</v>
      </c>
      <c r="BQ59" s="34">
        <f t="shared" si="214"/>
        <v>893.49999999999989</v>
      </c>
      <c r="BR59" s="18">
        <f t="shared" si="33"/>
        <v>875.62999999999988</v>
      </c>
      <c r="BS59" s="18">
        <f t="shared" si="34"/>
        <v>1027.5249999999999</v>
      </c>
      <c r="BT59" s="18">
        <f t="shared" si="35"/>
        <v>1006.9744999999998</v>
      </c>
      <c r="BU59" s="17"/>
      <c r="BV59" s="34"/>
      <c r="BW59" s="34"/>
      <c r="BX59" s="34"/>
      <c r="BY59" s="34"/>
      <c r="BZ59" s="17"/>
      <c r="CA59" s="34"/>
      <c r="CB59" s="34"/>
      <c r="CC59" s="34"/>
      <c r="CD59" s="34"/>
      <c r="CE59" s="17"/>
      <c r="CF59" s="34"/>
      <c r="CG59" s="34"/>
      <c r="CH59" s="34"/>
      <c r="CI59" s="34"/>
      <c r="CJ59" s="17"/>
      <c r="CK59" s="34"/>
      <c r="CL59" s="34"/>
      <c r="CM59" s="34"/>
      <c r="CN59" s="34"/>
      <c r="CO59" s="17"/>
      <c r="CP59" s="34"/>
      <c r="CQ59" s="34"/>
      <c r="CR59" s="34"/>
      <c r="CS59" s="34"/>
      <c r="CT59" s="17"/>
      <c r="CU59" s="34"/>
      <c r="CV59" s="34"/>
      <c r="CW59" s="34"/>
      <c r="CX59" s="34"/>
      <c r="CY59" s="17"/>
      <c r="CZ59" s="34"/>
      <c r="DA59" s="34"/>
      <c r="DB59" s="34"/>
      <c r="DC59" s="34"/>
      <c r="DD59" s="17"/>
      <c r="DE59" s="34"/>
      <c r="DF59" s="34"/>
      <c r="DG59" s="34"/>
      <c r="DH59" s="34"/>
      <c r="DI59" s="17"/>
      <c r="DJ59" s="34"/>
      <c r="DK59" s="34"/>
      <c r="DL59" s="34"/>
      <c r="DM59" s="34"/>
      <c r="DN59" s="17"/>
      <c r="DO59" s="34"/>
      <c r="DP59" s="34"/>
      <c r="DQ59" s="34"/>
      <c r="DR59" s="34"/>
    </row>
    <row r="60" spans="1:122" s="41" customFormat="1" ht="20.100000000000001" customHeight="1" x14ac:dyDescent="0.25">
      <c r="A60" s="38" t="s">
        <v>20</v>
      </c>
      <c r="B60" s="38" t="s">
        <v>1</v>
      </c>
      <c r="C60" s="38" t="s">
        <v>21</v>
      </c>
      <c r="D60" s="39">
        <f>D55+2</f>
        <v>19</v>
      </c>
      <c r="E60" s="40">
        <f t="shared" si="0"/>
        <v>18.62</v>
      </c>
      <c r="F60" s="40">
        <f t="shared" si="1"/>
        <v>21.849999999999998</v>
      </c>
      <c r="G60" s="40">
        <f t="shared" si="90"/>
        <v>21.412999999999997</v>
      </c>
      <c r="H60" s="38" t="s">
        <v>22</v>
      </c>
      <c r="I60" s="39">
        <v>41</v>
      </c>
      <c r="J60" s="40">
        <f t="shared" si="2"/>
        <v>40.18</v>
      </c>
      <c r="K60" s="40">
        <f t="shared" si="3"/>
        <v>47.15</v>
      </c>
      <c r="L60" s="40">
        <f t="shared" si="91"/>
        <v>46.207000000000001</v>
      </c>
      <c r="M60" s="38" t="s">
        <v>23</v>
      </c>
      <c r="N60" s="39">
        <v>65</v>
      </c>
      <c r="O60" s="40">
        <f t="shared" si="4"/>
        <v>63.699999999999996</v>
      </c>
      <c r="P60" s="40">
        <f t="shared" si="5"/>
        <v>74.75</v>
      </c>
      <c r="Q60" s="40">
        <f t="shared" si="92"/>
        <v>73.254999999999995</v>
      </c>
      <c r="R60" s="38" t="s">
        <v>24</v>
      </c>
      <c r="S60" s="39">
        <v>90</v>
      </c>
      <c r="T60" s="40">
        <f t="shared" si="6"/>
        <v>88.2</v>
      </c>
      <c r="U60" s="39">
        <f t="shared" si="7"/>
        <v>103.49999999999999</v>
      </c>
      <c r="V60" s="40">
        <f t="shared" si="93"/>
        <v>101.42999999999998</v>
      </c>
      <c r="W60" s="38" t="s">
        <v>25</v>
      </c>
      <c r="X60" s="39">
        <v>118</v>
      </c>
      <c r="Y60" s="40">
        <f t="shared" si="8"/>
        <v>115.64</v>
      </c>
      <c r="Z60" s="40">
        <f t="shared" si="9"/>
        <v>135.69999999999999</v>
      </c>
      <c r="AA60" s="40">
        <f t="shared" si="94"/>
        <v>132.98599999999999</v>
      </c>
      <c r="AB60" s="38" t="s">
        <v>26</v>
      </c>
      <c r="AC60" s="39">
        <v>153</v>
      </c>
      <c r="AD60" s="40">
        <f t="shared" si="10"/>
        <v>149.94</v>
      </c>
      <c r="AE60" s="40">
        <f t="shared" si="11"/>
        <v>175.95</v>
      </c>
      <c r="AF60" s="40">
        <f t="shared" si="95"/>
        <v>172.43099999999998</v>
      </c>
      <c r="AG60" s="38" t="s">
        <v>27</v>
      </c>
      <c r="AH60" s="39">
        <v>189</v>
      </c>
      <c r="AI60" s="40">
        <f t="shared" si="12"/>
        <v>185.22</v>
      </c>
      <c r="AJ60" s="40">
        <f t="shared" si="13"/>
        <v>217.35</v>
      </c>
      <c r="AK60" s="40">
        <f t="shared" si="14"/>
        <v>213.00299999999999</v>
      </c>
      <c r="AL60" s="38" t="s">
        <v>28</v>
      </c>
      <c r="AM60" s="39">
        <v>227</v>
      </c>
      <c r="AN60" s="40">
        <f t="shared" si="15"/>
        <v>222.46</v>
      </c>
      <c r="AO60" s="40">
        <f t="shared" si="16"/>
        <v>255.82899999999998</v>
      </c>
      <c r="AP60" s="40">
        <f t="shared" si="17"/>
        <v>250.71241999999998</v>
      </c>
      <c r="AQ60" s="38" t="s">
        <v>29</v>
      </c>
      <c r="AR60" s="39">
        <v>275</v>
      </c>
      <c r="AS60" s="40">
        <f t="shared" si="18"/>
        <v>269.5</v>
      </c>
      <c r="AT60" s="40">
        <f t="shared" si="19"/>
        <v>316.25</v>
      </c>
      <c r="AU60" s="40">
        <f t="shared" si="20"/>
        <v>309.92500000000001</v>
      </c>
      <c r="AV60" s="38" t="s">
        <v>30</v>
      </c>
      <c r="AW60" s="39">
        <v>375</v>
      </c>
      <c r="AX60" s="40">
        <f t="shared" si="21"/>
        <v>367.5</v>
      </c>
      <c r="AY60" s="40">
        <f t="shared" si="22"/>
        <v>431.24999999999994</v>
      </c>
      <c r="AZ60" s="40">
        <f t="shared" si="23"/>
        <v>422.62499999999994</v>
      </c>
      <c r="BA60" s="38" t="s">
        <v>31</v>
      </c>
      <c r="BB60" s="39">
        <v>490</v>
      </c>
      <c r="BC60" s="40">
        <f t="shared" si="24"/>
        <v>480.2</v>
      </c>
      <c r="BD60" s="40">
        <f t="shared" si="25"/>
        <v>563.5</v>
      </c>
      <c r="BE60" s="40">
        <f t="shared" si="26"/>
        <v>552.23</v>
      </c>
      <c r="BF60" s="38" t="s">
        <v>32</v>
      </c>
      <c r="BG60" s="39">
        <v>655</v>
      </c>
      <c r="BH60" s="40">
        <f t="shared" si="27"/>
        <v>641.9</v>
      </c>
      <c r="BI60" s="40">
        <f t="shared" si="28"/>
        <v>753.24999999999989</v>
      </c>
      <c r="BJ60" s="40">
        <f t="shared" si="29"/>
        <v>738.18499999999983</v>
      </c>
      <c r="BK60" s="38" t="s">
        <v>33</v>
      </c>
      <c r="BL60" s="39">
        <v>885</v>
      </c>
      <c r="BM60" s="40">
        <f t="shared" si="30"/>
        <v>867.3</v>
      </c>
      <c r="BN60" s="40">
        <f t="shared" si="31"/>
        <v>1017.7499999999999</v>
      </c>
      <c r="BO60" s="40">
        <f t="shared" si="32"/>
        <v>997.39499999999987</v>
      </c>
      <c r="BP60" s="38"/>
      <c r="BQ60" s="39"/>
      <c r="BR60" s="39"/>
      <c r="BS60" s="39"/>
      <c r="BT60" s="39"/>
      <c r="BU60" s="38"/>
      <c r="BV60" s="39"/>
      <c r="BW60" s="39"/>
      <c r="BX60" s="39"/>
      <c r="BY60" s="39"/>
      <c r="BZ60" s="38"/>
      <c r="CA60" s="39"/>
      <c r="CB60" s="39"/>
      <c r="CC60" s="39"/>
      <c r="CD60" s="39"/>
      <c r="CE60" s="38"/>
      <c r="CF60" s="39"/>
      <c r="CG60" s="39"/>
      <c r="CH60" s="39"/>
      <c r="CI60" s="39"/>
      <c r="CJ60" s="38"/>
      <c r="CK60" s="39"/>
      <c r="CL60" s="39"/>
      <c r="CM60" s="39"/>
      <c r="CN60" s="39"/>
      <c r="CO60" s="38"/>
      <c r="CP60" s="39"/>
      <c r="CQ60" s="39"/>
      <c r="CR60" s="39"/>
      <c r="CS60" s="39"/>
      <c r="CT60" s="38"/>
      <c r="CU60" s="39"/>
      <c r="CV60" s="39"/>
      <c r="CW60" s="39"/>
      <c r="CX60" s="39"/>
      <c r="CY60" s="38"/>
      <c r="CZ60" s="39"/>
      <c r="DA60" s="39"/>
      <c r="DB60" s="39"/>
      <c r="DC60" s="39"/>
      <c r="DD60" s="38"/>
      <c r="DE60" s="39"/>
      <c r="DF60" s="39"/>
      <c r="DG60" s="39"/>
      <c r="DH60" s="39"/>
      <c r="DI60" s="38"/>
      <c r="DJ60" s="39"/>
      <c r="DK60" s="39"/>
      <c r="DL60" s="39"/>
      <c r="DM60" s="39"/>
      <c r="DN60" s="38"/>
      <c r="DO60" s="39"/>
      <c r="DP60" s="39"/>
      <c r="DQ60" s="39"/>
      <c r="DR60" s="39"/>
    </row>
    <row r="61" spans="1:122" s="41" customFormat="1" ht="20.100000000000001" customHeight="1" x14ac:dyDescent="0.25">
      <c r="A61" s="38" t="s">
        <v>20</v>
      </c>
      <c r="B61" s="38" t="s">
        <v>3</v>
      </c>
      <c r="C61" s="38" t="s">
        <v>21</v>
      </c>
      <c r="D61" s="39">
        <f>D60-3.8</f>
        <v>15.2</v>
      </c>
      <c r="E61" s="40">
        <f t="shared" si="0"/>
        <v>14.895999999999999</v>
      </c>
      <c r="F61" s="40">
        <f t="shared" si="1"/>
        <v>17.479999999999997</v>
      </c>
      <c r="G61" s="39">
        <f t="shared" si="90"/>
        <v>17.130399999999998</v>
      </c>
      <c r="H61" s="38" t="s">
        <v>22</v>
      </c>
      <c r="I61" s="39">
        <f>I60-3.8</f>
        <v>37.200000000000003</v>
      </c>
      <c r="J61" s="39">
        <f t="shared" si="2"/>
        <v>36.456000000000003</v>
      </c>
      <c r="K61" s="40">
        <f t="shared" si="3"/>
        <v>42.78</v>
      </c>
      <c r="L61" s="39">
        <f t="shared" si="91"/>
        <v>41.924399999999999</v>
      </c>
      <c r="M61" s="38" t="s">
        <v>23</v>
      </c>
      <c r="N61" s="39">
        <f>N60-3.8</f>
        <v>61.2</v>
      </c>
      <c r="O61" s="39">
        <f t="shared" si="4"/>
        <v>59.975999999999999</v>
      </c>
      <c r="P61" s="40">
        <f t="shared" si="5"/>
        <v>70.38</v>
      </c>
      <c r="Q61" s="39">
        <f t="shared" si="92"/>
        <v>68.972399999999993</v>
      </c>
      <c r="R61" s="38" t="s">
        <v>24</v>
      </c>
      <c r="S61" s="39">
        <f>S60-3.8</f>
        <v>86.2</v>
      </c>
      <c r="T61" s="39">
        <f t="shared" si="6"/>
        <v>84.475999999999999</v>
      </c>
      <c r="U61" s="39">
        <f t="shared" si="7"/>
        <v>99.13</v>
      </c>
      <c r="V61" s="39">
        <f t="shared" si="93"/>
        <v>97.14739999999999</v>
      </c>
      <c r="W61" s="38" t="s">
        <v>25</v>
      </c>
      <c r="X61" s="39">
        <f>X60-3.8</f>
        <v>114.2</v>
      </c>
      <c r="Y61" s="39">
        <f t="shared" si="8"/>
        <v>111.916</v>
      </c>
      <c r="Z61" s="40">
        <f t="shared" si="9"/>
        <v>131.32999999999998</v>
      </c>
      <c r="AA61" s="39">
        <f t="shared" si="94"/>
        <v>128.70339999999999</v>
      </c>
      <c r="AB61" s="38" t="s">
        <v>26</v>
      </c>
      <c r="AC61" s="39">
        <f>AC60-3.8</f>
        <v>149.19999999999999</v>
      </c>
      <c r="AD61" s="39">
        <f t="shared" si="10"/>
        <v>146.21599999999998</v>
      </c>
      <c r="AE61" s="40">
        <f t="shared" si="11"/>
        <v>171.57999999999998</v>
      </c>
      <c r="AF61" s="39">
        <f t="shared" si="95"/>
        <v>168.14839999999998</v>
      </c>
      <c r="AG61" s="38" t="s">
        <v>27</v>
      </c>
      <c r="AH61" s="39">
        <f>AH60-3.8</f>
        <v>185.2</v>
      </c>
      <c r="AI61" s="40">
        <f t="shared" si="12"/>
        <v>181.49599999999998</v>
      </c>
      <c r="AJ61" s="40">
        <f t="shared" si="13"/>
        <v>212.97999999999996</v>
      </c>
      <c r="AK61" s="40">
        <f t="shared" si="14"/>
        <v>208.72039999999996</v>
      </c>
      <c r="AL61" s="38" t="s">
        <v>28</v>
      </c>
      <c r="AM61" s="39">
        <f>AM60-3.8</f>
        <v>223.2</v>
      </c>
      <c r="AN61" s="40">
        <f t="shared" si="15"/>
        <v>218.73599999999999</v>
      </c>
      <c r="AO61" s="40">
        <f t="shared" si="16"/>
        <v>251.54639999999998</v>
      </c>
      <c r="AP61" s="40">
        <f t="shared" si="17"/>
        <v>246.51547199999996</v>
      </c>
      <c r="AQ61" s="38" t="s">
        <v>29</v>
      </c>
      <c r="AR61" s="39">
        <f>AR60-3.8</f>
        <v>271.2</v>
      </c>
      <c r="AS61" s="40">
        <f t="shared" si="18"/>
        <v>265.77600000000001</v>
      </c>
      <c r="AT61" s="40">
        <f t="shared" si="19"/>
        <v>311.87999999999994</v>
      </c>
      <c r="AU61" s="40">
        <f t="shared" si="20"/>
        <v>305.64239999999995</v>
      </c>
      <c r="AV61" s="38" t="s">
        <v>30</v>
      </c>
      <c r="AW61" s="39">
        <f>AW60-3.8</f>
        <v>371.2</v>
      </c>
      <c r="AX61" s="40">
        <f t="shared" si="21"/>
        <v>363.77600000000001</v>
      </c>
      <c r="AY61" s="40">
        <f t="shared" si="22"/>
        <v>426.87999999999994</v>
      </c>
      <c r="AZ61" s="40">
        <f t="shared" si="23"/>
        <v>418.34239999999994</v>
      </c>
      <c r="BA61" s="38" t="s">
        <v>31</v>
      </c>
      <c r="BB61" s="39">
        <f>BB60-3.8</f>
        <v>486.2</v>
      </c>
      <c r="BC61" s="40">
        <f t="shared" si="24"/>
        <v>476.476</v>
      </c>
      <c r="BD61" s="40">
        <f t="shared" si="25"/>
        <v>559.13</v>
      </c>
      <c r="BE61" s="40">
        <f t="shared" si="26"/>
        <v>547.94740000000002</v>
      </c>
      <c r="BF61" s="38" t="s">
        <v>32</v>
      </c>
      <c r="BG61" s="39">
        <f>BG60-3.8</f>
        <v>651.20000000000005</v>
      </c>
      <c r="BH61" s="40">
        <f t="shared" si="27"/>
        <v>638.17600000000004</v>
      </c>
      <c r="BI61" s="40">
        <f t="shared" si="28"/>
        <v>748.88</v>
      </c>
      <c r="BJ61" s="40">
        <f t="shared" si="29"/>
        <v>733.90239999999994</v>
      </c>
      <c r="BK61" s="38" t="s">
        <v>33</v>
      </c>
      <c r="BL61" s="39">
        <f>BL60-3.8</f>
        <v>881.2</v>
      </c>
      <c r="BM61" s="40">
        <f t="shared" si="30"/>
        <v>863.57600000000002</v>
      </c>
      <c r="BN61" s="40">
        <f t="shared" si="31"/>
        <v>1013.38</v>
      </c>
      <c r="BO61" s="40">
        <f t="shared" si="32"/>
        <v>993.11239999999998</v>
      </c>
      <c r="BP61" s="38"/>
      <c r="BQ61" s="39"/>
      <c r="BR61" s="39"/>
      <c r="BS61" s="39"/>
      <c r="BT61" s="39"/>
      <c r="BU61" s="38"/>
      <c r="BV61" s="39"/>
      <c r="BW61" s="39"/>
      <c r="BX61" s="39"/>
      <c r="BY61" s="39"/>
      <c r="BZ61" s="38"/>
      <c r="CA61" s="39"/>
      <c r="CB61" s="39"/>
      <c r="CC61" s="39"/>
      <c r="CD61" s="39"/>
      <c r="CE61" s="38"/>
      <c r="CF61" s="39"/>
      <c r="CG61" s="39"/>
      <c r="CH61" s="39"/>
      <c r="CI61" s="39"/>
      <c r="CJ61" s="38"/>
      <c r="CK61" s="39"/>
      <c r="CL61" s="39"/>
      <c r="CM61" s="39"/>
      <c r="CN61" s="39"/>
      <c r="CO61" s="38"/>
      <c r="CP61" s="39"/>
      <c r="CQ61" s="39"/>
      <c r="CR61" s="39"/>
      <c r="CS61" s="39"/>
      <c r="CT61" s="38"/>
      <c r="CU61" s="39"/>
      <c r="CV61" s="39"/>
      <c r="CW61" s="39"/>
      <c r="CX61" s="39"/>
      <c r="CY61" s="38"/>
      <c r="CZ61" s="39"/>
      <c r="DA61" s="39"/>
      <c r="DB61" s="39"/>
      <c r="DC61" s="39"/>
      <c r="DD61" s="38"/>
      <c r="DE61" s="39"/>
      <c r="DF61" s="39"/>
      <c r="DG61" s="39"/>
      <c r="DH61" s="39"/>
      <c r="DI61" s="38"/>
      <c r="DJ61" s="39"/>
      <c r="DK61" s="39"/>
      <c r="DL61" s="39"/>
      <c r="DM61" s="39"/>
      <c r="DN61" s="38"/>
      <c r="DO61" s="39"/>
      <c r="DP61" s="39"/>
      <c r="DQ61" s="39"/>
      <c r="DR61" s="39"/>
    </row>
    <row r="62" spans="1:122" s="41" customFormat="1" ht="20.100000000000001" customHeight="1" x14ac:dyDescent="0.25">
      <c r="A62" s="38" t="s">
        <v>20</v>
      </c>
      <c r="B62" s="38" t="s">
        <v>4</v>
      </c>
      <c r="C62" s="38" t="s">
        <v>21</v>
      </c>
      <c r="D62" s="39">
        <f>D61-1.9</f>
        <v>13.299999999999999</v>
      </c>
      <c r="E62" s="40">
        <f t="shared" si="0"/>
        <v>13.033999999999999</v>
      </c>
      <c r="F62" s="40">
        <f t="shared" si="1"/>
        <v>15.294999999999998</v>
      </c>
      <c r="G62" s="39">
        <f t="shared" si="90"/>
        <v>14.989099999999999</v>
      </c>
      <c r="H62" s="38" t="s">
        <v>22</v>
      </c>
      <c r="I62" s="39">
        <f>I61-1.9</f>
        <v>35.300000000000004</v>
      </c>
      <c r="J62" s="39">
        <f t="shared" si="2"/>
        <v>34.594000000000001</v>
      </c>
      <c r="K62" s="40">
        <f t="shared" si="3"/>
        <v>40.594999999999999</v>
      </c>
      <c r="L62" s="39">
        <f t="shared" si="91"/>
        <v>39.783099999999997</v>
      </c>
      <c r="M62" s="38" t="s">
        <v>23</v>
      </c>
      <c r="N62" s="39">
        <f>N61-1.9</f>
        <v>59.300000000000004</v>
      </c>
      <c r="O62" s="39">
        <f t="shared" si="4"/>
        <v>58.114000000000004</v>
      </c>
      <c r="P62" s="40">
        <f t="shared" si="5"/>
        <v>68.194999999999993</v>
      </c>
      <c r="Q62" s="39">
        <f t="shared" si="92"/>
        <v>66.831099999999992</v>
      </c>
      <c r="R62" s="38" t="s">
        <v>24</v>
      </c>
      <c r="S62" s="39">
        <f>S61-1.9</f>
        <v>84.3</v>
      </c>
      <c r="T62" s="39">
        <f t="shared" si="6"/>
        <v>82.61399999999999</v>
      </c>
      <c r="U62" s="39">
        <f t="shared" si="7"/>
        <v>96.944999999999993</v>
      </c>
      <c r="V62" s="39">
        <f t="shared" si="93"/>
        <v>95.006099999999989</v>
      </c>
      <c r="W62" s="38" t="s">
        <v>25</v>
      </c>
      <c r="X62" s="39">
        <f>X61-1.9</f>
        <v>112.3</v>
      </c>
      <c r="Y62" s="39">
        <f t="shared" si="8"/>
        <v>110.054</v>
      </c>
      <c r="Z62" s="40">
        <f t="shared" si="9"/>
        <v>129.14499999999998</v>
      </c>
      <c r="AA62" s="39">
        <f t="shared" si="94"/>
        <v>126.56209999999999</v>
      </c>
      <c r="AB62" s="38" t="s">
        <v>26</v>
      </c>
      <c r="AC62" s="39">
        <f>AC61-1.9</f>
        <v>147.29999999999998</v>
      </c>
      <c r="AD62" s="39">
        <f t="shared" si="10"/>
        <v>144.35399999999998</v>
      </c>
      <c r="AE62" s="40">
        <f t="shared" si="11"/>
        <v>169.39499999999995</v>
      </c>
      <c r="AF62" s="39">
        <f t="shared" si="95"/>
        <v>166.00709999999995</v>
      </c>
      <c r="AG62" s="38" t="s">
        <v>27</v>
      </c>
      <c r="AH62" s="39">
        <f>AH61-1.9</f>
        <v>183.29999999999998</v>
      </c>
      <c r="AI62" s="40">
        <f t="shared" si="12"/>
        <v>179.63399999999999</v>
      </c>
      <c r="AJ62" s="40">
        <f t="shared" si="13"/>
        <v>210.79499999999996</v>
      </c>
      <c r="AK62" s="40">
        <f t="shared" si="14"/>
        <v>206.57909999999995</v>
      </c>
      <c r="AL62" s="38" t="s">
        <v>28</v>
      </c>
      <c r="AM62" s="39">
        <f>AM61-1.9</f>
        <v>221.29999999999998</v>
      </c>
      <c r="AN62" s="40">
        <f t="shared" si="15"/>
        <v>216.87399999999997</v>
      </c>
      <c r="AO62" s="40">
        <f t="shared" si="16"/>
        <v>249.40509999999995</v>
      </c>
      <c r="AP62" s="40">
        <f t="shared" si="17"/>
        <v>244.41699799999995</v>
      </c>
      <c r="AQ62" s="38" t="s">
        <v>29</v>
      </c>
      <c r="AR62" s="39">
        <f>AR61-1.9</f>
        <v>269.3</v>
      </c>
      <c r="AS62" s="40">
        <f t="shared" si="18"/>
        <v>263.91399999999999</v>
      </c>
      <c r="AT62" s="40">
        <f t="shared" si="19"/>
        <v>309.69499999999999</v>
      </c>
      <c r="AU62" s="40">
        <f t="shared" si="20"/>
        <v>303.50110000000001</v>
      </c>
      <c r="AV62" s="38" t="s">
        <v>30</v>
      </c>
      <c r="AW62" s="39">
        <f>AW61-1.9</f>
        <v>369.3</v>
      </c>
      <c r="AX62" s="40">
        <f t="shared" si="21"/>
        <v>361.91399999999999</v>
      </c>
      <c r="AY62" s="40">
        <f t="shared" si="22"/>
        <v>424.69499999999999</v>
      </c>
      <c r="AZ62" s="40">
        <f t="shared" si="23"/>
        <v>416.2011</v>
      </c>
      <c r="BA62" s="38" t="s">
        <v>31</v>
      </c>
      <c r="BB62" s="39">
        <f>BB61-1.9</f>
        <v>484.3</v>
      </c>
      <c r="BC62" s="40">
        <f t="shared" si="24"/>
        <v>474.61399999999998</v>
      </c>
      <c r="BD62" s="40">
        <f t="shared" si="25"/>
        <v>556.94499999999994</v>
      </c>
      <c r="BE62" s="40">
        <f t="shared" si="26"/>
        <v>545.8060999999999</v>
      </c>
      <c r="BF62" s="38" t="s">
        <v>32</v>
      </c>
      <c r="BG62" s="39">
        <f>BG61-1.9</f>
        <v>649.30000000000007</v>
      </c>
      <c r="BH62" s="40">
        <f t="shared" si="27"/>
        <v>636.31400000000008</v>
      </c>
      <c r="BI62" s="40">
        <f t="shared" si="28"/>
        <v>746.69500000000005</v>
      </c>
      <c r="BJ62" s="40">
        <f t="shared" si="29"/>
        <v>731.76110000000006</v>
      </c>
      <c r="BK62" s="38" t="s">
        <v>33</v>
      </c>
      <c r="BL62" s="39">
        <f>BL61-1.9</f>
        <v>879.30000000000007</v>
      </c>
      <c r="BM62" s="40">
        <f t="shared" si="30"/>
        <v>861.71400000000006</v>
      </c>
      <c r="BN62" s="40">
        <f t="shared" si="31"/>
        <v>1011.1950000000001</v>
      </c>
      <c r="BO62" s="40">
        <f t="shared" si="32"/>
        <v>990.97109999999998</v>
      </c>
      <c r="BP62" s="38"/>
      <c r="BQ62" s="39"/>
      <c r="BR62" s="39"/>
      <c r="BS62" s="39"/>
      <c r="BT62" s="39"/>
      <c r="BU62" s="38"/>
      <c r="BV62" s="39"/>
      <c r="BW62" s="39"/>
      <c r="BX62" s="39"/>
      <c r="BY62" s="39"/>
      <c r="BZ62" s="38"/>
      <c r="CA62" s="39"/>
      <c r="CB62" s="39"/>
      <c r="CC62" s="39"/>
      <c r="CD62" s="39"/>
      <c r="CE62" s="38"/>
      <c r="CF62" s="39"/>
      <c r="CG62" s="39"/>
      <c r="CH62" s="39"/>
      <c r="CI62" s="39"/>
      <c r="CJ62" s="38"/>
      <c r="CK62" s="39"/>
      <c r="CL62" s="39"/>
      <c r="CM62" s="39"/>
      <c r="CN62" s="39"/>
      <c r="CO62" s="38"/>
      <c r="CP62" s="39"/>
      <c r="CQ62" s="39"/>
      <c r="CR62" s="39"/>
      <c r="CS62" s="39"/>
      <c r="CT62" s="38"/>
      <c r="CU62" s="39"/>
      <c r="CV62" s="39"/>
      <c r="CW62" s="39"/>
      <c r="CX62" s="39"/>
      <c r="CY62" s="38"/>
      <c r="CZ62" s="39"/>
      <c r="DA62" s="39"/>
      <c r="DB62" s="39"/>
      <c r="DC62" s="39"/>
      <c r="DD62" s="38"/>
      <c r="DE62" s="39"/>
      <c r="DF62" s="39"/>
      <c r="DG62" s="39"/>
      <c r="DH62" s="39"/>
      <c r="DI62" s="38"/>
      <c r="DJ62" s="39"/>
      <c r="DK62" s="39"/>
      <c r="DL62" s="39"/>
      <c r="DM62" s="39"/>
      <c r="DN62" s="38"/>
      <c r="DO62" s="39"/>
      <c r="DP62" s="39"/>
      <c r="DQ62" s="39"/>
      <c r="DR62" s="39"/>
    </row>
    <row r="63" spans="1:122" s="41" customFormat="1" ht="20.100000000000001" customHeight="1" x14ac:dyDescent="0.25">
      <c r="A63" s="38" t="s">
        <v>20</v>
      </c>
      <c r="B63" s="38" t="s">
        <v>5</v>
      </c>
      <c r="C63" s="38" t="s">
        <v>21</v>
      </c>
      <c r="D63" s="39">
        <f t="shared" ref="D63:D64" si="215">D62-1.9</f>
        <v>11.399999999999999</v>
      </c>
      <c r="E63" s="40">
        <f t="shared" si="0"/>
        <v>11.171999999999999</v>
      </c>
      <c r="F63" s="40">
        <f t="shared" si="1"/>
        <v>13.109999999999998</v>
      </c>
      <c r="G63" s="39">
        <f t="shared" si="90"/>
        <v>12.847799999999998</v>
      </c>
      <c r="H63" s="38" t="s">
        <v>22</v>
      </c>
      <c r="I63" s="39">
        <f t="shared" ref="I63:I64" si="216">I62-1.9</f>
        <v>33.400000000000006</v>
      </c>
      <c r="J63" s="39">
        <f t="shared" si="2"/>
        <v>32.732000000000006</v>
      </c>
      <c r="K63" s="40">
        <f t="shared" si="3"/>
        <v>38.410000000000004</v>
      </c>
      <c r="L63" s="39">
        <f t="shared" si="91"/>
        <v>37.641800000000003</v>
      </c>
      <c r="M63" s="38" t="s">
        <v>23</v>
      </c>
      <c r="N63" s="39">
        <f t="shared" ref="N63:N64" si="217">N62-1.9</f>
        <v>57.400000000000006</v>
      </c>
      <c r="O63" s="39">
        <f t="shared" si="4"/>
        <v>56.252000000000002</v>
      </c>
      <c r="P63" s="40">
        <f t="shared" si="5"/>
        <v>66.010000000000005</v>
      </c>
      <c r="Q63" s="39">
        <f t="shared" si="92"/>
        <v>64.689800000000005</v>
      </c>
      <c r="R63" s="38" t="s">
        <v>24</v>
      </c>
      <c r="S63" s="39">
        <f t="shared" ref="S63:S64" si="218">S62-1.9</f>
        <v>82.399999999999991</v>
      </c>
      <c r="T63" s="39">
        <f t="shared" si="6"/>
        <v>80.751999999999995</v>
      </c>
      <c r="U63" s="39">
        <f t="shared" si="7"/>
        <v>94.759999999999977</v>
      </c>
      <c r="V63" s="39">
        <f t="shared" si="93"/>
        <v>92.864799999999974</v>
      </c>
      <c r="W63" s="38" t="s">
        <v>25</v>
      </c>
      <c r="X63" s="39">
        <f t="shared" ref="X63:X64" si="219">X62-1.9</f>
        <v>110.39999999999999</v>
      </c>
      <c r="Y63" s="39">
        <f t="shared" si="8"/>
        <v>108.19199999999999</v>
      </c>
      <c r="Z63" s="40">
        <f t="shared" si="9"/>
        <v>126.95999999999998</v>
      </c>
      <c r="AA63" s="39">
        <f t="shared" si="94"/>
        <v>124.42079999999997</v>
      </c>
      <c r="AB63" s="38" t="s">
        <v>26</v>
      </c>
      <c r="AC63" s="39">
        <f t="shared" ref="AC63:AC64" si="220">AC62-1.9</f>
        <v>145.39999999999998</v>
      </c>
      <c r="AD63" s="39">
        <f t="shared" si="10"/>
        <v>142.49199999999996</v>
      </c>
      <c r="AE63" s="40">
        <f t="shared" si="11"/>
        <v>167.20999999999995</v>
      </c>
      <c r="AF63" s="39">
        <f t="shared" si="95"/>
        <v>163.86579999999995</v>
      </c>
      <c r="AG63" s="38" t="s">
        <v>27</v>
      </c>
      <c r="AH63" s="39">
        <f t="shared" ref="AH63:AH64" si="221">AH62-1.9</f>
        <v>181.39999999999998</v>
      </c>
      <c r="AI63" s="40">
        <f t="shared" si="12"/>
        <v>177.77199999999996</v>
      </c>
      <c r="AJ63" s="40">
        <f t="shared" si="13"/>
        <v>208.60999999999996</v>
      </c>
      <c r="AK63" s="40">
        <f t="shared" si="14"/>
        <v>204.43779999999995</v>
      </c>
      <c r="AL63" s="38" t="s">
        <v>28</v>
      </c>
      <c r="AM63" s="39">
        <f t="shared" ref="AM63:AM64" si="222">AM62-1.9</f>
        <v>219.39999999999998</v>
      </c>
      <c r="AN63" s="40">
        <f t="shared" si="15"/>
        <v>215.01199999999997</v>
      </c>
      <c r="AO63" s="40">
        <f t="shared" si="16"/>
        <v>247.26379999999995</v>
      </c>
      <c r="AP63" s="40">
        <f t="shared" si="17"/>
        <v>242.31852399999994</v>
      </c>
      <c r="AQ63" s="38" t="s">
        <v>29</v>
      </c>
      <c r="AR63" s="39">
        <f t="shared" ref="AR63:AR64" si="223">AR62-1.9</f>
        <v>267.40000000000003</v>
      </c>
      <c r="AS63" s="40">
        <f t="shared" si="18"/>
        <v>262.05200000000002</v>
      </c>
      <c r="AT63" s="40">
        <f t="shared" si="19"/>
        <v>307.51</v>
      </c>
      <c r="AU63" s="40">
        <f t="shared" si="20"/>
        <v>301.35980000000001</v>
      </c>
      <c r="AV63" s="38" t="s">
        <v>30</v>
      </c>
      <c r="AW63" s="39">
        <f t="shared" ref="AW63:AW64" si="224">AW62-1.9</f>
        <v>367.40000000000003</v>
      </c>
      <c r="AX63" s="40">
        <f t="shared" si="21"/>
        <v>360.05200000000002</v>
      </c>
      <c r="AY63" s="40">
        <f t="shared" si="22"/>
        <v>422.51</v>
      </c>
      <c r="AZ63" s="40">
        <f t="shared" si="23"/>
        <v>414.0598</v>
      </c>
      <c r="BA63" s="38" t="s">
        <v>31</v>
      </c>
      <c r="BB63" s="39">
        <f t="shared" ref="BB63:BB64" si="225">BB62-1.9</f>
        <v>482.40000000000003</v>
      </c>
      <c r="BC63" s="40">
        <f t="shared" si="24"/>
        <v>472.75200000000001</v>
      </c>
      <c r="BD63" s="40">
        <f t="shared" si="25"/>
        <v>554.76</v>
      </c>
      <c r="BE63" s="40">
        <f t="shared" si="26"/>
        <v>543.66480000000001</v>
      </c>
      <c r="BF63" s="38" t="s">
        <v>32</v>
      </c>
      <c r="BG63" s="39">
        <f t="shared" ref="BG63:BG64" si="226">BG62-1.9</f>
        <v>647.40000000000009</v>
      </c>
      <c r="BH63" s="40">
        <f t="shared" si="27"/>
        <v>634.45200000000011</v>
      </c>
      <c r="BI63" s="40">
        <f t="shared" si="28"/>
        <v>744.51</v>
      </c>
      <c r="BJ63" s="40">
        <f t="shared" si="29"/>
        <v>729.61979999999994</v>
      </c>
      <c r="BK63" s="38" t="s">
        <v>33</v>
      </c>
      <c r="BL63" s="39">
        <f t="shared" ref="BL63:BL64" si="227">BL62-1.9</f>
        <v>877.40000000000009</v>
      </c>
      <c r="BM63" s="40">
        <f t="shared" si="30"/>
        <v>859.85200000000009</v>
      </c>
      <c r="BN63" s="40">
        <f t="shared" si="31"/>
        <v>1009.01</v>
      </c>
      <c r="BO63" s="40">
        <f t="shared" si="32"/>
        <v>988.82979999999998</v>
      </c>
      <c r="BP63" s="38"/>
      <c r="BQ63" s="39"/>
      <c r="BR63" s="39"/>
      <c r="BS63" s="39"/>
      <c r="BT63" s="39"/>
      <c r="BU63" s="38"/>
      <c r="BV63" s="39"/>
      <c r="BW63" s="39"/>
      <c r="BX63" s="39"/>
      <c r="BY63" s="39"/>
      <c r="BZ63" s="38"/>
      <c r="CA63" s="39"/>
      <c r="CB63" s="39"/>
      <c r="CC63" s="39"/>
      <c r="CD63" s="39"/>
      <c r="CE63" s="38"/>
      <c r="CF63" s="39"/>
      <c r="CG63" s="39"/>
      <c r="CH63" s="39"/>
      <c r="CI63" s="39"/>
      <c r="CJ63" s="38"/>
      <c r="CK63" s="39"/>
      <c r="CL63" s="39"/>
      <c r="CM63" s="39"/>
      <c r="CN63" s="39"/>
      <c r="CO63" s="38"/>
      <c r="CP63" s="39"/>
      <c r="CQ63" s="39"/>
      <c r="CR63" s="39"/>
      <c r="CS63" s="39"/>
      <c r="CT63" s="38"/>
      <c r="CU63" s="39"/>
      <c r="CV63" s="39"/>
      <c r="CW63" s="39"/>
      <c r="CX63" s="39"/>
      <c r="CY63" s="38"/>
      <c r="CZ63" s="39"/>
      <c r="DA63" s="39"/>
      <c r="DB63" s="39"/>
      <c r="DC63" s="39"/>
      <c r="DD63" s="38"/>
      <c r="DE63" s="39"/>
      <c r="DF63" s="39"/>
      <c r="DG63" s="39"/>
      <c r="DH63" s="39"/>
      <c r="DI63" s="38"/>
      <c r="DJ63" s="39"/>
      <c r="DK63" s="39"/>
      <c r="DL63" s="39"/>
      <c r="DM63" s="39"/>
      <c r="DN63" s="38"/>
      <c r="DO63" s="39"/>
      <c r="DP63" s="39"/>
      <c r="DQ63" s="39"/>
      <c r="DR63" s="39"/>
    </row>
    <row r="64" spans="1:122" s="41" customFormat="1" ht="20.100000000000001" customHeight="1" x14ac:dyDescent="0.25">
      <c r="A64" s="38" t="s">
        <v>20</v>
      </c>
      <c r="B64" s="38" t="s">
        <v>6</v>
      </c>
      <c r="C64" s="38" t="s">
        <v>21</v>
      </c>
      <c r="D64" s="39">
        <f t="shared" si="215"/>
        <v>9.4999999999999982</v>
      </c>
      <c r="E64" s="40">
        <f t="shared" si="0"/>
        <v>9.3099999999999987</v>
      </c>
      <c r="F64" s="40">
        <f t="shared" si="1"/>
        <v>10.924999999999997</v>
      </c>
      <c r="G64" s="39">
        <f t="shared" si="90"/>
        <v>10.706499999999997</v>
      </c>
      <c r="H64" s="38" t="s">
        <v>22</v>
      </c>
      <c r="I64" s="39">
        <f t="shared" si="216"/>
        <v>31.500000000000007</v>
      </c>
      <c r="J64" s="39">
        <f t="shared" si="2"/>
        <v>30.870000000000008</v>
      </c>
      <c r="K64" s="40">
        <f t="shared" si="3"/>
        <v>36.225000000000009</v>
      </c>
      <c r="L64" s="39">
        <f t="shared" si="91"/>
        <v>35.500500000000009</v>
      </c>
      <c r="M64" s="38" t="s">
        <v>23</v>
      </c>
      <c r="N64" s="39">
        <f t="shared" si="217"/>
        <v>55.500000000000007</v>
      </c>
      <c r="O64" s="39">
        <f t="shared" si="4"/>
        <v>54.390000000000008</v>
      </c>
      <c r="P64" s="40">
        <f t="shared" si="5"/>
        <v>63.825000000000003</v>
      </c>
      <c r="Q64" s="39">
        <f t="shared" si="92"/>
        <v>62.548500000000004</v>
      </c>
      <c r="R64" s="38" t="s">
        <v>24</v>
      </c>
      <c r="S64" s="39">
        <f t="shared" si="218"/>
        <v>80.499999999999986</v>
      </c>
      <c r="T64" s="39">
        <f t="shared" si="6"/>
        <v>78.889999999999986</v>
      </c>
      <c r="U64" s="39">
        <f t="shared" si="7"/>
        <v>92.574999999999974</v>
      </c>
      <c r="V64" s="39">
        <f t="shared" si="93"/>
        <v>90.723499999999973</v>
      </c>
      <c r="W64" s="38" t="s">
        <v>25</v>
      </c>
      <c r="X64" s="39">
        <f t="shared" si="219"/>
        <v>108.49999999999999</v>
      </c>
      <c r="Y64" s="39">
        <f t="shared" si="8"/>
        <v>106.32999999999998</v>
      </c>
      <c r="Z64" s="40">
        <f t="shared" si="9"/>
        <v>124.77499999999998</v>
      </c>
      <c r="AA64" s="39">
        <f t="shared" si="94"/>
        <v>122.27949999999997</v>
      </c>
      <c r="AB64" s="38" t="s">
        <v>26</v>
      </c>
      <c r="AC64" s="39">
        <f t="shared" si="220"/>
        <v>143.49999999999997</v>
      </c>
      <c r="AD64" s="39">
        <f t="shared" si="10"/>
        <v>140.62999999999997</v>
      </c>
      <c r="AE64" s="40">
        <f t="shared" si="11"/>
        <v>165.02499999999995</v>
      </c>
      <c r="AF64" s="39">
        <f t="shared" si="95"/>
        <v>161.72449999999995</v>
      </c>
      <c r="AG64" s="38" t="s">
        <v>27</v>
      </c>
      <c r="AH64" s="39">
        <f t="shared" si="221"/>
        <v>179.49999999999997</v>
      </c>
      <c r="AI64" s="40">
        <f t="shared" si="12"/>
        <v>175.90999999999997</v>
      </c>
      <c r="AJ64" s="40">
        <f t="shared" si="13"/>
        <v>206.42499999999995</v>
      </c>
      <c r="AK64" s="40">
        <f t="shared" si="14"/>
        <v>202.29649999999995</v>
      </c>
      <c r="AL64" s="38" t="s">
        <v>28</v>
      </c>
      <c r="AM64" s="39">
        <f t="shared" si="222"/>
        <v>217.49999999999997</v>
      </c>
      <c r="AN64" s="40">
        <f t="shared" si="15"/>
        <v>213.14999999999998</v>
      </c>
      <c r="AO64" s="40">
        <f t="shared" si="16"/>
        <v>245.12249999999995</v>
      </c>
      <c r="AP64" s="40">
        <f t="shared" si="17"/>
        <v>240.22004999999993</v>
      </c>
      <c r="AQ64" s="38" t="s">
        <v>29</v>
      </c>
      <c r="AR64" s="39">
        <f t="shared" si="223"/>
        <v>265.50000000000006</v>
      </c>
      <c r="AS64" s="40">
        <f t="shared" si="18"/>
        <v>260.19000000000005</v>
      </c>
      <c r="AT64" s="40">
        <f t="shared" si="19"/>
        <v>305.32500000000005</v>
      </c>
      <c r="AU64" s="40">
        <f t="shared" si="20"/>
        <v>299.21850000000006</v>
      </c>
      <c r="AV64" s="38" t="s">
        <v>30</v>
      </c>
      <c r="AW64" s="39">
        <f t="shared" si="224"/>
        <v>365.50000000000006</v>
      </c>
      <c r="AX64" s="40">
        <f t="shared" si="21"/>
        <v>358.19000000000005</v>
      </c>
      <c r="AY64" s="40">
        <f t="shared" si="22"/>
        <v>420.32500000000005</v>
      </c>
      <c r="AZ64" s="40">
        <f t="shared" si="23"/>
        <v>411.91850000000005</v>
      </c>
      <c r="BA64" s="38" t="s">
        <v>31</v>
      </c>
      <c r="BB64" s="39">
        <f t="shared" si="225"/>
        <v>480.50000000000006</v>
      </c>
      <c r="BC64" s="40">
        <f t="shared" si="24"/>
        <v>470.89000000000004</v>
      </c>
      <c r="BD64" s="40">
        <f t="shared" si="25"/>
        <v>552.57500000000005</v>
      </c>
      <c r="BE64" s="40">
        <f t="shared" si="26"/>
        <v>541.52350000000001</v>
      </c>
      <c r="BF64" s="38" t="s">
        <v>32</v>
      </c>
      <c r="BG64" s="39">
        <f t="shared" si="226"/>
        <v>645.50000000000011</v>
      </c>
      <c r="BH64" s="40">
        <f t="shared" si="27"/>
        <v>632.59000000000015</v>
      </c>
      <c r="BI64" s="40">
        <f t="shared" si="28"/>
        <v>742.32500000000005</v>
      </c>
      <c r="BJ64" s="40">
        <f t="shared" si="29"/>
        <v>727.47850000000005</v>
      </c>
      <c r="BK64" s="38" t="s">
        <v>33</v>
      </c>
      <c r="BL64" s="39">
        <f t="shared" si="227"/>
        <v>875.50000000000011</v>
      </c>
      <c r="BM64" s="40">
        <f t="shared" si="30"/>
        <v>857.99000000000012</v>
      </c>
      <c r="BN64" s="40">
        <f t="shared" si="31"/>
        <v>1006.825</v>
      </c>
      <c r="BO64" s="40">
        <f t="shared" si="32"/>
        <v>986.68849999999998</v>
      </c>
      <c r="BP64" s="38"/>
      <c r="BQ64" s="39"/>
      <c r="BR64" s="39"/>
      <c r="BS64" s="39"/>
      <c r="BT64" s="39"/>
      <c r="BU64" s="38"/>
      <c r="BV64" s="39"/>
      <c r="BW64" s="39"/>
      <c r="BX64" s="39"/>
      <c r="BY64" s="39"/>
      <c r="BZ64" s="38"/>
      <c r="CA64" s="39"/>
      <c r="CB64" s="39"/>
      <c r="CC64" s="39"/>
      <c r="CD64" s="39"/>
      <c r="CE64" s="38"/>
      <c r="CF64" s="39"/>
      <c r="CG64" s="39"/>
      <c r="CH64" s="39"/>
      <c r="CI64" s="39"/>
      <c r="CJ64" s="38"/>
      <c r="CK64" s="39"/>
      <c r="CL64" s="39"/>
      <c r="CM64" s="39"/>
      <c r="CN64" s="39"/>
      <c r="CO64" s="38"/>
      <c r="CP64" s="39"/>
      <c r="CQ64" s="39"/>
      <c r="CR64" s="39"/>
      <c r="CS64" s="39"/>
      <c r="CT64" s="38"/>
      <c r="CU64" s="39"/>
      <c r="CV64" s="39"/>
      <c r="CW64" s="39"/>
      <c r="CX64" s="39"/>
      <c r="CY64" s="38"/>
      <c r="CZ64" s="39"/>
      <c r="DA64" s="39"/>
      <c r="DB64" s="39"/>
      <c r="DC64" s="39"/>
      <c r="DD64" s="38"/>
      <c r="DE64" s="39"/>
      <c r="DF64" s="39"/>
      <c r="DG64" s="39"/>
      <c r="DH64" s="39"/>
      <c r="DI64" s="38"/>
      <c r="DJ64" s="39"/>
      <c r="DK64" s="39"/>
      <c r="DL64" s="39"/>
      <c r="DM64" s="39"/>
      <c r="DN64" s="38"/>
      <c r="DO64" s="39"/>
      <c r="DP64" s="39"/>
      <c r="DQ64" s="39"/>
      <c r="DR64" s="39"/>
    </row>
    <row r="65" spans="1:122" s="42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34">
        <f>D60+3</f>
        <v>22</v>
      </c>
      <c r="E65" s="18">
        <f t="shared" si="0"/>
        <v>21.56</v>
      </c>
      <c r="F65" s="18">
        <f t="shared" si="1"/>
        <v>25.299999999999997</v>
      </c>
      <c r="G65" s="18">
        <f t="shared" si="90"/>
        <v>24.793999999999997</v>
      </c>
      <c r="H65" s="17" t="s">
        <v>23</v>
      </c>
      <c r="I65" s="34">
        <v>46</v>
      </c>
      <c r="J65" s="18">
        <f t="shared" si="2"/>
        <v>45.08</v>
      </c>
      <c r="K65" s="18">
        <f t="shared" si="3"/>
        <v>52.9</v>
      </c>
      <c r="L65" s="18">
        <f t="shared" si="91"/>
        <v>51.841999999999999</v>
      </c>
      <c r="M65" s="17" t="s">
        <v>24</v>
      </c>
      <c r="N65" s="34">
        <v>71</v>
      </c>
      <c r="O65" s="18">
        <f t="shared" si="4"/>
        <v>69.58</v>
      </c>
      <c r="P65" s="18">
        <f t="shared" si="5"/>
        <v>81.649999999999991</v>
      </c>
      <c r="Q65" s="18">
        <f t="shared" si="92"/>
        <v>80.016999999999996</v>
      </c>
      <c r="R65" s="17" t="s">
        <v>25</v>
      </c>
      <c r="S65" s="34">
        <v>99</v>
      </c>
      <c r="T65" s="18">
        <f t="shared" si="6"/>
        <v>97.02</v>
      </c>
      <c r="U65" s="18">
        <f t="shared" si="7"/>
        <v>113.85</v>
      </c>
      <c r="V65" s="18">
        <f t="shared" si="93"/>
        <v>111.57299999999999</v>
      </c>
      <c r="W65" s="17" t="s">
        <v>26</v>
      </c>
      <c r="X65" s="34">
        <v>134</v>
      </c>
      <c r="Y65" s="18">
        <f t="shared" si="8"/>
        <v>131.32</v>
      </c>
      <c r="Z65" s="18">
        <f t="shared" si="9"/>
        <v>154.1</v>
      </c>
      <c r="AA65" s="18">
        <f t="shared" si="94"/>
        <v>151.018</v>
      </c>
      <c r="AB65" s="17" t="s">
        <v>27</v>
      </c>
      <c r="AC65" s="34">
        <v>170</v>
      </c>
      <c r="AD65" s="18">
        <f t="shared" si="10"/>
        <v>166.6</v>
      </c>
      <c r="AE65" s="18">
        <f t="shared" si="11"/>
        <v>195.49999999999997</v>
      </c>
      <c r="AF65" s="18">
        <f t="shared" si="95"/>
        <v>191.58999999999997</v>
      </c>
      <c r="AG65" s="17" t="s">
        <v>28</v>
      </c>
      <c r="AH65" s="34">
        <v>208</v>
      </c>
      <c r="AI65" s="18">
        <f t="shared" si="12"/>
        <v>203.84</v>
      </c>
      <c r="AJ65" s="18">
        <f t="shared" si="13"/>
        <v>239.2</v>
      </c>
      <c r="AK65" s="18">
        <f t="shared" si="14"/>
        <v>234.416</v>
      </c>
      <c r="AL65" s="17" t="s">
        <v>29</v>
      </c>
      <c r="AM65" s="34">
        <v>256</v>
      </c>
      <c r="AN65" s="18">
        <f t="shared" si="15"/>
        <v>250.88</v>
      </c>
      <c r="AO65" s="18">
        <f t="shared" si="16"/>
        <v>288.512</v>
      </c>
      <c r="AP65" s="18">
        <f t="shared" si="17"/>
        <v>282.74176</v>
      </c>
      <c r="AQ65" s="17" t="s">
        <v>30</v>
      </c>
      <c r="AR65" s="34">
        <v>356</v>
      </c>
      <c r="AS65" s="18">
        <f t="shared" si="18"/>
        <v>348.88</v>
      </c>
      <c r="AT65" s="18">
        <f t="shared" si="19"/>
        <v>409.4</v>
      </c>
      <c r="AU65" s="18">
        <f t="shared" si="20"/>
        <v>401.21199999999999</v>
      </c>
      <c r="AV65" s="17" t="s">
        <v>31</v>
      </c>
      <c r="AW65" s="34">
        <v>471</v>
      </c>
      <c r="AX65" s="18">
        <f t="shared" si="21"/>
        <v>461.58</v>
      </c>
      <c r="AY65" s="18">
        <f t="shared" si="22"/>
        <v>541.65</v>
      </c>
      <c r="AZ65" s="18">
        <f t="shared" si="23"/>
        <v>530.81700000000001</v>
      </c>
      <c r="BA65" s="17" t="s">
        <v>32</v>
      </c>
      <c r="BB65" s="34">
        <v>636</v>
      </c>
      <c r="BC65" s="18">
        <f t="shared" si="24"/>
        <v>623.28</v>
      </c>
      <c r="BD65" s="18">
        <f t="shared" si="25"/>
        <v>731.4</v>
      </c>
      <c r="BE65" s="18">
        <f t="shared" si="26"/>
        <v>716.77199999999993</v>
      </c>
      <c r="BF65" s="17" t="s">
        <v>33</v>
      </c>
      <c r="BG65" s="34">
        <v>866</v>
      </c>
      <c r="BH65" s="18">
        <f t="shared" si="27"/>
        <v>848.68</v>
      </c>
      <c r="BI65" s="18">
        <f t="shared" si="28"/>
        <v>995.9</v>
      </c>
      <c r="BJ65" s="18">
        <f t="shared" si="29"/>
        <v>975.98199999999997</v>
      </c>
      <c r="BK65" s="17"/>
      <c r="BL65" s="34"/>
      <c r="BM65" s="34"/>
      <c r="BN65" s="34"/>
      <c r="BO65" s="34"/>
      <c r="BP65" s="17"/>
      <c r="BQ65" s="34"/>
      <c r="BR65" s="34"/>
      <c r="BS65" s="34"/>
      <c r="BT65" s="34"/>
      <c r="BU65" s="17"/>
      <c r="BV65" s="34"/>
      <c r="BW65" s="34"/>
      <c r="BX65" s="34"/>
      <c r="BY65" s="34"/>
      <c r="BZ65" s="17"/>
      <c r="CA65" s="34"/>
      <c r="CB65" s="34"/>
      <c r="CC65" s="34"/>
      <c r="CD65" s="34"/>
      <c r="CE65" s="17"/>
      <c r="CF65" s="34"/>
      <c r="CG65" s="34"/>
      <c r="CH65" s="34"/>
      <c r="CI65" s="34"/>
      <c r="CJ65" s="17"/>
      <c r="CK65" s="34"/>
      <c r="CL65" s="34"/>
      <c r="CM65" s="34"/>
      <c r="CN65" s="34"/>
      <c r="CO65" s="17"/>
      <c r="CP65" s="34"/>
      <c r="CQ65" s="34"/>
      <c r="CR65" s="34"/>
      <c r="CS65" s="34"/>
      <c r="CT65" s="17"/>
      <c r="CU65" s="34"/>
      <c r="CV65" s="34"/>
      <c r="CW65" s="34"/>
      <c r="CX65" s="34"/>
      <c r="CY65" s="17"/>
      <c r="CZ65" s="34"/>
      <c r="DA65" s="34"/>
      <c r="DB65" s="34"/>
      <c r="DC65" s="34"/>
      <c r="DD65" s="17"/>
      <c r="DE65" s="34"/>
      <c r="DF65" s="34"/>
      <c r="DG65" s="34"/>
      <c r="DH65" s="34"/>
      <c r="DI65" s="17"/>
      <c r="DJ65" s="34"/>
      <c r="DK65" s="34"/>
      <c r="DL65" s="34"/>
      <c r="DM65" s="34"/>
      <c r="DN65" s="17"/>
      <c r="DO65" s="34"/>
      <c r="DP65" s="34"/>
      <c r="DQ65" s="34"/>
      <c r="DR65" s="34"/>
    </row>
    <row r="66" spans="1:122" s="42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34">
        <f>D65-4.4</f>
        <v>17.600000000000001</v>
      </c>
      <c r="E66" s="18">
        <f t="shared" si="0"/>
        <v>17.248000000000001</v>
      </c>
      <c r="F66" s="18">
        <f t="shared" si="1"/>
        <v>20.239999999999998</v>
      </c>
      <c r="G66" s="34">
        <f t="shared" si="90"/>
        <v>19.835199999999997</v>
      </c>
      <c r="H66" s="17" t="s">
        <v>23</v>
      </c>
      <c r="I66" s="34">
        <f>I65-4.4</f>
        <v>41.6</v>
      </c>
      <c r="J66" s="34">
        <f t="shared" si="2"/>
        <v>40.768000000000001</v>
      </c>
      <c r="K66" s="18">
        <f t="shared" si="3"/>
        <v>47.839999999999996</v>
      </c>
      <c r="L66" s="34">
        <f t="shared" si="91"/>
        <v>46.883199999999995</v>
      </c>
      <c r="M66" s="17" t="s">
        <v>24</v>
      </c>
      <c r="N66" s="34">
        <f>N65-4.4</f>
        <v>66.599999999999994</v>
      </c>
      <c r="O66" s="34">
        <f t="shared" si="4"/>
        <v>65.267999999999986</v>
      </c>
      <c r="P66" s="18">
        <f t="shared" si="5"/>
        <v>76.589999999999989</v>
      </c>
      <c r="Q66" s="34">
        <f t="shared" si="92"/>
        <v>75.058199999999985</v>
      </c>
      <c r="R66" s="17" t="s">
        <v>25</v>
      </c>
      <c r="S66" s="34">
        <f>S65-4.4</f>
        <v>94.6</v>
      </c>
      <c r="T66" s="34">
        <f t="shared" si="6"/>
        <v>92.707999999999998</v>
      </c>
      <c r="U66" s="18">
        <f t="shared" si="7"/>
        <v>108.78999999999999</v>
      </c>
      <c r="V66" s="34">
        <f t="shared" si="93"/>
        <v>106.6142</v>
      </c>
      <c r="W66" s="17" t="s">
        <v>26</v>
      </c>
      <c r="X66" s="34">
        <f>X65-4.4</f>
        <v>129.6</v>
      </c>
      <c r="Y66" s="34">
        <f t="shared" si="8"/>
        <v>127.008</v>
      </c>
      <c r="Z66" s="18">
        <f t="shared" si="9"/>
        <v>149.04</v>
      </c>
      <c r="AA66" s="34">
        <f t="shared" si="94"/>
        <v>146.05919999999998</v>
      </c>
      <c r="AB66" s="17" t="s">
        <v>27</v>
      </c>
      <c r="AC66" s="34">
        <f>AC65-4.4</f>
        <v>165.6</v>
      </c>
      <c r="AD66" s="34">
        <f t="shared" si="10"/>
        <v>162.28799999999998</v>
      </c>
      <c r="AE66" s="18">
        <f t="shared" si="11"/>
        <v>190.43999999999997</v>
      </c>
      <c r="AF66" s="34">
        <f t="shared" si="95"/>
        <v>186.63119999999998</v>
      </c>
      <c r="AG66" s="17" t="s">
        <v>28</v>
      </c>
      <c r="AH66" s="34">
        <f>AH65-4.4</f>
        <v>203.6</v>
      </c>
      <c r="AI66" s="18">
        <f t="shared" si="12"/>
        <v>199.52799999999999</v>
      </c>
      <c r="AJ66" s="18">
        <f t="shared" si="13"/>
        <v>234.14</v>
      </c>
      <c r="AK66" s="18">
        <f t="shared" si="14"/>
        <v>229.45719999999997</v>
      </c>
      <c r="AL66" s="17" t="s">
        <v>29</v>
      </c>
      <c r="AM66" s="34">
        <f>AM65-4.4</f>
        <v>251.6</v>
      </c>
      <c r="AN66" s="18">
        <f t="shared" si="15"/>
        <v>246.56799999999998</v>
      </c>
      <c r="AO66" s="18">
        <f t="shared" si="16"/>
        <v>283.55319999999995</v>
      </c>
      <c r="AP66" s="18">
        <f t="shared" si="17"/>
        <v>277.88213599999995</v>
      </c>
      <c r="AQ66" s="17" t="s">
        <v>30</v>
      </c>
      <c r="AR66" s="34">
        <f>AR65-4.4</f>
        <v>351.6</v>
      </c>
      <c r="AS66" s="18">
        <f t="shared" si="18"/>
        <v>344.56800000000004</v>
      </c>
      <c r="AT66" s="18">
        <f t="shared" si="19"/>
        <v>404.34</v>
      </c>
      <c r="AU66" s="18">
        <f t="shared" si="20"/>
        <v>396.25319999999999</v>
      </c>
      <c r="AV66" s="17" t="s">
        <v>31</v>
      </c>
      <c r="AW66" s="34">
        <f>AW65-4.4</f>
        <v>466.6</v>
      </c>
      <c r="AX66" s="18">
        <f t="shared" si="21"/>
        <v>457.26800000000003</v>
      </c>
      <c r="AY66" s="18">
        <f t="shared" si="22"/>
        <v>536.59</v>
      </c>
      <c r="AZ66" s="18">
        <f t="shared" si="23"/>
        <v>525.85820000000001</v>
      </c>
      <c r="BA66" s="17" t="s">
        <v>32</v>
      </c>
      <c r="BB66" s="34">
        <f>BB65-4.4</f>
        <v>631.6</v>
      </c>
      <c r="BC66" s="18">
        <f t="shared" si="24"/>
        <v>618.96799999999996</v>
      </c>
      <c r="BD66" s="18">
        <f t="shared" si="25"/>
        <v>726.33999999999992</v>
      </c>
      <c r="BE66" s="18">
        <f t="shared" si="26"/>
        <v>711.81319999999994</v>
      </c>
      <c r="BF66" s="17" t="s">
        <v>33</v>
      </c>
      <c r="BG66" s="34">
        <f>BG65-4.4</f>
        <v>861.6</v>
      </c>
      <c r="BH66" s="18">
        <f t="shared" si="27"/>
        <v>844.36800000000005</v>
      </c>
      <c r="BI66" s="18">
        <f t="shared" si="28"/>
        <v>990.83999999999992</v>
      </c>
      <c r="BJ66" s="18">
        <f t="shared" si="29"/>
        <v>971.02319999999986</v>
      </c>
      <c r="BK66" s="17"/>
      <c r="BL66" s="34"/>
      <c r="BM66" s="34"/>
      <c r="BN66" s="34"/>
      <c r="BO66" s="34"/>
      <c r="BP66" s="17"/>
      <c r="BQ66" s="34"/>
      <c r="BR66" s="34"/>
      <c r="BS66" s="34"/>
      <c r="BT66" s="34"/>
      <c r="BU66" s="17"/>
      <c r="BV66" s="34"/>
      <c r="BW66" s="34"/>
      <c r="BX66" s="34"/>
      <c r="BY66" s="34"/>
      <c r="BZ66" s="17"/>
      <c r="CA66" s="34"/>
      <c r="CB66" s="34"/>
      <c r="CC66" s="34"/>
      <c r="CD66" s="34"/>
      <c r="CE66" s="17"/>
      <c r="CF66" s="34"/>
      <c r="CG66" s="34"/>
      <c r="CH66" s="34"/>
      <c r="CI66" s="34"/>
      <c r="CJ66" s="17"/>
      <c r="CK66" s="34"/>
      <c r="CL66" s="34"/>
      <c r="CM66" s="34"/>
      <c r="CN66" s="34"/>
      <c r="CO66" s="17"/>
      <c r="CP66" s="34"/>
      <c r="CQ66" s="34"/>
      <c r="CR66" s="34"/>
      <c r="CS66" s="34"/>
      <c r="CT66" s="17"/>
      <c r="CU66" s="34"/>
      <c r="CV66" s="34"/>
      <c r="CW66" s="34"/>
      <c r="CX66" s="34"/>
      <c r="CY66" s="17"/>
      <c r="CZ66" s="34"/>
      <c r="DA66" s="34"/>
      <c r="DB66" s="34"/>
      <c r="DC66" s="34"/>
      <c r="DD66" s="17"/>
      <c r="DE66" s="34"/>
      <c r="DF66" s="34"/>
      <c r="DG66" s="34"/>
      <c r="DH66" s="34"/>
      <c r="DI66" s="17"/>
      <c r="DJ66" s="34"/>
      <c r="DK66" s="34"/>
      <c r="DL66" s="34"/>
      <c r="DM66" s="34"/>
      <c r="DN66" s="17"/>
      <c r="DO66" s="34"/>
      <c r="DP66" s="34"/>
      <c r="DQ66" s="34"/>
      <c r="DR66" s="34"/>
    </row>
    <row r="67" spans="1:122" s="42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34">
        <f>D66-2.2</f>
        <v>15.400000000000002</v>
      </c>
      <c r="E67" s="18">
        <f t="shared" si="0"/>
        <v>15.092000000000002</v>
      </c>
      <c r="F67" s="18">
        <f t="shared" si="1"/>
        <v>17.71</v>
      </c>
      <c r="G67" s="34">
        <f t="shared" si="90"/>
        <v>17.355800000000002</v>
      </c>
      <c r="H67" s="17" t="s">
        <v>23</v>
      </c>
      <c r="I67" s="34">
        <f>I66-2.2</f>
        <v>39.4</v>
      </c>
      <c r="J67" s="34">
        <f t="shared" si="2"/>
        <v>38.611999999999995</v>
      </c>
      <c r="K67" s="18">
        <f t="shared" si="3"/>
        <v>45.309999999999995</v>
      </c>
      <c r="L67" s="34">
        <f t="shared" si="91"/>
        <v>44.403799999999997</v>
      </c>
      <c r="M67" s="17" t="s">
        <v>24</v>
      </c>
      <c r="N67" s="34">
        <f>N66-2.2</f>
        <v>64.399999999999991</v>
      </c>
      <c r="O67" s="34">
        <f t="shared" si="4"/>
        <v>63.111999999999988</v>
      </c>
      <c r="P67" s="18">
        <f t="shared" si="5"/>
        <v>74.059999999999988</v>
      </c>
      <c r="Q67" s="34">
        <f t="shared" si="92"/>
        <v>72.578799999999987</v>
      </c>
      <c r="R67" s="17" t="s">
        <v>25</v>
      </c>
      <c r="S67" s="34">
        <f>S66-2.2</f>
        <v>92.399999999999991</v>
      </c>
      <c r="T67" s="34">
        <f t="shared" si="6"/>
        <v>90.551999999999992</v>
      </c>
      <c r="U67" s="18">
        <f t="shared" si="7"/>
        <v>106.25999999999998</v>
      </c>
      <c r="V67" s="34">
        <f t="shared" si="93"/>
        <v>104.13479999999997</v>
      </c>
      <c r="W67" s="17" t="s">
        <v>26</v>
      </c>
      <c r="X67" s="34">
        <f>X66-2.2</f>
        <v>127.39999999999999</v>
      </c>
      <c r="Y67" s="34">
        <f t="shared" si="8"/>
        <v>124.85199999999999</v>
      </c>
      <c r="Z67" s="18">
        <f t="shared" si="9"/>
        <v>146.51</v>
      </c>
      <c r="AA67" s="34">
        <f t="shared" si="94"/>
        <v>143.57979999999998</v>
      </c>
      <c r="AB67" s="17" t="s">
        <v>27</v>
      </c>
      <c r="AC67" s="34">
        <f>AC66-2.2</f>
        <v>163.4</v>
      </c>
      <c r="AD67" s="34">
        <f t="shared" si="10"/>
        <v>160.13200000000001</v>
      </c>
      <c r="AE67" s="18">
        <f t="shared" si="11"/>
        <v>187.91</v>
      </c>
      <c r="AF67" s="34">
        <f t="shared" si="95"/>
        <v>184.15179999999998</v>
      </c>
      <c r="AG67" s="17" t="s">
        <v>28</v>
      </c>
      <c r="AH67" s="34">
        <f>AH66-2.2</f>
        <v>201.4</v>
      </c>
      <c r="AI67" s="18">
        <f t="shared" si="12"/>
        <v>197.37200000000001</v>
      </c>
      <c r="AJ67" s="18">
        <f t="shared" si="13"/>
        <v>231.60999999999999</v>
      </c>
      <c r="AK67" s="18">
        <f t="shared" si="14"/>
        <v>226.97779999999997</v>
      </c>
      <c r="AL67" s="17" t="s">
        <v>29</v>
      </c>
      <c r="AM67" s="34">
        <f>AM66-2.2</f>
        <v>249.4</v>
      </c>
      <c r="AN67" s="18">
        <f t="shared" si="15"/>
        <v>244.41200000000001</v>
      </c>
      <c r="AO67" s="18">
        <f t="shared" si="16"/>
        <v>281.07380000000001</v>
      </c>
      <c r="AP67" s="18">
        <f t="shared" si="17"/>
        <v>275.45232399999998</v>
      </c>
      <c r="AQ67" s="17" t="s">
        <v>30</v>
      </c>
      <c r="AR67" s="34">
        <f>AR66-2.2</f>
        <v>349.40000000000003</v>
      </c>
      <c r="AS67" s="18">
        <f t="shared" si="18"/>
        <v>342.41200000000003</v>
      </c>
      <c r="AT67" s="18">
        <f t="shared" si="19"/>
        <v>401.81</v>
      </c>
      <c r="AU67" s="18">
        <f t="shared" si="20"/>
        <v>393.77379999999999</v>
      </c>
      <c r="AV67" s="17" t="s">
        <v>31</v>
      </c>
      <c r="AW67" s="34">
        <f>AW66-2.2</f>
        <v>464.40000000000003</v>
      </c>
      <c r="AX67" s="18">
        <f t="shared" si="21"/>
        <v>455.11200000000002</v>
      </c>
      <c r="AY67" s="18">
        <f t="shared" si="22"/>
        <v>534.05999999999995</v>
      </c>
      <c r="AZ67" s="18">
        <f t="shared" si="23"/>
        <v>523.37879999999996</v>
      </c>
      <c r="BA67" s="17" t="s">
        <v>32</v>
      </c>
      <c r="BB67" s="34">
        <f>BB66-2.2</f>
        <v>629.4</v>
      </c>
      <c r="BC67" s="18">
        <f t="shared" si="24"/>
        <v>616.81200000000001</v>
      </c>
      <c r="BD67" s="18">
        <f t="shared" si="25"/>
        <v>723.81</v>
      </c>
      <c r="BE67" s="18">
        <f t="shared" si="26"/>
        <v>709.33379999999988</v>
      </c>
      <c r="BF67" s="17" t="s">
        <v>33</v>
      </c>
      <c r="BG67" s="34">
        <f>BG66-2.2</f>
        <v>859.4</v>
      </c>
      <c r="BH67" s="18">
        <f t="shared" si="27"/>
        <v>842.21199999999999</v>
      </c>
      <c r="BI67" s="18">
        <f t="shared" si="28"/>
        <v>988.31</v>
      </c>
      <c r="BJ67" s="18">
        <f t="shared" si="29"/>
        <v>968.54379999999992</v>
      </c>
      <c r="BK67" s="17"/>
      <c r="BL67" s="34"/>
      <c r="BM67" s="34"/>
      <c r="BN67" s="34"/>
      <c r="BO67" s="34"/>
      <c r="BP67" s="17"/>
      <c r="BQ67" s="34"/>
      <c r="BR67" s="34"/>
      <c r="BS67" s="34"/>
      <c r="BT67" s="34"/>
      <c r="BU67" s="17"/>
      <c r="BV67" s="34"/>
      <c r="BW67" s="34"/>
      <c r="BX67" s="34"/>
      <c r="BY67" s="34"/>
      <c r="BZ67" s="17"/>
      <c r="CA67" s="34"/>
      <c r="CB67" s="34"/>
      <c r="CC67" s="34"/>
      <c r="CD67" s="34"/>
      <c r="CE67" s="17"/>
      <c r="CF67" s="34"/>
      <c r="CG67" s="34"/>
      <c r="CH67" s="34"/>
      <c r="CI67" s="34"/>
      <c r="CJ67" s="17"/>
      <c r="CK67" s="34"/>
      <c r="CL67" s="34"/>
      <c r="CM67" s="34"/>
      <c r="CN67" s="34"/>
      <c r="CO67" s="17"/>
      <c r="CP67" s="34"/>
      <c r="CQ67" s="34"/>
      <c r="CR67" s="34"/>
      <c r="CS67" s="34"/>
      <c r="CT67" s="17"/>
      <c r="CU67" s="34"/>
      <c r="CV67" s="34"/>
      <c r="CW67" s="34"/>
      <c r="CX67" s="34"/>
      <c r="CY67" s="17"/>
      <c r="CZ67" s="34"/>
      <c r="DA67" s="34"/>
      <c r="DB67" s="34"/>
      <c r="DC67" s="34"/>
      <c r="DD67" s="17"/>
      <c r="DE67" s="34"/>
      <c r="DF67" s="34"/>
      <c r="DG67" s="34"/>
      <c r="DH67" s="34"/>
      <c r="DI67" s="17"/>
      <c r="DJ67" s="34"/>
      <c r="DK67" s="34"/>
      <c r="DL67" s="34"/>
      <c r="DM67" s="34"/>
      <c r="DN67" s="17"/>
      <c r="DO67" s="34"/>
      <c r="DP67" s="34"/>
      <c r="DQ67" s="34"/>
      <c r="DR67" s="34"/>
    </row>
    <row r="68" spans="1:122" s="42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34">
        <f t="shared" ref="D68:D69" si="228">D67-2.2</f>
        <v>13.200000000000003</v>
      </c>
      <c r="E68" s="18">
        <f t="shared" si="0"/>
        <v>12.936000000000002</v>
      </c>
      <c r="F68" s="18">
        <f t="shared" si="1"/>
        <v>15.180000000000001</v>
      </c>
      <c r="G68" s="34">
        <f t="shared" si="90"/>
        <v>14.876400000000002</v>
      </c>
      <c r="H68" s="17" t="s">
        <v>23</v>
      </c>
      <c r="I68" s="34">
        <f t="shared" ref="I68:I69" si="229">I67-2.2</f>
        <v>37.199999999999996</v>
      </c>
      <c r="J68" s="34">
        <f t="shared" si="2"/>
        <v>36.455999999999996</v>
      </c>
      <c r="K68" s="18">
        <f t="shared" si="3"/>
        <v>42.779999999999994</v>
      </c>
      <c r="L68" s="34">
        <f t="shared" si="91"/>
        <v>41.924399999999991</v>
      </c>
      <c r="M68" s="17" t="s">
        <v>24</v>
      </c>
      <c r="N68" s="34">
        <f t="shared" ref="N68:N69" si="230">N67-2.2</f>
        <v>62.199999999999989</v>
      </c>
      <c r="O68" s="34">
        <f t="shared" si="4"/>
        <v>60.955999999999989</v>
      </c>
      <c r="P68" s="18">
        <f t="shared" si="5"/>
        <v>71.529999999999987</v>
      </c>
      <c r="Q68" s="34">
        <f t="shared" si="92"/>
        <v>70.099399999999989</v>
      </c>
      <c r="R68" s="17" t="s">
        <v>25</v>
      </c>
      <c r="S68" s="34">
        <f t="shared" ref="S68:S69" si="231">S67-2.2</f>
        <v>90.199999999999989</v>
      </c>
      <c r="T68" s="34">
        <f t="shared" si="6"/>
        <v>88.395999999999987</v>
      </c>
      <c r="U68" s="18">
        <f t="shared" si="7"/>
        <v>103.72999999999998</v>
      </c>
      <c r="V68" s="34">
        <f t="shared" si="93"/>
        <v>101.65539999999997</v>
      </c>
      <c r="W68" s="17" t="s">
        <v>26</v>
      </c>
      <c r="X68" s="34">
        <f t="shared" ref="X68:X69" si="232">X67-2.2</f>
        <v>125.19999999999999</v>
      </c>
      <c r="Y68" s="34">
        <f t="shared" si="8"/>
        <v>122.69599999999998</v>
      </c>
      <c r="Z68" s="18">
        <f t="shared" si="9"/>
        <v>143.97999999999999</v>
      </c>
      <c r="AA68" s="34">
        <f t="shared" si="94"/>
        <v>141.10039999999998</v>
      </c>
      <c r="AB68" s="17" t="s">
        <v>27</v>
      </c>
      <c r="AC68" s="34">
        <f t="shared" ref="AC68:AC69" si="233">AC67-2.2</f>
        <v>161.20000000000002</v>
      </c>
      <c r="AD68" s="34">
        <f t="shared" si="10"/>
        <v>157.97600000000003</v>
      </c>
      <c r="AE68" s="18">
        <f t="shared" si="11"/>
        <v>185.38</v>
      </c>
      <c r="AF68" s="34">
        <f t="shared" si="95"/>
        <v>181.67239999999998</v>
      </c>
      <c r="AG68" s="17" t="s">
        <v>28</v>
      </c>
      <c r="AH68" s="34">
        <f t="shared" ref="AH68:AH69" si="234">AH67-2.2</f>
        <v>199.20000000000002</v>
      </c>
      <c r="AI68" s="18">
        <f t="shared" si="12"/>
        <v>195.21600000000001</v>
      </c>
      <c r="AJ68" s="18">
        <f t="shared" si="13"/>
        <v>229.08</v>
      </c>
      <c r="AK68" s="18">
        <f t="shared" si="14"/>
        <v>224.4984</v>
      </c>
      <c r="AL68" s="17" t="s">
        <v>29</v>
      </c>
      <c r="AM68" s="34">
        <f t="shared" ref="AM68:AM69" si="235">AM67-2.2</f>
        <v>247.20000000000002</v>
      </c>
      <c r="AN68" s="18">
        <f t="shared" si="15"/>
        <v>242.256</v>
      </c>
      <c r="AO68" s="18">
        <f t="shared" si="16"/>
        <v>278.59439999999995</v>
      </c>
      <c r="AP68" s="18">
        <f t="shared" si="17"/>
        <v>273.02251199999995</v>
      </c>
      <c r="AQ68" s="17" t="s">
        <v>30</v>
      </c>
      <c r="AR68" s="34">
        <f t="shared" ref="AR68:AR69" si="236">AR67-2.2</f>
        <v>347.20000000000005</v>
      </c>
      <c r="AS68" s="18">
        <f t="shared" si="18"/>
        <v>340.25600000000003</v>
      </c>
      <c r="AT68" s="18">
        <f t="shared" si="19"/>
        <v>399.28000000000003</v>
      </c>
      <c r="AU68" s="18">
        <f t="shared" si="20"/>
        <v>391.2944</v>
      </c>
      <c r="AV68" s="17" t="s">
        <v>31</v>
      </c>
      <c r="AW68" s="34">
        <f t="shared" ref="AW68:AW69" si="237">AW67-2.2</f>
        <v>462.20000000000005</v>
      </c>
      <c r="AX68" s="18">
        <f t="shared" si="21"/>
        <v>452.95600000000002</v>
      </c>
      <c r="AY68" s="18">
        <f t="shared" si="22"/>
        <v>531.53</v>
      </c>
      <c r="AZ68" s="18">
        <f t="shared" si="23"/>
        <v>520.89940000000001</v>
      </c>
      <c r="BA68" s="17" t="s">
        <v>32</v>
      </c>
      <c r="BB68" s="34">
        <f t="shared" ref="BB68:BB69" si="238">BB67-2.2</f>
        <v>627.19999999999993</v>
      </c>
      <c r="BC68" s="18">
        <f t="shared" si="24"/>
        <v>614.65599999999995</v>
      </c>
      <c r="BD68" s="18">
        <f t="shared" si="25"/>
        <v>721.27999999999986</v>
      </c>
      <c r="BE68" s="18">
        <f t="shared" si="26"/>
        <v>706.85439999999983</v>
      </c>
      <c r="BF68" s="17" t="s">
        <v>33</v>
      </c>
      <c r="BG68" s="34">
        <f t="shared" ref="BG68:BG69" si="239">BG67-2.2</f>
        <v>857.19999999999993</v>
      </c>
      <c r="BH68" s="18">
        <f t="shared" si="27"/>
        <v>840.05599999999993</v>
      </c>
      <c r="BI68" s="18">
        <f t="shared" si="28"/>
        <v>985.77999999999986</v>
      </c>
      <c r="BJ68" s="18">
        <f t="shared" si="29"/>
        <v>966.06439999999986</v>
      </c>
      <c r="BK68" s="17"/>
      <c r="BL68" s="34"/>
      <c r="BM68" s="34"/>
      <c r="BN68" s="34"/>
      <c r="BO68" s="34"/>
      <c r="BP68" s="17"/>
      <c r="BQ68" s="34"/>
      <c r="BR68" s="34"/>
      <c r="BS68" s="34"/>
      <c r="BT68" s="34"/>
      <c r="BU68" s="17"/>
      <c r="BV68" s="34"/>
      <c r="BW68" s="34"/>
      <c r="BX68" s="34"/>
      <c r="BY68" s="34"/>
      <c r="BZ68" s="17"/>
      <c r="CA68" s="34"/>
      <c r="CB68" s="34"/>
      <c r="CC68" s="34"/>
      <c r="CD68" s="34"/>
      <c r="CE68" s="17"/>
      <c r="CF68" s="34"/>
      <c r="CG68" s="34"/>
      <c r="CH68" s="34"/>
      <c r="CI68" s="34"/>
      <c r="CJ68" s="17"/>
      <c r="CK68" s="34"/>
      <c r="CL68" s="34"/>
      <c r="CM68" s="34"/>
      <c r="CN68" s="34"/>
      <c r="CO68" s="17"/>
      <c r="CP68" s="34"/>
      <c r="CQ68" s="34"/>
      <c r="CR68" s="34"/>
      <c r="CS68" s="34"/>
      <c r="CT68" s="17"/>
      <c r="CU68" s="34"/>
      <c r="CV68" s="34"/>
      <c r="CW68" s="34"/>
      <c r="CX68" s="34"/>
      <c r="CY68" s="17"/>
      <c r="CZ68" s="34"/>
      <c r="DA68" s="34"/>
      <c r="DB68" s="34"/>
      <c r="DC68" s="34"/>
      <c r="DD68" s="17"/>
      <c r="DE68" s="34"/>
      <c r="DF68" s="34"/>
      <c r="DG68" s="34"/>
      <c r="DH68" s="34"/>
      <c r="DI68" s="17"/>
      <c r="DJ68" s="34"/>
      <c r="DK68" s="34"/>
      <c r="DL68" s="34"/>
      <c r="DM68" s="34"/>
      <c r="DN68" s="17"/>
      <c r="DO68" s="34"/>
      <c r="DP68" s="34"/>
      <c r="DQ68" s="34"/>
      <c r="DR68" s="34"/>
    </row>
    <row r="69" spans="1:122" s="42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34">
        <f t="shared" si="228"/>
        <v>11.000000000000004</v>
      </c>
      <c r="E69" s="18">
        <f t="shared" si="0"/>
        <v>10.780000000000003</v>
      </c>
      <c r="F69" s="18">
        <f t="shared" si="1"/>
        <v>12.650000000000004</v>
      </c>
      <c r="G69" s="34">
        <f t="shared" si="90"/>
        <v>12.397000000000004</v>
      </c>
      <c r="H69" s="17" t="s">
        <v>23</v>
      </c>
      <c r="I69" s="34">
        <f t="shared" si="229"/>
        <v>34.999999999999993</v>
      </c>
      <c r="J69" s="34">
        <f t="shared" si="2"/>
        <v>34.29999999999999</v>
      </c>
      <c r="K69" s="18">
        <f t="shared" si="3"/>
        <v>40.249999999999986</v>
      </c>
      <c r="L69" s="34">
        <f t="shared" si="91"/>
        <v>39.444999999999986</v>
      </c>
      <c r="M69" s="17" t="s">
        <v>24</v>
      </c>
      <c r="N69" s="34">
        <f t="shared" si="230"/>
        <v>59.999999999999986</v>
      </c>
      <c r="O69" s="34">
        <f t="shared" si="4"/>
        <v>58.799999999999983</v>
      </c>
      <c r="P69" s="18">
        <f t="shared" si="5"/>
        <v>68.999999999999972</v>
      </c>
      <c r="Q69" s="34">
        <f t="shared" si="92"/>
        <v>67.619999999999976</v>
      </c>
      <c r="R69" s="17" t="s">
        <v>25</v>
      </c>
      <c r="S69" s="34">
        <f t="shared" si="231"/>
        <v>87.999999999999986</v>
      </c>
      <c r="T69" s="34">
        <f t="shared" si="6"/>
        <v>86.239999999999981</v>
      </c>
      <c r="U69" s="18">
        <f t="shared" si="7"/>
        <v>101.19999999999997</v>
      </c>
      <c r="V69" s="34">
        <f t="shared" si="93"/>
        <v>99.175999999999974</v>
      </c>
      <c r="W69" s="17" t="s">
        <v>26</v>
      </c>
      <c r="X69" s="34">
        <f t="shared" si="232"/>
        <v>122.99999999999999</v>
      </c>
      <c r="Y69" s="34">
        <f t="shared" si="8"/>
        <v>120.53999999999998</v>
      </c>
      <c r="Z69" s="18">
        <f t="shared" si="9"/>
        <v>141.44999999999996</v>
      </c>
      <c r="AA69" s="34">
        <f t="shared" si="94"/>
        <v>138.62099999999995</v>
      </c>
      <c r="AB69" s="17" t="s">
        <v>27</v>
      </c>
      <c r="AC69" s="34">
        <f t="shared" si="233"/>
        <v>159.00000000000003</v>
      </c>
      <c r="AD69" s="34">
        <f t="shared" si="10"/>
        <v>155.82000000000002</v>
      </c>
      <c r="AE69" s="18">
        <f t="shared" si="11"/>
        <v>182.85000000000002</v>
      </c>
      <c r="AF69" s="34">
        <f t="shared" si="95"/>
        <v>179.19300000000001</v>
      </c>
      <c r="AG69" s="17" t="s">
        <v>28</v>
      </c>
      <c r="AH69" s="34">
        <f t="shared" si="234"/>
        <v>197.00000000000003</v>
      </c>
      <c r="AI69" s="18">
        <f t="shared" si="12"/>
        <v>193.06000000000003</v>
      </c>
      <c r="AJ69" s="18">
        <f t="shared" si="13"/>
        <v>226.55</v>
      </c>
      <c r="AK69" s="18">
        <f t="shared" si="14"/>
        <v>222.01900000000001</v>
      </c>
      <c r="AL69" s="17" t="s">
        <v>29</v>
      </c>
      <c r="AM69" s="34">
        <f t="shared" si="235"/>
        <v>245.00000000000003</v>
      </c>
      <c r="AN69" s="18">
        <f t="shared" si="15"/>
        <v>240.10000000000002</v>
      </c>
      <c r="AO69" s="18">
        <f t="shared" si="16"/>
        <v>276.11500000000001</v>
      </c>
      <c r="AP69" s="18">
        <f t="shared" si="17"/>
        <v>270.59269999999998</v>
      </c>
      <c r="AQ69" s="17" t="s">
        <v>30</v>
      </c>
      <c r="AR69" s="34">
        <f t="shared" si="236"/>
        <v>345.00000000000006</v>
      </c>
      <c r="AS69" s="18">
        <f t="shared" si="18"/>
        <v>338.1</v>
      </c>
      <c r="AT69" s="18">
        <f t="shared" si="19"/>
        <v>396.75000000000006</v>
      </c>
      <c r="AU69" s="18">
        <f t="shared" si="20"/>
        <v>388.81500000000005</v>
      </c>
      <c r="AV69" s="17" t="s">
        <v>31</v>
      </c>
      <c r="AW69" s="34">
        <f t="shared" si="237"/>
        <v>460.00000000000006</v>
      </c>
      <c r="AX69" s="18">
        <f t="shared" si="21"/>
        <v>450.80000000000007</v>
      </c>
      <c r="AY69" s="18">
        <f t="shared" si="22"/>
        <v>529</v>
      </c>
      <c r="AZ69" s="18">
        <f t="shared" si="23"/>
        <v>518.41999999999996</v>
      </c>
      <c r="BA69" s="17" t="s">
        <v>32</v>
      </c>
      <c r="BB69" s="34">
        <f t="shared" si="238"/>
        <v>624.99999999999989</v>
      </c>
      <c r="BC69" s="18">
        <f t="shared" si="24"/>
        <v>612.49999999999989</v>
      </c>
      <c r="BD69" s="18">
        <f t="shared" si="25"/>
        <v>718.74999999999977</v>
      </c>
      <c r="BE69" s="18">
        <f t="shared" si="26"/>
        <v>704.37499999999977</v>
      </c>
      <c r="BF69" s="17" t="s">
        <v>33</v>
      </c>
      <c r="BG69" s="34">
        <f t="shared" si="239"/>
        <v>854.99999999999989</v>
      </c>
      <c r="BH69" s="18">
        <f t="shared" si="27"/>
        <v>837.89999999999986</v>
      </c>
      <c r="BI69" s="18">
        <f t="shared" si="28"/>
        <v>983.24999999999977</v>
      </c>
      <c r="BJ69" s="18">
        <f t="shared" si="29"/>
        <v>963.58499999999981</v>
      </c>
      <c r="BK69" s="17"/>
      <c r="BL69" s="34"/>
      <c r="BM69" s="34"/>
      <c r="BN69" s="34"/>
      <c r="BO69" s="34"/>
      <c r="BP69" s="17"/>
      <c r="BQ69" s="34"/>
      <c r="BR69" s="34"/>
      <c r="BS69" s="34"/>
      <c r="BT69" s="34"/>
      <c r="BU69" s="17"/>
      <c r="BV69" s="34"/>
      <c r="BW69" s="34"/>
      <c r="BX69" s="34"/>
      <c r="BY69" s="34"/>
      <c r="BZ69" s="17"/>
      <c r="CA69" s="34"/>
      <c r="CB69" s="34"/>
      <c r="CC69" s="34"/>
      <c r="CD69" s="34"/>
      <c r="CE69" s="17"/>
      <c r="CF69" s="34"/>
      <c r="CG69" s="34"/>
      <c r="CH69" s="34"/>
      <c r="CI69" s="34"/>
      <c r="CJ69" s="17"/>
      <c r="CK69" s="34"/>
      <c r="CL69" s="34"/>
      <c r="CM69" s="34"/>
      <c r="CN69" s="34"/>
      <c r="CO69" s="17"/>
      <c r="CP69" s="34"/>
      <c r="CQ69" s="34"/>
      <c r="CR69" s="34"/>
      <c r="CS69" s="34"/>
      <c r="CT69" s="17"/>
      <c r="CU69" s="34"/>
      <c r="CV69" s="34"/>
      <c r="CW69" s="34"/>
      <c r="CX69" s="34"/>
      <c r="CY69" s="17"/>
      <c r="CZ69" s="34"/>
      <c r="DA69" s="34"/>
      <c r="DB69" s="34"/>
      <c r="DC69" s="34"/>
      <c r="DD69" s="17"/>
      <c r="DE69" s="34"/>
      <c r="DF69" s="34"/>
      <c r="DG69" s="34"/>
      <c r="DH69" s="34"/>
      <c r="DI69" s="17"/>
      <c r="DJ69" s="34"/>
      <c r="DK69" s="34"/>
      <c r="DL69" s="34"/>
      <c r="DM69" s="34"/>
      <c r="DN69" s="17"/>
      <c r="DO69" s="34"/>
      <c r="DP69" s="34"/>
      <c r="DQ69" s="34"/>
      <c r="DR69" s="34"/>
    </row>
    <row r="70" spans="1:122" s="41" customFormat="1" ht="20.100000000000001" customHeight="1" x14ac:dyDescent="0.25">
      <c r="A70" s="38" t="s">
        <v>22</v>
      </c>
      <c r="B70" s="38" t="s">
        <v>1</v>
      </c>
      <c r="C70" s="38" t="s">
        <v>23</v>
      </c>
      <c r="D70" s="39">
        <f>D65+2</f>
        <v>24</v>
      </c>
      <c r="E70" s="40">
        <f t="shared" ref="E70:E124" si="240">D70*(1-$B$2)</f>
        <v>23.52</v>
      </c>
      <c r="F70" s="40">
        <f t="shared" ref="F70:F124" si="241">D70*1.15</f>
        <v>27.599999999999998</v>
      </c>
      <c r="G70" s="40">
        <f t="shared" si="90"/>
        <v>27.047999999999998</v>
      </c>
      <c r="H70" s="38" t="s">
        <v>24</v>
      </c>
      <c r="I70" s="39">
        <v>49</v>
      </c>
      <c r="J70" s="40">
        <f t="shared" ref="J70:J119" si="242">I70*(1-$B$2)</f>
        <v>48.019999999999996</v>
      </c>
      <c r="K70" s="40">
        <f t="shared" ref="K70:K119" si="243">I70*1.15</f>
        <v>56.349999999999994</v>
      </c>
      <c r="L70" s="40">
        <f t="shared" si="91"/>
        <v>55.222999999999992</v>
      </c>
      <c r="M70" s="38" t="s">
        <v>25</v>
      </c>
      <c r="N70" s="39">
        <v>77</v>
      </c>
      <c r="O70" s="40">
        <f t="shared" ref="O70:O114" si="244">N70*(1-$B$2)</f>
        <v>75.459999999999994</v>
      </c>
      <c r="P70" s="40">
        <f t="shared" ref="P70:P114" si="245">N70*1.15</f>
        <v>88.55</v>
      </c>
      <c r="Q70" s="40">
        <f t="shared" si="92"/>
        <v>86.778999999999996</v>
      </c>
      <c r="R70" s="38" t="s">
        <v>26</v>
      </c>
      <c r="S70" s="39">
        <v>112</v>
      </c>
      <c r="T70" s="40">
        <f t="shared" ref="T70:T109" si="246">S70*(1-$B$2)</f>
        <v>109.75999999999999</v>
      </c>
      <c r="U70" s="39">
        <f t="shared" ref="U70:U109" si="247">S70*1.15</f>
        <v>128.79999999999998</v>
      </c>
      <c r="V70" s="40">
        <f t="shared" si="93"/>
        <v>126.22399999999998</v>
      </c>
      <c r="W70" s="38" t="s">
        <v>27</v>
      </c>
      <c r="X70" s="39">
        <v>148</v>
      </c>
      <c r="Y70" s="40">
        <f t="shared" ref="Y70:Y104" si="248">X70*(1-$B$2)</f>
        <v>145.04</v>
      </c>
      <c r="Z70" s="40">
        <f t="shared" ref="Z70:Z104" si="249">X70*1.15</f>
        <v>170.2</v>
      </c>
      <c r="AA70" s="40">
        <f t="shared" si="94"/>
        <v>166.79599999999999</v>
      </c>
      <c r="AB70" s="38" t="s">
        <v>28</v>
      </c>
      <c r="AC70" s="39">
        <v>286</v>
      </c>
      <c r="AD70" s="40">
        <f t="shared" ref="AD70:AD99" si="250">AC70*(1-$B$2)</f>
        <v>280.27999999999997</v>
      </c>
      <c r="AE70" s="40">
        <f t="shared" ref="AE70:AE99" si="251">AC70*1.15</f>
        <v>328.9</v>
      </c>
      <c r="AF70" s="40">
        <f t="shared" si="95"/>
        <v>322.32199999999995</v>
      </c>
      <c r="AG70" s="38" t="s">
        <v>29</v>
      </c>
      <c r="AH70" s="39">
        <v>234</v>
      </c>
      <c r="AI70" s="40">
        <f t="shared" ref="AI70:AI94" si="252">AH70*(1-$B$2)</f>
        <v>229.32</v>
      </c>
      <c r="AJ70" s="40">
        <f t="shared" ref="AJ70:AJ94" si="253">AH70*1.15</f>
        <v>269.09999999999997</v>
      </c>
      <c r="AK70" s="40">
        <f t="shared" ref="AK70:AK94" si="254">AJ70*(1-$B$2)</f>
        <v>263.71799999999996</v>
      </c>
      <c r="AL70" s="38" t="s">
        <v>30</v>
      </c>
      <c r="AM70" s="39">
        <v>334</v>
      </c>
      <c r="AN70" s="40">
        <f t="shared" ref="AN70:AN89" si="255">AM70*(1-$B$2)</f>
        <v>327.32</v>
      </c>
      <c r="AO70" s="40">
        <f t="shared" ref="AO70:AO89" si="256">AN70*1.15</f>
        <v>376.41799999999995</v>
      </c>
      <c r="AP70" s="40">
        <f t="shared" ref="AP70:AP94" si="257">AO70*(1-$B$2)</f>
        <v>368.88963999999993</v>
      </c>
      <c r="AQ70" s="38" t="s">
        <v>31</v>
      </c>
      <c r="AR70" s="39">
        <v>449</v>
      </c>
      <c r="AS70" s="40">
        <f t="shared" ref="AS70:AS84" si="258">AR70*(1-$B$2)</f>
        <v>440.02</v>
      </c>
      <c r="AT70" s="40">
        <f t="shared" ref="AT70:AT84" si="259">AR70*1.15</f>
        <v>516.34999999999991</v>
      </c>
      <c r="AU70" s="40">
        <f t="shared" ref="AU70:AU84" si="260">AT70*(1-$B$2)</f>
        <v>506.02299999999991</v>
      </c>
      <c r="AV70" s="38" t="s">
        <v>32</v>
      </c>
      <c r="AW70" s="39">
        <v>614</v>
      </c>
      <c r="AX70" s="40">
        <f t="shared" ref="AX70:AX79" si="261">AW70*(1-$B$2)</f>
        <v>601.72</v>
      </c>
      <c r="AY70" s="40">
        <f t="shared" ref="AY70:AY79" si="262">AW70*1.15</f>
        <v>706.09999999999991</v>
      </c>
      <c r="AZ70" s="40">
        <f t="shared" ref="AZ70:AZ79" si="263">AY70*(1-$B$2)</f>
        <v>691.97799999999995</v>
      </c>
      <c r="BA70" s="38" t="s">
        <v>33</v>
      </c>
      <c r="BB70" s="39">
        <v>844</v>
      </c>
      <c r="BC70" s="40">
        <f t="shared" ref="BC70:BC74" si="264">BB70*(1-$B$2)</f>
        <v>827.12</v>
      </c>
      <c r="BD70" s="40">
        <f t="shared" ref="BD70:BD74" si="265">BB70*1.15</f>
        <v>970.59999999999991</v>
      </c>
      <c r="BE70" s="40">
        <f t="shared" ref="BE70:BE74" si="266">BD70*(1-$B$2)</f>
        <v>951.18799999999987</v>
      </c>
      <c r="BF70" s="38"/>
      <c r="BG70" s="39"/>
      <c r="BH70" s="39"/>
      <c r="BI70" s="39"/>
      <c r="BJ70" s="39"/>
      <c r="BK70" s="38"/>
      <c r="BL70" s="39"/>
      <c r="BM70" s="39"/>
      <c r="BN70" s="39"/>
      <c r="BO70" s="39"/>
      <c r="BP70" s="38"/>
      <c r="BQ70" s="39"/>
      <c r="BR70" s="39"/>
      <c r="BS70" s="39"/>
      <c r="BT70" s="39"/>
      <c r="BU70" s="38"/>
      <c r="BV70" s="39"/>
      <c r="BW70" s="39"/>
      <c r="BX70" s="39"/>
      <c r="BY70" s="39"/>
      <c r="BZ70" s="38"/>
      <c r="CA70" s="39"/>
      <c r="CB70" s="39"/>
      <c r="CC70" s="39"/>
      <c r="CD70" s="39"/>
      <c r="CE70" s="38"/>
      <c r="CF70" s="39"/>
      <c r="CG70" s="39"/>
      <c r="CH70" s="39"/>
      <c r="CI70" s="39"/>
      <c r="CJ70" s="38"/>
      <c r="CK70" s="39"/>
      <c r="CL70" s="39"/>
      <c r="CM70" s="39"/>
      <c r="CN70" s="39"/>
      <c r="CO70" s="38"/>
      <c r="CP70" s="39"/>
      <c r="CQ70" s="39"/>
      <c r="CR70" s="39"/>
      <c r="CS70" s="39"/>
      <c r="CT70" s="38"/>
      <c r="CU70" s="39"/>
      <c r="CV70" s="39"/>
      <c r="CW70" s="39"/>
      <c r="CX70" s="39"/>
      <c r="CY70" s="38"/>
      <c r="CZ70" s="39"/>
      <c r="DA70" s="39"/>
      <c r="DB70" s="39"/>
      <c r="DC70" s="39"/>
      <c r="DD70" s="38"/>
      <c r="DE70" s="39"/>
      <c r="DF70" s="39"/>
      <c r="DG70" s="39"/>
      <c r="DH70" s="39"/>
      <c r="DI70" s="38"/>
      <c r="DJ70" s="39"/>
      <c r="DK70" s="39"/>
      <c r="DL70" s="39"/>
      <c r="DM70" s="39"/>
      <c r="DN70" s="38"/>
      <c r="DO70" s="39"/>
      <c r="DP70" s="39"/>
      <c r="DQ70" s="39"/>
      <c r="DR70" s="39"/>
    </row>
    <row r="71" spans="1:122" s="41" customFormat="1" ht="20.100000000000001" customHeight="1" x14ac:dyDescent="0.25">
      <c r="A71" s="38" t="s">
        <v>22</v>
      </c>
      <c r="B71" s="38" t="s">
        <v>3</v>
      </c>
      <c r="C71" s="38" t="s">
        <v>23</v>
      </c>
      <c r="D71" s="39">
        <f>D70-4.8</f>
        <v>19.2</v>
      </c>
      <c r="E71" s="40">
        <f t="shared" si="240"/>
        <v>18.815999999999999</v>
      </c>
      <c r="F71" s="40">
        <f t="shared" si="241"/>
        <v>22.08</v>
      </c>
      <c r="G71" s="39">
        <f t="shared" si="90"/>
        <v>21.638399999999997</v>
      </c>
      <c r="H71" s="38" t="s">
        <v>24</v>
      </c>
      <c r="I71" s="39">
        <f>I70-4.8</f>
        <v>44.2</v>
      </c>
      <c r="J71" s="39">
        <f t="shared" si="242"/>
        <v>43.316000000000003</v>
      </c>
      <c r="K71" s="40">
        <f t="shared" si="243"/>
        <v>50.83</v>
      </c>
      <c r="L71" s="39">
        <f t="shared" si="91"/>
        <v>49.813399999999994</v>
      </c>
      <c r="M71" s="38" t="s">
        <v>25</v>
      </c>
      <c r="N71" s="39">
        <f>N70-4.8</f>
        <v>72.2</v>
      </c>
      <c r="O71" s="39">
        <f t="shared" si="244"/>
        <v>70.756</v>
      </c>
      <c r="P71" s="40">
        <f t="shared" si="245"/>
        <v>83.03</v>
      </c>
      <c r="Q71" s="39">
        <f t="shared" si="92"/>
        <v>81.369399999999999</v>
      </c>
      <c r="R71" s="38" t="s">
        <v>26</v>
      </c>
      <c r="S71" s="39">
        <f>S70-4.8</f>
        <v>107.2</v>
      </c>
      <c r="T71" s="39">
        <f t="shared" si="246"/>
        <v>105.056</v>
      </c>
      <c r="U71" s="39">
        <f t="shared" si="247"/>
        <v>123.27999999999999</v>
      </c>
      <c r="V71" s="39">
        <f t="shared" si="93"/>
        <v>120.81439999999999</v>
      </c>
      <c r="W71" s="38" t="s">
        <v>27</v>
      </c>
      <c r="X71" s="39">
        <f>X70-4.8</f>
        <v>143.19999999999999</v>
      </c>
      <c r="Y71" s="39">
        <f t="shared" si="248"/>
        <v>140.33599999999998</v>
      </c>
      <c r="Z71" s="40">
        <f t="shared" si="249"/>
        <v>164.67999999999998</v>
      </c>
      <c r="AA71" s="39">
        <f t="shared" si="94"/>
        <v>161.38639999999998</v>
      </c>
      <c r="AB71" s="38" t="s">
        <v>28</v>
      </c>
      <c r="AC71" s="39">
        <f>AC70-4.8</f>
        <v>281.2</v>
      </c>
      <c r="AD71" s="39">
        <f t="shared" si="250"/>
        <v>275.57599999999996</v>
      </c>
      <c r="AE71" s="40">
        <f t="shared" si="251"/>
        <v>323.37999999999994</v>
      </c>
      <c r="AF71" s="39">
        <f t="shared" si="95"/>
        <v>316.91239999999993</v>
      </c>
      <c r="AG71" s="38" t="s">
        <v>29</v>
      </c>
      <c r="AH71" s="39">
        <f>AH70-4.8</f>
        <v>229.2</v>
      </c>
      <c r="AI71" s="40">
        <f t="shared" si="252"/>
        <v>224.61599999999999</v>
      </c>
      <c r="AJ71" s="40">
        <f t="shared" si="253"/>
        <v>263.58</v>
      </c>
      <c r="AK71" s="40">
        <f t="shared" si="254"/>
        <v>258.30840000000001</v>
      </c>
      <c r="AL71" s="38" t="s">
        <v>30</v>
      </c>
      <c r="AM71" s="39">
        <f>AM70-4.8</f>
        <v>329.2</v>
      </c>
      <c r="AN71" s="40">
        <f t="shared" si="255"/>
        <v>322.61599999999999</v>
      </c>
      <c r="AO71" s="40">
        <f t="shared" si="256"/>
        <v>371.00839999999994</v>
      </c>
      <c r="AP71" s="40">
        <f t="shared" si="257"/>
        <v>363.58823199999995</v>
      </c>
      <c r="AQ71" s="38" t="s">
        <v>31</v>
      </c>
      <c r="AR71" s="39">
        <f>AR70-4.8</f>
        <v>444.2</v>
      </c>
      <c r="AS71" s="40">
        <f t="shared" si="258"/>
        <v>435.31599999999997</v>
      </c>
      <c r="AT71" s="40">
        <f t="shared" si="259"/>
        <v>510.82999999999993</v>
      </c>
      <c r="AU71" s="40">
        <f t="shared" si="260"/>
        <v>500.6133999999999</v>
      </c>
      <c r="AV71" s="38" t="s">
        <v>32</v>
      </c>
      <c r="AW71" s="39">
        <f>AW70-4.8</f>
        <v>609.20000000000005</v>
      </c>
      <c r="AX71" s="40">
        <f t="shared" si="261"/>
        <v>597.01600000000008</v>
      </c>
      <c r="AY71" s="40">
        <f t="shared" si="262"/>
        <v>700.58</v>
      </c>
      <c r="AZ71" s="40">
        <f t="shared" si="263"/>
        <v>686.5684</v>
      </c>
      <c r="BA71" s="38" t="s">
        <v>33</v>
      </c>
      <c r="BB71" s="39">
        <f>BB70-4.8</f>
        <v>839.2</v>
      </c>
      <c r="BC71" s="40">
        <f t="shared" si="264"/>
        <v>822.41600000000005</v>
      </c>
      <c r="BD71" s="40">
        <f t="shared" si="265"/>
        <v>965.07999999999993</v>
      </c>
      <c r="BE71" s="40">
        <f t="shared" si="266"/>
        <v>945.77839999999992</v>
      </c>
      <c r="BF71" s="38"/>
      <c r="BG71" s="39"/>
      <c r="BH71" s="39"/>
      <c r="BI71" s="39"/>
      <c r="BJ71" s="39"/>
      <c r="BK71" s="38"/>
      <c r="BL71" s="39"/>
      <c r="BM71" s="39"/>
      <c r="BN71" s="39"/>
      <c r="BO71" s="39"/>
      <c r="BP71" s="38"/>
      <c r="BQ71" s="39"/>
      <c r="BR71" s="39"/>
      <c r="BS71" s="39"/>
      <c r="BT71" s="39"/>
      <c r="BU71" s="38"/>
      <c r="BV71" s="39"/>
      <c r="BW71" s="39"/>
      <c r="BX71" s="39"/>
      <c r="BY71" s="39"/>
      <c r="BZ71" s="38"/>
      <c r="CA71" s="39"/>
      <c r="CB71" s="39"/>
      <c r="CC71" s="39"/>
      <c r="CD71" s="39"/>
      <c r="CE71" s="38"/>
      <c r="CF71" s="39"/>
      <c r="CG71" s="39"/>
      <c r="CH71" s="39"/>
      <c r="CI71" s="39"/>
      <c r="CJ71" s="38"/>
      <c r="CK71" s="39"/>
      <c r="CL71" s="39"/>
      <c r="CM71" s="39"/>
      <c r="CN71" s="39"/>
      <c r="CO71" s="38"/>
      <c r="CP71" s="39"/>
      <c r="CQ71" s="39"/>
      <c r="CR71" s="39"/>
      <c r="CS71" s="39"/>
      <c r="CT71" s="38"/>
      <c r="CU71" s="39"/>
      <c r="CV71" s="39"/>
      <c r="CW71" s="39"/>
      <c r="CX71" s="39"/>
      <c r="CY71" s="38"/>
      <c r="CZ71" s="39"/>
      <c r="DA71" s="39"/>
      <c r="DB71" s="39"/>
      <c r="DC71" s="39"/>
      <c r="DD71" s="38"/>
      <c r="DE71" s="39"/>
      <c r="DF71" s="39"/>
      <c r="DG71" s="39"/>
      <c r="DH71" s="39"/>
      <c r="DI71" s="38"/>
      <c r="DJ71" s="39"/>
      <c r="DK71" s="39"/>
      <c r="DL71" s="39"/>
      <c r="DM71" s="39"/>
      <c r="DN71" s="38"/>
      <c r="DO71" s="39"/>
      <c r="DP71" s="39"/>
      <c r="DQ71" s="39"/>
      <c r="DR71" s="39"/>
    </row>
    <row r="72" spans="1:122" s="41" customFormat="1" ht="20.100000000000001" customHeight="1" x14ac:dyDescent="0.25">
      <c r="A72" s="38" t="s">
        <v>22</v>
      </c>
      <c r="B72" s="38" t="s">
        <v>4</v>
      </c>
      <c r="C72" s="38" t="s">
        <v>23</v>
      </c>
      <c r="D72" s="39">
        <f>D71-2.4</f>
        <v>16.8</v>
      </c>
      <c r="E72" s="40">
        <f t="shared" si="240"/>
        <v>16.463999999999999</v>
      </c>
      <c r="F72" s="40">
        <f t="shared" si="241"/>
        <v>19.32</v>
      </c>
      <c r="G72" s="39">
        <f t="shared" si="90"/>
        <v>18.933599999999998</v>
      </c>
      <c r="H72" s="38" t="s">
        <v>24</v>
      </c>
      <c r="I72" s="39">
        <f>I71-2.4</f>
        <v>41.800000000000004</v>
      </c>
      <c r="J72" s="39">
        <f t="shared" si="242"/>
        <v>40.964000000000006</v>
      </c>
      <c r="K72" s="40">
        <f t="shared" si="243"/>
        <v>48.07</v>
      </c>
      <c r="L72" s="39">
        <f t="shared" si="91"/>
        <v>47.108600000000003</v>
      </c>
      <c r="M72" s="38" t="s">
        <v>25</v>
      </c>
      <c r="N72" s="39">
        <f>N71-2.4</f>
        <v>69.8</v>
      </c>
      <c r="O72" s="39">
        <f t="shared" si="244"/>
        <v>68.403999999999996</v>
      </c>
      <c r="P72" s="40">
        <f t="shared" si="245"/>
        <v>80.27</v>
      </c>
      <c r="Q72" s="39">
        <f t="shared" si="92"/>
        <v>78.664599999999993</v>
      </c>
      <c r="R72" s="38" t="s">
        <v>26</v>
      </c>
      <c r="S72" s="39">
        <f>S71-2.4</f>
        <v>104.8</v>
      </c>
      <c r="T72" s="39">
        <f t="shared" si="246"/>
        <v>102.70399999999999</v>
      </c>
      <c r="U72" s="39">
        <f t="shared" si="247"/>
        <v>120.51999999999998</v>
      </c>
      <c r="V72" s="39">
        <f t="shared" si="93"/>
        <v>118.10959999999999</v>
      </c>
      <c r="W72" s="38" t="s">
        <v>27</v>
      </c>
      <c r="X72" s="39">
        <f>X71-2.4</f>
        <v>140.79999999999998</v>
      </c>
      <c r="Y72" s="39">
        <f t="shared" si="248"/>
        <v>137.98399999999998</v>
      </c>
      <c r="Z72" s="40">
        <f t="shared" si="249"/>
        <v>161.91999999999996</v>
      </c>
      <c r="AA72" s="39">
        <f t="shared" si="94"/>
        <v>158.68159999999995</v>
      </c>
      <c r="AB72" s="38" t="s">
        <v>28</v>
      </c>
      <c r="AC72" s="39">
        <f>AC71-2.4</f>
        <v>278.8</v>
      </c>
      <c r="AD72" s="39">
        <f t="shared" si="250"/>
        <v>273.22399999999999</v>
      </c>
      <c r="AE72" s="40">
        <f t="shared" si="251"/>
        <v>320.62</v>
      </c>
      <c r="AF72" s="39">
        <f t="shared" si="95"/>
        <v>314.20760000000001</v>
      </c>
      <c r="AG72" s="38" t="s">
        <v>29</v>
      </c>
      <c r="AH72" s="39">
        <f>AH71-2.4</f>
        <v>226.79999999999998</v>
      </c>
      <c r="AI72" s="40">
        <f t="shared" si="252"/>
        <v>222.26399999999998</v>
      </c>
      <c r="AJ72" s="40">
        <f t="shared" si="253"/>
        <v>260.81999999999994</v>
      </c>
      <c r="AK72" s="40">
        <f t="shared" si="254"/>
        <v>255.60359999999994</v>
      </c>
      <c r="AL72" s="38" t="s">
        <v>30</v>
      </c>
      <c r="AM72" s="39">
        <f>AM71-2.4</f>
        <v>326.8</v>
      </c>
      <c r="AN72" s="40">
        <f t="shared" si="255"/>
        <v>320.26400000000001</v>
      </c>
      <c r="AO72" s="40">
        <f t="shared" si="256"/>
        <v>368.30359999999996</v>
      </c>
      <c r="AP72" s="40">
        <f t="shared" si="257"/>
        <v>360.93752799999993</v>
      </c>
      <c r="AQ72" s="38" t="s">
        <v>31</v>
      </c>
      <c r="AR72" s="39">
        <f>AR71-2.4</f>
        <v>441.8</v>
      </c>
      <c r="AS72" s="40">
        <f t="shared" si="258"/>
        <v>432.964</v>
      </c>
      <c r="AT72" s="40">
        <f t="shared" si="259"/>
        <v>508.07</v>
      </c>
      <c r="AU72" s="40">
        <f t="shared" si="260"/>
        <v>497.90859999999998</v>
      </c>
      <c r="AV72" s="38" t="s">
        <v>32</v>
      </c>
      <c r="AW72" s="39">
        <f>AW71-2.4</f>
        <v>606.80000000000007</v>
      </c>
      <c r="AX72" s="40">
        <f t="shared" si="261"/>
        <v>594.6640000000001</v>
      </c>
      <c r="AY72" s="40">
        <f t="shared" si="262"/>
        <v>697.82</v>
      </c>
      <c r="AZ72" s="40">
        <f t="shared" si="263"/>
        <v>683.86360000000002</v>
      </c>
      <c r="BA72" s="38" t="s">
        <v>33</v>
      </c>
      <c r="BB72" s="39">
        <f>BB71-2.4</f>
        <v>836.80000000000007</v>
      </c>
      <c r="BC72" s="40">
        <f t="shared" si="264"/>
        <v>820.06400000000008</v>
      </c>
      <c r="BD72" s="40">
        <f t="shared" si="265"/>
        <v>962.32</v>
      </c>
      <c r="BE72" s="40">
        <f t="shared" si="266"/>
        <v>943.07360000000006</v>
      </c>
      <c r="BF72" s="38"/>
      <c r="BG72" s="39"/>
      <c r="BH72" s="39"/>
      <c r="BI72" s="39"/>
      <c r="BJ72" s="39"/>
      <c r="BK72" s="38"/>
      <c r="BL72" s="39"/>
      <c r="BM72" s="39"/>
      <c r="BN72" s="39"/>
      <c r="BO72" s="39"/>
      <c r="BP72" s="38"/>
      <c r="BQ72" s="39"/>
      <c r="BR72" s="39"/>
      <c r="BS72" s="39"/>
      <c r="BT72" s="39"/>
      <c r="BU72" s="38"/>
      <c r="BV72" s="39"/>
      <c r="BW72" s="39"/>
      <c r="BX72" s="39"/>
      <c r="BY72" s="39"/>
      <c r="BZ72" s="38"/>
      <c r="CA72" s="39"/>
      <c r="CB72" s="39"/>
      <c r="CC72" s="39"/>
      <c r="CD72" s="39"/>
      <c r="CE72" s="38"/>
      <c r="CF72" s="39"/>
      <c r="CG72" s="39"/>
      <c r="CH72" s="39"/>
      <c r="CI72" s="39"/>
      <c r="CJ72" s="38"/>
      <c r="CK72" s="39"/>
      <c r="CL72" s="39"/>
      <c r="CM72" s="39"/>
      <c r="CN72" s="39"/>
      <c r="CO72" s="38"/>
      <c r="CP72" s="39"/>
      <c r="CQ72" s="39"/>
      <c r="CR72" s="39"/>
      <c r="CS72" s="39"/>
      <c r="CT72" s="38"/>
      <c r="CU72" s="39"/>
      <c r="CV72" s="39"/>
      <c r="CW72" s="39"/>
      <c r="CX72" s="39"/>
      <c r="CY72" s="38"/>
      <c r="CZ72" s="39"/>
      <c r="DA72" s="39"/>
      <c r="DB72" s="39"/>
      <c r="DC72" s="39"/>
      <c r="DD72" s="38"/>
      <c r="DE72" s="39"/>
      <c r="DF72" s="39"/>
      <c r="DG72" s="39"/>
      <c r="DH72" s="39"/>
      <c r="DI72" s="38"/>
      <c r="DJ72" s="39"/>
      <c r="DK72" s="39"/>
      <c r="DL72" s="39"/>
      <c r="DM72" s="39"/>
      <c r="DN72" s="38"/>
      <c r="DO72" s="39"/>
      <c r="DP72" s="39"/>
      <c r="DQ72" s="39"/>
      <c r="DR72" s="39"/>
    </row>
    <row r="73" spans="1:122" s="41" customFormat="1" ht="20.100000000000001" customHeight="1" x14ac:dyDescent="0.25">
      <c r="A73" s="38" t="s">
        <v>22</v>
      </c>
      <c r="B73" s="38" t="s">
        <v>5</v>
      </c>
      <c r="C73" s="38" t="s">
        <v>23</v>
      </c>
      <c r="D73" s="39">
        <f t="shared" ref="D73:D74" si="267">D72-2.4</f>
        <v>14.4</v>
      </c>
      <c r="E73" s="40">
        <f t="shared" si="240"/>
        <v>14.112</v>
      </c>
      <c r="F73" s="40">
        <f t="shared" si="241"/>
        <v>16.559999999999999</v>
      </c>
      <c r="G73" s="39">
        <f t="shared" si="90"/>
        <v>16.2288</v>
      </c>
      <c r="H73" s="38" t="s">
        <v>24</v>
      </c>
      <c r="I73" s="39">
        <f t="shared" ref="I73:I74" si="268">I72-2.4</f>
        <v>39.400000000000006</v>
      </c>
      <c r="J73" s="39">
        <f t="shared" si="242"/>
        <v>38.612000000000002</v>
      </c>
      <c r="K73" s="40">
        <f t="shared" si="243"/>
        <v>45.31</v>
      </c>
      <c r="L73" s="39">
        <f t="shared" si="91"/>
        <v>44.403800000000004</v>
      </c>
      <c r="M73" s="38" t="s">
        <v>25</v>
      </c>
      <c r="N73" s="39">
        <f t="shared" ref="N73:N74" si="269">N72-2.4</f>
        <v>67.399999999999991</v>
      </c>
      <c r="O73" s="39">
        <f t="shared" si="244"/>
        <v>66.051999999999992</v>
      </c>
      <c r="P73" s="40">
        <f t="shared" si="245"/>
        <v>77.509999999999991</v>
      </c>
      <c r="Q73" s="39">
        <f t="shared" si="92"/>
        <v>75.959799999999987</v>
      </c>
      <c r="R73" s="38" t="s">
        <v>26</v>
      </c>
      <c r="S73" s="39">
        <f t="shared" ref="S73:S74" si="270">S72-2.4</f>
        <v>102.39999999999999</v>
      </c>
      <c r="T73" s="39">
        <f t="shared" si="246"/>
        <v>100.35199999999999</v>
      </c>
      <c r="U73" s="39">
        <f t="shared" si="247"/>
        <v>117.75999999999998</v>
      </c>
      <c r="V73" s="39">
        <f t="shared" si="93"/>
        <v>115.40479999999998</v>
      </c>
      <c r="W73" s="38" t="s">
        <v>27</v>
      </c>
      <c r="X73" s="39">
        <f t="shared" ref="X73:X74" si="271">X72-2.4</f>
        <v>138.39999999999998</v>
      </c>
      <c r="Y73" s="39">
        <f t="shared" si="248"/>
        <v>135.63199999999998</v>
      </c>
      <c r="Z73" s="40">
        <f t="shared" si="249"/>
        <v>159.15999999999997</v>
      </c>
      <c r="AA73" s="39">
        <f t="shared" si="94"/>
        <v>155.97679999999997</v>
      </c>
      <c r="AB73" s="38" t="s">
        <v>28</v>
      </c>
      <c r="AC73" s="39">
        <f t="shared" ref="AC73:AC74" si="272">AC72-2.4</f>
        <v>276.40000000000003</v>
      </c>
      <c r="AD73" s="39">
        <f t="shared" si="250"/>
        <v>270.87200000000001</v>
      </c>
      <c r="AE73" s="40">
        <f t="shared" si="251"/>
        <v>317.86</v>
      </c>
      <c r="AF73" s="39">
        <f t="shared" si="95"/>
        <v>311.50280000000004</v>
      </c>
      <c r="AG73" s="38" t="s">
        <v>29</v>
      </c>
      <c r="AH73" s="39">
        <f t="shared" ref="AH73:AH74" si="273">AH72-2.4</f>
        <v>224.39999999999998</v>
      </c>
      <c r="AI73" s="40">
        <f t="shared" si="252"/>
        <v>219.91199999999998</v>
      </c>
      <c r="AJ73" s="40">
        <f t="shared" si="253"/>
        <v>258.05999999999995</v>
      </c>
      <c r="AK73" s="40">
        <f t="shared" si="254"/>
        <v>252.89879999999994</v>
      </c>
      <c r="AL73" s="38" t="s">
        <v>30</v>
      </c>
      <c r="AM73" s="39">
        <f t="shared" ref="AM73:AM74" si="274">AM72-2.4</f>
        <v>324.40000000000003</v>
      </c>
      <c r="AN73" s="40">
        <f t="shared" si="255"/>
        <v>317.91200000000003</v>
      </c>
      <c r="AO73" s="40">
        <f t="shared" si="256"/>
        <v>365.59880000000004</v>
      </c>
      <c r="AP73" s="40">
        <f t="shared" si="257"/>
        <v>358.28682400000002</v>
      </c>
      <c r="AQ73" s="38" t="s">
        <v>31</v>
      </c>
      <c r="AR73" s="39">
        <f t="shared" ref="AR73:AR74" si="275">AR72-2.4</f>
        <v>439.40000000000003</v>
      </c>
      <c r="AS73" s="40">
        <f t="shared" si="258"/>
        <v>430.61200000000002</v>
      </c>
      <c r="AT73" s="40">
        <f t="shared" si="259"/>
        <v>505.31</v>
      </c>
      <c r="AU73" s="40">
        <f t="shared" si="260"/>
        <v>495.2038</v>
      </c>
      <c r="AV73" s="38" t="s">
        <v>32</v>
      </c>
      <c r="AW73" s="39">
        <f t="shared" ref="AW73:AW74" si="276">AW72-2.4</f>
        <v>604.40000000000009</v>
      </c>
      <c r="AX73" s="40">
        <f t="shared" si="261"/>
        <v>592.31200000000013</v>
      </c>
      <c r="AY73" s="40">
        <f t="shared" si="262"/>
        <v>695.06000000000006</v>
      </c>
      <c r="AZ73" s="40">
        <f t="shared" si="263"/>
        <v>681.15880000000004</v>
      </c>
      <c r="BA73" s="38" t="s">
        <v>33</v>
      </c>
      <c r="BB73" s="39">
        <f t="shared" ref="BB73:BB74" si="277">BB72-2.4</f>
        <v>834.40000000000009</v>
      </c>
      <c r="BC73" s="40">
        <f t="shared" si="264"/>
        <v>817.7120000000001</v>
      </c>
      <c r="BD73" s="40">
        <f t="shared" si="265"/>
        <v>959.56000000000006</v>
      </c>
      <c r="BE73" s="40">
        <f t="shared" si="266"/>
        <v>940.36880000000008</v>
      </c>
      <c r="BF73" s="38"/>
      <c r="BG73" s="39"/>
      <c r="BH73" s="39"/>
      <c r="BI73" s="39"/>
      <c r="BJ73" s="39"/>
      <c r="BK73" s="38"/>
      <c r="BL73" s="39"/>
      <c r="BM73" s="39"/>
      <c r="BN73" s="39"/>
      <c r="BO73" s="39"/>
      <c r="BP73" s="38"/>
      <c r="BQ73" s="39"/>
      <c r="BR73" s="39"/>
      <c r="BS73" s="39"/>
      <c r="BT73" s="39"/>
      <c r="BU73" s="38"/>
      <c r="BV73" s="39"/>
      <c r="BW73" s="39"/>
      <c r="BX73" s="39"/>
      <c r="BY73" s="39"/>
      <c r="BZ73" s="38"/>
      <c r="CA73" s="39"/>
      <c r="CB73" s="39"/>
      <c r="CC73" s="39"/>
      <c r="CD73" s="39"/>
      <c r="CE73" s="38"/>
      <c r="CF73" s="39"/>
      <c r="CG73" s="39"/>
      <c r="CH73" s="39"/>
      <c r="CI73" s="39"/>
      <c r="CJ73" s="38"/>
      <c r="CK73" s="39"/>
      <c r="CL73" s="39"/>
      <c r="CM73" s="39"/>
      <c r="CN73" s="39"/>
      <c r="CO73" s="38"/>
      <c r="CP73" s="39"/>
      <c r="CQ73" s="39"/>
      <c r="CR73" s="39"/>
      <c r="CS73" s="39"/>
      <c r="CT73" s="38"/>
      <c r="CU73" s="39"/>
      <c r="CV73" s="39"/>
      <c r="CW73" s="39"/>
      <c r="CX73" s="39"/>
      <c r="CY73" s="38"/>
      <c r="CZ73" s="39"/>
      <c r="DA73" s="39"/>
      <c r="DB73" s="39"/>
      <c r="DC73" s="39"/>
      <c r="DD73" s="38"/>
      <c r="DE73" s="39"/>
      <c r="DF73" s="39"/>
      <c r="DG73" s="39"/>
      <c r="DH73" s="39"/>
      <c r="DI73" s="38"/>
      <c r="DJ73" s="39"/>
      <c r="DK73" s="39"/>
      <c r="DL73" s="39"/>
      <c r="DM73" s="39"/>
      <c r="DN73" s="38"/>
      <c r="DO73" s="39"/>
      <c r="DP73" s="39"/>
      <c r="DQ73" s="39"/>
      <c r="DR73" s="39"/>
    </row>
    <row r="74" spans="1:122" s="41" customFormat="1" ht="20.100000000000001" customHeight="1" x14ac:dyDescent="0.25">
      <c r="A74" s="38" t="s">
        <v>22</v>
      </c>
      <c r="B74" s="38" t="s">
        <v>6</v>
      </c>
      <c r="C74" s="38" t="s">
        <v>23</v>
      </c>
      <c r="D74" s="39">
        <f t="shared" si="267"/>
        <v>12</v>
      </c>
      <c r="E74" s="40">
        <f t="shared" si="240"/>
        <v>11.76</v>
      </c>
      <c r="F74" s="40">
        <f t="shared" si="241"/>
        <v>13.799999999999999</v>
      </c>
      <c r="G74" s="39">
        <f t="shared" ref="G74:G124" si="278">F74*(1-$B$2)</f>
        <v>13.523999999999999</v>
      </c>
      <c r="H74" s="38" t="s">
        <v>24</v>
      </c>
      <c r="I74" s="39">
        <f t="shared" si="268"/>
        <v>37.000000000000007</v>
      </c>
      <c r="J74" s="39">
        <f t="shared" si="242"/>
        <v>36.260000000000005</v>
      </c>
      <c r="K74" s="40">
        <f t="shared" si="243"/>
        <v>42.550000000000004</v>
      </c>
      <c r="L74" s="39">
        <f t="shared" ref="L74:L119" si="279">K74*(1-$B$2)</f>
        <v>41.699000000000005</v>
      </c>
      <c r="M74" s="38" t="s">
        <v>25</v>
      </c>
      <c r="N74" s="39">
        <f t="shared" si="269"/>
        <v>64.999999999999986</v>
      </c>
      <c r="O74" s="39">
        <f t="shared" si="244"/>
        <v>63.699999999999982</v>
      </c>
      <c r="P74" s="40">
        <f t="shared" si="245"/>
        <v>74.749999999999972</v>
      </c>
      <c r="Q74" s="39">
        <f t="shared" ref="Q74:Q114" si="280">P74*(1-$B$2)</f>
        <v>73.254999999999967</v>
      </c>
      <c r="R74" s="38" t="s">
        <v>26</v>
      </c>
      <c r="S74" s="39">
        <f t="shared" si="270"/>
        <v>99.999999999999986</v>
      </c>
      <c r="T74" s="39">
        <f t="shared" si="246"/>
        <v>97.999999999999986</v>
      </c>
      <c r="U74" s="39">
        <f t="shared" si="247"/>
        <v>114.99999999999997</v>
      </c>
      <c r="V74" s="39">
        <f t="shared" ref="V74:V109" si="281">U74*(1-$B$2)</f>
        <v>112.69999999999997</v>
      </c>
      <c r="W74" s="38" t="s">
        <v>27</v>
      </c>
      <c r="X74" s="39">
        <f t="shared" si="271"/>
        <v>135.99999999999997</v>
      </c>
      <c r="Y74" s="39">
        <f t="shared" si="248"/>
        <v>133.27999999999997</v>
      </c>
      <c r="Z74" s="40">
        <f t="shared" si="249"/>
        <v>156.39999999999995</v>
      </c>
      <c r="AA74" s="39">
        <f t="shared" ref="AA74:AA104" si="282">Z74*(1-$B$2)</f>
        <v>153.27199999999993</v>
      </c>
      <c r="AB74" s="38" t="s">
        <v>28</v>
      </c>
      <c r="AC74" s="39">
        <f t="shared" si="272"/>
        <v>274.00000000000006</v>
      </c>
      <c r="AD74" s="39">
        <f t="shared" si="250"/>
        <v>268.52000000000004</v>
      </c>
      <c r="AE74" s="40">
        <f t="shared" si="251"/>
        <v>315.10000000000002</v>
      </c>
      <c r="AF74" s="39">
        <f t="shared" ref="AF74:AF99" si="283">AE74*(1-$B$2)</f>
        <v>308.798</v>
      </c>
      <c r="AG74" s="38" t="s">
        <v>29</v>
      </c>
      <c r="AH74" s="39">
        <f t="shared" si="273"/>
        <v>221.99999999999997</v>
      </c>
      <c r="AI74" s="40">
        <f t="shared" si="252"/>
        <v>217.55999999999997</v>
      </c>
      <c r="AJ74" s="40">
        <f t="shared" si="253"/>
        <v>255.29999999999995</v>
      </c>
      <c r="AK74" s="40">
        <f t="shared" si="254"/>
        <v>250.19399999999996</v>
      </c>
      <c r="AL74" s="38" t="s">
        <v>30</v>
      </c>
      <c r="AM74" s="39">
        <f t="shared" si="274"/>
        <v>322.00000000000006</v>
      </c>
      <c r="AN74" s="40">
        <f t="shared" si="255"/>
        <v>315.56000000000006</v>
      </c>
      <c r="AO74" s="40">
        <f t="shared" si="256"/>
        <v>362.89400000000006</v>
      </c>
      <c r="AP74" s="40">
        <f t="shared" si="257"/>
        <v>355.63612000000006</v>
      </c>
      <c r="AQ74" s="38" t="s">
        <v>31</v>
      </c>
      <c r="AR74" s="39">
        <f t="shared" si="275"/>
        <v>437.00000000000006</v>
      </c>
      <c r="AS74" s="40">
        <f t="shared" si="258"/>
        <v>428.26000000000005</v>
      </c>
      <c r="AT74" s="40">
        <f t="shared" si="259"/>
        <v>502.55</v>
      </c>
      <c r="AU74" s="40">
        <f t="shared" si="260"/>
        <v>492.49900000000002</v>
      </c>
      <c r="AV74" s="38" t="s">
        <v>32</v>
      </c>
      <c r="AW74" s="39">
        <f t="shared" si="276"/>
        <v>602.00000000000011</v>
      </c>
      <c r="AX74" s="40">
        <f t="shared" si="261"/>
        <v>589.96000000000015</v>
      </c>
      <c r="AY74" s="40">
        <f t="shared" si="262"/>
        <v>692.30000000000007</v>
      </c>
      <c r="AZ74" s="40">
        <f t="shared" si="263"/>
        <v>678.45400000000006</v>
      </c>
      <c r="BA74" s="38" t="s">
        <v>33</v>
      </c>
      <c r="BB74" s="39">
        <f t="shared" si="277"/>
        <v>832.00000000000011</v>
      </c>
      <c r="BC74" s="40">
        <f t="shared" si="264"/>
        <v>815.36000000000013</v>
      </c>
      <c r="BD74" s="40">
        <f t="shared" si="265"/>
        <v>956.80000000000007</v>
      </c>
      <c r="BE74" s="40">
        <f t="shared" si="266"/>
        <v>937.6640000000001</v>
      </c>
      <c r="BF74" s="38"/>
      <c r="BG74" s="39"/>
      <c r="BH74" s="39"/>
      <c r="BI74" s="39"/>
      <c r="BJ74" s="39"/>
      <c r="BK74" s="38"/>
      <c r="BL74" s="39"/>
      <c r="BM74" s="39"/>
      <c r="BN74" s="39"/>
      <c r="BO74" s="39"/>
      <c r="BP74" s="38"/>
      <c r="BQ74" s="39"/>
      <c r="BR74" s="39"/>
      <c r="BS74" s="39"/>
      <c r="BT74" s="39"/>
      <c r="BU74" s="38"/>
      <c r="BV74" s="39"/>
      <c r="BW74" s="39"/>
      <c r="BX74" s="39"/>
      <c r="BY74" s="39"/>
      <c r="BZ74" s="38"/>
      <c r="CA74" s="39"/>
      <c r="CB74" s="39"/>
      <c r="CC74" s="39"/>
      <c r="CD74" s="39"/>
      <c r="CE74" s="38"/>
      <c r="CF74" s="39"/>
      <c r="CG74" s="39"/>
      <c r="CH74" s="39"/>
      <c r="CI74" s="39"/>
      <c r="CJ74" s="38"/>
      <c r="CK74" s="39"/>
      <c r="CL74" s="39"/>
      <c r="CM74" s="39"/>
      <c r="CN74" s="39"/>
      <c r="CO74" s="38"/>
      <c r="CP74" s="39"/>
      <c r="CQ74" s="39"/>
      <c r="CR74" s="39"/>
      <c r="CS74" s="39"/>
      <c r="CT74" s="38"/>
      <c r="CU74" s="39"/>
      <c r="CV74" s="39"/>
      <c r="CW74" s="39"/>
      <c r="CX74" s="39"/>
      <c r="CY74" s="38"/>
      <c r="CZ74" s="39"/>
      <c r="DA74" s="39"/>
      <c r="DB74" s="39"/>
      <c r="DC74" s="39"/>
      <c r="DD74" s="38"/>
      <c r="DE74" s="39"/>
      <c r="DF74" s="39"/>
      <c r="DG74" s="39"/>
      <c r="DH74" s="39"/>
      <c r="DI74" s="38"/>
      <c r="DJ74" s="39"/>
      <c r="DK74" s="39"/>
      <c r="DL74" s="39"/>
      <c r="DM74" s="39"/>
      <c r="DN74" s="38"/>
      <c r="DO74" s="39"/>
      <c r="DP74" s="39"/>
      <c r="DQ74" s="39"/>
      <c r="DR74" s="39"/>
    </row>
    <row r="75" spans="1:122" s="42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34">
        <f>D70+2</f>
        <v>26</v>
      </c>
      <c r="E75" s="18">
        <f t="shared" si="240"/>
        <v>25.48</v>
      </c>
      <c r="F75" s="18">
        <f t="shared" si="241"/>
        <v>29.9</v>
      </c>
      <c r="G75" s="18">
        <f t="shared" si="278"/>
        <v>29.302</v>
      </c>
      <c r="H75" s="17" t="s">
        <v>25</v>
      </c>
      <c r="I75" s="34">
        <v>53</v>
      </c>
      <c r="J75" s="18">
        <f t="shared" si="242"/>
        <v>51.94</v>
      </c>
      <c r="K75" s="18">
        <f t="shared" si="243"/>
        <v>60.949999999999996</v>
      </c>
      <c r="L75" s="18">
        <f t="shared" si="279"/>
        <v>59.730999999999995</v>
      </c>
      <c r="M75" s="17" t="s">
        <v>26</v>
      </c>
      <c r="N75" s="34">
        <v>88</v>
      </c>
      <c r="O75" s="18">
        <f t="shared" si="244"/>
        <v>86.24</v>
      </c>
      <c r="P75" s="18">
        <f t="shared" si="245"/>
        <v>101.19999999999999</v>
      </c>
      <c r="Q75" s="18">
        <f t="shared" si="280"/>
        <v>99.175999999999988</v>
      </c>
      <c r="R75" s="17" t="s">
        <v>27</v>
      </c>
      <c r="S75" s="34">
        <v>124</v>
      </c>
      <c r="T75" s="18">
        <f t="shared" si="246"/>
        <v>121.52</v>
      </c>
      <c r="U75" s="18">
        <f t="shared" si="247"/>
        <v>142.6</v>
      </c>
      <c r="V75" s="18">
        <f t="shared" si="281"/>
        <v>139.74799999999999</v>
      </c>
      <c r="W75" s="17" t="s">
        <v>28</v>
      </c>
      <c r="X75" s="34">
        <v>162</v>
      </c>
      <c r="Y75" s="18">
        <f t="shared" si="248"/>
        <v>158.76</v>
      </c>
      <c r="Z75" s="18">
        <f t="shared" si="249"/>
        <v>186.29999999999998</v>
      </c>
      <c r="AA75" s="18">
        <f t="shared" si="282"/>
        <v>182.57399999999998</v>
      </c>
      <c r="AB75" s="17" t="s">
        <v>29</v>
      </c>
      <c r="AC75" s="34">
        <v>210</v>
      </c>
      <c r="AD75" s="18">
        <f t="shared" si="250"/>
        <v>205.79999999999998</v>
      </c>
      <c r="AE75" s="18">
        <f t="shared" si="251"/>
        <v>241.49999999999997</v>
      </c>
      <c r="AF75" s="18">
        <f t="shared" si="283"/>
        <v>236.66999999999996</v>
      </c>
      <c r="AG75" s="17" t="s">
        <v>30</v>
      </c>
      <c r="AH75" s="34">
        <v>310</v>
      </c>
      <c r="AI75" s="18">
        <f t="shared" si="252"/>
        <v>303.8</v>
      </c>
      <c r="AJ75" s="18">
        <f t="shared" si="253"/>
        <v>356.5</v>
      </c>
      <c r="AK75" s="18">
        <f t="shared" si="254"/>
        <v>349.37</v>
      </c>
      <c r="AL75" s="17" t="s">
        <v>31</v>
      </c>
      <c r="AM75" s="34">
        <v>425</v>
      </c>
      <c r="AN75" s="18">
        <f t="shared" si="255"/>
        <v>416.5</v>
      </c>
      <c r="AO75" s="18">
        <f t="shared" si="256"/>
        <v>478.97499999999997</v>
      </c>
      <c r="AP75" s="18">
        <f t="shared" si="257"/>
        <v>469.39549999999997</v>
      </c>
      <c r="AQ75" s="17" t="s">
        <v>32</v>
      </c>
      <c r="AR75" s="34">
        <v>590</v>
      </c>
      <c r="AS75" s="18">
        <f t="shared" si="258"/>
        <v>578.20000000000005</v>
      </c>
      <c r="AT75" s="18">
        <f t="shared" si="259"/>
        <v>678.5</v>
      </c>
      <c r="AU75" s="18">
        <f t="shared" si="260"/>
        <v>664.93</v>
      </c>
      <c r="AV75" s="17" t="s">
        <v>33</v>
      </c>
      <c r="AW75" s="34">
        <v>820</v>
      </c>
      <c r="AX75" s="18">
        <f t="shared" si="261"/>
        <v>803.6</v>
      </c>
      <c r="AY75" s="18">
        <f t="shared" si="262"/>
        <v>942.99999999999989</v>
      </c>
      <c r="AZ75" s="18">
        <f t="shared" si="263"/>
        <v>924.13999999999987</v>
      </c>
      <c r="BA75" s="17"/>
      <c r="BB75" s="34"/>
      <c r="BC75" s="34"/>
      <c r="BD75" s="34"/>
      <c r="BE75" s="34"/>
      <c r="BF75" s="17"/>
      <c r="BG75" s="34"/>
      <c r="BH75" s="34"/>
      <c r="BI75" s="34"/>
      <c r="BJ75" s="34"/>
      <c r="BK75" s="17"/>
      <c r="BL75" s="34"/>
      <c r="BM75" s="34"/>
      <c r="BN75" s="34"/>
      <c r="BO75" s="34"/>
      <c r="BP75" s="17"/>
      <c r="BQ75" s="34"/>
      <c r="BR75" s="34"/>
      <c r="BS75" s="34"/>
      <c r="BT75" s="34"/>
      <c r="BU75" s="17"/>
      <c r="BV75" s="34"/>
      <c r="BW75" s="34"/>
      <c r="BX75" s="34"/>
      <c r="BY75" s="34"/>
      <c r="BZ75" s="17"/>
      <c r="CA75" s="34"/>
      <c r="CB75" s="34"/>
      <c r="CC75" s="34"/>
      <c r="CD75" s="34"/>
      <c r="CE75" s="17"/>
      <c r="CF75" s="34"/>
      <c r="CG75" s="34"/>
      <c r="CH75" s="34"/>
      <c r="CI75" s="34"/>
      <c r="CJ75" s="17"/>
      <c r="CK75" s="34"/>
      <c r="CL75" s="34"/>
      <c r="CM75" s="34"/>
      <c r="CN75" s="34"/>
      <c r="CO75" s="17"/>
      <c r="CP75" s="34"/>
      <c r="CQ75" s="34"/>
      <c r="CR75" s="34"/>
      <c r="CS75" s="34"/>
      <c r="CT75" s="17"/>
      <c r="CU75" s="34"/>
      <c r="CV75" s="34"/>
      <c r="CW75" s="34"/>
      <c r="CX75" s="34"/>
      <c r="CY75" s="17"/>
      <c r="CZ75" s="34"/>
      <c r="DA75" s="34"/>
      <c r="DB75" s="34"/>
      <c r="DC75" s="34"/>
      <c r="DD75" s="17"/>
      <c r="DE75" s="34"/>
      <c r="DF75" s="34"/>
      <c r="DG75" s="34"/>
      <c r="DH75" s="34"/>
      <c r="DI75" s="17"/>
      <c r="DJ75" s="34"/>
      <c r="DK75" s="34"/>
      <c r="DL75" s="34"/>
      <c r="DM75" s="34"/>
      <c r="DN75" s="17"/>
      <c r="DO75" s="34"/>
      <c r="DP75" s="34"/>
      <c r="DQ75" s="34"/>
      <c r="DR75" s="34"/>
    </row>
    <row r="76" spans="1:122" s="42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34">
        <f>D75-5</f>
        <v>21</v>
      </c>
      <c r="E76" s="18">
        <f t="shared" si="240"/>
        <v>20.58</v>
      </c>
      <c r="F76" s="18">
        <f t="shared" si="241"/>
        <v>24.15</v>
      </c>
      <c r="G76" s="34">
        <f t="shared" si="278"/>
        <v>23.666999999999998</v>
      </c>
      <c r="H76" s="17" t="s">
        <v>25</v>
      </c>
      <c r="I76" s="34">
        <f>I75-5</f>
        <v>48</v>
      </c>
      <c r="J76" s="34">
        <f t="shared" si="242"/>
        <v>47.04</v>
      </c>
      <c r="K76" s="18">
        <f t="shared" si="243"/>
        <v>55.199999999999996</v>
      </c>
      <c r="L76" s="34">
        <f t="shared" si="279"/>
        <v>54.095999999999997</v>
      </c>
      <c r="M76" s="17" t="s">
        <v>26</v>
      </c>
      <c r="N76" s="34">
        <f>N75-5</f>
        <v>83</v>
      </c>
      <c r="O76" s="34">
        <f t="shared" si="244"/>
        <v>81.34</v>
      </c>
      <c r="P76" s="18">
        <f t="shared" si="245"/>
        <v>95.449999999999989</v>
      </c>
      <c r="Q76" s="34">
        <f t="shared" si="280"/>
        <v>93.540999999999983</v>
      </c>
      <c r="R76" s="17" t="s">
        <v>27</v>
      </c>
      <c r="S76" s="34">
        <f>S75-5</f>
        <v>119</v>
      </c>
      <c r="T76" s="34">
        <f t="shared" si="246"/>
        <v>116.62</v>
      </c>
      <c r="U76" s="18">
        <f t="shared" si="247"/>
        <v>136.85</v>
      </c>
      <c r="V76" s="34">
        <f t="shared" si="281"/>
        <v>134.113</v>
      </c>
      <c r="W76" s="17" t="s">
        <v>28</v>
      </c>
      <c r="X76" s="34">
        <f>X75-5</f>
        <v>157</v>
      </c>
      <c r="Y76" s="34">
        <f t="shared" si="248"/>
        <v>153.85999999999999</v>
      </c>
      <c r="Z76" s="18">
        <f t="shared" si="249"/>
        <v>180.54999999999998</v>
      </c>
      <c r="AA76" s="34">
        <f t="shared" si="282"/>
        <v>176.93899999999999</v>
      </c>
      <c r="AB76" s="17" t="s">
        <v>29</v>
      </c>
      <c r="AC76" s="34">
        <f>AC75-5</f>
        <v>205</v>
      </c>
      <c r="AD76" s="34">
        <f t="shared" si="250"/>
        <v>200.9</v>
      </c>
      <c r="AE76" s="18">
        <f t="shared" si="251"/>
        <v>235.74999999999997</v>
      </c>
      <c r="AF76" s="34">
        <f t="shared" si="283"/>
        <v>231.03499999999997</v>
      </c>
      <c r="AG76" s="17" t="s">
        <v>30</v>
      </c>
      <c r="AH76" s="34">
        <f>AH75-5</f>
        <v>305</v>
      </c>
      <c r="AI76" s="18">
        <f t="shared" si="252"/>
        <v>298.89999999999998</v>
      </c>
      <c r="AJ76" s="18">
        <f t="shared" si="253"/>
        <v>350.75</v>
      </c>
      <c r="AK76" s="18">
        <f t="shared" si="254"/>
        <v>343.73500000000001</v>
      </c>
      <c r="AL76" s="17" t="s">
        <v>31</v>
      </c>
      <c r="AM76" s="34">
        <f>AM75-5</f>
        <v>420</v>
      </c>
      <c r="AN76" s="18">
        <f t="shared" si="255"/>
        <v>411.59999999999997</v>
      </c>
      <c r="AO76" s="18">
        <f t="shared" si="256"/>
        <v>473.33999999999992</v>
      </c>
      <c r="AP76" s="18">
        <f t="shared" si="257"/>
        <v>463.87319999999988</v>
      </c>
      <c r="AQ76" s="17" t="s">
        <v>32</v>
      </c>
      <c r="AR76" s="34">
        <f>AR75-5</f>
        <v>585</v>
      </c>
      <c r="AS76" s="18">
        <f t="shared" si="258"/>
        <v>573.29999999999995</v>
      </c>
      <c r="AT76" s="18">
        <f t="shared" si="259"/>
        <v>672.75</v>
      </c>
      <c r="AU76" s="18">
        <f t="shared" si="260"/>
        <v>659.29499999999996</v>
      </c>
      <c r="AV76" s="17" t="s">
        <v>33</v>
      </c>
      <c r="AW76" s="34">
        <f>AW75-5</f>
        <v>815</v>
      </c>
      <c r="AX76" s="18">
        <f t="shared" si="261"/>
        <v>798.69999999999993</v>
      </c>
      <c r="AY76" s="18">
        <f t="shared" si="262"/>
        <v>937.24999999999989</v>
      </c>
      <c r="AZ76" s="18">
        <f t="shared" si="263"/>
        <v>918.50499999999988</v>
      </c>
      <c r="BA76" s="17"/>
      <c r="BB76" s="34"/>
      <c r="BC76" s="34"/>
      <c r="BD76" s="34"/>
      <c r="BE76" s="34"/>
      <c r="BF76" s="17"/>
      <c r="BG76" s="34"/>
      <c r="BH76" s="34"/>
      <c r="BI76" s="34"/>
      <c r="BJ76" s="34"/>
      <c r="BK76" s="17"/>
      <c r="BL76" s="34"/>
      <c r="BM76" s="34"/>
      <c r="BN76" s="34"/>
      <c r="BO76" s="34"/>
      <c r="BP76" s="17"/>
      <c r="BQ76" s="34"/>
      <c r="BR76" s="34"/>
      <c r="BS76" s="34"/>
      <c r="BT76" s="34"/>
      <c r="BU76" s="17"/>
      <c r="BV76" s="34"/>
      <c r="BW76" s="34"/>
      <c r="BX76" s="34"/>
      <c r="BY76" s="34"/>
      <c r="BZ76" s="17"/>
      <c r="CA76" s="34"/>
      <c r="CB76" s="34"/>
      <c r="CC76" s="34"/>
      <c r="CD76" s="34"/>
      <c r="CE76" s="17"/>
      <c r="CF76" s="34"/>
      <c r="CG76" s="34"/>
      <c r="CH76" s="34"/>
      <c r="CI76" s="34"/>
      <c r="CJ76" s="17"/>
      <c r="CK76" s="34"/>
      <c r="CL76" s="34"/>
      <c r="CM76" s="34"/>
      <c r="CN76" s="34"/>
      <c r="CO76" s="17"/>
      <c r="CP76" s="34"/>
      <c r="CQ76" s="34"/>
      <c r="CR76" s="34"/>
      <c r="CS76" s="34"/>
      <c r="CT76" s="17"/>
      <c r="CU76" s="34"/>
      <c r="CV76" s="34"/>
      <c r="CW76" s="34"/>
      <c r="CX76" s="34"/>
      <c r="CY76" s="17"/>
      <c r="CZ76" s="34"/>
      <c r="DA76" s="34"/>
      <c r="DB76" s="34"/>
      <c r="DC76" s="34"/>
      <c r="DD76" s="17"/>
      <c r="DE76" s="34"/>
      <c r="DF76" s="34"/>
      <c r="DG76" s="34"/>
      <c r="DH76" s="34"/>
      <c r="DI76" s="17"/>
      <c r="DJ76" s="34"/>
      <c r="DK76" s="34"/>
      <c r="DL76" s="34"/>
      <c r="DM76" s="34"/>
      <c r="DN76" s="17"/>
      <c r="DO76" s="34"/>
      <c r="DP76" s="34"/>
      <c r="DQ76" s="34"/>
      <c r="DR76" s="34"/>
    </row>
    <row r="77" spans="1:122" s="42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34">
        <f>D76-2.5</f>
        <v>18.5</v>
      </c>
      <c r="E77" s="18">
        <f t="shared" si="240"/>
        <v>18.13</v>
      </c>
      <c r="F77" s="18">
        <f t="shared" si="241"/>
        <v>21.274999999999999</v>
      </c>
      <c r="G77" s="34">
        <f t="shared" si="278"/>
        <v>20.849499999999999</v>
      </c>
      <c r="H77" s="17" t="s">
        <v>25</v>
      </c>
      <c r="I77" s="34">
        <f>I76-2.5</f>
        <v>45.5</v>
      </c>
      <c r="J77" s="34">
        <f t="shared" si="242"/>
        <v>44.589999999999996</v>
      </c>
      <c r="K77" s="18">
        <f t="shared" si="243"/>
        <v>52.324999999999996</v>
      </c>
      <c r="L77" s="34">
        <f t="shared" si="279"/>
        <v>51.278499999999994</v>
      </c>
      <c r="M77" s="17" t="s">
        <v>26</v>
      </c>
      <c r="N77" s="34">
        <f>N76-2.5</f>
        <v>80.5</v>
      </c>
      <c r="O77" s="34">
        <f t="shared" si="244"/>
        <v>78.89</v>
      </c>
      <c r="P77" s="18">
        <f t="shared" si="245"/>
        <v>92.574999999999989</v>
      </c>
      <c r="Q77" s="34">
        <f t="shared" si="280"/>
        <v>90.723499999999987</v>
      </c>
      <c r="R77" s="17" t="s">
        <v>27</v>
      </c>
      <c r="S77" s="34">
        <f>S76-2.5</f>
        <v>116.5</v>
      </c>
      <c r="T77" s="34">
        <f t="shared" si="246"/>
        <v>114.17</v>
      </c>
      <c r="U77" s="18">
        <f t="shared" si="247"/>
        <v>133.97499999999999</v>
      </c>
      <c r="V77" s="34">
        <f t="shared" si="281"/>
        <v>131.2955</v>
      </c>
      <c r="W77" s="17" t="s">
        <v>28</v>
      </c>
      <c r="X77" s="34">
        <f>X76-2.5</f>
        <v>154.5</v>
      </c>
      <c r="Y77" s="34">
        <f t="shared" si="248"/>
        <v>151.41</v>
      </c>
      <c r="Z77" s="18">
        <f t="shared" si="249"/>
        <v>177.67499999999998</v>
      </c>
      <c r="AA77" s="34">
        <f t="shared" si="282"/>
        <v>174.12149999999997</v>
      </c>
      <c r="AB77" s="17" t="s">
        <v>29</v>
      </c>
      <c r="AC77" s="34">
        <f>AC76-2.5</f>
        <v>202.5</v>
      </c>
      <c r="AD77" s="34">
        <f t="shared" si="250"/>
        <v>198.45</v>
      </c>
      <c r="AE77" s="18">
        <f t="shared" si="251"/>
        <v>232.87499999999997</v>
      </c>
      <c r="AF77" s="34">
        <f t="shared" si="283"/>
        <v>228.21749999999997</v>
      </c>
      <c r="AG77" s="17" t="s">
        <v>30</v>
      </c>
      <c r="AH77" s="34">
        <f>AH76-2.5</f>
        <v>302.5</v>
      </c>
      <c r="AI77" s="18">
        <f t="shared" si="252"/>
        <v>296.45</v>
      </c>
      <c r="AJ77" s="18">
        <f t="shared" si="253"/>
        <v>347.875</v>
      </c>
      <c r="AK77" s="18">
        <f t="shared" si="254"/>
        <v>340.91750000000002</v>
      </c>
      <c r="AL77" s="17" t="s">
        <v>31</v>
      </c>
      <c r="AM77" s="34">
        <f>AM76-2.5</f>
        <v>417.5</v>
      </c>
      <c r="AN77" s="18">
        <f t="shared" si="255"/>
        <v>409.15</v>
      </c>
      <c r="AO77" s="18">
        <f t="shared" si="256"/>
        <v>470.52249999999992</v>
      </c>
      <c r="AP77" s="18">
        <f t="shared" si="257"/>
        <v>461.1120499999999</v>
      </c>
      <c r="AQ77" s="17" t="s">
        <v>32</v>
      </c>
      <c r="AR77" s="34">
        <f>AR76-2.5</f>
        <v>582.5</v>
      </c>
      <c r="AS77" s="18">
        <f t="shared" si="258"/>
        <v>570.85</v>
      </c>
      <c r="AT77" s="18">
        <f t="shared" si="259"/>
        <v>669.875</v>
      </c>
      <c r="AU77" s="18">
        <f t="shared" si="260"/>
        <v>656.47749999999996</v>
      </c>
      <c r="AV77" s="17" t="s">
        <v>33</v>
      </c>
      <c r="AW77" s="34">
        <f>AW76-2.5</f>
        <v>812.5</v>
      </c>
      <c r="AX77" s="18">
        <f t="shared" si="261"/>
        <v>796.25</v>
      </c>
      <c r="AY77" s="18">
        <f t="shared" si="262"/>
        <v>934.37499999999989</v>
      </c>
      <c r="AZ77" s="18">
        <f t="shared" si="263"/>
        <v>915.68749999999989</v>
      </c>
      <c r="BA77" s="17"/>
      <c r="BB77" s="34"/>
      <c r="BC77" s="34"/>
      <c r="BD77" s="34"/>
      <c r="BE77" s="34"/>
      <c r="BF77" s="17"/>
      <c r="BG77" s="34"/>
      <c r="BH77" s="34"/>
      <c r="BI77" s="34"/>
      <c r="BJ77" s="34"/>
      <c r="BK77" s="17"/>
      <c r="BL77" s="34"/>
      <c r="BM77" s="34"/>
      <c r="BN77" s="34"/>
      <c r="BO77" s="34"/>
      <c r="BP77" s="17"/>
      <c r="BQ77" s="34"/>
      <c r="BR77" s="34"/>
      <c r="BS77" s="34"/>
      <c r="BT77" s="34"/>
      <c r="BU77" s="17"/>
      <c r="BV77" s="34"/>
      <c r="BW77" s="34"/>
      <c r="BX77" s="34"/>
      <c r="BY77" s="34"/>
      <c r="BZ77" s="17"/>
      <c r="CA77" s="34"/>
      <c r="CB77" s="34"/>
      <c r="CC77" s="34"/>
      <c r="CD77" s="34"/>
      <c r="CE77" s="17"/>
      <c r="CF77" s="34"/>
      <c r="CG77" s="34"/>
      <c r="CH77" s="34"/>
      <c r="CI77" s="34"/>
      <c r="CJ77" s="17"/>
      <c r="CK77" s="34"/>
      <c r="CL77" s="34"/>
      <c r="CM77" s="34"/>
      <c r="CN77" s="34"/>
      <c r="CO77" s="17"/>
      <c r="CP77" s="34"/>
      <c r="CQ77" s="34"/>
      <c r="CR77" s="34"/>
      <c r="CS77" s="34"/>
      <c r="CT77" s="17"/>
      <c r="CU77" s="34"/>
      <c r="CV77" s="34"/>
      <c r="CW77" s="34"/>
      <c r="CX77" s="34"/>
      <c r="CY77" s="17"/>
      <c r="CZ77" s="34"/>
      <c r="DA77" s="34"/>
      <c r="DB77" s="34"/>
      <c r="DC77" s="34"/>
      <c r="DD77" s="17"/>
      <c r="DE77" s="34"/>
      <c r="DF77" s="34"/>
      <c r="DG77" s="34"/>
      <c r="DH77" s="34"/>
      <c r="DI77" s="17"/>
      <c r="DJ77" s="34"/>
      <c r="DK77" s="34"/>
      <c r="DL77" s="34"/>
      <c r="DM77" s="34"/>
      <c r="DN77" s="17"/>
      <c r="DO77" s="34"/>
      <c r="DP77" s="34"/>
      <c r="DQ77" s="34"/>
      <c r="DR77" s="34"/>
    </row>
    <row r="78" spans="1:122" s="42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34">
        <f t="shared" ref="D78:D79" si="284">D77-2.5</f>
        <v>16</v>
      </c>
      <c r="E78" s="18">
        <f t="shared" si="240"/>
        <v>15.68</v>
      </c>
      <c r="F78" s="18">
        <f t="shared" si="241"/>
        <v>18.399999999999999</v>
      </c>
      <c r="G78" s="34">
        <f t="shared" si="278"/>
        <v>18.032</v>
      </c>
      <c r="H78" s="17" t="s">
        <v>25</v>
      </c>
      <c r="I78" s="34">
        <f t="shared" ref="I78:I79" si="285">I77-2.5</f>
        <v>43</v>
      </c>
      <c r="J78" s="34">
        <f t="shared" si="242"/>
        <v>42.14</v>
      </c>
      <c r="K78" s="18">
        <f t="shared" si="243"/>
        <v>49.449999999999996</v>
      </c>
      <c r="L78" s="34">
        <f t="shared" si="279"/>
        <v>48.460999999999991</v>
      </c>
      <c r="M78" s="17" t="s">
        <v>26</v>
      </c>
      <c r="N78" s="34">
        <f t="shared" ref="N78:N79" si="286">N77-2.5</f>
        <v>78</v>
      </c>
      <c r="O78" s="34">
        <f t="shared" si="244"/>
        <v>76.44</v>
      </c>
      <c r="P78" s="18">
        <f t="shared" si="245"/>
        <v>89.699999999999989</v>
      </c>
      <c r="Q78" s="34">
        <f t="shared" si="280"/>
        <v>87.905999999999992</v>
      </c>
      <c r="R78" s="17" t="s">
        <v>27</v>
      </c>
      <c r="S78" s="34">
        <f t="shared" ref="S78:S79" si="287">S77-2.5</f>
        <v>114</v>
      </c>
      <c r="T78" s="34">
        <f t="shared" si="246"/>
        <v>111.72</v>
      </c>
      <c r="U78" s="18">
        <f t="shared" si="247"/>
        <v>131.1</v>
      </c>
      <c r="V78" s="34">
        <f t="shared" si="281"/>
        <v>128.47799999999998</v>
      </c>
      <c r="W78" s="17" t="s">
        <v>28</v>
      </c>
      <c r="X78" s="34">
        <f t="shared" ref="X78:X79" si="288">X77-2.5</f>
        <v>152</v>
      </c>
      <c r="Y78" s="34">
        <f t="shared" si="248"/>
        <v>148.96</v>
      </c>
      <c r="Z78" s="18">
        <f t="shared" si="249"/>
        <v>174.79999999999998</v>
      </c>
      <c r="AA78" s="34">
        <f t="shared" si="282"/>
        <v>171.30399999999997</v>
      </c>
      <c r="AB78" s="17" t="s">
        <v>29</v>
      </c>
      <c r="AC78" s="34">
        <f t="shared" ref="AC78:AC79" si="289">AC77-2.5</f>
        <v>200</v>
      </c>
      <c r="AD78" s="34">
        <f t="shared" si="250"/>
        <v>196</v>
      </c>
      <c r="AE78" s="18">
        <f t="shared" si="251"/>
        <v>229.99999999999997</v>
      </c>
      <c r="AF78" s="34">
        <f t="shared" si="283"/>
        <v>225.39999999999998</v>
      </c>
      <c r="AG78" s="17" t="s">
        <v>30</v>
      </c>
      <c r="AH78" s="34">
        <f t="shared" ref="AH78:AH79" si="290">AH77-2.5</f>
        <v>300</v>
      </c>
      <c r="AI78" s="18">
        <f t="shared" si="252"/>
        <v>294</v>
      </c>
      <c r="AJ78" s="18">
        <f t="shared" si="253"/>
        <v>345</v>
      </c>
      <c r="AK78" s="18">
        <f t="shared" si="254"/>
        <v>338.09999999999997</v>
      </c>
      <c r="AL78" s="17" t="s">
        <v>31</v>
      </c>
      <c r="AM78" s="34">
        <f t="shared" ref="AM78:AM79" si="291">AM77-2.5</f>
        <v>415</v>
      </c>
      <c r="AN78" s="18">
        <f t="shared" si="255"/>
        <v>406.7</v>
      </c>
      <c r="AO78" s="18">
        <f t="shared" si="256"/>
        <v>467.70499999999993</v>
      </c>
      <c r="AP78" s="18">
        <f t="shared" si="257"/>
        <v>458.35089999999991</v>
      </c>
      <c r="AQ78" s="17" t="s">
        <v>32</v>
      </c>
      <c r="AR78" s="34">
        <f t="shared" ref="AR78:AR79" si="292">AR77-2.5</f>
        <v>580</v>
      </c>
      <c r="AS78" s="18">
        <f t="shared" si="258"/>
        <v>568.4</v>
      </c>
      <c r="AT78" s="18">
        <f t="shared" si="259"/>
        <v>667</v>
      </c>
      <c r="AU78" s="18">
        <f t="shared" si="260"/>
        <v>653.66</v>
      </c>
      <c r="AV78" s="17" t="s">
        <v>33</v>
      </c>
      <c r="AW78" s="34">
        <f t="shared" ref="AW78:AW79" si="293">AW77-2.5</f>
        <v>810</v>
      </c>
      <c r="AX78" s="18">
        <f t="shared" si="261"/>
        <v>793.8</v>
      </c>
      <c r="AY78" s="18">
        <f t="shared" si="262"/>
        <v>931.49999999999989</v>
      </c>
      <c r="AZ78" s="18">
        <f t="shared" si="263"/>
        <v>912.86999999999989</v>
      </c>
      <c r="BA78" s="17"/>
      <c r="BB78" s="34"/>
      <c r="BC78" s="34"/>
      <c r="BD78" s="34"/>
      <c r="BE78" s="34"/>
      <c r="BF78" s="17"/>
      <c r="BG78" s="34"/>
      <c r="BH78" s="34"/>
      <c r="BI78" s="34"/>
      <c r="BJ78" s="34"/>
      <c r="BK78" s="17"/>
      <c r="BL78" s="34"/>
      <c r="BM78" s="34"/>
      <c r="BN78" s="34"/>
      <c r="BO78" s="34"/>
      <c r="BP78" s="17"/>
      <c r="BQ78" s="34"/>
      <c r="BR78" s="34"/>
      <c r="BS78" s="34"/>
      <c r="BT78" s="34"/>
      <c r="BU78" s="17"/>
      <c r="BV78" s="34"/>
      <c r="BW78" s="34"/>
      <c r="BX78" s="34"/>
      <c r="BY78" s="34"/>
      <c r="BZ78" s="17"/>
      <c r="CA78" s="34"/>
      <c r="CB78" s="34"/>
      <c r="CC78" s="34"/>
      <c r="CD78" s="34"/>
      <c r="CE78" s="17"/>
      <c r="CF78" s="34"/>
      <c r="CG78" s="34"/>
      <c r="CH78" s="34"/>
      <c r="CI78" s="34"/>
      <c r="CJ78" s="17"/>
      <c r="CK78" s="34"/>
      <c r="CL78" s="34"/>
      <c r="CM78" s="34"/>
      <c r="CN78" s="34"/>
      <c r="CO78" s="17"/>
      <c r="CP78" s="34"/>
      <c r="CQ78" s="34"/>
      <c r="CR78" s="34"/>
      <c r="CS78" s="34"/>
      <c r="CT78" s="17"/>
      <c r="CU78" s="34"/>
      <c r="CV78" s="34"/>
      <c r="CW78" s="34"/>
      <c r="CX78" s="34"/>
      <c r="CY78" s="17"/>
      <c r="CZ78" s="34"/>
      <c r="DA78" s="34"/>
      <c r="DB78" s="34"/>
      <c r="DC78" s="34"/>
      <c r="DD78" s="17"/>
      <c r="DE78" s="34"/>
      <c r="DF78" s="34"/>
      <c r="DG78" s="34"/>
      <c r="DH78" s="34"/>
      <c r="DI78" s="17"/>
      <c r="DJ78" s="34"/>
      <c r="DK78" s="34"/>
      <c r="DL78" s="34"/>
      <c r="DM78" s="34"/>
      <c r="DN78" s="17"/>
      <c r="DO78" s="34"/>
      <c r="DP78" s="34"/>
      <c r="DQ78" s="34"/>
      <c r="DR78" s="34"/>
    </row>
    <row r="79" spans="1:122" s="42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34">
        <f t="shared" si="284"/>
        <v>13.5</v>
      </c>
      <c r="E79" s="18">
        <f t="shared" si="240"/>
        <v>13.23</v>
      </c>
      <c r="F79" s="18">
        <f t="shared" si="241"/>
        <v>15.524999999999999</v>
      </c>
      <c r="G79" s="34">
        <f t="shared" si="278"/>
        <v>15.214499999999997</v>
      </c>
      <c r="H79" s="17" t="s">
        <v>25</v>
      </c>
      <c r="I79" s="34">
        <f t="shared" si="285"/>
        <v>40.5</v>
      </c>
      <c r="J79" s="34">
        <f t="shared" si="242"/>
        <v>39.69</v>
      </c>
      <c r="K79" s="18">
        <f t="shared" si="243"/>
        <v>46.574999999999996</v>
      </c>
      <c r="L79" s="34">
        <f t="shared" si="279"/>
        <v>45.643499999999996</v>
      </c>
      <c r="M79" s="17" t="s">
        <v>26</v>
      </c>
      <c r="N79" s="34">
        <f t="shared" si="286"/>
        <v>75.5</v>
      </c>
      <c r="O79" s="34">
        <f t="shared" si="244"/>
        <v>73.989999999999995</v>
      </c>
      <c r="P79" s="18">
        <f t="shared" si="245"/>
        <v>86.824999999999989</v>
      </c>
      <c r="Q79" s="34">
        <f t="shared" si="280"/>
        <v>85.088499999999982</v>
      </c>
      <c r="R79" s="17" t="s">
        <v>27</v>
      </c>
      <c r="S79" s="34">
        <f t="shared" si="287"/>
        <v>111.5</v>
      </c>
      <c r="T79" s="34">
        <f t="shared" si="246"/>
        <v>109.27</v>
      </c>
      <c r="U79" s="18">
        <f t="shared" si="247"/>
        <v>128.22499999999999</v>
      </c>
      <c r="V79" s="34">
        <f t="shared" si="281"/>
        <v>125.6605</v>
      </c>
      <c r="W79" s="17" t="s">
        <v>28</v>
      </c>
      <c r="X79" s="34">
        <f t="shared" si="288"/>
        <v>149.5</v>
      </c>
      <c r="Y79" s="34">
        <f t="shared" si="248"/>
        <v>146.51</v>
      </c>
      <c r="Z79" s="18">
        <f t="shared" si="249"/>
        <v>171.92499999999998</v>
      </c>
      <c r="AA79" s="34">
        <f t="shared" si="282"/>
        <v>168.48649999999998</v>
      </c>
      <c r="AB79" s="17" t="s">
        <v>29</v>
      </c>
      <c r="AC79" s="34">
        <f t="shared" si="289"/>
        <v>197.5</v>
      </c>
      <c r="AD79" s="34">
        <f t="shared" si="250"/>
        <v>193.54999999999998</v>
      </c>
      <c r="AE79" s="18">
        <f t="shared" si="251"/>
        <v>227.12499999999997</v>
      </c>
      <c r="AF79" s="34">
        <f t="shared" si="283"/>
        <v>222.58249999999998</v>
      </c>
      <c r="AG79" s="17" t="s">
        <v>30</v>
      </c>
      <c r="AH79" s="34">
        <f t="shared" si="290"/>
        <v>297.5</v>
      </c>
      <c r="AI79" s="18">
        <f t="shared" si="252"/>
        <v>291.55</v>
      </c>
      <c r="AJ79" s="18">
        <f t="shared" si="253"/>
        <v>342.125</v>
      </c>
      <c r="AK79" s="18">
        <f t="shared" si="254"/>
        <v>335.28249999999997</v>
      </c>
      <c r="AL79" s="17" t="s">
        <v>31</v>
      </c>
      <c r="AM79" s="34">
        <f t="shared" si="291"/>
        <v>412.5</v>
      </c>
      <c r="AN79" s="18">
        <f t="shared" si="255"/>
        <v>404.25</v>
      </c>
      <c r="AO79" s="18">
        <f t="shared" si="256"/>
        <v>464.88749999999999</v>
      </c>
      <c r="AP79" s="18">
        <f t="shared" si="257"/>
        <v>455.58974999999998</v>
      </c>
      <c r="AQ79" s="17" t="s">
        <v>32</v>
      </c>
      <c r="AR79" s="34">
        <f t="shared" si="292"/>
        <v>577.5</v>
      </c>
      <c r="AS79" s="18">
        <f t="shared" si="258"/>
        <v>565.95000000000005</v>
      </c>
      <c r="AT79" s="18">
        <f t="shared" si="259"/>
        <v>664.125</v>
      </c>
      <c r="AU79" s="18">
        <f t="shared" si="260"/>
        <v>650.84249999999997</v>
      </c>
      <c r="AV79" s="17" t="s">
        <v>33</v>
      </c>
      <c r="AW79" s="34">
        <f t="shared" si="293"/>
        <v>807.5</v>
      </c>
      <c r="AX79" s="18">
        <f t="shared" si="261"/>
        <v>791.35</v>
      </c>
      <c r="AY79" s="18">
        <f t="shared" si="262"/>
        <v>928.62499999999989</v>
      </c>
      <c r="AZ79" s="18">
        <f t="shared" si="263"/>
        <v>910.0524999999999</v>
      </c>
      <c r="BA79" s="17"/>
      <c r="BB79" s="34"/>
      <c r="BC79" s="34"/>
      <c r="BD79" s="34"/>
      <c r="BE79" s="34"/>
      <c r="BF79" s="17"/>
      <c r="BG79" s="34"/>
      <c r="BH79" s="34"/>
      <c r="BI79" s="34"/>
      <c r="BJ79" s="34"/>
      <c r="BK79" s="17"/>
      <c r="BL79" s="34"/>
      <c r="BM79" s="34"/>
      <c r="BN79" s="34"/>
      <c r="BO79" s="34"/>
      <c r="BP79" s="17"/>
      <c r="BQ79" s="34"/>
      <c r="BR79" s="34"/>
      <c r="BS79" s="34"/>
      <c r="BT79" s="34"/>
      <c r="BU79" s="17"/>
      <c r="BV79" s="34"/>
      <c r="BW79" s="34"/>
      <c r="BX79" s="34"/>
      <c r="BY79" s="34"/>
      <c r="BZ79" s="17"/>
      <c r="CA79" s="34"/>
      <c r="CB79" s="34"/>
      <c r="CC79" s="34"/>
      <c r="CD79" s="34"/>
      <c r="CE79" s="17"/>
      <c r="CF79" s="34"/>
      <c r="CG79" s="34"/>
      <c r="CH79" s="34"/>
      <c r="CI79" s="34"/>
      <c r="CJ79" s="17"/>
      <c r="CK79" s="34"/>
      <c r="CL79" s="34"/>
      <c r="CM79" s="34"/>
      <c r="CN79" s="34"/>
      <c r="CO79" s="17"/>
      <c r="CP79" s="34"/>
      <c r="CQ79" s="34"/>
      <c r="CR79" s="34"/>
      <c r="CS79" s="34"/>
      <c r="CT79" s="17"/>
      <c r="CU79" s="34"/>
      <c r="CV79" s="34"/>
      <c r="CW79" s="34"/>
      <c r="CX79" s="34"/>
      <c r="CY79" s="17"/>
      <c r="CZ79" s="34"/>
      <c r="DA79" s="34"/>
      <c r="DB79" s="34"/>
      <c r="DC79" s="34"/>
      <c r="DD79" s="17"/>
      <c r="DE79" s="34"/>
      <c r="DF79" s="34"/>
      <c r="DG79" s="34"/>
      <c r="DH79" s="34"/>
      <c r="DI79" s="17"/>
      <c r="DJ79" s="34"/>
      <c r="DK79" s="34"/>
      <c r="DL79" s="34"/>
      <c r="DM79" s="34"/>
      <c r="DN79" s="17"/>
      <c r="DO79" s="34"/>
      <c r="DP79" s="34"/>
      <c r="DQ79" s="34"/>
      <c r="DR79" s="34"/>
    </row>
    <row r="80" spans="1:122" s="46" customFormat="1" ht="20.100000000000001" customHeight="1" x14ac:dyDescent="0.25">
      <c r="A80" s="43" t="s">
        <v>24</v>
      </c>
      <c r="B80" s="43" t="s">
        <v>1</v>
      </c>
      <c r="C80" s="43" t="s">
        <v>25</v>
      </c>
      <c r="D80" s="44">
        <f>D75+2</f>
        <v>28</v>
      </c>
      <c r="E80" s="45">
        <f t="shared" si="240"/>
        <v>27.439999999999998</v>
      </c>
      <c r="F80" s="45">
        <f t="shared" si="241"/>
        <v>32.199999999999996</v>
      </c>
      <c r="G80" s="45">
        <f t="shared" si="278"/>
        <v>31.555999999999994</v>
      </c>
      <c r="H80" s="43" t="s">
        <v>26</v>
      </c>
      <c r="I80" s="44">
        <v>63</v>
      </c>
      <c r="J80" s="45">
        <f t="shared" si="242"/>
        <v>61.74</v>
      </c>
      <c r="K80" s="45">
        <f t="shared" si="243"/>
        <v>72.449999999999989</v>
      </c>
      <c r="L80" s="45">
        <f t="shared" si="279"/>
        <v>71.000999999999991</v>
      </c>
      <c r="M80" s="43" t="s">
        <v>27</v>
      </c>
      <c r="N80" s="44">
        <v>99</v>
      </c>
      <c r="O80" s="45">
        <f t="shared" si="244"/>
        <v>97.02</v>
      </c>
      <c r="P80" s="45">
        <f t="shared" si="245"/>
        <v>113.85</v>
      </c>
      <c r="Q80" s="45">
        <f t="shared" si="280"/>
        <v>111.57299999999999</v>
      </c>
      <c r="R80" s="43" t="s">
        <v>28</v>
      </c>
      <c r="S80" s="44">
        <v>137</v>
      </c>
      <c r="T80" s="45">
        <f t="shared" si="246"/>
        <v>134.26</v>
      </c>
      <c r="U80" s="39">
        <f t="shared" si="247"/>
        <v>157.54999999999998</v>
      </c>
      <c r="V80" s="45">
        <f t="shared" si="281"/>
        <v>154.39899999999997</v>
      </c>
      <c r="W80" s="43" t="s">
        <v>29</v>
      </c>
      <c r="X80" s="44">
        <v>185</v>
      </c>
      <c r="Y80" s="45">
        <f t="shared" si="248"/>
        <v>181.29999999999998</v>
      </c>
      <c r="Z80" s="45">
        <f t="shared" si="249"/>
        <v>212.74999999999997</v>
      </c>
      <c r="AA80" s="45">
        <f t="shared" si="282"/>
        <v>208.49499999999998</v>
      </c>
      <c r="AB80" s="43" t="s">
        <v>30</v>
      </c>
      <c r="AC80" s="44">
        <v>285</v>
      </c>
      <c r="AD80" s="45">
        <f t="shared" si="250"/>
        <v>279.3</v>
      </c>
      <c r="AE80" s="45">
        <f t="shared" si="251"/>
        <v>327.75</v>
      </c>
      <c r="AF80" s="45">
        <f t="shared" si="283"/>
        <v>321.19499999999999</v>
      </c>
      <c r="AG80" s="43" t="s">
        <v>31</v>
      </c>
      <c r="AH80" s="44">
        <v>400</v>
      </c>
      <c r="AI80" s="45">
        <f t="shared" si="252"/>
        <v>392</v>
      </c>
      <c r="AJ80" s="45">
        <f t="shared" si="253"/>
        <v>459.99999999999994</v>
      </c>
      <c r="AK80" s="45">
        <f t="shared" si="254"/>
        <v>450.79999999999995</v>
      </c>
      <c r="AL80" s="43" t="s">
        <v>32</v>
      </c>
      <c r="AM80" s="44">
        <v>565</v>
      </c>
      <c r="AN80" s="45">
        <f t="shared" si="255"/>
        <v>553.70000000000005</v>
      </c>
      <c r="AO80" s="45">
        <f t="shared" si="256"/>
        <v>636.755</v>
      </c>
      <c r="AP80" s="45">
        <f t="shared" si="257"/>
        <v>624.01990000000001</v>
      </c>
      <c r="AQ80" s="43" t="s">
        <v>33</v>
      </c>
      <c r="AR80" s="44">
        <v>795</v>
      </c>
      <c r="AS80" s="45">
        <f t="shared" si="258"/>
        <v>779.1</v>
      </c>
      <c r="AT80" s="45">
        <f t="shared" si="259"/>
        <v>914.24999999999989</v>
      </c>
      <c r="AU80" s="45">
        <f t="shared" si="260"/>
        <v>895.96499999999992</v>
      </c>
      <c r="AV80" s="43"/>
      <c r="AW80" s="44"/>
      <c r="AX80" s="44"/>
      <c r="AY80" s="44"/>
      <c r="AZ80" s="44"/>
      <c r="BA80" s="43"/>
      <c r="BB80" s="44"/>
      <c r="BC80" s="44"/>
      <c r="BD80" s="44"/>
      <c r="BE80" s="44"/>
      <c r="BF80" s="43"/>
      <c r="BG80" s="44"/>
      <c r="BH80" s="44"/>
      <c r="BI80" s="44"/>
      <c r="BJ80" s="44"/>
      <c r="BK80" s="43"/>
      <c r="BL80" s="44"/>
      <c r="BM80" s="44"/>
      <c r="BN80" s="44"/>
      <c r="BO80" s="44"/>
      <c r="BP80" s="43"/>
      <c r="BQ80" s="44"/>
      <c r="BR80" s="44"/>
      <c r="BS80" s="44"/>
      <c r="BT80" s="44"/>
      <c r="BU80" s="43"/>
      <c r="BV80" s="44"/>
      <c r="BW80" s="44"/>
      <c r="BX80" s="44"/>
      <c r="BY80" s="44"/>
      <c r="BZ80" s="43"/>
      <c r="CA80" s="44"/>
      <c r="CB80" s="44"/>
      <c r="CC80" s="44"/>
      <c r="CD80" s="44"/>
      <c r="CE80" s="43"/>
      <c r="CF80" s="44"/>
      <c r="CG80" s="44"/>
      <c r="CH80" s="44"/>
      <c r="CI80" s="44"/>
      <c r="CJ80" s="43"/>
      <c r="CK80" s="44"/>
      <c r="CL80" s="44"/>
      <c r="CM80" s="44"/>
      <c r="CN80" s="44"/>
      <c r="CO80" s="43"/>
      <c r="CP80" s="44"/>
      <c r="CQ80" s="44"/>
      <c r="CR80" s="44"/>
      <c r="CS80" s="44"/>
      <c r="CT80" s="43"/>
      <c r="CU80" s="44"/>
      <c r="CV80" s="44"/>
      <c r="CW80" s="44"/>
      <c r="CX80" s="44"/>
      <c r="CY80" s="43"/>
      <c r="CZ80" s="44"/>
      <c r="DA80" s="44"/>
      <c r="DB80" s="44"/>
      <c r="DC80" s="44"/>
      <c r="DD80" s="43"/>
      <c r="DE80" s="44"/>
      <c r="DF80" s="44"/>
      <c r="DG80" s="44"/>
      <c r="DH80" s="44"/>
      <c r="DI80" s="43"/>
      <c r="DJ80" s="44"/>
      <c r="DK80" s="44"/>
      <c r="DL80" s="44"/>
      <c r="DM80" s="44"/>
      <c r="DN80" s="43"/>
      <c r="DO80" s="44"/>
      <c r="DP80" s="44"/>
      <c r="DQ80" s="44"/>
      <c r="DR80" s="44"/>
    </row>
    <row r="81" spans="1:122" s="46" customFormat="1" ht="20.100000000000001" customHeight="1" x14ac:dyDescent="0.25">
      <c r="A81" s="43" t="s">
        <v>24</v>
      </c>
      <c r="B81" s="43" t="s">
        <v>3</v>
      </c>
      <c r="C81" s="43" t="s">
        <v>25</v>
      </c>
      <c r="D81" s="44">
        <f>D80-5.6</f>
        <v>22.4</v>
      </c>
      <c r="E81" s="45">
        <f t="shared" si="240"/>
        <v>21.951999999999998</v>
      </c>
      <c r="F81" s="45">
        <f t="shared" si="241"/>
        <v>25.759999999999998</v>
      </c>
      <c r="G81" s="44">
        <f t="shared" si="278"/>
        <v>25.244799999999998</v>
      </c>
      <c r="H81" s="43" t="s">
        <v>26</v>
      </c>
      <c r="I81" s="44">
        <f>I80-5.6</f>
        <v>57.4</v>
      </c>
      <c r="J81" s="44">
        <f t="shared" si="242"/>
        <v>56.251999999999995</v>
      </c>
      <c r="K81" s="45">
        <f t="shared" si="243"/>
        <v>66.009999999999991</v>
      </c>
      <c r="L81" s="44">
        <f t="shared" si="279"/>
        <v>64.689799999999991</v>
      </c>
      <c r="M81" s="43" t="s">
        <v>27</v>
      </c>
      <c r="N81" s="44">
        <f>N80-5.6</f>
        <v>93.4</v>
      </c>
      <c r="O81" s="44">
        <f t="shared" si="244"/>
        <v>91.532000000000011</v>
      </c>
      <c r="P81" s="45">
        <f t="shared" si="245"/>
        <v>107.41</v>
      </c>
      <c r="Q81" s="44">
        <f t="shared" si="280"/>
        <v>105.26179999999999</v>
      </c>
      <c r="R81" s="43" t="s">
        <v>28</v>
      </c>
      <c r="S81" s="44">
        <f>S80-5.6</f>
        <v>131.4</v>
      </c>
      <c r="T81" s="44">
        <f t="shared" si="246"/>
        <v>128.77199999999999</v>
      </c>
      <c r="U81" s="39">
        <f t="shared" si="247"/>
        <v>151.10999999999999</v>
      </c>
      <c r="V81" s="44">
        <f t="shared" si="281"/>
        <v>148.08779999999999</v>
      </c>
      <c r="W81" s="43" t="s">
        <v>29</v>
      </c>
      <c r="X81" s="44">
        <f>X80-5.6</f>
        <v>179.4</v>
      </c>
      <c r="Y81" s="44">
        <f t="shared" si="248"/>
        <v>175.81200000000001</v>
      </c>
      <c r="Z81" s="45">
        <f t="shared" si="249"/>
        <v>206.31</v>
      </c>
      <c r="AA81" s="44">
        <f t="shared" si="282"/>
        <v>202.18379999999999</v>
      </c>
      <c r="AB81" s="43" t="s">
        <v>30</v>
      </c>
      <c r="AC81" s="44">
        <f>AC80-5.6</f>
        <v>279.39999999999998</v>
      </c>
      <c r="AD81" s="44">
        <f t="shared" si="250"/>
        <v>273.81199999999995</v>
      </c>
      <c r="AE81" s="45">
        <f t="shared" si="251"/>
        <v>321.30999999999995</v>
      </c>
      <c r="AF81" s="44">
        <f t="shared" si="283"/>
        <v>314.88379999999995</v>
      </c>
      <c r="AG81" s="43" t="s">
        <v>31</v>
      </c>
      <c r="AH81" s="44">
        <f>AH80-5.6</f>
        <v>394.4</v>
      </c>
      <c r="AI81" s="45">
        <f t="shared" si="252"/>
        <v>386.51199999999994</v>
      </c>
      <c r="AJ81" s="45">
        <f t="shared" si="253"/>
        <v>453.55999999999995</v>
      </c>
      <c r="AK81" s="45">
        <f t="shared" si="254"/>
        <v>444.48879999999991</v>
      </c>
      <c r="AL81" s="43" t="s">
        <v>32</v>
      </c>
      <c r="AM81" s="44">
        <f>AM80-5.6</f>
        <v>559.4</v>
      </c>
      <c r="AN81" s="45">
        <f t="shared" si="255"/>
        <v>548.21199999999999</v>
      </c>
      <c r="AO81" s="45">
        <f t="shared" si="256"/>
        <v>630.4437999999999</v>
      </c>
      <c r="AP81" s="45">
        <f t="shared" si="257"/>
        <v>617.83492399999989</v>
      </c>
      <c r="AQ81" s="43" t="s">
        <v>33</v>
      </c>
      <c r="AR81" s="44">
        <f>AR80-5.6</f>
        <v>789.4</v>
      </c>
      <c r="AS81" s="45">
        <f t="shared" si="258"/>
        <v>773.61199999999997</v>
      </c>
      <c r="AT81" s="45">
        <f t="shared" si="259"/>
        <v>907.81</v>
      </c>
      <c r="AU81" s="45">
        <f t="shared" si="260"/>
        <v>889.65379999999993</v>
      </c>
      <c r="AV81" s="43"/>
      <c r="AW81" s="44"/>
      <c r="AX81" s="44"/>
      <c r="AY81" s="44"/>
      <c r="AZ81" s="44"/>
      <c r="BA81" s="43"/>
      <c r="BB81" s="44"/>
      <c r="BC81" s="44"/>
      <c r="BD81" s="44"/>
      <c r="BE81" s="44"/>
      <c r="BF81" s="43"/>
      <c r="BG81" s="44"/>
      <c r="BH81" s="44"/>
      <c r="BI81" s="44"/>
      <c r="BJ81" s="44"/>
      <c r="BK81" s="43"/>
      <c r="BL81" s="44"/>
      <c r="BM81" s="44"/>
      <c r="BN81" s="44"/>
      <c r="BO81" s="44"/>
      <c r="BP81" s="43"/>
      <c r="BQ81" s="44"/>
      <c r="BR81" s="44"/>
      <c r="BS81" s="44"/>
      <c r="BT81" s="44"/>
      <c r="BU81" s="43"/>
      <c r="BV81" s="44"/>
      <c r="BW81" s="44"/>
      <c r="BX81" s="44"/>
      <c r="BY81" s="44"/>
      <c r="BZ81" s="43"/>
      <c r="CA81" s="44"/>
      <c r="CB81" s="44"/>
      <c r="CC81" s="44"/>
      <c r="CD81" s="44"/>
      <c r="CE81" s="43"/>
      <c r="CF81" s="44"/>
      <c r="CG81" s="44"/>
      <c r="CH81" s="44"/>
      <c r="CI81" s="44"/>
      <c r="CJ81" s="43"/>
      <c r="CK81" s="44"/>
      <c r="CL81" s="44"/>
      <c r="CM81" s="44"/>
      <c r="CN81" s="44"/>
      <c r="CO81" s="43"/>
      <c r="CP81" s="44"/>
      <c r="CQ81" s="44"/>
      <c r="CR81" s="44"/>
      <c r="CS81" s="44"/>
      <c r="CT81" s="43"/>
      <c r="CU81" s="44"/>
      <c r="CV81" s="44"/>
      <c r="CW81" s="44"/>
      <c r="CX81" s="44"/>
      <c r="CY81" s="43"/>
      <c r="CZ81" s="44"/>
      <c r="DA81" s="44"/>
      <c r="DB81" s="44"/>
      <c r="DC81" s="44"/>
      <c r="DD81" s="43"/>
      <c r="DE81" s="44"/>
      <c r="DF81" s="44"/>
      <c r="DG81" s="44"/>
      <c r="DH81" s="44"/>
      <c r="DI81" s="43"/>
      <c r="DJ81" s="44"/>
      <c r="DK81" s="44"/>
      <c r="DL81" s="44"/>
      <c r="DM81" s="44"/>
      <c r="DN81" s="43"/>
      <c r="DO81" s="44"/>
      <c r="DP81" s="44"/>
      <c r="DQ81" s="44"/>
      <c r="DR81" s="44"/>
    </row>
    <row r="82" spans="1:122" s="46" customFormat="1" ht="20.100000000000001" customHeight="1" x14ac:dyDescent="0.25">
      <c r="A82" s="43" t="s">
        <v>24</v>
      </c>
      <c r="B82" s="43" t="s">
        <v>4</v>
      </c>
      <c r="C82" s="43" t="s">
        <v>25</v>
      </c>
      <c r="D82" s="44">
        <f>D81-2.8</f>
        <v>19.599999999999998</v>
      </c>
      <c r="E82" s="45">
        <f t="shared" si="240"/>
        <v>19.207999999999998</v>
      </c>
      <c r="F82" s="45">
        <f t="shared" si="241"/>
        <v>22.539999999999996</v>
      </c>
      <c r="G82" s="44">
        <f t="shared" si="278"/>
        <v>22.089199999999995</v>
      </c>
      <c r="H82" s="43" t="s">
        <v>26</v>
      </c>
      <c r="I82" s="44">
        <f>I81-2.8</f>
        <v>54.6</v>
      </c>
      <c r="J82" s="44">
        <f t="shared" si="242"/>
        <v>53.508000000000003</v>
      </c>
      <c r="K82" s="45">
        <f t="shared" si="243"/>
        <v>62.79</v>
      </c>
      <c r="L82" s="44">
        <f t="shared" si="279"/>
        <v>61.534199999999998</v>
      </c>
      <c r="M82" s="43" t="s">
        <v>27</v>
      </c>
      <c r="N82" s="44">
        <f>N81-2.8</f>
        <v>90.600000000000009</v>
      </c>
      <c r="O82" s="44">
        <f t="shared" si="244"/>
        <v>88.788000000000011</v>
      </c>
      <c r="P82" s="45">
        <f t="shared" si="245"/>
        <v>104.19</v>
      </c>
      <c r="Q82" s="44">
        <f t="shared" si="280"/>
        <v>102.1062</v>
      </c>
      <c r="R82" s="43" t="s">
        <v>28</v>
      </c>
      <c r="S82" s="44">
        <f>S81-2.8</f>
        <v>128.6</v>
      </c>
      <c r="T82" s="44">
        <f t="shared" si="246"/>
        <v>126.02799999999999</v>
      </c>
      <c r="U82" s="39">
        <f t="shared" si="247"/>
        <v>147.88999999999999</v>
      </c>
      <c r="V82" s="44">
        <f t="shared" si="281"/>
        <v>144.93219999999999</v>
      </c>
      <c r="W82" s="43" t="s">
        <v>29</v>
      </c>
      <c r="X82" s="44">
        <f>X81-2.8</f>
        <v>176.6</v>
      </c>
      <c r="Y82" s="44">
        <f t="shared" si="248"/>
        <v>173.06799999999998</v>
      </c>
      <c r="Z82" s="45">
        <f t="shared" si="249"/>
        <v>203.08999999999997</v>
      </c>
      <c r="AA82" s="44">
        <f t="shared" si="282"/>
        <v>199.02819999999997</v>
      </c>
      <c r="AB82" s="43" t="s">
        <v>30</v>
      </c>
      <c r="AC82" s="44">
        <f>AC81-2.8</f>
        <v>276.59999999999997</v>
      </c>
      <c r="AD82" s="44">
        <f t="shared" si="250"/>
        <v>271.06799999999998</v>
      </c>
      <c r="AE82" s="45">
        <f t="shared" si="251"/>
        <v>318.08999999999992</v>
      </c>
      <c r="AF82" s="44">
        <f t="shared" si="283"/>
        <v>311.7281999999999</v>
      </c>
      <c r="AG82" s="43" t="s">
        <v>31</v>
      </c>
      <c r="AH82" s="44">
        <f>AH81-2.8</f>
        <v>391.59999999999997</v>
      </c>
      <c r="AI82" s="45">
        <f t="shared" si="252"/>
        <v>383.76799999999997</v>
      </c>
      <c r="AJ82" s="45">
        <f t="shared" si="253"/>
        <v>450.33999999999992</v>
      </c>
      <c r="AK82" s="45">
        <f t="shared" si="254"/>
        <v>441.33319999999992</v>
      </c>
      <c r="AL82" s="43" t="s">
        <v>32</v>
      </c>
      <c r="AM82" s="44">
        <f>AM81-2.8</f>
        <v>556.6</v>
      </c>
      <c r="AN82" s="45">
        <f t="shared" si="255"/>
        <v>545.46799999999996</v>
      </c>
      <c r="AO82" s="45">
        <f t="shared" si="256"/>
        <v>627.28819999999996</v>
      </c>
      <c r="AP82" s="45">
        <f t="shared" si="257"/>
        <v>614.742436</v>
      </c>
      <c r="AQ82" s="43" t="s">
        <v>33</v>
      </c>
      <c r="AR82" s="44">
        <f>AR81-2.8</f>
        <v>786.6</v>
      </c>
      <c r="AS82" s="45">
        <f t="shared" si="258"/>
        <v>770.86800000000005</v>
      </c>
      <c r="AT82" s="45">
        <f t="shared" si="259"/>
        <v>904.58999999999992</v>
      </c>
      <c r="AU82" s="45">
        <f t="shared" si="260"/>
        <v>886.49819999999988</v>
      </c>
      <c r="AV82" s="43"/>
      <c r="AW82" s="44"/>
      <c r="AX82" s="44"/>
      <c r="AY82" s="44"/>
      <c r="AZ82" s="44"/>
      <c r="BA82" s="43"/>
      <c r="BB82" s="44"/>
      <c r="BC82" s="44"/>
      <c r="BD82" s="44"/>
      <c r="BE82" s="44"/>
      <c r="BF82" s="43"/>
      <c r="BG82" s="44"/>
      <c r="BH82" s="44"/>
      <c r="BI82" s="44"/>
      <c r="BJ82" s="44"/>
      <c r="BK82" s="43"/>
      <c r="BL82" s="44"/>
      <c r="BM82" s="44"/>
      <c r="BN82" s="44"/>
      <c r="BO82" s="44"/>
      <c r="BP82" s="43"/>
      <c r="BQ82" s="44"/>
      <c r="BR82" s="44"/>
      <c r="BS82" s="44"/>
      <c r="BT82" s="44"/>
      <c r="BU82" s="43"/>
      <c r="BV82" s="44"/>
      <c r="BW82" s="44"/>
      <c r="BX82" s="44"/>
      <c r="BY82" s="44"/>
      <c r="BZ82" s="43"/>
      <c r="CA82" s="44"/>
      <c r="CB82" s="44"/>
      <c r="CC82" s="44"/>
      <c r="CD82" s="44"/>
      <c r="CE82" s="43"/>
      <c r="CF82" s="44"/>
      <c r="CG82" s="44"/>
      <c r="CH82" s="44"/>
      <c r="CI82" s="44"/>
      <c r="CJ82" s="43"/>
      <c r="CK82" s="44"/>
      <c r="CL82" s="44"/>
      <c r="CM82" s="44"/>
      <c r="CN82" s="44"/>
      <c r="CO82" s="43"/>
      <c r="CP82" s="44"/>
      <c r="CQ82" s="44"/>
      <c r="CR82" s="44"/>
      <c r="CS82" s="44"/>
      <c r="CT82" s="43"/>
      <c r="CU82" s="44"/>
      <c r="CV82" s="44"/>
      <c r="CW82" s="44"/>
      <c r="CX82" s="44"/>
      <c r="CY82" s="43"/>
      <c r="CZ82" s="44"/>
      <c r="DA82" s="44"/>
      <c r="DB82" s="44"/>
      <c r="DC82" s="44"/>
      <c r="DD82" s="43"/>
      <c r="DE82" s="44"/>
      <c r="DF82" s="44"/>
      <c r="DG82" s="44"/>
      <c r="DH82" s="44"/>
      <c r="DI82" s="43"/>
      <c r="DJ82" s="44"/>
      <c r="DK82" s="44"/>
      <c r="DL82" s="44"/>
      <c r="DM82" s="44"/>
      <c r="DN82" s="43"/>
      <c r="DO82" s="44"/>
      <c r="DP82" s="44"/>
      <c r="DQ82" s="44"/>
      <c r="DR82" s="44"/>
    </row>
    <row r="83" spans="1:122" s="46" customFormat="1" ht="20.100000000000001" customHeight="1" x14ac:dyDescent="0.25">
      <c r="A83" s="43" t="s">
        <v>24</v>
      </c>
      <c r="B83" s="43" t="s">
        <v>5</v>
      </c>
      <c r="C83" s="43" t="s">
        <v>25</v>
      </c>
      <c r="D83" s="44">
        <f t="shared" ref="D83:D84" si="294">D82-2.8</f>
        <v>16.799999999999997</v>
      </c>
      <c r="E83" s="45">
        <f t="shared" si="240"/>
        <v>16.463999999999999</v>
      </c>
      <c r="F83" s="45">
        <f t="shared" si="241"/>
        <v>19.319999999999997</v>
      </c>
      <c r="G83" s="44">
        <f t="shared" si="278"/>
        <v>18.933599999999995</v>
      </c>
      <c r="H83" s="43" t="s">
        <v>26</v>
      </c>
      <c r="I83" s="44">
        <f t="shared" ref="I83:I84" si="295">I82-2.8</f>
        <v>51.800000000000004</v>
      </c>
      <c r="J83" s="44">
        <f t="shared" si="242"/>
        <v>50.764000000000003</v>
      </c>
      <c r="K83" s="45">
        <f t="shared" si="243"/>
        <v>59.57</v>
      </c>
      <c r="L83" s="44">
        <f t="shared" si="279"/>
        <v>58.378599999999999</v>
      </c>
      <c r="M83" s="43" t="s">
        <v>27</v>
      </c>
      <c r="N83" s="44">
        <f t="shared" ref="N83:N84" si="296">N82-2.8</f>
        <v>87.800000000000011</v>
      </c>
      <c r="O83" s="44">
        <f t="shared" si="244"/>
        <v>86.044000000000011</v>
      </c>
      <c r="P83" s="45">
        <f t="shared" si="245"/>
        <v>100.97</v>
      </c>
      <c r="Q83" s="44">
        <f t="shared" si="280"/>
        <v>98.950599999999994</v>
      </c>
      <c r="R83" s="43" t="s">
        <v>28</v>
      </c>
      <c r="S83" s="44">
        <f t="shared" ref="S83:S84" si="297">S82-2.8</f>
        <v>125.8</v>
      </c>
      <c r="T83" s="44">
        <f t="shared" si="246"/>
        <v>123.28399999999999</v>
      </c>
      <c r="U83" s="39">
        <f t="shared" si="247"/>
        <v>144.66999999999999</v>
      </c>
      <c r="V83" s="44">
        <f t="shared" si="281"/>
        <v>141.77659999999997</v>
      </c>
      <c r="W83" s="43" t="s">
        <v>29</v>
      </c>
      <c r="X83" s="44">
        <f t="shared" ref="X83:X84" si="298">X82-2.8</f>
        <v>173.79999999999998</v>
      </c>
      <c r="Y83" s="44">
        <f t="shared" si="248"/>
        <v>170.32399999999998</v>
      </c>
      <c r="Z83" s="45">
        <f t="shared" si="249"/>
        <v>199.86999999999998</v>
      </c>
      <c r="AA83" s="44">
        <f t="shared" si="282"/>
        <v>195.87259999999998</v>
      </c>
      <c r="AB83" s="43" t="s">
        <v>30</v>
      </c>
      <c r="AC83" s="44">
        <f t="shared" ref="AC83:AC84" si="299">AC82-2.8</f>
        <v>273.79999999999995</v>
      </c>
      <c r="AD83" s="44">
        <f t="shared" si="250"/>
        <v>268.32399999999996</v>
      </c>
      <c r="AE83" s="45">
        <f t="shared" si="251"/>
        <v>314.86999999999995</v>
      </c>
      <c r="AF83" s="44">
        <f t="shared" si="283"/>
        <v>308.57259999999997</v>
      </c>
      <c r="AG83" s="43" t="s">
        <v>31</v>
      </c>
      <c r="AH83" s="44">
        <f t="shared" ref="AH83:AH84" si="300">AH82-2.8</f>
        <v>388.79999999999995</v>
      </c>
      <c r="AI83" s="45">
        <f t="shared" si="252"/>
        <v>381.02399999999994</v>
      </c>
      <c r="AJ83" s="45">
        <f t="shared" si="253"/>
        <v>447.11999999999989</v>
      </c>
      <c r="AK83" s="45">
        <f t="shared" si="254"/>
        <v>438.17759999999987</v>
      </c>
      <c r="AL83" s="43" t="s">
        <v>32</v>
      </c>
      <c r="AM83" s="44">
        <f t="shared" ref="AM83:AM84" si="301">AM82-2.8</f>
        <v>553.80000000000007</v>
      </c>
      <c r="AN83" s="45">
        <f t="shared" si="255"/>
        <v>542.72400000000005</v>
      </c>
      <c r="AO83" s="45">
        <f t="shared" si="256"/>
        <v>624.13260000000002</v>
      </c>
      <c r="AP83" s="45">
        <f t="shared" si="257"/>
        <v>611.64994799999999</v>
      </c>
      <c r="AQ83" s="43" t="s">
        <v>33</v>
      </c>
      <c r="AR83" s="44">
        <f t="shared" ref="AR83:AR84" si="302">AR82-2.8</f>
        <v>783.80000000000007</v>
      </c>
      <c r="AS83" s="45">
        <f t="shared" si="258"/>
        <v>768.12400000000002</v>
      </c>
      <c r="AT83" s="45">
        <f t="shared" si="259"/>
        <v>901.37</v>
      </c>
      <c r="AU83" s="45">
        <f t="shared" si="260"/>
        <v>883.34259999999995</v>
      </c>
      <c r="AV83" s="43"/>
      <c r="AW83" s="44"/>
      <c r="AX83" s="44"/>
      <c r="AY83" s="44"/>
      <c r="AZ83" s="44"/>
      <c r="BA83" s="43"/>
      <c r="BB83" s="44"/>
      <c r="BC83" s="44"/>
      <c r="BD83" s="44"/>
      <c r="BE83" s="44"/>
      <c r="BF83" s="43"/>
      <c r="BG83" s="44"/>
      <c r="BH83" s="44"/>
      <c r="BI83" s="44"/>
      <c r="BJ83" s="44"/>
      <c r="BK83" s="43"/>
      <c r="BL83" s="44"/>
      <c r="BM83" s="44"/>
      <c r="BN83" s="44"/>
      <c r="BO83" s="44"/>
      <c r="BP83" s="43"/>
      <c r="BQ83" s="44"/>
      <c r="BR83" s="44"/>
      <c r="BS83" s="44"/>
      <c r="BT83" s="44"/>
      <c r="BU83" s="43"/>
      <c r="BV83" s="44"/>
      <c r="BW83" s="44"/>
      <c r="BX83" s="44"/>
      <c r="BY83" s="44"/>
      <c r="BZ83" s="43"/>
      <c r="CA83" s="44"/>
      <c r="CB83" s="44"/>
      <c r="CC83" s="44"/>
      <c r="CD83" s="44"/>
      <c r="CE83" s="43"/>
      <c r="CF83" s="44"/>
      <c r="CG83" s="44"/>
      <c r="CH83" s="44"/>
      <c r="CI83" s="44"/>
      <c r="CJ83" s="43"/>
      <c r="CK83" s="44"/>
      <c r="CL83" s="44"/>
      <c r="CM83" s="44"/>
      <c r="CN83" s="44"/>
      <c r="CO83" s="43"/>
      <c r="CP83" s="44"/>
      <c r="CQ83" s="44"/>
      <c r="CR83" s="44"/>
      <c r="CS83" s="44"/>
      <c r="CT83" s="43"/>
      <c r="CU83" s="44"/>
      <c r="CV83" s="44"/>
      <c r="CW83" s="44"/>
      <c r="CX83" s="44"/>
      <c r="CY83" s="43"/>
      <c r="CZ83" s="44"/>
      <c r="DA83" s="44"/>
      <c r="DB83" s="44"/>
      <c r="DC83" s="44"/>
      <c r="DD83" s="43"/>
      <c r="DE83" s="44"/>
      <c r="DF83" s="44"/>
      <c r="DG83" s="44"/>
      <c r="DH83" s="44"/>
      <c r="DI83" s="43"/>
      <c r="DJ83" s="44"/>
      <c r="DK83" s="44"/>
      <c r="DL83" s="44"/>
      <c r="DM83" s="44"/>
      <c r="DN83" s="43"/>
      <c r="DO83" s="44"/>
      <c r="DP83" s="44"/>
      <c r="DQ83" s="44"/>
      <c r="DR83" s="44"/>
    </row>
    <row r="84" spans="1:122" s="46" customFormat="1" ht="20.100000000000001" customHeight="1" x14ac:dyDescent="0.25">
      <c r="A84" s="43" t="s">
        <v>24</v>
      </c>
      <c r="B84" s="43" t="s">
        <v>6</v>
      </c>
      <c r="C84" s="43" t="s">
        <v>25</v>
      </c>
      <c r="D84" s="44">
        <f t="shared" si="294"/>
        <v>13.999999999999996</v>
      </c>
      <c r="E84" s="45">
        <f t="shared" si="240"/>
        <v>13.719999999999997</v>
      </c>
      <c r="F84" s="45">
        <f t="shared" si="241"/>
        <v>16.099999999999994</v>
      </c>
      <c r="G84" s="44">
        <f t="shared" si="278"/>
        <v>15.777999999999993</v>
      </c>
      <c r="H84" s="43" t="s">
        <v>26</v>
      </c>
      <c r="I84" s="44">
        <f t="shared" si="295"/>
        <v>49.000000000000007</v>
      </c>
      <c r="J84" s="44">
        <f t="shared" si="242"/>
        <v>48.02</v>
      </c>
      <c r="K84" s="45">
        <f t="shared" si="243"/>
        <v>56.35</v>
      </c>
      <c r="L84" s="44">
        <f t="shared" si="279"/>
        <v>55.222999999999999</v>
      </c>
      <c r="M84" s="43" t="s">
        <v>27</v>
      </c>
      <c r="N84" s="44">
        <f t="shared" si="296"/>
        <v>85.000000000000014</v>
      </c>
      <c r="O84" s="44">
        <f t="shared" si="244"/>
        <v>83.300000000000011</v>
      </c>
      <c r="P84" s="45">
        <f t="shared" si="245"/>
        <v>97.750000000000014</v>
      </c>
      <c r="Q84" s="44">
        <f t="shared" si="280"/>
        <v>95.795000000000016</v>
      </c>
      <c r="R84" s="43" t="s">
        <v>28</v>
      </c>
      <c r="S84" s="44">
        <f t="shared" si="297"/>
        <v>123</v>
      </c>
      <c r="T84" s="44">
        <f t="shared" si="246"/>
        <v>120.53999999999999</v>
      </c>
      <c r="U84" s="39">
        <f t="shared" si="247"/>
        <v>141.44999999999999</v>
      </c>
      <c r="V84" s="44">
        <f t="shared" si="281"/>
        <v>138.62099999999998</v>
      </c>
      <c r="W84" s="43" t="s">
        <v>29</v>
      </c>
      <c r="X84" s="44">
        <f t="shared" si="298"/>
        <v>170.99999999999997</v>
      </c>
      <c r="Y84" s="44">
        <f t="shared" si="248"/>
        <v>167.57999999999996</v>
      </c>
      <c r="Z84" s="45">
        <f t="shared" si="249"/>
        <v>196.64999999999995</v>
      </c>
      <c r="AA84" s="44">
        <f t="shared" si="282"/>
        <v>192.71699999999996</v>
      </c>
      <c r="AB84" s="43" t="s">
        <v>30</v>
      </c>
      <c r="AC84" s="44">
        <f t="shared" si="299"/>
        <v>270.99999999999994</v>
      </c>
      <c r="AD84" s="44">
        <f t="shared" si="250"/>
        <v>265.57999999999993</v>
      </c>
      <c r="AE84" s="45">
        <f t="shared" si="251"/>
        <v>311.64999999999992</v>
      </c>
      <c r="AF84" s="44">
        <f t="shared" si="283"/>
        <v>305.41699999999992</v>
      </c>
      <c r="AG84" s="43" t="s">
        <v>31</v>
      </c>
      <c r="AH84" s="44">
        <f t="shared" si="300"/>
        <v>385.99999999999994</v>
      </c>
      <c r="AI84" s="45">
        <f t="shared" si="252"/>
        <v>378.27999999999992</v>
      </c>
      <c r="AJ84" s="45">
        <f t="shared" si="253"/>
        <v>443.89999999999992</v>
      </c>
      <c r="AK84" s="45">
        <f t="shared" si="254"/>
        <v>435.02199999999993</v>
      </c>
      <c r="AL84" s="43" t="s">
        <v>32</v>
      </c>
      <c r="AM84" s="44">
        <f t="shared" si="301"/>
        <v>551.00000000000011</v>
      </c>
      <c r="AN84" s="45">
        <f t="shared" si="255"/>
        <v>539.98000000000013</v>
      </c>
      <c r="AO84" s="45">
        <f t="shared" si="256"/>
        <v>620.97700000000009</v>
      </c>
      <c r="AP84" s="45">
        <f t="shared" si="257"/>
        <v>608.55746000000011</v>
      </c>
      <c r="AQ84" s="43" t="s">
        <v>33</v>
      </c>
      <c r="AR84" s="44">
        <f t="shared" si="302"/>
        <v>781.00000000000011</v>
      </c>
      <c r="AS84" s="45">
        <f t="shared" si="258"/>
        <v>765.38000000000011</v>
      </c>
      <c r="AT84" s="45">
        <f t="shared" si="259"/>
        <v>898.15000000000009</v>
      </c>
      <c r="AU84" s="45">
        <f t="shared" si="260"/>
        <v>880.18700000000013</v>
      </c>
      <c r="AV84" s="43"/>
      <c r="AW84" s="44"/>
      <c r="AX84" s="44"/>
      <c r="AY84" s="44"/>
      <c r="AZ84" s="44"/>
      <c r="BA84" s="43"/>
      <c r="BB84" s="44"/>
      <c r="BC84" s="44"/>
      <c r="BD84" s="44"/>
      <c r="BE84" s="44"/>
      <c r="BF84" s="43"/>
      <c r="BG84" s="44"/>
      <c r="BH84" s="44"/>
      <c r="BI84" s="44"/>
      <c r="BJ84" s="44"/>
      <c r="BK84" s="43"/>
      <c r="BL84" s="44"/>
      <c r="BM84" s="44"/>
      <c r="BN84" s="44"/>
      <c r="BO84" s="44"/>
      <c r="BP84" s="43"/>
      <c r="BQ84" s="44"/>
      <c r="BR84" s="44"/>
      <c r="BS84" s="44"/>
      <c r="BT84" s="44"/>
      <c r="BU84" s="43"/>
      <c r="BV84" s="44"/>
      <c r="BW84" s="44"/>
      <c r="BX84" s="44"/>
      <c r="BY84" s="44"/>
      <c r="BZ84" s="43"/>
      <c r="CA84" s="44"/>
      <c r="CB84" s="44"/>
      <c r="CC84" s="44"/>
      <c r="CD84" s="44"/>
      <c r="CE84" s="43"/>
      <c r="CF84" s="44"/>
      <c r="CG84" s="44"/>
      <c r="CH84" s="44"/>
      <c r="CI84" s="44"/>
      <c r="CJ84" s="43"/>
      <c r="CK84" s="44"/>
      <c r="CL84" s="44"/>
      <c r="CM84" s="44"/>
      <c r="CN84" s="44"/>
      <c r="CO84" s="43"/>
      <c r="CP84" s="44"/>
      <c r="CQ84" s="44"/>
      <c r="CR84" s="44"/>
      <c r="CS84" s="44"/>
      <c r="CT84" s="43"/>
      <c r="CU84" s="44"/>
      <c r="CV84" s="44"/>
      <c r="CW84" s="44"/>
      <c r="CX84" s="44"/>
      <c r="CY84" s="43"/>
      <c r="CZ84" s="44"/>
      <c r="DA84" s="44"/>
      <c r="DB84" s="44"/>
      <c r="DC84" s="44"/>
      <c r="DD84" s="43"/>
      <c r="DE84" s="44"/>
      <c r="DF84" s="44"/>
      <c r="DG84" s="44"/>
      <c r="DH84" s="44"/>
      <c r="DI84" s="43"/>
      <c r="DJ84" s="44"/>
      <c r="DK84" s="44"/>
      <c r="DL84" s="44"/>
      <c r="DM84" s="44"/>
      <c r="DN84" s="43"/>
      <c r="DO84" s="44"/>
      <c r="DP84" s="44"/>
      <c r="DQ84" s="44"/>
      <c r="DR84" s="44"/>
    </row>
    <row r="85" spans="1:122" s="42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34">
        <f>D80+7</f>
        <v>35</v>
      </c>
      <c r="E85" s="18">
        <f t="shared" si="240"/>
        <v>34.299999999999997</v>
      </c>
      <c r="F85" s="18">
        <f t="shared" si="241"/>
        <v>40.25</v>
      </c>
      <c r="G85" s="18">
        <f t="shared" si="278"/>
        <v>39.445</v>
      </c>
      <c r="H85" s="17" t="s">
        <v>27</v>
      </c>
      <c r="I85" s="34">
        <v>71</v>
      </c>
      <c r="J85" s="18">
        <f t="shared" si="242"/>
        <v>69.58</v>
      </c>
      <c r="K85" s="18">
        <f t="shared" si="243"/>
        <v>81.649999999999991</v>
      </c>
      <c r="L85" s="18">
        <f t="shared" si="279"/>
        <v>80.016999999999996</v>
      </c>
      <c r="M85" s="17" t="s">
        <v>28</v>
      </c>
      <c r="N85" s="34">
        <v>109</v>
      </c>
      <c r="O85" s="18">
        <f t="shared" si="244"/>
        <v>106.82</v>
      </c>
      <c r="P85" s="18">
        <f t="shared" si="245"/>
        <v>125.35</v>
      </c>
      <c r="Q85" s="18">
        <f t="shared" si="280"/>
        <v>122.84299999999999</v>
      </c>
      <c r="R85" s="17" t="s">
        <v>29</v>
      </c>
      <c r="S85" s="34">
        <v>267</v>
      </c>
      <c r="T85" s="18">
        <f t="shared" si="246"/>
        <v>261.65999999999997</v>
      </c>
      <c r="U85" s="18">
        <f t="shared" si="247"/>
        <v>307.04999999999995</v>
      </c>
      <c r="V85" s="18">
        <f t="shared" si="281"/>
        <v>300.90899999999993</v>
      </c>
      <c r="W85" s="17" t="s">
        <v>30</v>
      </c>
      <c r="X85" s="34">
        <v>257</v>
      </c>
      <c r="Y85" s="18">
        <f t="shared" si="248"/>
        <v>251.85999999999999</v>
      </c>
      <c r="Z85" s="18">
        <f t="shared" si="249"/>
        <v>295.54999999999995</v>
      </c>
      <c r="AA85" s="18">
        <f t="shared" si="282"/>
        <v>289.63899999999995</v>
      </c>
      <c r="AB85" s="17" t="s">
        <v>31</v>
      </c>
      <c r="AC85" s="34">
        <v>372</v>
      </c>
      <c r="AD85" s="18">
        <f t="shared" si="250"/>
        <v>364.56</v>
      </c>
      <c r="AE85" s="18">
        <f t="shared" si="251"/>
        <v>427.79999999999995</v>
      </c>
      <c r="AF85" s="18">
        <f t="shared" si="283"/>
        <v>419.24399999999997</v>
      </c>
      <c r="AG85" s="17" t="s">
        <v>32</v>
      </c>
      <c r="AH85" s="34">
        <v>537</v>
      </c>
      <c r="AI85" s="18">
        <f t="shared" si="252"/>
        <v>526.26</v>
      </c>
      <c r="AJ85" s="18">
        <f t="shared" si="253"/>
        <v>617.54999999999995</v>
      </c>
      <c r="AK85" s="18">
        <f t="shared" si="254"/>
        <v>605.19899999999996</v>
      </c>
      <c r="AL85" s="17" t="s">
        <v>33</v>
      </c>
      <c r="AM85" s="34">
        <v>767</v>
      </c>
      <c r="AN85" s="18">
        <f t="shared" si="255"/>
        <v>751.66</v>
      </c>
      <c r="AO85" s="18">
        <f t="shared" si="256"/>
        <v>864.40899999999988</v>
      </c>
      <c r="AP85" s="18">
        <f t="shared" si="257"/>
        <v>847.12081999999987</v>
      </c>
      <c r="AQ85" s="17"/>
      <c r="AR85" s="34"/>
      <c r="AS85" s="34"/>
      <c r="AT85" s="34"/>
      <c r="AU85" s="34"/>
      <c r="AV85" s="17"/>
      <c r="AW85" s="34"/>
      <c r="AX85" s="34"/>
      <c r="AY85" s="34"/>
      <c r="AZ85" s="34"/>
      <c r="BA85" s="17"/>
      <c r="BB85" s="34"/>
      <c r="BC85" s="34"/>
      <c r="BD85" s="34"/>
      <c r="BE85" s="34"/>
      <c r="BF85" s="17"/>
      <c r="BG85" s="34"/>
      <c r="BH85" s="34"/>
      <c r="BI85" s="34"/>
      <c r="BJ85" s="34"/>
      <c r="BK85" s="17"/>
      <c r="BL85" s="34"/>
      <c r="BM85" s="34"/>
      <c r="BN85" s="34"/>
      <c r="BO85" s="34"/>
      <c r="BP85" s="17"/>
      <c r="BQ85" s="34"/>
      <c r="BR85" s="34"/>
      <c r="BS85" s="34"/>
      <c r="BT85" s="34"/>
      <c r="BU85" s="17"/>
      <c r="BV85" s="34"/>
      <c r="BW85" s="34"/>
      <c r="BX85" s="34"/>
      <c r="BY85" s="34"/>
      <c r="BZ85" s="17"/>
      <c r="CA85" s="34"/>
      <c r="CB85" s="34"/>
      <c r="CC85" s="34"/>
      <c r="CD85" s="34"/>
      <c r="CE85" s="17"/>
      <c r="CF85" s="34"/>
      <c r="CG85" s="34"/>
      <c r="CH85" s="34"/>
      <c r="CI85" s="34"/>
      <c r="CJ85" s="17"/>
      <c r="CK85" s="34"/>
      <c r="CL85" s="34"/>
      <c r="CM85" s="34"/>
      <c r="CN85" s="34"/>
      <c r="CO85" s="17"/>
      <c r="CP85" s="34"/>
      <c r="CQ85" s="34"/>
      <c r="CR85" s="34"/>
      <c r="CS85" s="34"/>
      <c r="CT85" s="17"/>
      <c r="CU85" s="34"/>
      <c r="CV85" s="34"/>
      <c r="CW85" s="34"/>
      <c r="CX85" s="34"/>
      <c r="CY85" s="17"/>
      <c r="CZ85" s="34"/>
      <c r="DA85" s="34"/>
      <c r="DB85" s="34"/>
      <c r="DC85" s="34"/>
      <c r="DD85" s="17"/>
      <c r="DE85" s="34"/>
      <c r="DF85" s="34"/>
      <c r="DG85" s="34"/>
      <c r="DH85" s="34"/>
      <c r="DI85" s="17"/>
      <c r="DJ85" s="34"/>
      <c r="DK85" s="34"/>
      <c r="DL85" s="34"/>
      <c r="DM85" s="34"/>
      <c r="DN85" s="17"/>
      <c r="DO85" s="34"/>
      <c r="DP85" s="34"/>
      <c r="DQ85" s="34"/>
      <c r="DR85" s="34"/>
    </row>
    <row r="86" spans="1:122" s="42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34">
        <f>D85-7</f>
        <v>28</v>
      </c>
      <c r="E86" s="18">
        <f t="shared" si="240"/>
        <v>27.439999999999998</v>
      </c>
      <c r="F86" s="18">
        <f t="shared" si="241"/>
        <v>32.199999999999996</v>
      </c>
      <c r="G86" s="34">
        <f t="shared" si="278"/>
        <v>31.555999999999994</v>
      </c>
      <c r="H86" s="17" t="s">
        <v>27</v>
      </c>
      <c r="I86" s="34">
        <f>I85-7</f>
        <v>64</v>
      </c>
      <c r="J86" s="34">
        <f t="shared" si="242"/>
        <v>62.72</v>
      </c>
      <c r="K86" s="18">
        <f t="shared" si="243"/>
        <v>73.599999999999994</v>
      </c>
      <c r="L86" s="34">
        <f t="shared" si="279"/>
        <v>72.128</v>
      </c>
      <c r="M86" s="17" t="s">
        <v>28</v>
      </c>
      <c r="N86" s="34">
        <f>N85-7</f>
        <v>102</v>
      </c>
      <c r="O86" s="34">
        <f t="shared" si="244"/>
        <v>99.96</v>
      </c>
      <c r="P86" s="18">
        <f t="shared" si="245"/>
        <v>117.3</v>
      </c>
      <c r="Q86" s="34">
        <f t="shared" si="280"/>
        <v>114.95399999999999</v>
      </c>
      <c r="R86" s="17" t="s">
        <v>29</v>
      </c>
      <c r="S86" s="34">
        <f>S85-7</f>
        <v>260</v>
      </c>
      <c r="T86" s="34">
        <f t="shared" si="246"/>
        <v>254.79999999999998</v>
      </c>
      <c r="U86" s="18">
        <f t="shared" si="247"/>
        <v>299</v>
      </c>
      <c r="V86" s="34">
        <f t="shared" si="281"/>
        <v>293.02</v>
      </c>
      <c r="W86" s="17" t="s">
        <v>30</v>
      </c>
      <c r="X86" s="34">
        <f>X85-7</f>
        <v>250</v>
      </c>
      <c r="Y86" s="34">
        <f t="shared" si="248"/>
        <v>245</v>
      </c>
      <c r="Z86" s="18">
        <f t="shared" si="249"/>
        <v>287.5</v>
      </c>
      <c r="AA86" s="34">
        <f t="shared" si="282"/>
        <v>281.75</v>
      </c>
      <c r="AB86" s="17" t="s">
        <v>31</v>
      </c>
      <c r="AC86" s="34">
        <f>AC85-7</f>
        <v>365</v>
      </c>
      <c r="AD86" s="34">
        <f t="shared" si="250"/>
        <v>357.7</v>
      </c>
      <c r="AE86" s="18">
        <f t="shared" si="251"/>
        <v>419.74999999999994</v>
      </c>
      <c r="AF86" s="34">
        <f t="shared" si="283"/>
        <v>411.35499999999996</v>
      </c>
      <c r="AG86" s="17" t="s">
        <v>32</v>
      </c>
      <c r="AH86" s="34">
        <f>AH85-7</f>
        <v>530</v>
      </c>
      <c r="AI86" s="18">
        <f t="shared" si="252"/>
        <v>519.4</v>
      </c>
      <c r="AJ86" s="18">
        <f t="shared" si="253"/>
        <v>609.5</v>
      </c>
      <c r="AK86" s="18">
        <f t="shared" si="254"/>
        <v>597.30999999999995</v>
      </c>
      <c r="AL86" s="17" t="s">
        <v>33</v>
      </c>
      <c r="AM86" s="34">
        <f>AM85-7</f>
        <v>760</v>
      </c>
      <c r="AN86" s="18">
        <f t="shared" si="255"/>
        <v>744.8</v>
      </c>
      <c r="AO86" s="18">
        <f t="shared" si="256"/>
        <v>856.51999999999987</v>
      </c>
      <c r="AP86" s="18">
        <f t="shared" si="257"/>
        <v>839.38959999999986</v>
      </c>
      <c r="AQ86" s="17"/>
      <c r="AR86" s="34"/>
      <c r="AS86" s="34"/>
      <c r="AT86" s="34"/>
      <c r="AU86" s="34"/>
      <c r="AV86" s="17"/>
      <c r="AW86" s="34"/>
      <c r="AX86" s="34"/>
      <c r="AY86" s="34"/>
      <c r="AZ86" s="34"/>
      <c r="BA86" s="17"/>
      <c r="BB86" s="34"/>
      <c r="BC86" s="34"/>
      <c r="BD86" s="34"/>
      <c r="BE86" s="34"/>
      <c r="BF86" s="17"/>
      <c r="BG86" s="34"/>
      <c r="BH86" s="34"/>
      <c r="BI86" s="34"/>
      <c r="BJ86" s="34"/>
      <c r="BK86" s="17"/>
      <c r="BL86" s="34"/>
      <c r="BM86" s="34"/>
      <c r="BN86" s="34"/>
      <c r="BO86" s="34"/>
      <c r="BP86" s="17"/>
      <c r="BQ86" s="34"/>
      <c r="BR86" s="34"/>
      <c r="BS86" s="34"/>
      <c r="BT86" s="34"/>
      <c r="BU86" s="17"/>
      <c r="BV86" s="34"/>
      <c r="BW86" s="34"/>
      <c r="BX86" s="34"/>
      <c r="BY86" s="34"/>
      <c r="BZ86" s="17"/>
      <c r="CA86" s="34"/>
      <c r="CB86" s="34"/>
      <c r="CC86" s="34"/>
      <c r="CD86" s="34"/>
      <c r="CE86" s="17"/>
      <c r="CF86" s="34"/>
      <c r="CG86" s="34"/>
      <c r="CH86" s="34"/>
      <c r="CI86" s="34"/>
      <c r="CJ86" s="17"/>
      <c r="CK86" s="34"/>
      <c r="CL86" s="34"/>
      <c r="CM86" s="34"/>
      <c r="CN86" s="34"/>
      <c r="CO86" s="17"/>
      <c r="CP86" s="34"/>
      <c r="CQ86" s="34"/>
      <c r="CR86" s="34"/>
      <c r="CS86" s="34"/>
      <c r="CT86" s="17"/>
      <c r="CU86" s="34"/>
      <c r="CV86" s="34"/>
      <c r="CW86" s="34"/>
      <c r="CX86" s="34"/>
      <c r="CY86" s="17"/>
      <c r="CZ86" s="34"/>
      <c r="DA86" s="34"/>
      <c r="DB86" s="34"/>
      <c r="DC86" s="34"/>
      <c r="DD86" s="17"/>
      <c r="DE86" s="34"/>
      <c r="DF86" s="34"/>
      <c r="DG86" s="34"/>
      <c r="DH86" s="34"/>
      <c r="DI86" s="17"/>
      <c r="DJ86" s="34"/>
      <c r="DK86" s="34"/>
      <c r="DL86" s="34"/>
      <c r="DM86" s="34"/>
      <c r="DN86" s="17"/>
      <c r="DO86" s="34"/>
      <c r="DP86" s="34"/>
      <c r="DQ86" s="34"/>
      <c r="DR86" s="34"/>
    </row>
    <row r="87" spans="1:122" s="42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34">
        <f>D86-3.5</f>
        <v>24.5</v>
      </c>
      <c r="E87" s="18">
        <f t="shared" si="240"/>
        <v>24.009999999999998</v>
      </c>
      <c r="F87" s="18">
        <f t="shared" si="241"/>
        <v>28.174999999999997</v>
      </c>
      <c r="G87" s="34">
        <f t="shared" si="278"/>
        <v>27.611499999999996</v>
      </c>
      <c r="H87" s="17" t="s">
        <v>27</v>
      </c>
      <c r="I87" s="34">
        <f>I86-3.5</f>
        <v>60.5</v>
      </c>
      <c r="J87" s="34">
        <f t="shared" si="242"/>
        <v>59.29</v>
      </c>
      <c r="K87" s="18">
        <f t="shared" si="243"/>
        <v>69.574999999999989</v>
      </c>
      <c r="L87" s="34">
        <f t="shared" si="279"/>
        <v>68.183499999999981</v>
      </c>
      <c r="M87" s="17" t="s">
        <v>28</v>
      </c>
      <c r="N87" s="34">
        <f>N86-3.5</f>
        <v>98.5</v>
      </c>
      <c r="O87" s="34">
        <f t="shared" si="244"/>
        <v>96.53</v>
      </c>
      <c r="P87" s="18">
        <f t="shared" si="245"/>
        <v>113.27499999999999</v>
      </c>
      <c r="Q87" s="34">
        <f t="shared" si="280"/>
        <v>111.00949999999999</v>
      </c>
      <c r="R87" s="17" t="s">
        <v>29</v>
      </c>
      <c r="S87" s="34">
        <f>S86-3.5</f>
        <v>256.5</v>
      </c>
      <c r="T87" s="34">
        <f t="shared" si="246"/>
        <v>251.37</v>
      </c>
      <c r="U87" s="18">
        <f t="shared" si="247"/>
        <v>294.97499999999997</v>
      </c>
      <c r="V87" s="34">
        <f t="shared" si="281"/>
        <v>289.07549999999998</v>
      </c>
      <c r="W87" s="17" t="s">
        <v>30</v>
      </c>
      <c r="X87" s="34">
        <f>X86-3.5</f>
        <v>246.5</v>
      </c>
      <c r="Y87" s="34">
        <f t="shared" si="248"/>
        <v>241.57</v>
      </c>
      <c r="Z87" s="18">
        <f t="shared" si="249"/>
        <v>283.47499999999997</v>
      </c>
      <c r="AA87" s="34">
        <f t="shared" si="282"/>
        <v>277.80549999999994</v>
      </c>
      <c r="AB87" s="17" t="s">
        <v>31</v>
      </c>
      <c r="AC87" s="34">
        <f>AC86-3.5</f>
        <v>361.5</v>
      </c>
      <c r="AD87" s="34">
        <f t="shared" si="250"/>
        <v>354.27</v>
      </c>
      <c r="AE87" s="18">
        <f t="shared" si="251"/>
        <v>415.72499999999997</v>
      </c>
      <c r="AF87" s="34">
        <f t="shared" si="283"/>
        <v>407.41049999999996</v>
      </c>
      <c r="AG87" s="17" t="s">
        <v>32</v>
      </c>
      <c r="AH87" s="34">
        <f>AH86-3.5</f>
        <v>526.5</v>
      </c>
      <c r="AI87" s="18">
        <f t="shared" si="252"/>
        <v>515.97</v>
      </c>
      <c r="AJ87" s="18">
        <f t="shared" si="253"/>
        <v>605.47499999999991</v>
      </c>
      <c r="AK87" s="18">
        <f t="shared" si="254"/>
        <v>593.36549999999988</v>
      </c>
      <c r="AL87" s="17" t="s">
        <v>33</v>
      </c>
      <c r="AM87" s="34">
        <f>AM86-3.5</f>
        <v>756.5</v>
      </c>
      <c r="AN87" s="18">
        <f t="shared" si="255"/>
        <v>741.37</v>
      </c>
      <c r="AO87" s="18">
        <f t="shared" si="256"/>
        <v>852.57549999999992</v>
      </c>
      <c r="AP87" s="18">
        <f t="shared" si="257"/>
        <v>835.52398999999991</v>
      </c>
      <c r="AQ87" s="17"/>
      <c r="AR87" s="34"/>
      <c r="AS87" s="34"/>
      <c r="AT87" s="34"/>
      <c r="AU87" s="34"/>
      <c r="AV87" s="17"/>
      <c r="AW87" s="34"/>
      <c r="AX87" s="34"/>
      <c r="AY87" s="34"/>
      <c r="AZ87" s="34"/>
      <c r="BA87" s="17"/>
      <c r="BB87" s="34"/>
      <c r="BC87" s="34"/>
      <c r="BD87" s="34"/>
      <c r="BE87" s="34"/>
      <c r="BF87" s="17"/>
      <c r="BG87" s="34"/>
      <c r="BH87" s="34"/>
      <c r="BI87" s="34"/>
      <c r="BJ87" s="34"/>
      <c r="BK87" s="17"/>
      <c r="BL87" s="34"/>
      <c r="BM87" s="34"/>
      <c r="BN87" s="34"/>
      <c r="BO87" s="34"/>
      <c r="BP87" s="17"/>
      <c r="BQ87" s="34"/>
      <c r="BR87" s="34"/>
      <c r="BS87" s="34"/>
      <c r="BT87" s="34"/>
      <c r="BU87" s="17"/>
      <c r="BV87" s="34"/>
      <c r="BW87" s="34"/>
      <c r="BX87" s="34"/>
      <c r="BY87" s="34"/>
      <c r="BZ87" s="17"/>
      <c r="CA87" s="34"/>
      <c r="CB87" s="34"/>
      <c r="CC87" s="34"/>
      <c r="CD87" s="34"/>
      <c r="CE87" s="17"/>
      <c r="CF87" s="34"/>
      <c r="CG87" s="34"/>
      <c r="CH87" s="34"/>
      <c r="CI87" s="34"/>
      <c r="CJ87" s="17"/>
      <c r="CK87" s="34"/>
      <c r="CL87" s="34"/>
      <c r="CM87" s="34"/>
      <c r="CN87" s="34"/>
      <c r="CO87" s="17"/>
      <c r="CP87" s="34"/>
      <c r="CQ87" s="34"/>
      <c r="CR87" s="34"/>
      <c r="CS87" s="34"/>
      <c r="CT87" s="17"/>
      <c r="CU87" s="34"/>
      <c r="CV87" s="34"/>
      <c r="CW87" s="34"/>
      <c r="CX87" s="34"/>
      <c r="CY87" s="17"/>
      <c r="CZ87" s="34"/>
      <c r="DA87" s="34"/>
      <c r="DB87" s="34"/>
      <c r="DC87" s="34"/>
      <c r="DD87" s="17"/>
      <c r="DE87" s="34"/>
      <c r="DF87" s="34"/>
      <c r="DG87" s="34"/>
      <c r="DH87" s="34"/>
      <c r="DI87" s="17"/>
      <c r="DJ87" s="34"/>
      <c r="DK87" s="34"/>
      <c r="DL87" s="34"/>
      <c r="DM87" s="34"/>
      <c r="DN87" s="17"/>
      <c r="DO87" s="34"/>
      <c r="DP87" s="34"/>
      <c r="DQ87" s="34"/>
      <c r="DR87" s="34"/>
    </row>
    <row r="88" spans="1:122" s="42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34">
        <f t="shared" ref="D88:D89" si="303">D87-3.5</f>
        <v>21</v>
      </c>
      <c r="E88" s="18">
        <f t="shared" si="240"/>
        <v>20.58</v>
      </c>
      <c r="F88" s="18">
        <f t="shared" si="241"/>
        <v>24.15</v>
      </c>
      <c r="G88" s="34">
        <f t="shared" si="278"/>
        <v>23.666999999999998</v>
      </c>
      <c r="H88" s="17" t="s">
        <v>27</v>
      </c>
      <c r="I88" s="34">
        <f t="shared" ref="I88:I89" si="304">I87-3.5</f>
        <v>57</v>
      </c>
      <c r="J88" s="34">
        <f t="shared" si="242"/>
        <v>55.86</v>
      </c>
      <c r="K88" s="18">
        <f t="shared" si="243"/>
        <v>65.55</v>
      </c>
      <c r="L88" s="34">
        <f t="shared" si="279"/>
        <v>64.23899999999999</v>
      </c>
      <c r="M88" s="17" t="s">
        <v>28</v>
      </c>
      <c r="N88" s="34">
        <f t="shared" ref="N88:N89" si="305">N87-3.5</f>
        <v>95</v>
      </c>
      <c r="O88" s="34">
        <f t="shared" si="244"/>
        <v>93.1</v>
      </c>
      <c r="P88" s="18">
        <f t="shared" si="245"/>
        <v>109.24999999999999</v>
      </c>
      <c r="Q88" s="34">
        <f t="shared" si="280"/>
        <v>107.06499999999998</v>
      </c>
      <c r="R88" s="17" t="s">
        <v>29</v>
      </c>
      <c r="S88" s="34">
        <f t="shared" ref="S88:S89" si="306">S87-3.5</f>
        <v>253</v>
      </c>
      <c r="T88" s="34">
        <f t="shared" si="246"/>
        <v>247.94</v>
      </c>
      <c r="U88" s="18">
        <f t="shared" si="247"/>
        <v>290.95</v>
      </c>
      <c r="V88" s="34">
        <f t="shared" si="281"/>
        <v>285.13099999999997</v>
      </c>
      <c r="W88" s="17" t="s">
        <v>30</v>
      </c>
      <c r="X88" s="34">
        <f t="shared" ref="X88:X89" si="307">X87-3.5</f>
        <v>243</v>
      </c>
      <c r="Y88" s="34">
        <f t="shared" si="248"/>
        <v>238.14</v>
      </c>
      <c r="Z88" s="18">
        <f t="shared" si="249"/>
        <v>279.45</v>
      </c>
      <c r="AA88" s="34">
        <f t="shared" si="282"/>
        <v>273.86099999999999</v>
      </c>
      <c r="AB88" s="17" t="s">
        <v>31</v>
      </c>
      <c r="AC88" s="34">
        <f t="shared" ref="AC88:AC89" si="308">AC87-3.5</f>
        <v>358</v>
      </c>
      <c r="AD88" s="34">
        <f t="shared" si="250"/>
        <v>350.84</v>
      </c>
      <c r="AE88" s="18">
        <f t="shared" si="251"/>
        <v>411.7</v>
      </c>
      <c r="AF88" s="34">
        <f t="shared" si="283"/>
        <v>403.46600000000001</v>
      </c>
      <c r="AG88" s="17" t="s">
        <v>32</v>
      </c>
      <c r="AH88" s="34">
        <f t="shared" ref="AH88:AH89" si="309">AH87-3.5</f>
        <v>523</v>
      </c>
      <c r="AI88" s="18">
        <f t="shared" si="252"/>
        <v>512.54</v>
      </c>
      <c r="AJ88" s="18">
        <f t="shared" si="253"/>
        <v>601.44999999999993</v>
      </c>
      <c r="AK88" s="18">
        <f t="shared" si="254"/>
        <v>589.42099999999994</v>
      </c>
      <c r="AL88" s="17" t="s">
        <v>33</v>
      </c>
      <c r="AM88" s="34">
        <f t="shared" ref="AM88:AM89" si="310">AM87-3.5</f>
        <v>753</v>
      </c>
      <c r="AN88" s="18">
        <f t="shared" si="255"/>
        <v>737.93999999999994</v>
      </c>
      <c r="AO88" s="18">
        <f t="shared" si="256"/>
        <v>848.63099999999986</v>
      </c>
      <c r="AP88" s="18">
        <f t="shared" si="257"/>
        <v>831.65837999999985</v>
      </c>
      <c r="AQ88" s="17"/>
      <c r="AR88" s="34"/>
      <c r="AS88" s="34"/>
      <c r="AT88" s="34"/>
      <c r="AU88" s="34"/>
      <c r="AV88" s="17"/>
      <c r="AW88" s="34"/>
      <c r="AX88" s="34"/>
      <c r="AY88" s="34"/>
      <c r="AZ88" s="34"/>
      <c r="BA88" s="17"/>
      <c r="BB88" s="34"/>
      <c r="BC88" s="34"/>
      <c r="BD88" s="34"/>
      <c r="BE88" s="34"/>
      <c r="BF88" s="17"/>
      <c r="BG88" s="34"/>
      <c r="BH88" s="34"/>
      <c r="BI88" s="34"/>
      <c r="BJ88" s="34"/>
      <c r="BK88" s="17"/>
      <c r="BL88" s="34"/>
      <c r="BM88" s="34"/>
      <c r="BN88" s="34"/>
      <c r="BO88" s="34"/>
      <c r="BP88" s="17"/>
      <c r="BQ88" s="34"/>
      <c r="BR88" s="34"/>
      <c r="BS88" s="34"/>
      <c r="BT88" s="34"/>
      <c r="BU88" s="17"/>
      <c r="BV88" s="34"/>
      <c r="BW88" s="34"/>
      <c r="BX88" s="34"/>
      <c r="BY88" s="34"/>
      <c r="BZ88" s="17"/>
      <c r="CA88" s="34"/>
      <c r="CB88" s="34"/>
      <c r="CC88" s="34"/>
      <c r="CD88" s="34"/>
      <c r="CE88" s="17"/>
      <c r="CF88" s="34"/>
      <c r="CG88" s="34"/>
      <c r="CH88" s="34"/>
      <c r="CI88" s="34"/>
      <c r="CJ88" s="17"/>
      <c r="CK88" s="34"/>
      <c r="CL88" s="34"/>
      <c r="CM88" s="34"/>
      <c r="CN88" s="34"/>
      <c r="CO88" s="17"/>
      <c r="CP88" s="34"/>
      <c r="CQ88" s="34"/>
      <c r="CR88" s="34"/>
      <c r="CS88" s="34"/>
      <c r="CT88" s="17"/>
      <c r="CU88" s="34"/>
      <c r="CV88" s="34"/>
      <c r="CW88" s="34"/>
      <c r="CX88" s="34"/>
      <c r="CY88" s="17"/>
      <c r="CZ88" s="34"/>
      <c r="DA88" s="34"/>
      <c r="DB88" s="34"/>
      <c r="DC88" s="34"/>
      <c r="DD88" s="17"/>
      <c r="DE88" s="34"/>
      <c r="DF88" s="34"/>
      <c r="DG88" s="34"/>
      <c r="DH88" s="34"/>
      <c r="DI88" s="17"/>
      <c r="DJ88" s="34"/>
      <c r="DK88" s="34"/>
      <c r="DL88" s="34"/>
      <c r="DM88" s="34"/>
      <c r="DN88" s="17"/>
      <c r="DO88" s="34"/>
      <c r="DP88" s="34"/>
      <c r="DQ88" s="34"/>
      <c r="DR88" s="34"/>
    </row>
    <row r="89" spans="1:122" s="42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34">
        <f t="shared" si="303"/>
        <v>17.5</v>
      </c>
      <c r="E89" s="18">
        <f t="shared" si="240"/>
        <v>17.149999999999999</v>
      </c>
      <c r="F89" s="18">
        <f t="shared" si="241"/>
        <v>20.125</v>
      </c>
      <c r="G89" s="34">
        <f t="shared" si="278"/>
        <v>19.7225</v>
      </c>
      <c r="H89" s="17" t="s">
        <v>27</v>
      </c>
      <c r="I89" s="34">
        <f t="shared" si="304"/>
        <v>53.5</v>
      </c>
      <c r="J89" s="34">
        <f t="shared" si="242"/>
        <v>52.43</v>
      </c>
      <c r="K89" s="18">
        <f t="shared" si="243"/>
        <v>61.524999999999999</v>
      </c>
      <c r="L89" s="34">
        <f t="shared" si="279"/>
        <v>60.294499999999999</v>
      </c>
      <c r="M89" s="17" t="s">
        <v>28</v>
      </c>
      <c r="N89" s="34">
        <f t="shared" si="305"/>
        <v>91.5</v>
      </c>
      <c r="O89" s="34">
        <f t="shared" si="244"/>
        <v>89.67</v>
      </c>
      <c r="P89" s="18">
        <f t="shared" si="245"/>
        <v>105.22499999999999</v>
      </c>
      <c r="Q89" s="34">
        <f t="shared" si="280"/>
        <v>103.12049999999999</v>
      </c>
      <c r="R89" s="17" t="s">
        <v>29</v>
      </c>
      <c r="S89" s="34">
        <f t="shared" si="306"/>
        <v>249.5</v>
      </c>
      <c r="T89" s="34">
        <f t="shared" si="246"/>
        <v>244.51</v>
      </c>
      <c r="U89" s="18">
        <f t="shared" si="247"/>
        <v>286.92499999999995</v>
      </c>
      <c r="V89" s="34">
        <f t="shared" si="281"/>
        <v>281.18649999999997</v>
      </c>
      <c r="W89" s="17" t="s">
        <v>30</v>
      </c>
      <c r="X89" s="34">
        <f t="shared" si="307"/>
        <v>239.5</v>
      </c>
      <c r="Y89" s="34">
        <f t="shared" si="248"/>
        <v>234.71</v>
      </c>
      <c r="Z89" s="18">
        <f t="shared" si="249"/>
        <v>275.42499999999995</v>
      </c>
      <c r="AA89" s="34">
        <f t="shared" si="282"/>
        <v>269.91649999999993</v>
      </c>
      <c r="AB89" s="17" t="s">
        <v>31</v>
      </c>
      <c r="AC89" s="34">
        <f t="shared" si="308"/>
        <v>354.5</v>
      </c>
      <c r="AD89" s="34">
        <f t="shared" si="250"/>
        <v>347.40999999999997</v>
      </c>
      <c r="AE89" s="18">
        <f t="shared" si="251"/>
        <v>407.67499999999995</v>
      </c>
      <c r="AF89" s="34">
        <f t="shared" si="283"/>
        <v>399.52149999999995</v>
      </c>
      <c r="AG89" s="17" t="s">
        <v>32</v>
      </c>
      <c r="AH89" s="34">
        <f t="shared" si="309"/>
        <v>519.5</v>
      </c>
      <c r="AI89" s="18">
        <f t="shared" si="252"/>
        <v>509.11</v>
      </c>
      <c r="AJ89" s="18">
        <f t="shared" si="253"/>
        <v>597.42499999999995</v>
      </c>
      <c r="AK89" s="18">
        <f t="shared" si="254"/>
        <v>585.47649999999999</v>
      </c>
      <c r="AL89" s="17" t="s">
        <v>33</v>
      </c>
      <c r="AM89" s="34">
        <f t="shared" si="310"/>
        <v>749.5</v>
      </c>
      <c r="AN89" s="18">
        <f t="shared" si="255"/>
        <v>734.51</v>
      </c>
      <c r="AO89" s="18">
        <f t="shared" si="256"/>
        <v>844.68649999999991</v>
      </c>
      <c r="AP89" s="18">
        <f t="shared" si="257"/>
        <v>827.7927699999999</v>
      </c>
      <c r="AQ89" s="17"/>
      <c r="AR89" s="34"/>
      <c r="AS89" s="34"/>
      <c r="AT89" s="34"/>
      <c r="AU89" s="34"/>
      <c r="AV89" s="17"/>
      <c r="AW89" s="34"/>
      <c r="AX89" s="34"/>
      <c r="AY89" s="34"/>
      <c r="AZ89" s="34"/>
      <c r="BA89" s="17"/>
      <c r="BB89" s="34"/>
      <c r="BC89" s="34"/>
      <c r="BD89" s="34"/>
      <c r="BE89" s="34"/>
      <c r="BF89" s="17"/>
      <c r="BG89" s="34"/>
      <c r="BH89" s="34"/>
      <c r="BI89" s="34"/>
      <c r="BJ89" s="34"/>
      <c r="BK89" s="17"/>
      <c r="BL89" s="34"/>
      <c r="BM89" s="34"/>
      <c r="BN89" s="34"/>
      <c r="BO89" s="34"/>
      <c r="BP89" s="17"/>
      <c r="BQ89" s="34"/>
      <c r="BR89" s="34"/>
      <c r="BS89" s="34"/>
      <c r="BT89" s="34"/>
      <c r="BU89" s="17"/>
      <c r="BV89" s="34"/>
      <c r="BW89" s="34"/>
      <c r="BX89" s="34"/>
      <c r="BY89" s="34"/>
      <c r="BZ89" s="17"/>
      <c r="CA89" s="34"/>
      <c r="CB89" s="34"/>
      <c r="CC89" s="34"/>
      <c r="CD89" s="34"/>
      <c r="CE89" s="17"/>
      <c r="CF89" s="34"/>
      <c r="CG89" s="34"/>
      <c r="CH89" s="34"/>
      <c r="CI89" s="34"/>
      <c r="CJ89" s="17"/>
      <c r="CK89" s="34"/>
      <c r="CL89" s="34"/>
      <c r="CM89" s="34"/>
      <c r="CN89" s="34"/>
      <c r="CO89" s="17"/>
      <c r="CP89" s="34"/>
      <c r="CQ89" s="34"/>
      <c r="CR89" s="34"/>
      <c r="CS89" s="34"/>
      <c r="CT89" s="17"/>
      <c r="CU89" s="34"/>
      <c r="CV89" s="34"/>
      <c r="CW89" s="34"/>
      <c r="CX89" s="34"/>
      <c r="CY89" s="17"/>
      <c r="CZ89" s="34"/>
      <c r="DA89" s="34"/>
      <c r="DB89" s="34"/>
      <c r="DC89" s="34"/>
      <c r="DD89" s="17"/>
      <c r="DE89" s="34"/>
      <c r="DF89" s="34"/>
      <c r="DG89" s="34"/>
      <c r="DH89" s="34"/>
      <c r="DI89" s="17"/>
      <c r="DJ89" s="34"/>
      <c r="DK89" s="34"/>
      <c r="DL89" s="34"/>
      <c r="DM89" s="34"/>
      <c r="DN89" s="17"/>
      <c r="DO89" s="34"/>
      <c r="DP89" s="34"/>
      <c r="DQ89" s="34"/>
      <c r="DR89" s="34"/>
    </row>
    <row r="90" spans="1:122" s="46" customFormat="1" ht="20.100000000000001" customHeight="1" x14ac:dyDescent="0.25">
      <c r="A90" s="43" t="s">
        <v>26</v>
      </c>
      <c r="B90" s="43" t="s">
        <v>1</v>
      </c>
      <c r="C90" s="43" t="s">
        <v>27</v>
      </c>
      <c r="D90" s="44">
        <f>D85+1</f>
        <v>36</v>
      </c>
      <c r="E90" s="45">
        <f t="shared" si="240"/>
        <v>35.28</v>
      </c>
      <c r="F90" s="45">
        <f t="shared" si="241"/>
        <v>41.4</v>
      </c>
      <c r="G90" s="45">
        <f t="shared" si="278"/>
        <v>40.571999999999996</v>
      </c>
      <c r="H90" s="43" t="s">
        <v>28</v>
      </c>
      <c r="I90" s="44">
        <v>74</v>
      </c>
      <c r="J90" s="45">
        <f t="shared" si="242"/>
        <v>72.52</v>
      </c>
      <c r="K90" s="45">
        <f t="shared" si="243"/>
        <v>85.1</v>
      </c>
      <c r="L90" s="45">
        <f t="shared" si="279"/>
        <v>83.397999999999996</v>
      </c>
      <c r="M90" s="43" t="s">
        <v>29</v>
      </c>
      <c r="N90" s="44">
        <v>122</v>
      </c>
      <c r="O90" s="45">
        <f t="shared" si="244"/>
        <v>119.56</v>
      </c>
      <c r="P90" s="45">
        <f t="shared" si="245"/>
        <v>140.29999999999998</v>
      </c>
      <c r="Q90" s="45">
        <f t="shared" si="280"/>
        <v>137.49399999999997</v>
      </c>
      <c r="R90" s="43" t="s">
        <v>30</v>
      </c>
      <c r="S90" s="44">
        <v>222</v>
      </c>
      <c r="T90" s="45">
        <f t="shared" si="246"/>
        <v>217.56</v>
      </c>
      <c r="U90" s="39">
        <f t="shared" si="247"/>
        <v>255.29999999999998</v>
      </c>
      <c r="V90" s="45">
        <f t="shared" si="281"/>
        <v>250.19399999999999</v>
      </c>
      <c r="W90" s="43" t="s">
        <v>31</v>
      </c>
      <c r="X90" s="44">
        <v>337</v>
      </c>
      <c r="Y90" s="45">
        <f t="shared" si="248"/>
        <v>330.26</v>
      </c>
      <c r="Z90" s="45">
        <f t="shared" si="249"/>
        <v>387.54999999999995</v>
      </c>
      <c r="AA90" s="45">
        <f t="shared" si="282"/>
        <v>379.79899999999992</v>
      </c>
      <c r="AB90" s="43" t="s">
        <v>32</v>
      </c>
      <c r="AC90" s="44">
        <v>502</v>
      </c>
      <c r="AD90" s="45">
        <f t="shared" si="250"/>
        <v>491.96</v>
      </c>
      <c r="AE90" s="45">
        <f t="shared" si="251"/>
        <v>577.29999999999995</v>
      </c>
      <c r="AF90" s="45">
        <f t="shared" si="283"/>
        <v>565.75399999999991</v>
      </c>
      <c r="AG90" s="43" t="s">
        <v>33</v>
      </c>
      <c r="AH90" s="44">
        <v>732</v>
      </c>
      <c r="AI90" s="45">
        <f t="shared" si="252"/>
        <v>717.36</v>
      </c>
      <c r="AJ90" s="45">
        <f t="shared" si="253"/>
        <v>841.8</v>
      </c>
      <c r="AK90" s="45">
        <f t="shared" si="254"/>
        <v>824.96399999999994</v>
      </c>
      <c r="AL90" s="43"/>
      <c r="AM90" s="44"/>
      <c r="AN90" s="44"/>
      <c r="AO90" s="44"/>
      <c r="AP90" s="45">
        <f t="shared" si="257"/>
        <v>0</v>
      </c>
      <c r="AQ90" s="43"/>
      <c r="AR90" s="44"/>
      <c r="AS90" s="44"/>
      <c r="AT90" s="44"/>
      <c r="AU90" s="44"/>
      <c r="AV90" s="43"/>
      <c r="AW90" s="44"/>
      <c r="AX90" s="44"/>
      <c r="AY90" s="44"/>
      <c r="AZ90" s="44"/>
      <c r="BA90" s="43"/>
      <c r="BB90" s="44"/>
      <c r="BC90" s="44"/>
      <c r="BD90" s="44"/>
      <c r="BE90" s="44"/>
      <c r="BF90" s="43"/>
      <c r="BG90" s="44"/>
      <c r="BH90" s="44"/>
      <c r="BI90" s="44"/>
      <c r="BJ90" s="44"/>
      <c r="BK90" s="43"/>
      <c r="BL90" s="44"/>
      <c r="BM90" s="44"/>
      <c r="BN90" s="44"/>
      <c r="BO90" s="44"/>
      <c r="BP90" s="43"/>
      <c r="BQ90" s="44"/>
      <c r="BR90" s="44"/>
      <c r="BS90" s="44"/>
      <c r="BT90" s="44"/>
      <c r="BU90" s="43"/>
      <c r="BV90" s="44"/>
      <c r="BW90" s="44"/>
      <c r="BX90" s="44"/>
      <c r="BY90" s="44"/>
      <c r="BZ90" s="43"/>
      <c r="CA90" s="44"/>
      <c r="CB90" s="44"/>
      <c r="CC90" s="44"/>
      <c r="CD90" s="44"/>
      <c r="CE90" s="43"/>
      <c r="CF90" s="44"/>
      <c r="CG90" s="44"/>
      <c r="CH90" s="44"/>
      <c r="CI90" s="44"/>
      <c r="CJ90" s="43"/>
      <c r="CK90" s="44"/>
      <c r="CL90" s="44"/>
      <c r="CM90" s="44"/>
      <c r="CN90" s="44"/>
      <c r="CO90" s="43"/>
      <c r="CP90" s="44"/>
      <c r="CQ90" s="44"/>
      <c r="CR90" s="44"/>
      <c r="CS90" s="44"/>
      <c r="CT90" s="43"/>
      <c r="CU90" s="44"/>
      <c r="CV90" s="44"/>
      <c r="CW90" s="44"/>
      <c r="CX90" s="44"/>
      <c r="CY90" s="43"/>
      <c r="CZ90" s="44"/>
      <c r="DA90" s="44"/>
      <c r="DB90" s="44"/>
      <c r="DC90" s="44"/>
      <c r="DD90" s="43"/>
      <c r="DE90" s="44"/>
      <c r="DF90" s="44"/>
      <c r="DG90" s="44"/>
      <c r="DH90" s="44"/>
      <c r="DI90" s="43"/>
      <c r="DJ90" s="44"/>
      <c r="DK90" s="44"/>
      <c r="DL90" s="44"/>
      <c r="DM90" s="44"/>
      <c r="DN90" s="43"/>
      <c r="DO90" s="44"/>
      <c r="DP90" s="44"/>
      <c r="DQ90" s="44"/>
      <c r="DR90" s="44"/>
    </row>
    <row r="91" spans="1:122" s="46" customFormat="1" ht="20.100000000000001" customHeight="1" x14ac:dyDescent="0.25">
      <c r="A91" s="43" t="s">
        <v>26</v>
      </c>
      <c r="B91" s="43" t="s">
        <v>3</v>
      </c>
      <c r="C91" s="43" t="s">
        <v>27</v>
      </c>
      <c r="D91" s="44">
        <f>D90-7.2</f>
        <v>28.8</v>
      </c>
      <c r="E91" s="45">
        <f t="shared" si="240"/>
        <v>28.224</v>
      </c>
      <c r="F91" s="45">
        <f t="shared" si="241"/>
        <v>33.119999999999997</v>
      </c>
      <c r="G91" s="44">
        <f t="shared" si="278"/>
        <v>32.457599999999999</v>
      </c>
      <c r="H91" s="43" t="s">
        <v>28</v>
      </c>
      <c r="I91" s="44">
        <f>I90-7.2</f>
        <v>66.8</v>
      </c>
      <c r="J91" s="44">
        <f t="shared" si="242"/>
        <v>65.463999999999999</v>
      </c>
      <c r="K91" s="45">
        <f t="shared" si="243"/>
        <v>76.819999999999993</v>
      </c>
      <c r="L91" s="44">
        <f t="shared" si="279"/>
        <v>75.283599999999993</v>
      </c>
      <c r="M91" s="43" t="s">
        <v>29</v>
      </c>
      <c r="N91" s="44">
        <f>N90-7.2</f>
        <v>114.8</v>
      </c>
      <c r="O91" s="44">
        <f t="shared" si="244"/>
        <v>112.50399999999999</v>
      </c>
      <c r="P91" s="45">
        <f t="shared" si="245"/>
        <v>132.01999999999998</v>
      </c>
      <c r="Q91" s="44">
        <f t="shared" si="280"/>
        <v>129.37959999999998</v>
      </c>
      <c r="R91" s="43" t="s">
        <v>30</v>
      </c>
      <c r="S91" s="44">
        <f>S90-7.2</f>
        <v>214.8</v>
      </c>
      <c r="T91" s="44">
        <f t="shared" si="246"/>
        <v>210.50400000000002</v>
      </c>
      <c r="U91" s="39">
        <f t="shared" si="247"/>
        <v>247.01999999999998</v>
      </c>
      <c r="V91" s="44">
        <f t="shared" si="281"/>
        <v>242.07959999999997</v>
      </c>
      <c r="W91" s="43" t="s">
        <v>31</v>
      </c>
      <c r="X91" s="44">
        <f>X90-7.2</f>
        <v>329.8</v>
      </c>
      <c r="Y91" s="44">
        <f t="shared" si="248"/>
        <v>323.20400000000001</v>
      </c>
      <c r="Z91" s="45">
        <f t="shared" si="249"/>
        <v>379.27</v>
      </c>
      <c r="AA91" s="44">
        <f t="shared" si="282"/>
        <v>371.68459999999999</v>
      </c>
      <c r="AB91" s="43" t="s">
        <v>32</v>
      </c>
      <c r="AC91" s="44">
        <f>AC90-7.2</f>
        <v>494.8</v>
      </c>
      <c r="AD91" s="44">
        <f t="shared" si="250"/>
        <v>484.904</v>
      </c>
      <c r="AE91" s="45">
        <f t="shared" si="251"/>
        <v>569.02</v>
      </c>
      <c r="AF91" s="44">
        <f t="shared" si="283"/>
        <v>557.63959999999997</v>
      </c>
      <c r="AG91" s="43" t="s">
        <v>33</v>
      </c>
      <c r="AH91" s="44">
        <f>AH90-7.2</f>
        <v>724.8</v>
      </c>
      <c r="AI91" s="45">
        <f t="shared" si="252"/>
        <v>710.30399999999997</v>
      </c>
      <c r="AJ91" s="45">
        <f t="shared" si="253"/>
        <v>833.51999999999987</v>
      </c>
      <c r="AK91" s="45">
        <f t="shared" si="254"/>
        <v>816.8495999999999</v>
      </c>
      <c r="AL91" s="43"/>
      <c r="AM91" s="44"/>
      <c r="AN91" s="44"/>
      <c r="AO91" s="44"/>
      <c r="AP91" s="45">
        <f t="shared" si="257"/>
        <v>0</v>
      </c>
      <c r="AQ91" s="43"/>
      <c r="AR91" s="44"/>
      <c r="AS91" s="44"/>
      <c r="AT91" s="44"/>
      <c r="AU91" s="44"/>
      <c r="AV91" s="43"/>
      <c r="AW91" s="44"/>
      <c r="AX91" s="44"/>
      <c r="AY91" s="44"/>
      <c r="AZ91" s="44"/>
      <c r="BA91" s="43"/>
      <c r="BB91" s="44"/>
      <c r="BC91" s="44"/>
      <c r="BD91" s="44"/>
      <c r="BE91" s="44"/>
      <c r="BF91" s="43"/>
      <c r="BG91" s="44"/>
      <c r="BH91" s="44"/>
      <c r="BI91" s="44"/>
      <c r="BJ91" s="44"/>
      <c r="BK91" s="43"/>
      <c r="BL91" s="44"/>
      <c r="BM91" s="44"/>
      <c r="BN91" s="44"/>
      <c r="BO91" s="44"/>
      <c r="BP91" s="43"/>
      <c r="BQ91" s="44"/>
      <c r="BR91" s="44"/>
      <c r="BS91" s="44"/>
      <c r="BT91" s="44"/>
      <c r="BU91" s="43"/>
      <c r="BV91" s="44"/>
      <c r="BW91" s="44"/>
      <c r="BX91" s="44"/>
      <c r="BY91" s="44"/>
      <c r="BZ91" s="43"/>
      <c r="CA91" s="44"/>
      <c r="CB91" s="44"/>
      <c r="CC91" s="44"/>
      <c r="CD91" s="44"/>
      <c r="CE91" s="43"/>
      <c r="CF91" s="44"/>
      <c r="CG91" s="44"/>
      <c r="CH91" s="44"/>
      <c r="CI91" s="44"/>
      <c r="CJ91" s="43"/>
      <c r="CK91" s="44"/>
      <c r="CL91" s="44"/>
      <c r="CM91" s="44"/>
      <c r="CN91" s="44"/>
      <c r="CO91" s="43"/>
      <c r="CP91" s="44"/>
      <c r="CQ91" s="44"/>
      <c r="CR91" s="44"/>
      <c r="CS91" s="44"/>
      <c r="CT91" s="43"/>
      <c r="CU91" s="44"/>
      <c r="CV91" s="44"/>
      <c r="CW91" s="44"/>
      <c r="CX91" s="44"/>
      <c r="CY91" s="43"/>
      <c r="CZ91" s="44"/>
      <c r="DA91" s="44"/>
      <c r="DB91" s="44"/>
      <c r="DC91" s="44"/>
      <c r="DD91" s="43"/>
      <c r="DE91" s="44"/>
      <c r="DF91" s="44"/>
      <c r="DG91" s="44"/>
      <c r="DH91" s="44"/>
      <c r="DI91" s="43"/>
      <c r="DJ91" s="44"/>
      <c r="DK91" s="44"/>
      <c r="DL91" s="44"/>
      <c r="DM91" s="44"/>
      <c r="DN91" s="43"/>
      <c r="DO91" s="44"/>
      <c r="DP91" s="44"/>
      <c r="DQ91" s="44"/>
      <c r="DR91" s="44"/>
    </row>
    <row r="92" spans="1:122" s="46" customFormat="1" ht="20.100000000000001" customHeight="1" x14ac:dyDescent="0.25">
      <c r="A92" s="43" t="s">
        <v>26</v>
      </c>
      <c r="B92" s="43" t="s">
        <v>4</v>
      </c>
      <c r="C92" s="43" t="s">
        <v>27</v>
      </c>
      <c r="D92" s="44">
        <f>D91-3.6</f>
        <v>25.2</v>
      </c>
      <c r="E92" s="45">
        <f t="shared" si="240"/>
        <v>24.695999999999998</v>
      </c>
      <c r="F92" s="45">
        <f t="shared" si="241"/>
        <v>28.979999999999997</v>
      </c>
      <c r="G92" s="44">
        <f t="shared" si="278"/>
        <v>28.400399999999998</v>
      </c>
      <c r="H92" s="43" t="s">
        <v>28</v>
      </c>
      <c r="I92" s="44">
        <f>I91-3.6</f>
        <v>63.199999999999996</v>
      </c>
      <c r="J92" s="44">
        <f t="shared" si="242"/>
        <v>61.935999999999993</v>
      </c>
      <c r="K92" s="45">
        <f t="shared" si="243"/>
        <v>72.679999999999993</v>
      </c>
      <c r="L92" s="44">
        <f t="shared" si="279"/>
        <v>71.226399999999998</v>
      </c>
      <c r="M92" s="43" t="s">
        <v>29</v>
      </c>
      <c r="N92" s="44">
        <f>N91-3.6</f>
        <v>111.2</v>
      </c>
      <c r="O92" s="44">
        <f t="shared" si="244"/>
        <v>108.976</v>
      </c>
      <c r="P92" s="45">
        <f t="shared" si="245"/>
        <v>127.88</v>
      </c>
      <c r="Q92" s="44">
        <f t="shared" si="280"/>
        <v>125.32239999999999</v>
      </c>
      <c r="R92" s="43" t="s">
        <v>30</v>
      </c>
      <c r="S92" s="44">
        <f>S91-3.6</f>
        <v>211.20000000000002</v>
      </c>
      <c r="T92" s="44">
        <f t="shared" si="246"/>
        <v>206.976</v>
      </c>
      <c r="U92" s="39">
        <f t="shared" si="247"/>
        <v>242.88</v>
      </c>
      <c r="V92" s="44">
        <f t="shared" si="281"/>
        <v>238.0224</v>
      </c>
      <c r="W92" s="43" t="s">
        <v>31</v>
      </c>
      <c r="X92" s="44">
        <f>X91-3.6</f>
        <v>326.2</v>
      </c>
      <c r="Y92" s="44">
        <f t="shared" si="248"/>
        <v>319.67599999999999</v>
      </c>
      <c r="Z92" s="45">
        <f t="shared" si="249"/>
        <v>375.12999999999994</v>
      </c>
      <c r="AA92" s="44">
        <f t="shared" si="282"/>
        <v>367.62739999999991</v>
      </c>
      <c r="AB92" s="43" t="s">
        <v>32</v>
      </c>
      <c r="AC92" s="44">
        <f>AC91-3.6</f>
        <v>491.2</v>
      </c>
      <c r="AD92" s="44">
        <f t="shared" si="250"/>
        <v>481.37599999999998</v>
      </c>
      <c r="AE92" s="45">
        <f t="shared" si="251"/>
        <v>564.88</v>
      </c>
      <c r="AF92" s="44">
        <f t="shared" si="283"/>
        <v>553.58240000000001</v>
      </c>
      <c r="AG92" s="43" t="s">
        <v>33</v>
      </c>
      <c r="AH92" s="44">
        <f>AH91-3.6</f>
        <v>721.19999999999993</v>
      </c>
      <c r="AI92" s="45">
        <f t="shared" si="252"/>
        <v>706.77599999999995</v>
      </c>
      <c r="AJ92" s="45">
        <f t="shared" si="253"/>
        <v>829.37999999999988</v>
      </c>
      <c r="AK92" s="45">
        <f t="shared" si="254"/>
        <v>812.79239999999982</v>
      </c>
      <c r="AL92" s="43"/>
      <c r="AM92" s="44"/>
      <c r="AN92" s="44"/>
      <c r="AO92" s="44"/>
      <c r="AP92" s="45">
        <f t="shared" si="257"/>
        <v>0</v>
      </c>
      <c r="AQ92" s="43"/>
      <c r="AR92" s="44"/>
      <c r="AS92" s="44"/>
      <c r="AT92" s="44"/>
      <c r="AU92" s="44"/>
      <c r="AV92" s="43"/>
      <c r="AW92" s="44"/>
      <c r="AX92" s="44"/>
      <c r="AY92" s="44"/>
      <c r="AZ92" s="44"/>
      <c r="BA92" s="43"/>
      <c r="BB92" s="44"/>
      <c r="BC92" s="44"/>
      <c r="BD92" s="44"/>
      <c r="BE92" s="44"/>
      <c r="BF92" s="43"/>
      <c r="BG92" s="44"/>
      <c r="BH92" s="44"/>
      <c r="BI92" s="44"/>
      <c r="BJ92" s="44"/>
      <c r="BK92" s="43"/>
      <c r="BL92" s="44"/>
      <c r="BM92" s="44"/>
      <c r="BN92" s="44"/>
      <c r="BO92" s="44"/>
      <c r="BP92" s="43"/>
      <c r="BQ92" s="44"/>
      <c r="BR92" s="44"/>
      <c r="BS92" s="44"/>
      <c r="BT92" s="44"/>
      <c r="BU92" s="43"/>
      <c r="BV92" s="44"/>
      <c r="BW92" s="44"/>
      <c r="BX92" s="44"/>
      <c r="BY92" s="44"/>
      <c r="BZ92" s="43"/>
      <c r="CA92" s="44"/>
      <c r="CB92" s="44"/>
      <c r="CC92" s="44"/>
      <c r="CD92" s="44"/>
      <c r="CE92" s="43"/>
      <c r="CF92" s="44"/>
      <c r="CG92" s="44"/>
      <c r="CH92" s="44"/>
      <c r="CI92" s="44"/>
      <c r="CJ92" s="43"/>
      <c r="CK92" s="44"/>
      <c r="CL92" s="44"/>
      <c r="CM92" s="44"/>
      <c r="CN92" s="44"/>
      <c r="CO92" s="43"/>
      <c r="CP92" s="44"/>
      <c r="CQ92" s="44"/>
      <c r="CR92" s="44"/>
      <c r="CS92" s="44"/>
      <c r="CT92" s="43"/>
      <c r="CU92" s="44"/>
      <c r="CV92" s="44"/>
      <c r="CW92" s="44"/>
      <c r="CX92" s="44"/>
      <c r="CY92" s="43"/>
      <c r="CZ92" s="44"/>
      <c r="DA92" s="44"/>
      <c r="DB92" s="44"/>
      <c r="DC92" s="44"/>
      <c r="DD92" s="43"/>
      <c r="DE92" s="44"/>
      <c r="DF92" s="44"/>
      <c r="DG92" s="44"/>
      <c r="DH92" s="44"/>
      <c r="DI92" s="43"/>
      <c r="DJ92" s="44"/>
      <c r="DK92" s="44"/>
      <c r="DL92" s="44"/>
      <c r="DM92" s="44"/>
      <c r="DN92" s="43"/>
      <c r="DO92" s="44"/>
      <c r="DP92" s="44"/>
      <c r="DQ92" s="44"/>
      <c r="DR92" s="44"/>
    </row>
    <row r="93" spans="1:122" s="46" customFormat="1" ht="20.100000000000001" customHeight="1" x14ac:dyDescent="0.25">
      <c r="A93" s="43" t="s">
        <v>26</v>
      </c>
      <c r="B93" s="43" t="s">
        <v>5</v>
      </c>
      <c r="C93" s="43" t="s">
        <v>27</v>
      </c>
      <c r="D93" s="44">
        <f t="shared" ref="D93:D94" si="311">D92-3.6</f>
        <v>21.599999999999998</v>
      </c>
      <c r="E93" s="45">
        <f t="shared" si="240"/>
        <v>21.167999999999999</v>
      </c>
      <c r="F93" s="45">
        <f t="shared" si="241"/>
        <v>24.839999999999996</v>
      </c>
      <c r="G93" s="44">
        <f t="shared" si="278"/>
        <v>24.343199999999996</v>
      </c>
      <c r="H93" s="43" t="s">
        <v>28</v>
      </c>
      <c r="I93" s="44">
        <f t="shared" ref="I93:I94" si="312">I92-3.6</f>
        <v>59.599999999999994</v>
      </c>
      <c r="J93" s="44">
        <f t="shared" si="242"/>
        <v>58.407999999999994</v>
      </c>
      <c r="K93" s="45">
        <f t="shared" si="243"/>
        <v>68.539999999999992</v>
      </c>
      <c r="L93" s="44">
        <f t="shared" si="279"/>
        <v>67.169199999999989</v>
      </c>
      <c r="M93" s="43" t="s">
        <v>29</v>
      </c>
      <c r="N93" s="44">
        <f t="shared" ref="N93:N94" si="313">N92-3.6</f>
        <v>107.60000000000001</v>
      </c>
      <c r="O93" s="44">
        <f t="shared" si="244"/>
        <v>105.44800000000001</v>
      </c>
      <c r="P93" s="45">
        <f t="shared" si="245"/>
        <v>123.74</v>
      </c>
      <c r="Q93" s="44">
        <f t="shared" si="280"/>
        <v>121.26519999999999</v>
      </c>
      <c r="R93" s="43" t="s">
        <v>30</v>
      </c>
      <c r="S93" s="44">
        <f t="shared" ref="S93:S94" si="314">S92-3.6</f>
        <v>207.60000000000002</v>
      </c>
      <c r="T93" s="44">
        <f t="shared" si="246"/>
        <v>203.44800000000001</v>
      </c>
      <c r="U93" s="39">
        <f t="shared" si="247"/>
        <v>238.74</v>
      </c>
      <c r="V93" s="44">
        <f t="shared" si="281"/>
        <v>233.96520000000001</v>
      </c>
      <c r="W93" s="43" t="s">
        <v>31</v>
      </c>
      <c r="X93" s="44">
        <f t="shared" ref="X93:X94" si="315">X92-3.6</f>
        <v>322.59999999999997</v>
      </c>
      <c r="Y93" s="44">
        <f t="shared" si="248"/>
        <v>316.14799999999997</v>
      </c>
      <c r="Z93" s="45">
        <f t="shared" si="249"/>
        <v>370.98999999999995</v>
      </c>
      <c r="AA93" s="44">
        <f t="shared" si="282"/>
        <v>363.57019999999994</v>
      </c>
      <c r="AB93" s="43" t="s">
        <v>32</v>
      </c>
      <c r="AC93" s="44">
        <f t="shared" ref="AC93:AC94" si="316">AC92-3.6</f>
        <v>487.59999999999997</v>
      </c>
      <c r="AD93" s="44">
        <f t="shared" si="250"/>
        <v>477.84799999999996</v>
      </c>
      <c r="AE93" s="45">
        <f t="shared" si="251"/>
        <v>560.7399999999999</v>
      </c>
      <c r="AF93" s="44">
        <f t="shared" si="283"/>
        <v>549.52519999999993</v>
      </c>
      <c r="AG93" s="43" t="s">
        <v>33</v>
      </c>
      <c r="AH93" s="44">
        <f t="shared" ref="AH93:AH94" si="317">AH92-3.6</f>
        <v>717.59999999999991</v>
      </c>
      <c r="AI93" s="45">
        <f t="shared" si="252"/>
        <v>703.24799999999993</v>
      </c>
      <c r="AJ93" s="45">
        <f t="shared" si="253"/>
        <v>825.23999999999978</v>
      </c>
      <c r="AK93" s="45">
        <f t="shared" si="254"/>
        <v>808.73519999999974</v>
      </c>
      <c r="AL93" s="43"/>
      <c r="AM93" s="44"/>
      <c r="AN93" s="44"/>
      <c r="AO93" s="44"/>
      <c r="AP93" s="45">
        <f t="shared" si="257"/>
        <v>0</v>
      </c>
      <c r="AQ93" s="43"/>
      <c r="AR93" s="44"/>
      <c r="AS93" s="44"/>
      <c r="AT93" s="44"/>
      <c r="AU93" s="44"/>
      <c r="AV93" s="43"/>
      <c r="AW93" s="44"/>
      <c r="AX93" s="44"/>
      <c r="AY93" s="44"/>
      <c r="AZ93" s="44"/>
      <c r="BA93" s="43"/>
      <c r="BB93" s="44"/>
      <c r="BC93" s="44"/>
      <c r="BD93" s="44"/>
      <c r="BE93" s="44"/>
      <c r="BF93" s="43"/>
      <c r="BG93" s="44"/>
      <c r="BH93" s="44"/>
      <c r="BI93" s="44"/>
      <c r="BJ93" s="44"/>
      <c r="BK93" s="43"/>
      <c r="BL93" s="44"/>
      <c r="BM93" s="44"/>
      <c r="BN93" s="44"/>
      <c r="BO93" s="44"/>
      <c r="BP93" s="43"/>
      <c r="BQ93" s="44"/>
      <c r="BR93" s="44"/>
      <c r="BS93" s="44"/>
      <c r="BT93" s="44"/>
      <c r="BU93" s="43"/>
      <c r="BV93" s="44"/>
      <c r="BW93" s="44"/>
      <c r="BX93" s="44"/>
      <c r="BY93" s="44"/>
      <c r="BZ93" s="43"/>
      <c r="CA93" s="44"/>
      <c r="CB93" s="44"/>
      <c r="CC93" s="44"/>
      <c r="CD93" s="44"/>
      <c r="CE93" s="43"/>
      <c r="CF93" s="44"/>
      <c r="CG93" s="44"/>
      <c r="CH93" s="44"/>
      <c r="CI93" s="44"/>
      <c r="CJ93" s="43"/>
      <c r="CK93" s="44"/>
      <c r="CL93" s="44"/>
      <c r="CM93" s="44"/>
      <c r="CN93" s="44"/>
      <c r="CO93" s="43"/>
      <c r="CP93" s="44"/>
      <c r="CQ93" s="44"/>
      <c r="CR93" s="44"/>
      <c r="CS93" s="44"/>
      <c r="CT93" s="43"/>
      <c r="CU93" s="44"/>
      <c r="CV93" s="44"/>
      <c r="CW93" s="44"/>
      <c r="CX93" s="44"/>
      <c r="CY93" s="43"/>
      <c r="CZ93" s="44"/>
      <c r="DA93" s="44"/>
      <c r="DB93" s="44"/>
      <c r="DC93" s="44"/>
      <c r="DD93" s="43"/>
      <c r="DE93" s="44"/>
      <c r="DF93" s="44"/>
      <c r="DG93" s="44"/>
      <c r="DH93" s="44"/>
      <c r="DI93" s="43"/>
      <c r="DJ93" s="44"/>
      <c r="DK93" s="44"/>
      <c r="DL93" s="44"/>
      <c r="DM93" s="44"/>
      <c r="DN93" s="43"/>
      <c r="DO93" s="44"/>
      <c r="DP93" s="44"/>
      <c r="DQ93" s="44"/>
      <c r="DR93" s="44"/>
    </row>
    <row r="94" spans="1:122" s="46" customFormat="1" ht="20.100000000000001" customHeight="1" x14ac:dyDescent="0.25">
      <c r="A94" s="43" t="s">
        <v>26</v>
      </c>
      <c r="B94" s="43" t="s">
        <v>6</v>
      </c>
      <c r="C94" s="43" t="s">
        <v>27</v>
      </c>
      <c r="D94" s="44">
        <f t="shared" si="311"/>
        <v>17.999999999999996</v>
      </c>
      <c r="E94" s="45">
        <f t="shared" si="240"/>
        <v>17.639999999999997</v>
      </c>
      <c r="F94" s="45">
        <f t="shared" si="241"/>
        <v>20.699999999999996</v>
      </c>
      <c r="G94" s="44">
        <f t="shared" si="278"/>
        <v>20.285999999999994</v>
      </c>
      <c r="H94" s="43" t="s">
        <v>28</v>
      </c>
      <c r="I94" s="44">
        <f t="shared" si="312"/>
        <v>55.999999999999993</v>
      </c>
      <c r="J94" s="44">
        <f t="shared" si="242"/>
        <v>54.879999999999995</v>
      </c>
      <c r="K94" s="45">
        <f t="shared" si="243"/>
        <v>64.399999999999991</v>
      </c>
      <c r="L94" s="44">
        <f t="shared" si="279"/>
        <v>63.111999999999988</v>
      </c>
      <c r="M94" s="43" t="s">
        <v>29</v>
      </c>
      <c r="N94" s="44">
        <f t="shared" si="313"/>
        <v>104.00000000000001</v>
      </c>
      <c r="O94" s="44">
        <f t="shared" si="244"/>
        <v>101.92000000000002</v>
      </c>
      <c r="P94" s="45">
        <f t="shared" si="245"/>
        <v>119.60000000000001</v>
      </c>
      <c r="Q94" s="44">
        <f t="shared" si="280"/>
        <v>117.20800000000001</v>
      </c>
      <c r="R94" s="43" t="s">
        <v>30</v>
      </c>
      <c r="S94" s="44">
        <f t="shared" si="314"/>
        <v>204.00000000000003</v>
      </c>
      <c r="T94" s="44">
        <f t="shared" si="246"/>
        <v>199.92000000000002</v>
      </c>
      <c r="U94" s="39">
        <f t="shared" si="247"/>
        <v>234.60000000000002</v>
      </c>
      <c r="V94" s="44">
        <f t="shared" si="281"/>
        <v>229.90800000000002</v>
      </c>
      <c r="W94" s="43" t="s">
        <v>31</v>
      </c>
      <c r="X94" s="44">
        <f t="shared" si="315"/>
        <v>318.99999999999994</v>
      </c>
      <c r="Y94" s="44">
        <f t="shared" si="248"/>
        <v>312.61999999999995</v>
      </c>
      <c r="Z94" s="45">
        <f t="shared" si="249"/>
        <v>366.84999999999991</v>
      </c>
      <c r="AA94" s="44">
        <f t="shared" si="282"/>
        <v>359.51299999999992</v>
      </c>
      <c r="AB94" s="43" t="s">
        <v>32</v>
      </c>
      <c r="AC94" s="44">
        <f t="shared" si="316"/>
        <v>483.99999999999994</v>
      </c>
      <c r="AD94" s="44">
        <f t="shared" si="250"/>
        <v>474.31999999999994</v>
      </c>
      <c r="AE94" s="45">
        <f t="shared" si="251"/>
        <v>556.59999999999991</v>
      </c>
      <c r="AF94" s="44">
        <f t="shared" si="283"/>
        <v>545.46799999999985</v>
      </c>
      <c r="AG94" s="43" t="s">
        <v>33</v>
      </c>
      <c r="AH94" s="44">
        <f t="shared" si="317"/>
        <v>713.99999999999989</v>
      </c>
      <c r="AI94" s="45">
        <f t="shared" si="252"/>
        <v>699.71999999999991</v>
      </c>
      <c r="AJ94" s="45">
        <f t="shared" si="253"/>
        <v>821.0999999999998</v>
      </c>
      <c r="AK94" s="45">
        <f t="shared" si="254"/>
        <v>804.67799999999977</v>
      </c>
      <c r="AL94" s="43"/>
      <c r="AM94" s="44"/>
      <c r="AN94" s="44"/>
      <c r="AO94" s="44"/>
      <c r="AP94" s="45">
        <f t="shared" si="257"/>
        <v>0</v>
      </c>
      <c r="AQ94" s="43"/>
      <c r="AR94" s="44"/>
      <c r="AS94" s="44"/>
      <c r="AT94" s="44"/>
      <c r="AU94" s="44"/>
      <c r="AV94" s="43"/>
      <c r="AW94" s="44"/>
      <c r="AX94" s="44"/>
      <c r="AY94" s="44"/>
      <c r="AZ94" s="44"/>
      <c r="BA94" s="43"/>
      <c r="BB94" s="44"/>
      <c r="BC94" s="44"/>
      <c r="BD94" s="44"/>
      <c r="BE94" s="44"/>
      <c r="BF94" s="43"/>
      <c r="BG94" s="44"/>
      <c r="BH94" s="44"/>
      <c r="BI94" s="44"/>
      <c r="BJ94" s="44"/>
      <c r="BK94" s="43"/>
      <c r="BL94" s="44"/>
      <c r="BM94" s="44"/>
      <c r="BN94" s="44"/>
      <c r="BO94" s="44"/>
      <c r="BP94" s="43"/>
      <c r="BQ94" s="44"/>
      <c r="BR94" s="44"/>
      <c r="BS94" s="44"/>
      <c r="BT94" s="44"/>
      <c r="BU94" s="43"/>
      <c r="BV94" s="44"/>
      <c r="BW94" s="44"/>
      <c r="BX94" s="44"/>
      <c r="BY94" s="44"/>
      <c r="BZ94" s="43"/>
      <c r="CA94" s="44"/>
      <c r="CB94" s="44"/>
      <c r="CC94" s="44"/>
      <c r="CD94" s="44"/>
      <c r="CE94" s="43"/>
      <c r="CF94" s="44"/>
      <c r="CG94" s="44"/>
      <c r="CH94" s="44"/>
      <c r="CI94" s="44"/>
      <c r="CJ94" s="43"/>
      <c r="CK94" s="44"/>
      <c r="CL94" s="44"/>
      <c r="CM94" s="44"/>
      <c r="CN94" s="44"/>
      <c r="CO94" s="43"/>
      <c r="CP94" s="44"/>
      <c r="CQ94" s="44"/>
      <c r="CR94" s="44"/>
      <c r="CS94" s="44"/>
      <c r="CT94" s="43"/>
      <c r="CU94" s="44"/>
      <c r="CV94" s="44"/>
      <c r="CW94" s="44"/>
      <c r="CX94" s="44"/>
      <c r="CY94" s="43"/>
      <c r="CZ94" s="44"/>
      <c r="DA94" s="44"/>
      <c r="DB94" s="44"/>
      <c r="DC94" s="44"/>
      <c r="DD94" s="43"/>
      <c r="DE94" s="44"/>
      <c r="DF94" s="44"/>
      <c r="DG94" s="44"/>
      <c r="DH94" s="44"/>
      <c r="DI94" s="43"/>
      <c r="DJ94" s="44"/>
      <c r="DK94" s="44"/>
      <c r="DL94" s="44"/>
      <c r="DM94" s="44"/>
      <c r="DN94" s="43"/>
      <c r="DO94" s="44"/>
      <c r="DP94" s="44"/>
      <c r="DQ94" s="44"/>
      <c r="DR94" s="44"/>
    </row>
    <row r="95" spans="1:122" s="42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34">
        <f>D90+2</f>
        <v>38</v>
      </c>
      <c r="E95" s="18">
        <f t="shared" si="240"/>
        <v>37.24</v>
      </c>
      <c r="F95" s="18">
        <f t="shared" si="241"/>
        <v>43.699999999999996</v>
      </c>
      <c r="G95" s="18">
        <f t="shared" si="278"/>
        <v>42.825999999999993</v>
      </c>
      <c r="H95" s="17" t="s">
        <v>29</v>
      </c>
      <c r="I95" s="34">
        <v>86</v>
      </c>
      <c r="J95" s="18">
        <f t="shared" si="242"/>
        <v>84.28</v>
      </c>
      <c r="K95" s="18">
        <f t="shared" si="243"/>
        <v>98.899999999999991</v>
      </c>
      <c r="L95" s="18">
        <f t="shared" si="279"/>
        <v>96.921999999999983</v>
      </c>
      <c r="M95" s="17" t="s">
        <v>30</v>
      </c>
      <c r="N95" s="34">
        <v>186</v>
      </c>
      <c r="O95" s="18">
        <f t="shared" si="244"/>
        <v>182.28</v>
      </c>
      <c r="P95" s="18">
        <f t="shared" si="245"/>
        <v>213.89999999999998</v>
      </c>
      <c r="Q95" s="18">
        <f t="shared" si="280"/>
        <v>209.62199999999999</v>
      </c>
      <c r="R95" s="17" t="s">
        <v>31</v>
      </c>
      <c r="S95" s="34">
        <v>301</v>
      </c>
      <c r="T95" s="18">
        <f t="shared" si="246"/>
        <v>294.98</v>
      </c>
      <c r="U95" s="18">
        <f t="shared" si="247"/>
        <v>346.15</v>
      </c>
      <c r="V95" s="18">
        <f t="shared" si="281"/>
        <v>339.22699999999998</v>
      </c>
      <c r="W95" s="17" t="s">
        <v>32</v>
      </c>
      <c r="X95" s="34">
        <v>466</v>
      </c>
      <c r="Y95" s="18">
        <f t="shared" si="248"/>
        <v>456.68</v>
      </c>
      <c r="Z95" s="18">
        <f t="shared" si="249"/>
        <v>535.9</v>
      </c>
      <c r="AA95" s="18">
        <f t="shared" si="282"/>
        <v>525.18200000000002</v>
      </c>
      <c r="AB95" s="17" t="s">
        <v>33</v>
      </c>
      <c r="AC95" s="34">
        <v>696</v>
      </c>
      <c r="AD95" s="18">
        <f t="shared" si="250"/>
        <v>682.08</v>
      </c>
      <c r="AE95" s="18">
        <f t="shared" si="251"/>
        <v>800.4</v>
      </c>
      <c r="AF95" s="18">
        <f t="shared" si="283"/>
        <v>784.39199999999994</v>
      </c>
      <c r="AG95" s="17"/>
      <c r="AH95" s="34"/>
      <c r="AI95" s="34"/>
      <c r="AJ95" s="34"/>
      <c r="AK95" s="34"/>
      <c r="AL95" s="17"/>
      <c r="AM95" s="34"/>
      <c r="AN95" s="34"/>
      <c r="AO95" s="34"/>
      <c r="AP95" s="34"/>
      <c r="AQ95" s="17"/>
      <c r="AR95" s="34"/>
      <c r="AS95" s="34"/>
      <c r="AT95" s="34"/>
      <c r="AU95" s="34"/>
      <c r="AV95" s="17"/>
      <c r="AW95" s="34"/>
      <c r="AX95" s="34"/>
      <c r="AY95" s="34"/>
      <c r="AZ95" s="34"/>
      <c r="BA95" s="17"/>
      <c r="BB95" s="34"/>
      <c r="BC95" s="34"/>
      <c r="BD95" s="34"/>
      <c r="BE95" s="34"/>
      <c r="BF95" s="17"/>
      <c r="BG95" s="34"/>
      <c r="BH95" s="34"/>
      <c r="BI95" s="34"/>
      <c r="BJ95" s="34"/>
      <c r="BK95" s="17"/>
      <c r="BL95" s="34"/>
      <c r="BM95" s="34"/>
      <c r="BN95" s="34"/>
      <c r="BO95" s="34"/>
      <c r="BP95" s="17"/>
      <c r="BQ95" s="34"/>
      <c r="BR95" s="34"/>
      <c r="BS95" s="34"/>
      <c r="BT95" s="34"/>
      <c r="BU95" s="17"/>
      <c r="BV95" s="34"/>
      <c r="BW95" s="34"/>
      <c r="BX95" s="34"/>
      <c r="BY95" s="34"/>
      <c r="BZ95" s="17"/>
      <c r="CA95" s="34"/>
      <c r="CB95" s="34"/>
      <c r="CC95" s="34"/>
      <c r="CD95" s="34"/>
      <c r="CE95" s="17"/>
      <c r="CF95" s="34"/>
      <c r="CG95" s="34"/>
      <c r="CH95" s="34"/>
      <c r="CI95" s="34"/>
      <c r="CJ95" s="17"/>
      <c r="CK95" s="34"/>
      <c r="CL95" s="34"/>
      <c r="CM95" s="34"/>
      <c r="CN95" s="34"/>
      <c r="CO95" s="17"/>
      <c r="CP95" s="34"/>
      <c r="CQ95" s="34"/>
      <c r="CR95" s="34"/>
      <c r="CS95" s="34"/>
      <c r="CT95" s="17"/>
      <c r="CU95" s="34"/>
      <c r="CV95" s="34"/>
      <c r="CW95" s="34"/>
      <c r="CX95" s="34"/>
      <c r="CY95" s="17"/>
      <c r="CZ95" s="34"/>
      <c r="DA95" s="34"/>
      <c r="DB95" s="34"/>
      <c r="DC95" s="34"/>
      <c r="DD95" s="17"/>
      <c r="DE95" s="34"/>
      <c r="DF95" s="34"/>
      <c r="DG95" s="34"/>
      <c r="DH95" s="34"/>
      <c r="DI95" s="17"/>
      <c r="DJ95" s="34"/>
      <c r="DK95" s="34"/>
      <c r="DL95" s="34"/>
      <c r="DM95" s="34"/>
      <c r="DN95" s="17"/>
      <c r="DO95" s="34"/>
      <c r="DP95" s="34"/>
      <c r="DQ95" s="34"/>
      <c r="DR95" s="34"/>
    </row>
    <row r="96" spans="1:122" s="42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34">
        <f>D95-7.6</f>
        <v>30.4</v>
      </c>
      <c r="E96" s="18">
        <f t="shared" si="240"/>
        <v>29.791999999999998</v>
      </c>
      <c r="F96" s="18">
        <f t="shared" si="241"/>
        <v>34.959999999999994</v>
      </c>
      <c r="G96" s="34">
        <f t="shared" si="278"/>
        <v>34.260799999999996</v>
      </c>
      <c r="H96" s="17" t="s">
        <v>29</v>
      </c>
      <c r="I96" s="34">
        <f>I95-7.6</f>
        <v>78.400000000000006</v>
      </c>
      <c r="J96" s="34">
        <f t="shared" si="242"/>
        <v>76.832000000000008</v>
      </c>
      <c r="K96" s="18">
        <f t="shared" si="243"/>
        <v>90.16</v>
      </c>
      <c r="L96" s="34">
        <f t="shared" si="279"/>
        <v>88.356799999999993</v>
      </c>
      <c r="M96" s="17" t="s">
        <v>30</v>
      </c>
      <c r="N96" s="34">
        <f>N95-7.6</f>
        <v>178.4</v>
      </c>
      <c r="O96" s="34">
        <f t="shared" si="244"/>
        <v>174.83199999999999</v>
      </c>
      <c r="P96" s="18">
        <f t="shared" si="245"/>
        <v>205.16</v>
      </c>
      <c r="Q96" s="34">
        <f t="shared" si="280"/>
        <v>201.05679999999998</v>
      </c>
      <c r="R96" s="17" t="s">
        <v>31</v>
      </c>
      <c r="S96" s="34">
        <f>S95-7.6</f>
        <v>293.39999999999998</v>
      </c>
      <c r="T96" s="34">
        <f t="shared" si="246"/>
        <v>287.53199999999998</v>
      </c>
      <c r="U96" s="18">
        <f t="shared" si="247"/>
        <v>337.40999999999997</v>
      </c>
      <c r="V96" s="34">
        <f t="shared" si="281"/>
        <v>330.66179999999997</v>
      </c>
      <c r="W96" s="17" t="s">
        <v>32</v>
      </c>
      <c r="X96" s="34">
        <f>X95-7.6</f>
        <v>458.4</v>
      </c>
      <c r="Y96" s="34">
        <f t="shared" si="248"/>
        <v>449.23199999999997</v>
      </c>
      <c r="Z96" s="18">
        <f t="shared" si="249"/>
        <v>527.16</v>
      </c>
      <c r="AA96" s="34">
        <f t="shared" si="282"/>
        <v>516.61680000000001</v>
      </c>
      <c r="AB96" s="17" t="s">
        <v>33</v>
      </c>
      <c r="AC96" s="34">
        <f>AC95-7.6</f>
        <v>688.4</v>
      </c>
      <c r="AD96" s="34">
        <f t="shared" si="250"/>
        <v>674.63199999999995</v>
      </c>
      <c r="AE96" s="18">
        <f t="shared" si="251"/>
        <v>791.66</v>
      </c>
      <c r="AF96" s="34">
        <f t="shared" si="283"/>
        <v>775.82679999999993</v>
      </c>
      <c r="AG96" s="17"/>
      <c r="AH96" s="34"/>
      <c r="AI96" s="34"/>
      <c r="AJ96" s="34"/>
      <c r="AK96" s="34"/>
      <c r="AL96" s="17"/>
      <c r="AM96" s="34"/>
      <c r="AN96" s="34"/>
      <c r="AO96" s="34"/>
      <c r="AP96" s="34"/>
      <c r="AQ96" s="17"/>
      <c r="AR96" s="34"/>
      <c r="AS96" s="34"/>
      <c r="AT96" s="34"/>
      <c r="AU96" s="34"/>
      <c r="AV96" s="17"/>
      <c r="AW96" s="34"/>
      <c r="AX96" s="34"/>
      <c r="AY96" s="34"/>
      <c r="AZ96" s="34"/>
      <c r="BA96" s="17"/>
      <c r="BB96" s="34"/>
      <c r="BC96" s="34"/>
      <c r="BD96" s="34"/>
      <c r="BE96" s="34"/>
      <c r="BF96" s="17"/>
      <c r="BG96" s="34"/>
      <c r="BH96" s="34"/>
      <c r="BI96" s="34"/>
      <c r="BJ96" s="34"/>
      <c r="BK96" s="17"/>
      <c r="BL96" s="34"/>
      <c r="BM96" s="34"/>
      <c r="BN96" s="34"/>
      <c r="BO96" s="34"/>
      <c r="BP96" s="17"/>
      <c r="BQ96" s="34"/>
      <c r="BR96" s="34"/>
      <c r="BS96" s="34"/>
      <c r="BT96" s="34"/>
      <c r="BU96" s="17"/>
      <c r="BV96" s="34"/>
      <c r="BW96" s="34"/>
      <c r="BX96" s="34"/>
      <c r="BY96" s="34"/>
      <c r="BZ96" s="17"/>
      <c r="CA96" s="34"/>
      <c r="CB96" s="34"/>
      <c r="CC96" s="34"/>
      <c r="CD96" s="34"/>
      <c r="CE96" s="17"/>
      <c r="CF96" s="34"/>
      <c r="CG96" s="34"/>
      <c r="CH96" s="34"/>
      <c r="CI96" s="34"/>
      <c r="CJ96" s="17"/>
      <c r="CK96" s="34"/>
      <c r="CL96" s="34"/>
      <c r="CM96" s="34"/>
      <c r="CN96" s="34"/>
      <c r="CO96" s="17"/>
      <c r="CP96" s="34"/>
      <c r="CQ96" s="34"/>
      <c r="CR96" s="34"/>
      <c r="CS96" s="34"/>
      <c r="CT96" s="17"/>
      <c r="CU96" s="34"/>
      <c r="CV96" s="34"/>
      <c r="CW96" s="34"/>
      <c r="CX96" s="34"/>
      <c r="CY96" s="17"/>
      <c r="CZ96" s="34"/>
      <c r="DA96" s="34"/>
      <c r="DB96" s="34"/>
      <c r="DC96" s="34"/>
      <c r="DD96" s="17"/>
      <c r="DE96" s="34"/>
      <c r="DF96" s="34"/>
      <c r="DG96" s="34"/>
      <c r="DH96" s="34"/>
      <c r="DI96" s="17"/>
      <c r="DJ96" s="34"/>
      <c r="DK96" s="34"/>
      <c r="DL96" s="34"/>
      <c r="DM96" s="34"/>
      <c r="DN96" s="17"/>
      <c r="DO96" s="34"/>
      <c r="DP96" s="34"/>
      <c r="DQ96" s="34"/>
      <c r="DR96" s="34"/>
    </row>
    <row r="97" spans="1:122" s="42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34">
        <f>D96-3.8</f>
        <v>26.599999999999998</v>
      </c>
      <c r="E97" s="18">
        <f t="shared" si="240"/>
        <v>26.067999999999998</v>
      </c>
      <c r="F97" s="18">
        <f t="shared" si="241"/>
        <v>30.589999999999996</v>
      </c>
      <c r="G97" s="34">
        <f t="shared" si="278"/>
        <v>29.978199999999998</v>
      </c>
      <c r="H97" s="17" t="s">
        <v>29</v>
      </c>
      <c r="I97" s="34">
        <f>I96-3.8</f>
        <v>74.600000000000009</v>
      </c>
      <c r="J97" s="34">
        <f t="shared" si="242"/>
        <v>73.108000000000004</v>
      </c>
      <c r="K97" s="18">
        <f t="shared" si="243"/>
        <v>85.79</v>
      </c>
      <c r="L97" s="34">
        <f t="shared" si="279"/>
        <v>84.074200000000005</v>
      </c>
      <c r="M97" s="17" t="s">
        <v>30</v>
      </c>
      <c r="N97" s="34">
        <f>N96-3.8</f>
        <v>174.6</v>
      </c>
      <c r="O97" s="34">
        <f t="shared" si="244"/>
        <v>171.108</v>
      </c>
      <c r="P97" s="18">
        <f t="shared" si="245"/>
        <v>200.79</v>
      </c>
      <c r="Q97" s="34">
        <f t="shared" si="280"/>
        <v>196.77419999999998</v>
      </c>
      <c r="R97" s="17" t="s">
        <v>31</v>
      </c>
      <c r="S97" s="34">
        <f>S96-3.8</f>
        <v>289.59999999999997</v>
      </c>
      <c r="T97" s="34">
        <f t="shared" si="246"/>
        <v>283.80799999999994</v>
      </c>
      <c r="U97" s="18">
        <f t="shared" si="247"/>
        <v>333.03999999999991</v>
      </c>
      <c r="V97" s="34">
        <f t="shared" si="281"/>
        <v>326.37919999999991</v>
      </c>
      <c r="W97" s="17" t="s">
        <v>32</v>
      </c>
      <c r="X97" s="34">
        <f>X96-3.8</f>
        <v>454.59999999999997</v>
      </c>
      <c r="Y97" s="34">
        <f t="shared" si="248"/>
        <v>445.50799999999998</v>
      </c>
      <c r="Z97" s="18">
        <f t="shared" si="249"/>
        <v>522.79</v>
      </c>
      <c r="AA97" s="34">
        <f t="shared" si="282"/>
        <v>512.33420000000001</v>
      </c>
      <c r="AB97" s="17" t="s">
        <v>33</v>
      </c>
      <c r="AC97" s="34">
        <f>AC96-3.8</f>
        <v>684.6</v>
      </c>
      <c r="AD97" s="34">
        <f t="shared" si="250"/>
        <v>670.90800000000002</v>
      </c>
      <c r="AE97" s="18">
        <f t="shared" si="251"/>
        <v>787.29</v>
      </c>
      <c r="AF97" s="34">
        <f t="shared" si="283"/>
        <v>771.54419999999993</v>
      </c>
      <c r="AG97" s="17"/>
      <c r="AH97" s="34"/>
      <c r="AI97" s="34"/>
      <c r="AJ97" s="34"/>
      <c r="AK97" s="34"/>
      <c r="AL97" s="17"/>
      <c r="AM97" s="34"/>
      <c r="AN97" s="34"/>
      <c r="AO97" s="34"/>
      <c r="AP97" s="34"/>
      <c r="AQ97" s="17"/>
      <c r="AR97" s="34"/>
      <c r="AS97" s="34"/>
      <c r="AT97" s="34"/>
      <c r="AU97" s="34"/>
      <c r="AV97" s="17"/>
      <c r="AW97" s="34"/>
      <c r="AX97" s="34"/>
      <c r="AY97" s="34"/>
      <c r="AZ97" s="34"/>
      <c r="BA97" s="17"/>
      <c r="BB97" s="34"/>
      <c r="BC97" s="34"/>
      <c r="BD97" s="34"/>
      <c r="BE97" s="34"/>
      <c r="BF97" s="17"/>
      <c r="BG97" s="34"/>
      <c r="BH97" s="34"/>
      <c r="BI97" s="34"/>
      <c r="BJ97" s="34"/>
      <c r="BK97" s="17"/>
      <c r="BL97" s="34"/>
      <c r="BM97" s="34"/>
      <c r="BN97" s="34"/>
      <c r="BO97" s="34"/>
      <c r="BP97" s="17"/>
      <c r="BQ97" s="34"/>
      <c r="BR97" s="34"/>
      <c r="BS97" s="34"/>
      <c r="BT97" s="34"/>
      <c r="BU97" s="17"/>
      <c r="BV97" s="34"/>
      <c r="BW97" s="34"/>
      <c r="BX97" s="34"/>
      <c r="BY97" s="34"/>
      <c r="BZ97" s="17"/>
      <c r="CA97" s="34"/>
      <c r="CB97" s="34"/>
      <c r="CC97" s="34"/>
      <c r="CD97" s="34"/>
      <c r="CE97" s="17"/>
      <c r="CF97" s="34"/>
      <c r="CG97" s="34"/>
      <c r="CH97" s="34"/>
      <c r="CI97" s="34"/>
      <c r="CJ97" s="17"/>
      <c r="CK97" s="34"/>
      <c r="CL97" s="34"/>
      <c r="CM97" s="34"/>
      <c r="CN97" s="34"/>
      <c r="CO97" s="17"/>
      <c r="CP97" s="34"/>
      <c r="CQ97" s="34"/>
      <c r="CR97" s="34"/>
      <c r="CS97" s="34"/>
      <c r="CT97" s="17"/>
      <c r="CU97" s="34"/>
      <c r="CV97" s="34"/>
      <c r="CW97" s="34"/>
      <c r="CX97" s="34"/>
      <c r="CY97" s="17"/>
      <c r="CZ97" s="34"/>
      <c r="DA97" s="34"/>
      <c r="DB97" s="34"/>
      <c r="DC97" s="34"/>
      <c r="DD97" s="17"/>
      <c r="DE97" s="34"/>
      <c r="DF97" s="34"/>
      <c r="DG97" s="34"/>
      <c r="DH97" s="34"/>
      <c r="DI97" s="17"/>
      <c r="DJ97" s="34"/>
      <c r="DK97" s="34"/>
      <c r="DL97" s="34"/>
      <c r="DM97" s="34"/>
      <c r="DN97" s="17"/>
      <c r="DO97" s="34"/>
      <c r="DP97" s="34"/>
      <c r="DQ97" s="34"/>
      <c r="DR97" s="34"/>
    </row>
    <row r="98" spans="1:122" s="42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34">
        <f t="shared" ref="D98:D99" si="318">D97-3.8</f>
        <v>22.799999999999997</v>
      </c>
      <c r="E98" s="18">
        <f t="shared" si="240"/>
        <v>22.343999999999998</v>
      </c>
      <c r="F98" s="18">
        <f t="shared" si="241"/>
        <v>26.219999999999995</v>
      </c>
      <c r="G98" s="34">
        <f t="shared" si="278"/>
        <v>25.695599999999995</v>
      </c>
      <c r="H98" s="17" t="s">
        <v>29</v>
      </c>
      <c r="I98" s="34">
        <f t="shared" ref="I98:I99" si="319">I97-3.8</f>
        <v>70.800000000000011</v>
      </c>
      <c r="J98" s="34">
        <f t="shared" si="242"/>
        <v>69.384000000000015</v>
      </c>
      <c r="K98" s="18">
        <f t="shared" si="243"/>
        <v>81.42</v>
      </c>
      <c r="L98" s="34">
        <f t="shared" si="279"/>
        <v>79.791600000000003</v>
      </c>
      <c r="M98" s="17" t="s">
        <v>30</v>
      </c>
      <c r="N98" s="34">
        <f t="shared" ref="N98:N99" si="320">N97-3.8</f>
        <v>170.79999999999998</v>
      </c>
      <c r="O98" s="34">
        <f t="shared" si="244"/>
        <v>167.38399999999999</v>
      </c>
      <c r="P98" s="18">
        <f t="shared" si="245"/>
        <v>196.41999999999996</v>
      </c>
      <c r="Q98" s="34">
        <f t="shared" si="280"/>
        <v>192.49159999999995</v>
      </c>
      <c r="R98" s="17" t="s">
        <v>31</v>
      </c>
      <c r="S98" s="34">
        <f t="shared" ref="S98:S99" si="321">S97-3.8</f>
        <v>285.79999999999995</v>
      </c>
      <c r="T98" s="34">
        <f t="shared" si="246"/>
        <v>280.08399999999995</v>
      </c>
      <c r="U98" s="18">
        <f t="shared" si="247"/>
        <v>328.6699999999999</v>
      </c>
      <c r="V98" s="34">
        <f t="shared" si="281"/>
        <v>322.09659999999991</v>
      </c>
      <c r="W98" s="17" t="s">
        <v>32</v>
      </c>
      <c r="X98" s="34">
        <f t="shared" ref="X98:X99" si="322">X97-3.8</f>
        <v>450.79999999999995</v>
      </c>
      <c r="Y98" s="34">
        <f t="shared" si="248"/>
        <v>441.78399999999993</v>
      </c>
      <c r="Z98" s="18">
        <f t="shared" si="249"/>
        <v>518.41999999999996</v>
      </c>
      <c r="AA98" s="34">
        <f t="shared" si="282"/>
        <v>508.05159999999995</v>
      </c>
      <c r="AB98" s="17" t="s">
        <v>33</v>
      </c>
      <c r="AC98" s="34">
        <f t="shared" ref="AC98:AC99" si="323">AC97-3.8</f>
        <v>680.80000000000007</v>
      </c>
      <c r="AD98" s="34">
        <f t="shared" si="250"/>
        <v>667.18400000000008</v>
      </c>
      <c r="AE98" s="18">
        <f t="shared" si="251"/>
        <v>782.92000000000007</v>
      </c>
      <c r="AF98" s="34">
        <f t="shared" si="283"/>
        <v>767.26160000000004</v>
      </c>
      <c r="AG98" s="17"/>
      <c r="AH98" s="34"/>
      <c r="AI98" s="34"/>
      <c r="AJ98" s="34"/>
      <c r="AK98" s="34"/>
      <c r="AL98" s="17"/>
      <c r="AM98" s="34"/>
      <c r="AN98" s="34"/>
      <c r="AO98" s="34"/>
      <c r="AP98" s="34"/>
      <c r="AQ98" s="17"/>
      <c r="AR98" s="34"/>
      <c r="AS98" s="34"/>
      <c r="AT98" s="34"/>
      <c r="AU98" s="34"/>
      <c r="AV98" s="17"/>
      <c r="AW98" s="34"/>
      <c r="AX98" s="34"/>
      <c r="AY98" s="34"/>
      <c r="AZ98" s="34"/>
      <c r="BA98" s="17"/>
      <c r="BB98" s="34"/>
      <c r="BC98" s="34"/>
      <c r="BD98" s="34"/>
      <c r="BE98" s="34"/>
      <c r="BF98" s="17"/>
      <c r="BG98" s="34"/>
      <c r="BH98" s="34"/>
      <c r="BI98" s="34"/>
      <c r="BJ98" s="34"/>
      <c r="BK98" s="17"/>
      <c r="BL98" s="34"/>
      <c r="BM98" s="34"/>
      <c r="BN98" s="34"/>
      <c r="BO98" s="34"/>
      <c r="BP98" s="17"/>
      <c r="BQ98" s="34"/>
      <c r="BR98" s="34"/>
      <c r="BS98" s="34"/>
      <c r="BT98" s="34"/>
      <c r="BU98" s="17"/>
      <c r="BV98" s="34"/>
      <c r="BW98" s="34"/>
      <c r="BX98" s="34"/>
      <c r="BY98" s="34"/>
      <c r="BZ98" s="17"/>
      <c r="CA98" s="34"/>
      <c r="CB98" s="34"/>
      <c r="CC98" s="34"/>
      <c r="CD98" s="34"/>
      <c r="CE98" s="17"/>
      <c r="CF98" s="34"/>
      <c r="CG98" s="34"/>
      <c r="CH98" s="34"/>
      <c r="CI98" s="34"/>
      <c r="CJ98" s="17"/>
      <c r="CK98" s="34"/>
      <c r="CL98" s="34"/>
      <c r="CM98" s="34"/>
      <c r="CN98" s="34"/>
      <c r="CO98" s="17"/>
      <c r="CP98" s="34"/>
      <c r="CQ98" s="34"/>
      <c r="CR98" s="34"/>
      <c r="CS98" s="34"/>
      <c r="CT98" s="17"/>
      <c r="CU98" s="34"/>
      <c r="CV98" s="34"/>
      <c r="CW98" s="34"/>
      <c r="CX98" s="34"/>
      <c r="CY98" s="17"/>
      <c r="CZ98" s="34"/>
      <c r="DA98" s="34"/>
      <c r="DB98" s="34"/>
      <c r="DC98" s="34"/>
      <c r="DD98" s="17"/>
      <c r="DE98" s="34"/>
      <c r="DF98" s="34"/>
      <c r="DG98" s="34"/>
      <c r="DH98" s="34"/>
      <c r="DI98" s="17"/>
      <c r="DJ98" s="34"/>
      <c r="DK98" s="34"/>
      <c r="DL98" s="34"/>
      <c r="DM98" s="34"/>
      <c r="DN98" s="17"/>
      <c r="DO98" s="34"/>
      <c r="DP98" s="34"/>
      <c r="DQ98" s="34"/>
      <c r="DR98" s="34"/>
    </row>
    <row r="99" spans="1:122" s="42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34">
        <f t="shared" si="318"/>
        <v>18.999999999999996</v>
      </c>
      <c r="E99" s="18">
        <f t="shared" si="240"/>
        <v>18.619999999999997</v>
      </c>
      <c r="F99" s="18">
        <f t="shared" si="241"/>
        <v>21.849999999999994</v>
      </c>
      <c r="G99" s="34">
        <f t="shared" si="278"/>
        <v>21.412999999999993</v>
      </c>
      <c r="H99" s="17" t="s">
        <v>29</v>
      </c>
      <c r="I99" s="34">
        <f t="shared" si="319"/>
        <v>67.000000000000014</v>
      </c>
      <c r="J99" s="34">
        <f t="shared" si="242"/>
        <v>65.660000000000011</v>
      </c>
      <c r="K99" s="18">
        <f t="shared" si="243"/>
        <v>77.050000000000011</v>
      </c>
      <c r="L99" s="34">
        <f t="shared" si="279"/>
        <v>75.509000000000015</v>
      </c>
      <c r="M99" s="17" t="s">
        <v>30</v>
      </c>
      <c r="N99" s="34">
        <f t="shared" si="320"/>
        <v>166.99999999999997</v>
      </c>
      <c r="O99" s="34">
        <f t="shared" si="244"/>
        <v>163.65999999999997</v>
      </c>
      <c r="P99" s="18">
        <f t="shared" si="245"/>
        <v>192.04999999999995</v>
      </c>
      <c r="Q99" s="34">
        <f t="shared" si="280"/>
        <v>188.20899999999995</v>
      </c>
      <c r="R99" s="17" t="s">
        <v>31</v>
      </c>
      <c r="S99" s="34">
        <f t="shared" si="321"/>
        <v>281.99999999999994</v>
      </c>
      <c r="T99" s="34">
        <f t="shared" si="246"/>
        <v>276.35999999999996</v>
      </c>
      <c r="U99" s="18">
        <f t="shared" si="247"/>
        <v>324.2999999999999</v>
      </c>
      <c r="V99" s="34">
        <f t="shared" si="281"/>
        <v>317.81399999999991</v>
      </c>
      <c r="W99" s="17" t="s">
        <v>32</v>
      </c>
      <c r="X99" s="34">
        <f t="shared" si="322"/>
        <v>446.99999999999994</v>
      </c>
      <c r="Y99" s="34">
        <f t="shared" si="248"/>
        <v>438.05999999999995</v>
      </c>
      <c r="Z99" s="18">
        <f t="shared" si="249"/>
        <v>514.04999999999984</v>
      </c>
      <c r="AA99" s="34">
        <f t="shared" si="282"/>
        <v>503.76899999999983</v>
      </c>
      <c r="AB99" s="17" t="s">
        <v>33</v>
      </c>
      <c r="AC99" s="34">
        <f t="shared" si="323"/>
        <v>677.00000000000011</v>
      </c>
      <c r="AD99" s="34">
        <f t="shared" si="250"/>
        <v>663.46000000000015</v>
      </c>
      <c r="AE99" s="18">
        <f t="shared" si="251"/>
        <v>778.55000000000007</v>
      </c>
      <c r="AF99" s="34">
        <f t="shared" si="283"/>
        <v>762.97900000000004</v>
      </c>
      <c r="AG99" s="17"/>
      <c r="AH99" s="34"/>
      <c r="AI99" s="34"/>
      <c r="AJ99" s="34"/>
      <c r="AK99" s="34"/>
      <c r="AL99" s="17"/>
      <c r="AM99" s="34"/>
      <c r="AN99" s="34"/>
      <c r="AO99" s="34"/>
      <c r="AP99" s="34"/>
      <c r="AQ99" s="17"/>
      <c r="AR99" s="34"/>
      <c r="AS99" s="34"/>
      <c r="AT99" s="34"/>
      <c r="AU99" s="34"/>
      <c r="AV99" s="17"/>
      <c r="AW99" s="34"/>
      <c r="AX99" s="34"/>
      <c r="AY99" s="34"/>
      <c r="AZ99" s="34"/>
      <c r="BA99" s="17"/>
      <c r="BB99" s="34"/>
      <c r="BC99" s="34"/>
      <c r="BD99" s="34"/>
      <c r="BE99" s="34"/>
      <c r="BF99" s="17"/>
      <c r="BG99" s="34"/>
      <c r="BH99" s="34"/>
      <c r="BI99" s="34"/>
      <c r="BJ99" s="34"/>
      <c r="BK99" s="17"/>
      <c r="BL99" s="34"/>
      <c r="BM99" s="34"/>
      <c r="BN99" s="34"/>
      <c r="BO99" s="34"/>
      <c r="BP99" s="17"/>
      <c r="BQ99" s="34"/>
      <c r="BR99" s="34"/>
      <c r="BS99" s="34"/>
      <c r="BT99" s="34"/>
      <c r="BU99" s="17"/>
      <c r="BV99" s="34"/>
      <c r="BW99" s="34"/>
      <c r="BX99" s="34"/>
      <c r="BY99" s="34"/>
      <c r="BZ99" s="17"/>
      <c r="CA99" s="34"/>
      <c r="CB99" s="34"/>
      <c r="CC99" s="34"/>
      <c r="CD99" s="34"/>
      <c r="CE99" s="17"/>
      <c r="CF99" s="34"/>
      <c r="CG99" s="34"/>
      <c r="CH99" s="34"/>
      <c r="CI99" s="34"/>
      <c r="CJ99" s="17"/>
      <c r="CK99" s="34"/>
      <c r="CL99" s="34"/>
      <c r="CM99" s="34"/>
      <c r="CN99" s="34"/>
      <c r="CO99" s="17"/>
      <c r="CP99" s="34"/>
      <c r="CQ99" s="34"/>
      <c r="CR99" s="34"/>
      <c r="CS99" s="34"/>
      <c r="CT99" s="17"/>
      <c r="CU99" s="34"/>
      <c r="CV99" s="34"/>
      <c r="CW99" s="34"/>
      <c r="CX99" s="34"/>
      <c r="CY99" s="17"/>
      <c r="CZ99" s="34"/>
      <c r="DA99" s="34"/>
      <c r="DB99" s="34"/>
      <c r="DC99" s="34"/>
      <c r="DD99" s="17"/>
      <c r="DE99" s="34"/>
      <c r="DF99" s="34"/>
      <c r="DG99" s="34"/>
      <c r="DH99" s="34"/>
      <c r="DI99" s="17"/>
      <c r="DJ99" s="34"/>
      <c r="DK99" s="34"/>
      <c r="DL99" s="34"/>
      <c r="DM99" s="34"/>
      <c r="DN99" s="17"/>
      <c r="DO99" s="34"/>
      <c r="DP99" s="34"/>
      <c r="DQ99" s="34"/>
      <c r="DR99" s="34"/>
    </row>
    <row r="100" spans="1:122" s="41" customFormat="1" ht="20.100000000000001" customHeight="1" x14ac:dyDescent="0.25">
      <c r="A100" s="38" t="s">
        <v>28</v>
      </c>
      <c r="B100" s="38" t="s">
        <v>1</v>
      </c>
      <c r="C100" s="38" t="s">
        <v>29</v>
      </c>
      <c r="D100" s="39">
        <f>D95+10</f>
        <v>48</v>
      </c>
      <c r="E100" s="40">
        <f t="shared" si="240"/>
        <v>47.04</v>
      </c>
      <c r="F100" s="40">
        <f t="shared" si="241"/>
        <v>55.199999999999996</v>
      </c>
      <c r="G100" s="40">
        <f t="shared" si="278"/>
        <v>54.095999999999997</v>
      </c>
      <c r="H100" s="38" t="s">
        <v>30</v>
      </c>
      <c r="I100" s="39">
        <v>148</v>
      </c>
      <c r="J100" s="40">
        <f t="shared" si="242"/>
        <v>145.04</v>
      </c>
      <c r="K100" s="40">
        <f t="shared" si="243"/>
        <v>170.2</v>
      </c>
      <c r="L100" s="40">
        <f t="shared" si="279"/>
        <v>166.79599999999999</v>
      </c>
      <c r="M100" s="38" t="s">
        <v>31</v>
      </c>
      <c r="N100" s="39">
        <v>263</v>
      </c>
      <c r="O100" s="40">
        <f t="shared" si="244"/>
        <v>257.74</v>
      </c>
      <c r="P100" s="40">
        <f t="shared" si="245"/>
        <v>302.45</v>
      </c>
      <c r="Q100" s="40">
        <f t="shared" si="280"/>
        <v>296.40100000000001</v>
      </c>
      <c r="R100" s="38" t="s">
        <v>32</v>
      </c>
      <c r="S100" s="39">
        <v>428</v>
      </c>
      <c r="T100" s="40">
        <f t="shared" si="246"/>
        <v>419.44</v>
      </c>
      <c r="U100" s="39">
        <f t="shared" si="247"/>
        <v>492.2</v>
      </c>
      <c r="V100" s="40">
        <f t="shared" si="281"/>
        <v>482.35599999999999</v>
      </c>
      <c r="W100" s="38" t="s">
        <v>33</v>
      </c>
      <c r="X100" s="39">
        <v>658</v>
      </c>
      <c r="Y100" s="40">
        <f t="shared" si="248"/>
        <v>644.84</v>
      </c>
      <c r="Z100" s="40">
        <f t="shared" si="249"/>
        <v>756.69999999999993</v>
      </c>
      <c r="AA100" s="40">
        <f t="shared" si="282"/>
        <v>741.56599999999992</v>
      </c>
      <c r="AB100" s="38"/>
      <c r="AC100" s="39"/>
      <c r="AD100" s="39"/>
      <c r="AE100" s="39"/>
      <c r="AF100" s="39"/>
      <c r="AG100" s="38"/>
      <c r="AH100" s="39"/>
      <c r="AI100" s="39"/>
      <c r="AJ100" s="39"/>
      <c r="AK100" s="39"/>
      <c r="AL100" s="38"/>
      <c r="AM100" s="39"/>
      <c r="AN100" s="39"/>
      <c r="AO100" s="39"/>
      <c r="AP100" s="39"/>
      <c r="AQ100" s="38"/>
      <c r="AR100" s="39"/>
      <c r="AS100" s="39"/>
      <c r="AT100" s="39"/>
      <c r="AU100" s="39"/>
      <c r="AV100" s="38"/>
      <c r="AW100" s="39"/>
      <c r="AX100" s="39"/>
      <c r="AY100" s="39"/>
      <c r="AZ100" s="39"/>
      <c r="BA100" s="38"/>
      <c r="BB100" s="39"/>
      <c r="BC100" s="39"/>
      <c r="BD100" s="39"/>
      <c r="BE100" s="39"/>
      <c r="BF100" s="38"/>
      <c r="BG100" s="39"/>
      <c r="BH100" s="39"/>
      <c r="BI100" s="39"/>
      <c r="BJ100" s="39"/>
      <c r="BK100" s="38"/>
      <c r="BL100" s="39"/>
      <c r="BM100" s="39"/>
      <c r="BN100" s="39"/>
      <c r="BO100" s="39"/>
      <c r="BP100" s="38"/>
      <c r="BQ100" s="39"/>
      <c r="BR100" s="39"/>
      <c r="BS100" s="39"/>
      <c r="BT100" s="39"/>
      <c r="BU100" s="38"/>
      <c r="BV100" s="39"/>
      <c r="BW100" s="39"/>
      <c r="BX100" s="39"/>
      <c r="BY100" s="39"/>
      <c r="BZ100" s="38"/>
      <c r="CA100" s="39"/>
      <c r="CB100" s="39"/>
      <c r="CC100" s="39"/>
      <c r="CD100" s="39"/>
      <c r="CE100" s="38"/>
      <c r="CF100" s="39"/>
      <c r="CG100" s="39"/>
      <c r="CH100" s="39"/>
      <c r="CI100" s="39"/>
      <c r="CJ100" s="38"/>
      <c r="CK100" s="39"/>
      <c r="CL100" s="39"/>
      <c r="CM100" s="39"/>
      <c r="CN100" s="39"/>
      <c r="CO100" s="38"/>
      <c r="CP100" s="39"/>
      <c r="CQ100" s="39"/>
      <c r="CR100" s="39"/>
      <c r="CS100" s="39"/>
      <c r="CT100" s="38"/>
      <c r="CU100" s="39"/>
      <c r="CV100" s="39"/>
      <c r="CW100" s="39"/>
      <c r="CX100" s="39"/>
      <c r="CY100" s="38"/>
      <c r="CZ100" s="39"/>
      <c r="DA100" s="39"/>
      <c r="DB100" s="39"/>
      <c r="DC100" s="39"/>
      <c r="DD100" s="38"/>
      <c r="DE100" s="39"/>
      <c r="DF100" s="39"/>
      <c r="DG100" s="39"/>
      <c r="DH100" s="39"/>
      <c r="DI100" s="38"/>
      <c r="DJ100" s="39"/>
      <c r="DK100" s="39"/>
      <c r="DL100" s="39"/>
      <c r="DM100" s="39"/>
      <c r="DN100" s="38"/>
      <c r="DO100" s="39"/>
      <c r="DP100" s="39"/>
      <c r="DQ100" s="39"/>
      <c r="DR100" s="39"/>
    </row>
    <row r="101" spans="1:122" s="41" customFormat="1" ht="20.100000000000001" customHeight="1" x14ac:dyDescent="0.25">
      <c r="A101" s="38" t="s">
        <v>28</v>
      </c>
      <c r="B101" s="38" t="s">
        <v>3</v>
      </c>
      <c r="C101" s="38" t="s">
        <v>29</v>
      </c>
      <c r="D101" s="39">
        <f>D100-9.6</f>
        <v>38.4</v>
      </c>
      <c r="E101" s="40">
        <f t="shared" si="240"/>
        <v>37.631999999999998</v>
      </c>
      <c r="F101" s="40">
        <f t="shared" si="241"/>
        <v>44.16</v>
      </c>
      <c r="G101" s="39">
        <f t="shared" si="278"/>
        <v>43.276799999999994</v>
      </c>
      <c r="H101" s="38" t="s">
        <v>30</v>
      </c>
      <c r="I101" s="39">
        <f>I100-9.6</f>
        <v>138.4</v>
      </c>
      <c r="J101" s="39">
        <f t="shared" si="242"/>
        <v>135.63200000000001</v>
      </c>
      <c r="K101" s="40">
        <f t="shared" si="243"/>
        <v>159.16</v>
      </c>
      <c r="L101" s="39">
        <f t="shared" si="279"/>
        <v>155.9768</v>
      </c>
      <c r="M101" s="38" t="s">
        <v>31</v>
      </c>
      <c r="N101" s="39">
        <f>N100-9.6</f>
        <v>253.4</v>
      </c>
      <c r="O101" s="39">
        <f t="shared" si="244"/>
        <v>248.33199999999999</v>
      </c>
      <c r="P101" s="40">
        <f t="shared" si="245"/>
        <v>291.40999999999997</v>
      </c>
      <c r="Q101" s="39">
        <f t="shared" si="280"/>
        <v>285.58179999999999</v>
      </c>
      <c r="R101" s="38" t="s">
        <v>32</v>
      </c>
      <c r="S101" s="39">
        <f>S100-9.6</f>
        <v>418.4</v>
      </c>
      <c r="T101" s="39">
        <f t="shared" si="246"/>
        <v>410.03199999999998</v>
      </c>
      <c r="U101" s="39">
        <f t="shared" si="247"/>
        <v>481.15999999999991</v>
      </c>
      <c r="V101" s="39">
        <f t="shared" si="281"/>
        <v>471.53679999999991</v>
      </c>
      <c r="W101" s="38" t="s">
        <v>33</v>
      </c>
      <c r="X101" s="39">
        <f>X100-9.6</f>
        <v>648.4</v>
      </c>
      <c r="Y101" s="39">
        <f t="shared" si="248"/>
        <v>635.43200000000002</v>
      </c>
      <c r="Z101" s="40">
        <f t="shared" si="249"/>
        <v>745.66</v>
      </c>
      <c r="AA101" s="39">
        <f t="shared" si="282"/>
        <v>730.74680000000001</v>
      </c>
      <c r="AB101" s="38"/>
      <c r="AC101" s="39"/>
      <c r="AD101" s="39"/>
      <c r="AE101" s="39"/>
      <c r="AF101" s="39"/>
      <c r="AG101" s="38"/>
      <c r="AH101" s="39"/>
      <c r="AI101" s="39"/>
      <c r="AJ101" s="39"/>
      <c r="AK101" s="39"/>
      <c r="AL101" s="38"/>
      <c r="AM101" s="39"/>
      <c r="AN101" s="39"/>
      <c r="AO101" s="39"/>
      <c r="AP101" s="39"/>
      <c r="AQ101" s="38"/>
      <c r="AR101" s="39"/>
      <c r="AS101" s="39"/>
      <c r="AT101" s="39"/>
      <c r="AU101" s="39"/>
      <c r="AV101" s="38"/>
      <c r="AW101" s="39"/>
      <c r="AX101" s="39"/>
      <c r="AY101" s="39"/>
      <c r="AZ101" s="39"/>
      <c r="BA101" s="38"/>
      <c r="BB101" s="39"/>
      <c r="BC101" s="39"/>
      <c r="BD101" s="39"/>
      <c r="BE101" s="39"/>
      <c r="BF101" s="38"/>
      <c r="BG101" s="39"/>
      <c r="BH101" s="39"/>
      <c r="BI101" s="39"/>
      <c r="BJ101" s="39"/>
      <c r="BK101" s="38"/>
      <c r="BL101" s="39"/>
      <c r="BM101" s="39"/>
      <c r="BN101" s="39"/>
      <c r="BO101" s="39"/>
      <c r="BP101" s="38"/>
      <c r="BQ101" s="39"/>
      <c r="BR101" s="39"/>
      <c r="BS101" s="39"/>
      <c r="BT101" s="39"/>
      <c r="BU101" s="38"/>
      <c r="BV101" s="39"/>
      <c r="BW101" s="39"/>
      <c r="BX101" s="39"/>
      <c r="BY101" s="39"/>
      <c r="BZ101" s="38"/>
      <c r="CA101" s="39"/>
      <c r="CB101" s="39"/>
      <c r="CC101" s="39"/>
      <c r="CD101" s="39"/>
      <c r="CE101" s="38"/>
      <c r="CF101" s="39"/>
      <c r="CG101" s="39"/>
      <c r="CH101" s="39"/>
      <c r="CI101" s="39"/>
      <c r="CJ101" s="38"/>
      <c r="CK101" s="39"/>
      <c r="CL101" s="39"/>
      <c r="CM101" s="39"/>
      <c r="CN101" s="39"/>
      <c r="CO101" s="38"/>
      <c r="CP101" s="39"/>
      <c r="CQ101" s="39"/>
      <c r="CR101" s="39"/>
      <c r="CS101" s="39"/>
      <c r="CT101" s="38"/>
      <c r="CU101" s="39"/>
      <c r="CV101" s="39"/>
      <c r="CW101" s="39"/>
      <c r="CX101" s="39"/>
      <c r="CY101" s="38"/>
      <c r="CZ101" s="39"/>
      <c r="DA101" s="39"/>
      <c r="DB101" s="39"/>
      <c r="DC101" s="39"/>
      <c r="DD101" s="38"/>
      <c r="DE101" s="39"/>
      <c r="DF101" s="39"/>
      <c r="DG101" s="39"/>
      <c r="DH101" s="39"/>
      <c r="DI101" s="38"/>
      <c r="DJ101" s="39"/>
      <c r="DK101" s="39"/>
      <c r="DL101" s="39"/>
      <c r="DM101" s="39"/>
      <c r="DN101" s="38"/>
      <c r="DO101" s="39"/>
      <c r="DP101" s="39"/>
      <c r="DQ101" s="39"/>
      <c r="DR101" s="39"/>
    </row>
    <row r="102" spans="1:122" s="41" customFormat="1" ht="20.100000000000001" customHeight="1" x14ac:dyDescent="0.25">
      <c r="A102" s="38" t="s">
        <v>28</v>
      </c>
      <c r="B102" s="38" t="s">
        <v>4</v>
      </c>
      <c r="C102" s="38" t="s">
        <v>29</v>
      </c>
      <c r="D102" s="39">
        <f>D101-4.8</f>
        <v>33.6</v>
      </c>
      <c r="E102" s="40">
        <f t="shared" si="240"/>
        <v>32.927999999999997</v>
      </c>
      <c r="F102" s="40">
        <f t="shared" si="241"/>
        <v>38.64</v>
      </c>
      <c r="G102" s="39">
        <f t="shared" si="278"/>
        <v>37.867199999999997</v>
      </c>
      <c r="H102" s="38" t="s">
        <v>30</v>
      </c>
      <c r="I102" s="39">
        <f>I101-4.8</f>
        <v>133.6</v>
      </c>
      <c r="J102" s="39">
        <f t="shared" si="242"/>
        <v>130.928</v>
      </c>
      <c r="K102" s="40">
        <f t="shared" si="243"/>
        <v>153.63999999999999</v>
      </c>
      <c r="L102" s="39">
        <f t="shared" si="279"/>
        <v>150.56719999999999</v>
      </c>
      <c r="M102" s="38" t="s">
        <v>31</v>
      </c>
      <c r="N102" s="39">
        <f>N101-4.8</f>
        <v>248.6</v>
      </c>
      <c r="O102" s="39">
        <f t="shared" si="244"/>
        <v>243.62799999999999</v>
      </c>
      <c r="P102" s="40">
        <f t="shared" si="245"/>
        <v>285.89</v>
      </c>
      <c r="Q102" s="39">
        <f t="shared" si="280"/>
        <v>280.17219999999998</v>
      </c>
      <c r="R102" s="38" t="s">
        <v>32</v>
      </c>
      <c r="S102" s="39">
        <f>S101-4.8</f>
        <v>413.59999999999997</v>
      </c>
      <c r="T102" s="39">
        <f t="shared" si="246"/>
        <v>405.32799999999997</v>
      </c>
      <c r="U102" s="39">
        <f t="shared" si="247"/>
        <v>475.63999999999993</v>
      </c>
      <c r="V102" s="39">
        <f t="shared" si="281"/>
        <v>466.1271999999999</v>
      </c>
      <c r="W102" s="38" t="s">
        <v>33</v>
      </c>
      <c r="X102" s="39">
        <f>X101-4.8</f>
        <v>643.6</v>
      </c>
      <c r="Y102" s="39">
        <f t="shared" si="248"/>
        <v>630.72800000000007</v>
      </c>
      <c r="Z102" s="40">
        <f t="shared" si="249"/>
        <v>740.14</v>
      </c>
      <c r="AA102" s="39">
        <f t="shared" si="282"/>
        <v>725.33719999999994</v>
      </c>
      <c r="AB102" s="38"/>
      <c r="AC102" s="39"/>
      <c r="AD102" s="39"/>
      <c r="AE102" s="39"/>
      <c r="AF102" s="39"/>
      <c r="AG102" s="38"/>
      <c r="AH102" s="39"/>
      <c r="AI102" s="39"/>
      <c r="AJ102" s="39"/>
      <c r="AK102" s="39"/>
      <c r="AL102" s="38"/>
      <c r="AM102" s="39"/>
      <c r="AN102" s="39"/>
      <c r="AO102" s="39"/>
      <c r="AP102" s="39"/>
      <c r="AQ102" s="38"/>
      <c r="AR102" s="39"/>
      <c r="AS102" s="39"/>
      <c r="AT102" s="39"/>
      <c r="AU102" s="39"/>
      <c r="AV102" s="38"/>
      <c r="AW102" s="39"/>
      <c r="AX102" s="39"/>
      <c r="AY102" s="39"/>
      <c r="AZ102" s="39"/>
      <c r="BA102" s="38"/>
      <c r="BB102" s="39"/>
      <c r="BC102" s="39"/>
      <c r="BD102" s="39"/>
      <c r="BE102" s="39"/>
      <c r="BF102" s="38"/>
      <c r="BG102" s="39"/>
      <c r="BH102" s="39"/>
      <c r="BI102" s="39"/>
      <c r="BJ102" s="39"/>
      <c r="BK102" s="38"/>
      <c r="BL102" s="39"/>
      <c r="BM102" s="39"/>
      <c r="BN102" s="39"/>
      <c r="BO102" s="39"/>
      <c r="BP102" s="38"/>
      <c r="BQ102" s="39"/>
      <c r="BR102" s="39"/>
      <c r="BS102" s="39"/>
      <c r="BT102" s="39"/>
      <c r="BU102" s="38"/>
      <c r="BV102" s="39"/>
      <c r="BW102" s="39"/>
      <c r="BX102" s="39"/>
      <c r="BY102" s="39"/>
      <c r="BZ102" s="38"/>
      <c r="CA102" s="39"/>
      <c r="CB102" s="39"/>
      <c r="CC102" s="39"/>
      <c r="CD102" s="39"/>
      <c r="CE102" s="38"/>
      <c r="CF102" s="39"/>
      <c r="CG102" s="39"/>
      <c r="CH102" s="39"/>
      <c r="CI102" s="39"/>
      <c r="CJ102" s="38"/>
      <c r="CK102" s="39"/>
      <c r="CL102" s="39"/>
      <c r="CM102" s="39"/>
      <c r="CN102" s="39"/>
      <c r="CO102" s="38"/>
      <c r="CP102" s="39"/>
      <c r="CQ102" s="39"/>
      <c r="CR102" s="39"/>
      <c r="CS102" s="39"/>
      <c r="CT102" s="38"/>
      <c r="CU102" s="39"/>
      <c r="CV102" s="39"/>
      <c r="CW102" s="39"/>
      <c r="CX102" s="39"/>
      <c r="CY102" s="38"/>
      <c r="CZ102" s="39"/>
      <c r="DA102" s="39"/>
      <c r="DB102" s="39"/>
      <c r="DC102" s="39"/>
      <c r="DD102" s="38"/>
      <c r="DE102" s="39"/>
      <c r="DF102" s="39"/>
      <c r="DG102" s="39"/>
      <c r="DH102" s="39"/>
      <c r="DI102" s="38"/>
      <c r="DJ102" s="39"/>
      <c r="DK102" s="39"/>
      <c r="DL102" s="39"/>
      <c r="DM102" s="39"/>
      <c r="DN102" s="38"/>
      <c r="DO102" s="39"/>
      <c r="DP102" s="39"/>
      <c r="DQ102" s="39"/>
      <c r="DR102" s="39"/>
    </row>
    <row r="103" spans="1:122" s="41" customFormat="1" ht="20.100000000000001" customHeight="1" x14ac:dyDescent="0.25">
      <c r="A103" s="38" t="s">
        <v>28</v>
      </c>
      <c r="B103" s="38" t="s">
        <v>5</v>
      </c>
      <c r="C103" s="38" t="s">
        <v>29</v>
      </c>
      <c r="D103" s="39">
        <f t="shared" ref="D103:D104" si="324">D102-4.8</f>
        <v>28.8</v>
      </c>
      <c r="E103" s="40">
        <f t="shared" si="240"/>
        <v>28.224</v>
      </c>
      <c r="F103" s="40">
        <f t="shared" si="241"/>
        <v>33.119999999999997</v>
      </c>
      <c r="G103" s="39">
        <f t="shared" si="278"/>
        <v>32.457599999999999</v>
      </c>
      <c r="H103" s="38" t="s">
        <v>30</v>
      </c>
      <c r="I103" s="39">
        <f t="shared" ref="I103:I104" si="325">I102-4.8</f>
        <v>128.79999999999998</v>
      </c>
      <c r="J103" s="39">
        <f t="shared" si="242"/>
        <v>126.22399999999998</v>
      </c>
      <c r="K103" s="40">
        <f t="shared" si="243"/>
        <v>148.11999999999998</v>
      </c>
      <c r="L103" s="39">
        <f t="shared" si="279"/>
        <v>145.15759999999997</v>
      </c>
      <c r="M103" s="38" t="s">
        <v>31</v>
      </c>
      <c r="N103" s="39">
        <f t="shared" ref="N103:N104" si="326">N102-4.8</f>
        <v>243.79999999999998</v>
      </c>
      <c r="O103" s="39">
        <f t="shared" si="244"/>
        <v>238.92399999999998</v>
      </c>
      <c r="P103" s="40">
        <f t="shared" si="245"/>
        <v>280.36999999999995</v>
      </c>
      <c r="Q103" s="39">
        <f t="shared" si="280"/>
        <v>274.76259999999996</v>
      </c>
      <c r="R103" s="38" t="s">
        <v>32</v>
      </c>
      <c r="S103" s="39">
        <f t="shared" ref="S103:S104" si="327">S102-4.8</f>
        <v>408.79999999999995</v>
      </c>
      <c r="T103" s="39">
        <f t="shared" si="246"/>
        <v>400.62399999999997</v>
      </c>
      <c r="U103" s="39">
        <f t="shared" si="247"/>
        <v>470.11999999999989</v>
      </c>
      <c r="V103" s="39">
        <f t="shared" si="281"/>
        <v>460.71759999999989</v>
      </c>
      <c r="W103" s="38" t="s">
        <v>33</v>
      </c>
      <c r="X103" s="39">
        <f t="shared" ref="X103:X104" si="328">X102-4.8</f>
        <v>638.80000000000007</v>
      </c>
      <c r="Y103" s="39">
        <f t="shared" si="248"/>
        <v>626.024</v>
      </c>
      <c r="Z103" s="40">
        <f t="shared" si="249"/>
        <v>734.62</v>
      </c>
      <c r="AA103" s="39">
        <f t="shared" si="282"/>
        <v>719.92759999999998</v>
      </c>
      <c r="AB103" s="38"/>
      <c r="AC103" s="39"/>
      <c r="AD103" s="39"/>
      <c r="AE103" s="39"/>
      <c r="AF103" s="39"/>
      <c r="AG103" s="38"/>
      <c r="AH103" s="39"/>
      <c r="AI103" s="39"/>
      <c r="AJ103" s="39"/>
      <c r="AK103" s="39"/>
      <c r="AL103" s="38"/>
      <c r="AM103" s="39"/>
      <c r="AN103" s="39"/>
      <c r="AO103" s="39"/>
      <c r="AP103" s="39"/>
      <c r="AQ103" s="38"/>
      <c r="AR103" s="39"/>
      <c r="AS103" s="39"/>
      <c r="AT103" s="39"/>
      <c r="AU103" s="39"/>
      <c r="AV103" s="38"/>
      <c r="AW103" s="39"/>
      <c r="AX103" s="39"/>
      <c r="AY103" s="39"/>
      <c r="AZ103" s="39"/>
      <c r="BA103" s="38"/>
      <c r="BB103" s="39"/>
      <c r="BC103" s="39"/>
      <c r="BD103" s="39"/>
      <c r="BE103" s="39"/>
      <c r="BF103" s="38"/>
      <c r="BG103" s="39"/>
      <c r="BH103" s="39"/>
      <c r="BI103" s="39"/>
      <c r="BJ103" s="39"/>
      <c r="BK103" s="38"/>
      <c r="BL103" s="39"/>
      <c r="BM103" s="39"/>
      <c r="BN103" s="39"/>
      <c r="BO103" s="39"/>
      <c r="BP103" s="38"/>
      <c r="BQ103" s="39"/>
      <c r="BR103" s="39"/>
      <c r="BS103" s="39"/>
      <c r="BT103" s="39"/>
      <c r="BU103" s="38"/>
      <c r="BV103" s="39"/>
      <c r="BW103" s="39"/>
      <c r="BX103" s="39"/>
      <c r="BY103" s="39"/>
      <c r="BZ103" s="38"/>
      <c r="CA103" s="39"/>
      <c r="CB103" s="39"/>
      <c r="CC103" s="39"/>
      <c r="CD103" s="39"/>
      <c r="CE103" s="38"/>
      <c r="CF103" s="39"/>
      <c r="CG103" s="39"/>
      <c r="CH103" s="39"/>
      <c r="CI103" s="39"/>
      <c r="CJ103" s="38"/>
      <c r="CK103" s="39"/>
      <c r="CL103" s="39"/>
      <c r="CM103" s="39"/>
      <c r="CN103" s="39"/>
      <c r="CO103" s="38"/>
      <c r="CP103" s="39"/>
      <c r="CQ103" s="39"/>
      <c r="CR103" s="39"/>
      <c r="CS103" s="39"/>
      <c r="CT103" s="38"/>
      <c r="CU103" s="39"/>
      <c r="CV103" s="39"/>
      <c r="CW103" s="39"/>
      <c r="CX103" s="39"/>
      <c r="CY103" s="38"/>
      <c r="CZ103" s="39"/>
      <c r="DA103" s="39"/>
      <c r="DB103" s="39"/>
      <c r="DC103" s="39"/>
      <c r="DD103" s="38"/>
      <c r="DE103" s="39"/>
      <c r="DF103" s="39"/>
      <c r="DG103" s="39"/>
      <c r="DH103" s="39"/>
      <c r="DI103" s="38"/>
      <c r="DJ103" s="39"/>
      <c r="DK103" s="39"/>
      <c r="DL103" s="39"/>
      <c r="DM103" s="39"/>
      <c r="DN103" s="38"/>
      <c r="DO103" s="39"/>
      <c r="DP103" s="39"/>
      <c r="DQ103" s="39"/>
      <c r="DR103" s="39"/>
    </row>
    <row r="104" spans="1:122" s="41" customFormat="1" ht="20.100000000000001" customHeight="1" x14ac:dyDescent="0.25">
      <c r="A104" s="38" t="s">
        <v>28</v>
      </c>
      <c r="B104" s="38" t="s">
        <v>6</v>
      </c>
      <c r="C104" s="38" t="s">
        <v>29</v>
      </c>
      <c r="D104" s="39">
        <f t="shared" si="324"/>
        <v>24</v>
      </c>
      <c r="E104" s="40">
        <f t="shared" si="240"/>
        <v>23.52</v>
      </c>
      <c r="F104" s="40">
        <f t="shared" si="241"/>
        <v>27.599999999999998</v>
      </c>
      <c r="G104" s="39">
        <f t="shared" si="278"/>
        <v>27.047999999999998</v>
      </c>
      <c r="H104" s="38" t="s">
        <v>30</v>
      </c>
      <c r="I104" s="39">
        <f t="shared" si="325"/>
        <v>123.99999999999999</v>
      </c>
      <c r="J104" s="39">
        <f t="shared" si="242"/>
        <v>121.51999999999998</v>
      </c>
      <c r="K104" s="40">
        <f t="shared" si="243"/>
        <v>142.59999999999997</v>
      </c>
      <c r="L104" s="39">
        <f t="shared" si="279"/>
        <v>139.74799999999996</v>
      </c>
      <c r="M104" s="38" t="s">
        <v>31</v>
      </c>
      <c r="N104" s="39">
        <f t="shared" si="326"/>
        <v>238.99999999999997</v>
      </c>
      <c r="O104" s="39">
        <f t="shared" si="244"/>
        <v>234.21999999999997</v>
      </c>
      <c r="P104" s="40">
        <f t="shared" si="245"/>
        <v>274.84999999999997</v>
      </c>
      <c r="Q104" s="39">
        <f t="shared" si="280"/>
        <v>269.35299999999995</v>
      </c>
      <c r="R104" s="38" t="s">
        <v>32</v>
      </c>
      <c r="S104" s="39">
        <f t="shared" si="327"/>
        <v>403.99999999999994</v>
      </c>
      <c r="T104" s="39">
        <f t="shared" si="246"/>
        <v>395.91999999999996</v>
      </c>
      <c r="U104" s="39">
        <f t="shared" si="247"/>
        <v>464.59999999999991</v>
      </c>
      <c r="V104" s="39">
        <f t="shared" si="281"/>
        <v>455.30799999999988</v>
      </c>
      <c r="W104" s="38" t="s">
        <v>33</v>
      </c>
      <c r="X104" s="39">
        <f t="shared" si="328"/>
        <v>634.00000000000011</v>
      </c>
      <c r="Y104" s="39">
        <f t="shared" si="248"/>
        <v>621.32000000000005</v>
      </c>
      <c r="Z104" s="40">
        <f t="shared" si="249"/>
        <v>729.1</v>
      </c>
      <c r="AA104" s="39">
        <f t="shared" si="282"/>
        <v>714.51800000000003</v>
      </c>
      <c r="AB104" s="38"/>
      <c r="AC104" s="39"/>
      <c r="AD104" s="39"/>
      <c r="AE104" s="39"/>
      <c r="AF104" s="39"/>
      <c r="AG104" s="38"/>
      <c r="AH104" s="39"/>
      <c r="AI104" s="39"/>
      <c r="AJ104" s="39"/>
      <c r="AK104" s="39"/>
      <c r="AL104" s="38"/>
      <c r="AM104" s="39"/>
      <c r="AN104" s="39"/>
      <c r="AO104" s="39"/>
      <c r="AP104" s="39"/>
      <c r="AQ104" s="38"/>
      <c r="AR104" s="39"/>
      <c r="AS104" s="39"/>
      <c r="AT104" s="39"/>
      <c r="AU104" s="39"/>
      <c r="AV104" s="38"/>
      <c r="AW104" s="39"/>
      <c r="AX104" s="39"/>
      <c r="AY104" s="39"/>
      <c r="AZ104" s="39"/>
      <c r="BA104" s="38"/>
      <c r="BB104" s="39"/>
      <c r="BC104" s="39"/>
      <c r="BD104" s="39"/>
      <c r="BE104" s="39"/>
      <c r="BF104" s="38"/>
      <c r="BG104" s="39"/>
      <c r="BH104" s="39"/>
      <c r="BI104" s="39"/>
      <c r="BJ104" s="39"/>
      <c r="BK104" s="38"/>
      <c r="BL104" s="39"/>
      <c r="BM104" s="39"/>
      <c r="BN104" s="39"/>
      <c r="BO104" s="39"/>
      <c r="BP104" s="38"/>
      <c r="BQ104" s="39"/>
      <c r="BR104" s="39"/>
      <c r="BS104" s="39"/>
      <c r="BT104" s="39"/>
      <c r="BU104" s="38"/>
      <c r="BV104" s="39"/>
      <c r="BW104" s="39"/>
      <c r="BX104" s="39"/>
      <c r="BY104" s="39"/>
      <c r="BZ104" s="38"/>
      <c r="CA104" s="39"/>
      <c r="CB104" s="39"/>
      <c r="CC104" s="39"/>
      <c r="CD104" s="39"/>
      <c r="CE104" s="38"/>
      <c r="CF104" s="39"/>
      <c r="CG104" s="39"/>
      <c r="CH104" s="39"/>
      <c r="CI104" s="39"/>
      <c r="CJ104" s="38"/>
      <c r="CK104" s="39"/>
      <c r="CL104" s="39"/>
      <c r="CM104" s="39"/>
      <c r="CN104" s="39"/>
      <c r="CO104" s="38"/>
      <c r="CP104" s="39"/>
      <c r="CQ104" s="39"/>
      <c r="CR104" s="39"/>
      <c r="CS104" s="39"/>
      <c r="CT104" s="38"/>
      <c r="CU104" s="39"/>
      <c r="CV104" s="39"/>
      <c r="CW104" s="39"/>
      <c r="CX104" s="39"/>
      <c r="CY104" s="38"/>
      <c r="CZ104" s="39"/>
      <c r="DA104" s="39"/>
      <c r="DB104" s="39"/>
      <c r="DC104" s="39"/>
      <c r="DD104" s="38"/>
      <c r="DE104" s="39"/>
      <c r="DF104" s="39"/>
      <c r="DG104" s="39"/>
      <c r="DH104" s="39"/>
      <c r="DI104" s="38"/>
      <c r="DJ104" s="39"/>
      <c r="DK104" s="39"/>
      <c r="DL104" s="39"/>
      <c r="DM104" s="39"/>
      <c r="DN104" s="38"/>
      <c r="DO104" s="39"/>
      <c r="DP104" s="39"/>
      <c r="DQ104" s="39"/>
      <c r="DR104" s="39"/>
    </row>
    <row r="105" spans="1:122" s="42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34">
        <f>D100+52</f>
        <v>100</v>
      </c>
      <c r="E105" s="18">
        <f t="shared" si="240"/>
        <v>98</v>
      </c>
      <c r="F105" s="18">
        <f t="shared" si="241"/>
        <v>114.99999999999999</v>
      </c>
      <c r="G105" s="18">
        <f t="shared" si="278"/>
        <v>112.69999999999999</v>
      </c>
      <c r="H105" s="17" t="s">
        <v>31</v>
      </c>
      <c r="I105" s="34">
        <v>215</v>
      </c>
      <c r="J105" s="18">
        <f t="shared" si="242"/>
        <v>210.7</v>
      </c>
      <c r="K105" s="18">
        <f t="shared" si="243"/>
        <v>247.24999999999997</v>
      </c>
      <c r="L105" s="18">
        <f t="shared" si="279"/>
        <v>242.30499999999998</v>
      </c>
      <c r="M105" s="17" t="s">
        <v>32</v>
      </c>
      <c r="N105" s="34">
        <v>380</v>
      </c>
      <c r="O105" s="18">
        <f t="shared" si="244"/>
        <v>372.4</v>
      </c>
      <c r="P105" s="18">
        <f t="shared" si="245"/>
        <v>436.99999999999994</v>
      </c>
      <c r="Q105" s="18">
        <f t="shared" si="280"/>
        <v>428.25999999999993</v>
      </c>
      <c r="R105" s="17" t="s">
        <v>33</v>
      </c>
      <c r="S105" s="34">
        <v>610</v>
      </c>
      <c r="T105" s="18">
        <f t="shared" si="246"/>
        <v>597.79999999999995</v>
      </c>
      <c r="U105" s="18">
        <f t="shared" si="247"/>
        <v>701.5</v>
      </c>
      <c r="V105" s="18">
        <f t="shared" si="281"/>
        <v>687.47</v>
      </c>
      <c r="W105" s="17"/>
      <c r="X105" s="34"/>
      <c r="Y105" s="34"/>
      <c r="Z105" s="34"/>
      <c r="AA105" s="34"/>
      <c r="AB105" s="17"/>
      <c r="AC105" s="34"/>
      <c r="AD105" s="34"/>
      <c r="AE105" s="34"/>
      <c r="AF105" s="34"/>
      <c r="AG105" s="17"/>
      <c r="AH105" s="34"/>
      <c r="AI105" s="34"/>
      <c r="AJ105" s="34"/>
      <c r="AK105" s="34"/>
      <c r="AL105" s="21"/>
      <c r="AM105" s="34"/>
      <c r="AN105" s="34"/>
      <c r="AO105" s="34"/>
      <c r="AP105" s="34"/>
      <c r="AQ105" s="17"/>
      <c r="AR105" s="34"/>
      <c r="AS105" s="34"/>
      <c r="AT105" s="34"/>
      <c r="AU105" s="34"/>
      <c r="AV105" s="17"/>
      <c r="AW105" s="34"/>
      <c r="AX105" s="34"/>
      <c r="AY105" s="34"/>
      <c r="AZ105" s="34"/>
      <c r="BA105" s="17"/>
      <c r="BB105" s="34"/>
      <c r="BC105" s="34"/>
      <c r="BD105" s="34"/>
      <c r="BE105" s="34"/>
      <c r="BF105" s="17"/>
      <c r="BG105" s="34"/>
      <c r="BH105" s="34"/>
      <c r="BI105" s="34"/>
      <c r="BJ105" s="34"/>
      <c r="BK105" s="17"/>
      <c r="BL105" s="34"/>
      <c r="BM105" s="34"/>
      <c r="BN105" s="34"/>
      <c r="BO105" s="34"/>
      <c r="BP105" s="17"/>
      <c r="BQ105" s="34"/>
      <c r="BR105" s="34"/>
      <c r="BS105" s="34"/>
      <c r="BT105" s="34"/>
      <c r="BU105" s="17"/>
      <c r="BV105" s="34"/>
      <c r="BW105" s="34"/>
      <c r="BX105" s="34"/>
      <c r="BY105" s="34"/>
      <c r="BZ105" s="17"/>
      <c r="CA105" s="34"/>
      <c r="CB105" s="34"/>
      <c r="CC105" s="34"/>
      <c r="CD105" s="34"/>
      <c r="CE105" s="17"/>
      <c r="CF105" s="34"/>
      <c r="CG105" s="34"/>
      <c r="CH105" s="34"/>
      <c r="CI105" s="34"/>
      <c r="CJ105" s="17"/>
      <c r="CK105" s="34"/>
      <c r="CL105" s="34"/>
      <c r="CM105" s="34"/>
      <c r="CN105" s="34"/>
      <c r="CO105" s="17"/>
      <c r="CP105" s="34"/>
      <c r="CQ105" s="34"/>
      <c r="CR105" s="34"/>
      <c r="CS105" s="34"/>
      <c r="CT105" s="17"/>
      <c r="CU105" s="34"/>
      <c r="CV105" s="34"/>
      <c r="CW105" s="34"/>
      <c r="CX105" s="34"/>
      <c r="CY105" s="17"/>
      <c r="CZ105" s="34"/>
      <c r="DA105" s="34"/>
      <c r="DB105" s="34"/>
      <c r="DC105" s="34"/>
      <c r="DD105" s="17"/>
      <c r="DE105" s="34"/>
      <c r="DF105" s="34"/>
      <c r="DG105" s="34"/>
      <c r="DH105" s="34"/>
      <c r="DI105" s="17"/>
      <c r="DJ105" s="34"/>
      <c r="DK105" s="34"/>
      <c r="DL105" s="34"/>
      <c r="DM105" s="34"/>
      <c r="DN105" s="17"/>
      <c r="DO105" s="34"/>
      <c r="DP105" s="34"/>
      <c r="DQ105" s="34"/>
      <c r="DR105" s="34"/>
    </row>
    <row r="106" spans="1:122" s="42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34">
        <f>D105-20</f>
        <v>80</v>
      </c>
      <c r="E106" s="18">
        <f t="shared" si="240"/>
        <v>78.400000000000006</v>
      </c>
      <c r="F106" s="18">
        <f t="shared" si="241"/>
        <v>92</v>
      </c>
      <c r="G106" s="34">
        <f t="shared" si="278"/>
        <v>90.16</v>
      </c>
      <c r="H106" s="17" t="s">
        <v>31</v>
      </c>
      <c r="I106" s="34">
        <f>I105-20</f>
        <v>195</v>
      </c>
      <c r="J106" s="34">
        <f t="shared" si="242"/>
        <v>191.1</v>
      </c>
      <c r="K106" s="18">
        <f t="shared" si="243"/>
        <v>224.24999999999997</v>
      </c>
      <c r="L106" s="34">
        <f t="shared" si="279"/>
        <v>219.76499999999996</v>
      </c>
      <c r="M106" s="17" t="s">
        <v>32</v>
      </c>
      <c r="N106" s="34">
        <f>N105-20</f>
        <v>360</v>
      </c>
      <c r="O106" s="34">
        <f t="shared" si="244"/>
        <v>352.8</v>
      </c>
      <c r="P106" s="18">
        <f t="shared" si="245"/>
        <v>413.99999999999994</v>
      </c>
      <c r="Q106" s="34">
        <f t="shared" si="280"/>
        <v>405.71999999999991</v>
      </c>
      <c r="R106" s="17" t="s">
        <v>33</v>
      </c>
      <c r="S106" s="34">
        <f>S105-20</f>
        <v>590</v>
      </c>
      <c r="T106" s="34">
        <f t="shared" si="246"/>
        <v>578.20000000000005</v>
      </c>
      <c r="U106" s="18">
        <f t="shared" si="247"/>
        <v>678.5</v>
      </c>
      <c r="V106" s="34">
        <f t="shared" si="281"/>
        <v>664.93</v>
      </c>
      <c r="W106" s="17"/>
      <c r="X106" s="34"/>
      <c r="Y106" s="34"/>
      <c r="Z106" s="34"/>
      <c r="AA106" s="34"/>
      <c r="AB106" s="17"/>
      <c r="AC106" s="34"/>
      <c r="AD106" s="34"/>
      <c r="AE106" s="34"/>
      <c r="AF106" s="34"/>
      <c r="AG106" s="17"/>
      <c r="AH106" s="34"/>
      <c r="AI106" s="34"/>
      <c r="AJ106" s="34"/>
      <c r="AK106" s="34"/>
      <c r="AL106" s="21"/>
      <c r="AM106" s="34"/>
      <c r="AN106" s="34"/>
      <c r="AO106" s="34"/>
      <c r="AP106" s="34"/>
      <c r="AQ106" s="17"/>
      <c r="AR106" s="34"/>
      <c r="AS106" s="34"/>
      <c r="AT106" s="34"/>
      <c r="AU106" s="34"/>
      <c r="AV106" s="17"/>
      <c r="AW106" s="34"/>
      <c r="AX106" s="34"/>
      <c r="AY106" s="34"/>
      <c r="AZ106" s="34"/>
      <c r="BA106" s="17"/>
      <c r="BB106" s="34"/>
      <c r="BC106" s="34"/>
      <c r="BD106" s="34"/>
      <c r="BE106" s="34"/>
      <c r="BF106" s="17"/>
      <c r="BG106" s="34"/>
      <c r="BH106" s="34"/>
      <c r="BI106" s="34"/>
      <c r="BJ106" s="34"/>
      <c r="BK106" s="17"/>
      <c r="BL106" s="34"/>
      <c r="BM106" s="34"/>
      <c r="BN106" s="34"/>
      <c r="BO106" s="34"/>
      <c r="BP106" s="17"/>
      <c r="BQ106" s="34"/>
      <c r="BR106" s="34"/>
      <c r="BS106" s="34"/>
      <c r="BT106" s="34"/>
      <c r="BU106" s="17"/>
      <c r="BV106" s="34"/>
      <c r="BW106" s="34"/>
      <c r="BX106" s="34"/>
      <c r="BY106" s="34"/>
      <c r="BZ106" s="17"/>
      <c r="CA106" s="34"/>
      <c r="CB106" s="34"/>
      <c r="CC106" s="34"/>
      <c r="CD106" s="34"/>
      <c r="CE106" s="17"/>
      <c r="CF106" s="34"/>
      <c r="CG106" s="34"/>
      <c r="CH106" s="34"/>
      <c r="CI106" s="34"/>
      <c r="CJ106" s="17"/>
      <c r="CK106" s="34"/>
      <c r="CL106" s="34"/>
      <c r="CM106" s="34"/>
      <c r="CN106" s="34"/>
      <c r="CO106" s="17"/>
      <c r="CP106" s="34"/>
      <c r="CQ106" s="34"/>
      <c r="CR106" s="34"/>
      <c r="CS106" s="34"/>
      <c r="CT106" s="17"/>
      <c r="CU106" s="34"/>
      <c r="CV106" s="34"/>
      <c r="CW106" s="34"/>
      <c r="CX106" s="34"/>
      <c r="CY106" s="17"/>
      <c r="CZ106" s="34"/>
      <c r="DA106" s="34"/>
      <c r="DB106" s="34"/>
      <c r="DC106" s="34"/>
      <c r="DD106" s="17"/>
      <c r="DE106" s="34"/>
      <c r="DF106" s="34"/>
      <c r="DG106" s="34"/>
      <c r="DH106" s="34"/>
      <c r="DI106" s="17"/>
      <c r="DJ106" s="34"/>
      <c r="DK106" s="34"/>
      <c r="DL106" s="34"/>
      <c r="DM106" s="34"/>
      <c r="DN106" s="17"/>
      <c r="DO106" s="34"/>
      <c r="DP106" s="34"/>
      <c r="DQ106" s="34"/>
      <c r="DR106" s="34"/>
    </row>
    <row r="107" spans="1:122" s="42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34">
        <f>D106-10</f>
        <v>70</v>
      </c>
      <c r="E107" s="18">
        <f t="shared" si="240"/>
        <v>68.599999999999994</v>
      </c>
      <c r="F107" s="18">
        <f t="shared" si="241"/>
        <v>80.5</v>
      </c>
      <c r="G107" s="34">
        <f t="shared" si="278"/>
        <v>78.89</v>
      </c>
      <c r="H107" s="17" t="s">
        <v>31</v>
      </c>
      <c r="I107" s="34">
        <f>I106-10</f>
        <v>185</v>
      </c>
      <c r="J107" s="34">
        <f t="shared" si="242"/>
        <v>181.29999999999998</v>
      </c>
      <c r="K107" s="18">
        <f t="shared" si="243"/>
        <v>212.74999999999997</v>
      </c>
      <c r="L107" s="34">
        <f t="shared" si="279"/>
        <v>208.49499999999998</v>
      </c>
      <c r="M107" s="17" t="s">
        <v>32</v>
      </c>
      <c r="N107" s="34">
        <f>N106-10</f>
        <v>350</v>
      </c>
      <c r="O107" s="34">
        <f t="shared" si="244"/>
        <v>343</v>
      </c>
      <c r="P107" s="18">
        <f t="shared" si="245"/>
        <v>402.49999999999994</v>
      </c>
      <c r="Q107" s="34">
        <f t="shared" si="280"/>
        <v>394.44999999999993</v>
      </c>
      <c r="R107" s="17" t="s">
        <v>33</v>
      </c>
      <c r="S107" s="34">
        <f>S106-10</f>
        <v>580</v>
      </c>
      <c r="T107" s="34">
        <f t="shared" si="246"/>
        <v>568.4</v>
      </c>
      <c r="U107" s="18">
        <f t="shared" si="247"/>
        <v>667</v>
      </c>
      <c r="V107" s="34">
        <f t="shared" si="281"/>
        <v>653.66</v>
      </c>
      <c r="W107" s="17"/>
      <c r="X107" s="34"/>
      <c r="Y107" s="34"/>
      <c r="Z107" s="34"/>
      <c r="AA107" s="34"/>
      <c r="AB107" s="17"/>
      <c r="AC107" s="34"/>
      <c r="AD107" s="34"/>
      <c r="AE107" s="34"/>
      <c r="AF107" s="34"/>
      <c r="AG107" s="17"/>
      <c r="AH107" s="34"/>
      <c r="AI107" s="34"/>
      <c r="AJ107" s="34"/>
      <c r="AK107" s="34"/>
      <c r="AL107" s="21"/>
      <c r="AM107" s="34"/>
      <c r="AN107" s="34"/>
      <c r="AO107" s="34"/>
      <c r="AP107" s="34"/>
      <c r="AQ107" s="17"/>
      <c r="AR107" s="34"/>
      <c r="AS107" s="34"/>
      <c r="AT107" s="34"/>
      <c r="AU107" s="34"/>
      <c r="AV107" s="17"/>
      <c r="AW107" s="34"/>
      <c r="AX107" s="34"/>
      <c r="AY107" s="34"/>
      <c r="AZ107" s="34"/>
      <c r="BA107" s="17"/>
      <c r="BB107" s="34"/>
      <c r="BC107" s="34"/>
      <c r="BD107" s="34"/>
      <c r="BE107" s="34"/>
      <c r="BF107" s="17"/>
      <c r="BG107" s="34"/>
      <c r="BH107" s="34"/>
      <c r="BI107" s="34"/>
      <c r="BJ107" s="34"/>
      <c r="BK107" s="17"/>
      <c r="BL107" s="34"/>
      <c r="BM107" s="34"/>
      <c r="BN107" s="34"/>
      <c r="BO107" s="34"/>
      <c r="BP107" s="17"/>
      <c r="BQ107" s="34"/>
      <c r="BR107" s="34"/>
      <c r="BS107" s="34"/>
      <c r="BT107" s="34"/>
      <c r="BU107" s="17"/>
      <c r="BV107" s="34"/>
      <c r="BW107" s="34"/>
      <c r="BX107" s="34"/>
      <c r="BY107" s="34"/>
      <c r="BZ107" s="17"/>
      <c r="CA107" s="34"/>
      <c r="CB107" s="34"/>
      <c r="CC107" s="34"/>
      <c r="CD107" s="34"/>
      <c r="CE107" s="17"/>
      <c r="CF107" s="34"/>
      <c r="CG107" s="34"/>
      <c r="CH107" s="34"/>
      <c r="CI107" s="34"/>
      <c r="CJ107" s="17"/>
      <c r="CK107" s="34"/>
      <c r="CL107" s="34"/>
      <c r="CM107" s="34"/>
      <c r="CN107" s="34"/>
      <c r="CO107" s="17"/>
      <c r="CP107" s="34"/>
      <c r="CQ107" s="34"/>
      <c r="CR107" s="34"/>
      <c r="CS107" s="34"/>
      <c r="CT107" s="17"/>
      <c r="CU107" s="34"/>
      <c r="CV107" s="34"/>
      <c r="CW107" s="34"/>
      <c r="CX107" s="34"/>
      <c r="CY107" s="17"/>
      <c r="CZ107" s="34"/>
      <c r="DA107" s="34"/>
      <c r="DB107" s="34"/>
      <c r="DC107" s="34"/>
      <c r="DD107" s="17"/>
      <c r="DE107" s="34"/>
      <c r="DF107" s="34"/>
      <c r="DG107" s="34"/>
      <c r="DH107" s="34"/>
      <c r="DI107" s="17"/>
      <c r="DJ107" s="34"/>
      <c r="DK107" s="34"/>
      <c r="DL107" s="34"/>
      <c r="DM107" s="34"/>
      <c r="DN107" s="17"/>
      <c r="DO107" s="34"/>
      <c r="DP107" s="34"/>
      <c r="DQ107" s="34"/>
      <c r="DR107" s="34"/>
    </row>
    <row r="108" spans="1:122" s="42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34">
        <f t="shared" ref="D108:D109" si="329">D107-10</f>
        <v>60</v>
      </c>
      <c r="E108" s="18">
        <f t="shared" si="240"/>
        <v>58.8</v>
      </c>
      <c r="F108" s="18">
        <f t="shared" si="241"/>
        <v>69</v>
      </c>
      <c r="G108" s="34">
        <f t="shared" si="278"/>
        <v>67.62</v>
      </c>
      <c r="H108" s="17" t="s">
        <v>31</v>
      </c>
      <c r="I108" s="34">
        <f t="shared" ref="I108:I109" si="330">I107-10</f>
        <v>175</v>
      </c>
      <c r="J108" s="34">
        <f t="shared" si="242"/>
        <v>171.5</v>
      </c>
      <c r="K108" s="18">
        <f t="shared" si="243"/>
        <v>201.24999999999997</v>
      </c>
      <c r="L108" s="34">
        <f t="shared" si="279"/>
        <v>197.22499999999997</v>
      </c>
      <c r="M108" s="17" t="s">
        <v>32</v>
      </c>
      <c r="N108" s="34">
        <f t="shared" ref="N108:N109" si="331">N107-10</f>
        <v>340</v>
      </c>
      <c r="O108" s="34">
        <f t="shared" si="244"/>
        <v>333.2</v>
      </c>
      <c r="P108" s="18">
        <f t="shared" si="245"/>
        <v>390.99999999999994</v>
      </c>
      <c r="Q108" s="34">
        <f t="shared" si="280"/>
        <v>383.17999999999995</v>
      </c>
      <c r="R108" s="17" t="s">
        <v>33</v>
      </c>
      <c r="S108" s="34">
        <f t="shared" ref="S108:S109" si="332">S107-10</f>
        <v>570</v>
      </c>
      <c r="T108" s="34">
        <f t="shared" si="246"/>
        <v>558.6</v>
      </c>
      <c r="U108" s="18">
        <f t="shared" si="247"/>
        <v>655.5</v>
      </c>
      <c r="V108" s="34">
        <f t="shared" si="281"/>
        <v>642.39</v>
      </c>
      <c r="W108" s="17"/>
      <c r="X108" s="34"/>
      <c r="Y108" s="34"/>
      <c r="Z108" s="34"/>
      <c r="AA108" s="34"/>
      <c r="AB108" s="17"/>
      <c r="AC108" s="34"/>
      <c r="AD108" s="34"/>
      <c r="AE108" s="34"/>
      <c r="AF108" s="34"/>
      <c r="AG108" s="17"/>
      <c r="AH108" s="34"/>
      <c r="AI108" s="34"/>
      <c r="AJ108" s="34"/>
      <c r="AK108" s="34"/>
      <c r="AL108" s="21"/>
      <c r="AM108" s="34"/>
      <c r="AN108" s="34"/>
      <c r="AO108" s="34"/>
      <c r="AP108" s="34"/>
      <c r="AQ108" s="17"/>
      <c r="AR108" s="34"/>
      <c r="AS108" s="34"/>
      <c r="AT108" s="34"/>
      <c r="AU108" s="34"/>
      <c r="AV108" s="17"/>
      <c r="AW108" s="34"/>
      <c r="AX108" s="34"/>
      <c r="AY108" s="34"/>
      <c r="AZ108" s="34"/>
      <c r="BA108" s="17"/>
      <c r="BB108" s="34"/>
      <c r="BC108" s="34"/>
      <c r="BD108" s="34"/>
      <c r="BE108" s="34"/>
      <c r="BF108" s="17"/>
      <c r="BG108" s="34"/>
      <c r="BH108" s="34"/>
      <c r="BI108" s="34"/>
      <c r="BJ108" s="34"/>
      <c r="BK108" s="17"/>
      <c r="BL108" s="34"/>
      <c r="BM108" s="34"/>
      <c r="BN108" s="34"/>
      <c r="BO108" s="34"/>
      <c r="BP108" s="17"/>
      <c r="BQ108" s="34"/>
      <c r="BR108" s="34"/>
      <c r="BS108" s="34"/>
      <c r="BT108" s="34"/>
      <c r="BU108" s="17"/>
      <c r="BV108" s="34"/>
      <c r="BW108" s="34"/>
      <c r="BX108" s="34"/>
      <c r="BY108" s="34"/>
      <c r="BZ108" s="17"/>
      <c r="CA108" s="34"/>
      <c r="CB108" s="34"/>
      <c r="CC108" s="34"/>
      <c r="CD108" s="34"/>
      <c r="CE108" s="17"/>
      <c r="CF108" s="34"/>
      <c r="CG108" s="34"/>
      <c r="CH108" s="34"/>
      <c r="CI108" s="34"/>
      <c r="CJ108" s="17"/>
      <c r="CK108" s="34"/>
      <c r="CL108" s="34"/>
      <c r="CM108" s="34"/>
      <c r="CN108" s="34"/>
      <c r="CO108" s="17"/>
      <c r="CP108" s="34"/>
      <c r="CQ108" s="34"/>
      <c r="CR108" s="34"/>
      <c r="CS108" s="34"/>
      <c r="CT108" s="17"/>
      <c r="CU108" s="34"/>
      <c r="CV108" s="34"/>
      <c r="CW108" s="34"/>
      <c r="CX108" s="34"/>
      <c r="CY108" s="17"/>
      <c r="CZ108" s="34"/>
      <c r="DA108" s="34"/>
      <c r="DB108" s="34"/>
      <c r="DC108" s="34"/>
      <c r="DD108" s="17"/>
      <c r="DE108" s="34"/>
      <c r="DF108" s="34"/>
      <c r="DG108" s="34"/>
      <c r="DH108" s="34"/>
      <c r="DI108" s="17"/>
      <c r="DJ108" s="34"/>
      <c r="DK108" s="34"/>
      <c r="DL108" s="34"/>
      <c r="DM108" s="34"/>
      <c r="DN108" s="17"/>
      <c r="DO108" s="34"/>
      <c r="DP108" s="34"/>
      <c r="DQ108" s="34"/>
      <c r="DR108" s="34"/>
    </row>
    <row r="109" spans="1:122" s="42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34">
        <f t="shared" si="329"/>
        <v>50</v>
      </c>
      <c r="E109" s="18">
        <f t="shared" si="240"/>
        <v>49</v>
      </c>
      <c r="F109" s="18">
        <f t="shared" si="241"/>
        <v>57.499999999999993</v>
      </c>
      <c r="G109" s="34">
        <f t="shared" si="278"/>
        <v>56.349999999999994</v>
      </c>
      <c r="H109" s="17" t="s">
        <v>31</v>
      </c>
      <c r="I109" s="34">
        <f t="shared" si="330"/>
        <v>165</v>
      </c>
      <c r="J109" s="34">
        <f t="shared" si="242"/>
        <v>161.69999999999999</v>
      </c>
      <c r="K109" s="18">
        <f t="shared" si="243"/>
        <v>189.74999999999997</v>
      </c>
      <c r="L109" s="34">
        <f t="shared" si="279"/>
        <v>185.95499999999996</v>
      </c>
      <c r="M109" s="17" t="s">
        <v>32</v>
      </c>
      <c r="N109" s="34">
        <f t="shared" si="331"/>
        <v>330</v>
      </c>
      <c r="O109" s="34">
        <f t="shared" si="244"/>
        <v>323.39999999999998</v>
      </c>
      <c r="P109" s="18">
        <f t="shared" si="245"/>
        <v>379.49999999999994</v>
      </c>
      <c r="Q109" s="34">
        <f t="shared" si="280"/>
        <v>371.90999999999991</v>
      </c>
      <c r="R109" s="17" t="s">
        <v>33</v>
      </c>
      <c r="S109" s="34">
        <f t="shared" si="332"/>
        <v>560</v>
      </c>
      <c r="T109" s="34">
        <f t="shared" si="246"/>
        <v>548.79999999999995</v>
      </c>
      <c r="U109" s="18">
        <f t="shared" si="247"/>
        <v>644</v>
      </c>
      <c r="V109" s="34">
        <f t="shared" si="281"/>
        <v>631.12</v>
      </c>
      <c r="W109" s="17"/>
      <c r="X109" s="34"/>
      <c r="Y109" s="34"/>
      <c r="Z109" s="34"/>
      <c r="AA109" s="34"/>
      <c r="AB109" s="17"/>
      <c r="AC109" s="34"/>
      <c r="AD109" s="34"/>
      <c r="AE109" s="34"/>
      <c r="AF109" s="34"/>
      <c r="AG109" s="17"/>
      <c r="AH109" s="34"/>
      <c r="AI109" s="34"/>
      <c r="AJ109" s="34"/>
      <c r="AK109" s="34"/>
      <c r="AL109" s="21"/>
      <c r="AM109" s="34"/>
      <c r="AN109" s="34"/>
      <c r="AO109" s="34"/>
      <c r="AP109" s="34"/>
      <c r="AQ109" s="17"/>
      <c r="AR109" s="34"/>
      <c r="AS109" s="34"/>
      <c r="AT109" s="34"/>
      <c r="AU109" s="34"/>
      <c r="AV109" s="17"/>
      <c r="AW109" s="34"/>
      <c r="AX109" s="34"/>
      <c r="AY109" s="34"/>
      <c r="AZ109" s="34"/>
      <c r="BA109" s="17"/>
      <c r="BB109" s="34"/>
      <c r="BC109" s="34"/>
      <c r="BD109" s="34"/>
      <c r="BE109" s="34"/>
      <c r="BF109" s="17"/>
      <c r="BG109" s="34"/>
      <c r="BH109" s="34"/>
      <c r="BI109" s="34"/>
      <c r="BJ109" s="34"/>
      <c r="BK109" s="17"/>
      <c r="BL109" s="34"/>
      <c r="BM109" s="34"/>
      <c r="BN109" s="34"/>
      <c r="BO109" s="34"/>
      <c r="BP109" s="17"/>
      <c r="BQ109" s="34"/>
      <c r="BR109" s="34"/>
      <c r="BS109" s="34"/>
      <c r="BT109" s="34"/>
      <c r="BU109" s="17"/>
      <c r="BV109" s="34"/>
      <c r="BW109" s="34"/>
      <c r="BX109" s="34"/>
      <c r="BY109" s="34"/>
      <c r="BZ109" s="17"/>
      <c r="CA109" s="34"/>
      <c r="CB109" s="34"/>
      <c r="CC109" s="34"/>
      <c r="CD109" s="34"/>
      <c r="CE109" s="17"/>
      <c r="CF109" s="34"/>
      <c r="CG109" s="34"/>
      <c r="CH109" s="34"/>
      <c r="CI109" s="34"/>
      <c r="CJ109" s="17"/>
      <c r="CK109" s="34"/>
      <c r="CL109" s="34"/>
      <c r="CM109" s="34"/>
      <c r="CN109" s="34"/>
      <c r="CO109" s="17"/>
      <c r="CP109" s="34"/>
      <c r="CQ109" s="34"/>
      <c r="CR109" s="34"/>
      <c r="CS109" s="34"/>
      <c r="CT109" s="17"/>
      <c r="CU109" s="34"/>
      <c r="CV109" s="34"/>
      <c r="CW109" s="34"/>
      <c r="CX109" s="34"/>
      <c r="CY109" s="17"/>
      <c r="CZ109" s="34"/>
      <c r="DA109" s="34"/>
      <c r="DB109" s="34"/>
      <c r="DC109" s="34"/>
      <c r="DD109" s="17"/>
      <c r="DE109" s="34"/>
      <c r="DF109" s="34"/>
      <c r="DG109" s="34"/>
      <c r="DH109" s="34"/>
      <c r="DI109" s="17"/>
      <c r="DJ109" s="34"/>
      <c r="DK109" s="34"/>
      <c r="DL109" s="34"/>
      <c r="DM109" s="34"/>
      <c r="DN109" s="17"/>
      <c r="DO109" s="34"/>
      <c r="DP109" s="34"/>
      <c r="DQ109" s="34"/>
      <c r="DR109" s="34"/>
    </row>
    <row r="110" spans="1:122" s="41" customFormat="1" ht="20.100000000000001" customHeight="1" x14ac:dyDescent="0.25">
      <c r="A110" s="38" t="s">
        <v>30</v>
      </c>
      <c r="B110" s="38" t="s">
        <v>1</v>
      </c>
      <c r="C110" s="38" t="s">
        <v>31</v>
      </c>
      <c r="D110" s="39">
        <f>D105+15</f>
        <v>115</v>
      </c>
      <c r="E110" s="40">
        <f t="shared" si="240"/>
        <v>112.7</v>
      </c>
      <c r="F110" s="40">
        <f t="shared" si="241"/>
        <v>132.25</v>
      </c>
      <c r="G110" s="40">
        <f t="shared" si="278"/>
        <v>129.60499999999999</v>
      </c>
      <c r="H110" s="38" t="s">
        <v>32</v>
      </c>
      <c r="I110" s="39">
        <v>280</v>
      </c>
      <c r="J110" s="40">
        <f t="shared" si="242"/>
        <v>274.39999999999998</v>
      </c>
      <c r="K110" s="40">
        <f t="shared" si="243"/>
        <v>322</v>
      </c>
      <c r="L110" s="40">
        <f t="shared" si="279"/>
        <v>315.56</v>
      </c>
      <c r="M110" s="38" t="s">
        <v>33</v>
      </c>
      <c r="N110" s="39">
        <v>510</v>
      </c>
      <c r="O110" s="40">
        <f t="shared" si="244"/>
        <v>499.8</v>
      </c>
      <c r="P110" s="40">
        <f t="shared" si="245"/>
        <v>586.5</v>
      </c>
      <c r="Q110" s="40">
        <f t="shared" si="280"/>
        <v>574.77</v>
      </c>
      <c r="R110" s="38"/>
      <c r="S110" s="39"/>
      <c r="T110" s="39"/>
      <c r="U110" s="39"/>
      <c r="V110" s="39"/>
      <c r="W110" s="38"/>
      <c r="X110" s="39"/>
      <c r="Y110" s="39"/>
      <c r="Z110" s="39"/>
      <c r="AA110" s="39"/>
      <c r="AB110" s="38"/>
      <c r="AC110" s="39"/>
      <c r="AD110" s="39"/>
      <c r="AE110" s="39"/>
      <c r="AF110" s="39"/>
      <c r="AG110" s="38"/>
      <c r="AH110" s="39"/>
      <c r="AI110" s="39"/>
      <c r="AJ110" s="39"/>
      <c r="AK110" s="39"/>
      <c r="AL110" s="38"/>
      <c r="AM110" s="39"/>
      <c r="AN110" s="39"/>
      <c r="AO110" s="39"/>
      <c r="AP110" s="39"/>
      <c r="AQ110" s="38"/>
      <c r="AR110" s="39"/>
      <c r="AS110" s="39"/>
      <c r="AT110" s="39"/>
      <c r="AU110" s="39"/>
      <c r="AV110" s="38"/>
      <c r="AW110" s="39"/>
      <c r="AX110" s="39"/>
      <c r="AY110" s="39"/>
      <c r="AZ110" s="39"/>
      <c r="BA110" s="38"/>
      <c r="BB110" s="39"/>
      <c r="BC110" s="39"/>
      <c r="BD110" s="39"/>
      <c r="BE110" s="39"/>
      <c r="BF110" s="38"/>
      <c r="BG110" s="39"/>
      <c r="BH110" s="39"/>
      <c r="BI110" s="39"/>
      <c r="BJ110" s="39"/>
      <c r="BK110" s="38"/>
      <c r="BL110" s="39"/>
      <c r="BM110" s="39"/>
      <c r="BN110" s="39"/>
      <c r="BO110" s="39"/>
      <c r="BP110" s="38"/>
      <c r="BQ110" s="39"/>
      <c r="BR110" s="39"/>
      <c r="BS110" s="39"/>
      <c r="BT110" s="39"/>
      <c r="BU110" s="38"/>
      <c r="BV110" s="39"/>
      <c r="BW110" s="39"/>
      <c r="BX110" s="39"/>
      <c r="BY110" s="39"/>
      <c r="BZ110" s="38"/>
      <c r="CA110" s="39"/>
      <c r="CB110" s="39"/>
      <c r="CC110" s="39"/>
      <c r="CD110" s="39"/>
      <c r="CE110" s="38"/>
      <c r="CF110" s="39"/>
      <c r="CG110" s="39"/>
      <c r="CH110" s="39"/>
      <c r="CI110" s="39"/>
      <c r="CJ110" s="38"/>
      <c r="CK110" s="39"/>
      <c r="CL110" s="39"/>
      <c r="CM110" s="39"/>
      <c r="CN110" s="39"/>
      <c r="CO110" s="38"/>
      <c r="CP110" s="39"/>
      <c r="CQ110" s="39"/>
      <c r="CR110" s="39"/>
      <c r="CS110" s="39"/>
      <c r="CT110" s="38"/>
      <c r="CU110" s="39"/>
      <c r="CV110" s="39"/>
      <c r="CW110" s="39"/>
      <c r="CX110" s="39"/>
      <c r="CY110" s="38"/>
      <c r="CZ110" s="39"/>
      <c r="DA110" s="39"/>
      <c r="DB110" s="39"/>
      <c r="DC110" s="39"/>
      <c r="DD110" s="38"/>
      <c r="DE110" s="39"/>
      <c r="DF110" s="39"/>
      <c r="DG110" s="39"/>
      <c r="DH110" s="39"/>
      <c r="DI110" s="38"/>
      <c r="DJ110" s="39"/>
      <c r="DK110" s="39"/>
      <c r="DL110" s="39"/>
      <c r="DM110" s="39"/>
      <c r="DN110" s="38"/>
      <c r="DO110" s="39"/>
      <c r="DP110" s="39"/>
      <c r="DQ110" s="39"/>
      <c r="DR110" s="39"/>
    </row>
    <row r="111" spans="1:122" s="41" customFormat="1" ht="20.100000000000001" customHeight="1" x14ac:dyDescent="0.25">
      <c r="A111" s="38" t="s">
        <v>30</v>
      </c>
      <c r="B111" s="38" t="s">
        <v>3</v>
      </c>
      <c r="C111" s="38" t="s">
        <v>31</v>
      </c>
      <c r="D111" s="39">
        <f>D110-23</f>
        <v>92</v>
      </c>
      <c r="E111" s="40">
        <f t="shared" si="240"/>
        <v>90.16</v>
      </c>
      <c r="F111" s="40">
        <f t="shared" si="241"/>
        <v>105.8</v>
      </c>
      <c r="G111" s="39">
        <f t="shared" si="278"/>
        <v>103.684</v>
      </c>
      <c r="H111" s="38" t="s">
        <v>32</v>
      </c>
      <c r="I111" s="39">
        <f>I110-23</f>
        <v>257</v>
      </c>
      <c r="J111" s="39">
        <f t="shared" si="242"/>
        <v>251.85999999999999</v>
      </c>
      <c r="K111" s="40">
        <f t="shared" si="243"/>
        <v>295.54999999999995</v>
      </c>
      <c r="L111" s="39">
        <f t="shared" si="279"/>
        <v>289.63899999999995</v>
      </c>
      <c r="M111" s="38" t="s">
        <v>33</v>
      </c>
      <c r="N111" s="39">
        <f>N110-23</f>
        <v>487</v>
      </c>
      <c r="O111" s="39">
        <f t="shared" si="244"/>
        <v>477.26</v>
      </c>
      <c r="P111" s="40">
        <f t="shared" si="245"/>
        <v>560.04999999999995</v>
      </c>
      <c r="Q111" s="39">
        <f t="shared" si="280"/>
        <v>548.84899999999993</v>
      </c>
      <c r="R111" s="38"/>
      <c r="S111" s="39"/>
      <c r="T111" s="39"/>
      <c r="U111" s="39"/>
      <c r="V111" s="39"/>
      <c r="W111" s="38"/>
      <c r="X111" s="39"/>
      <c r="Y111" s="39"/>
      <c r="Z111" s="39"/>
      <c r="AA111" s="39"/>
      <c r="AB111" s="38"/>
      <c r="AC111" s="39"/>
      <c r="AD111" s="39"/>
      <c r="AE111" s="39"/>
      <c r="AF111" s="39"/>
      <c r="AG111" s="38"/>
      <c r="AH111" s="39"/>
      <c r="AI111" s="39"/>
      <c r="AJ111" s="39"/>
      <c r="AK111" s="39"/>
      <c r="AL111" s="38"/>
      <c r="AM111" s="39"/>
      <c r="AN111" s="39"/>
      <c r="AO111" s="39"/>
      <c r="AP111" s="39"/>
      <c r="AQ111" s="38"/>
      <c r="AR111" s="39"/>
      <c r="AS111" s="39"/>
      <c r="AT111" s="39"/>
      <c r="AU111" s="39"/>
      <c r="AV111" s="38"/>
      <c r="AW111" s="39"/>
      <c r="AX111" s="39"/>
      <c r="AY111" s="39"/>
      <c r="AZ111" s="39"/>
      <c r="BA111" s="38"/>
      <c r="BB111" s="39"/>
      <c r="BC111" s="39"/>
      <c r="BD111" s="39"/>
      <c r="BE111" s="39"/>
      <c r="BF111" s="38"/>
      <c r="BG111" s="39"/>
      <c r="BH111" s="39"/>
      <c r="BI111" s="39"/>
      <c r="BJ111" s="39"/>
      <c r="BK111" s="38"/>
      <c r="BL111" s="39"/>
      <c r="BM111" s="39"/>
      <c r="BN111" s="39"/>
      <c r="BO111" s="39"/>
      <c r="BP111" s="38"/>
      <c r="BQ111" s="39"/>
      <c r="BR111" s="39"/>
      <c r="BS111" s="39"/>
      <c r="BT111" s="39"/>
      <c r="BU111" s="38"/>
      <c r="BV111" s="39"/>
      <c r="BW111" s="39"/>
      <c r="BX111" s="39"/>
      <c r="BY111" s="39"/>
      <c r="BZ111" s="38"/>
      <c r="CA111" s="39"/>
      <c r="CB111" s="39"/>
      <c r="CC111" s="39"/>
      <c r="CD111" s="39"/>
      <c r="CE111" s="38"/>
      <c r="CF111" s="39"/>
      <c r="CG111" s="39"/>
      <c r="CH111" s="39"/>
      <c r="CI111" s="39"/>
      <c r="CJ111" s="38"/>
      <c r="CK111" s="39"/>
      <c r="CL111" s="39"/>
      <c r="CM111" s="39"/>
      <c r="CN111" s="39"/>
      <c r="CO111" s="38"/>
      <c r="CP111" s="39"/>
      <c r="CQ111" s="39"/>
      <c r="CR111" s="39"/>
      <c r="CS111" s="39"/>
      <c r="CT111" s="38"/>
      <c r="CU111" s="39"/>
      <c r="CV111" s="39"/>
      <c r="CW111" s="39"/>
      <c r="CX111" s="39"/>
      <c r="CY111" s="38"/>
      <c r="CZ111" s="39"/>
      <c r="DA111" s="39"/>
      <c r="DB111" s="39"/>
      <c r="DC111" s="39"/>
      <c r="DD111" s="38"/>
      <c r="DE111" s="39"/>
      <c r="DF111" s="39"/>
      <c r="DG111" s="39"/>
      <c r="DH111" s="39"/>
      <c r="DI111" s="38"/>
      <c r="DJ111" s="39"/>
      <c r="DK111" s="39"/>
      <c r="DL111" s="39"/>
      <c r="DM111" s="39"/>
      <c r="DN111" s="38"/>
      <c r="DO111" s="39"/>
      <c r="DP111" s="39"/>
      <c r="DQ111" s="39"/>
      <c r="DR111" s="39"/>
    </row>
    <row r="112" spans="1:122" s="41" customFormat="1" ht="20.100000000000001" customHeight="1" x14ac:dyDescent="0.25">
      <c r="A112" s="38" t="s">
        <v>30</v>
      </c>
      <c r="B112" s="38" t="s">
        <v>4</v>
      </c>
      <c r="C112" s="38" t="s">
        <v>31</v>
      </c>
      <c r="D112" s="39">
        <f>D111-11.5</f>
        <v>80.5</v>
      </c>
      <c r="E112" s="40">
        <f t="shared" si="240"/>
        <v>78.89</v>
      </c>
      <c r="F112" s="40">
        <f t="shared" si="241"/>
        <v>92.574999999999989</v>
      </c>
      <c r="G112" s="39">
        <f t="shared" si="278"/>
        <v>90.723499999999987</v>
      </c>
      <c r="H112" s="38" t="s">
        <v>32</v>
      </c>
      <c r="I112" s="39">
        <f>I111-11.5</f>
        <v>245.5</v>
      </c>
      <c r="J112" s="39">
        <f t="shared" si="242"/>
        <v>240.59</v>
      </c>
      <c r="K112" s="40">
        <f t="shared" si="243"/>
        <v>282.32499999999999</v>
      </c>
      <c r="L112" s="39">
        <f t="shared" si="279"/>
        <v>276.67849999999999</v>
      </c>
      <c r="M112" s="38" t="s">
        <v>33</v>
      </c>
      <c r="N112" s="39">
        <f>N111-11.5</f>
        <v>475.5</v>
      </c>
      <c r="O112" s="39">
        <f t="shared" si="244"/>
        <v>465.99</v>
      </c>
      <c r="P112" s="40">
        <f t="shared" si="245"/>
        <v>546.82499999999993</v>
      </c>
      <c r="Q112" s="39">
        <f t="shared" si="280"/>
        <v>535.88849999999991</v>
      </c>
      <c r="R112" s="38"/>
      <c r="S112" s="39"/>
      <c r="T112" s="39"/>
      <c r="U112" s="39"/>
      <c r="V112" s="39"/>
      <c r="W112" s="38"/>
      <c r="X112" s="39"/>
      <c r="Y112" s="39"/>
      <c r="Z112" s="39"/>
      <c r="AA112" s="39"/>
      <c r="AB112" s="38"/>
      <c r="AC112" s="39"/>
      <c r="AD112" s="39"/>
      <c r="AE112" s="39"/>
      <c r="AF112" s="39"/>
      <c r="AG112" s="38"/>
      <c r="AH112" s="39"/>
      <c r="AI112" s="39"/>
      <c r="AJ112" s="39"/>
      <c r="AK112" s="39"/>
      <c r="AL112" s="38"/>
      <c r="AM112" s="39"/>
      <c r="AN112" s="39"/>
      <c r="AO112" s="39"/>
      <c r="AP112" s="39"/>
      <c r="AQ112" s="38"/>
      <c r="AR112" s="39"/>
      <c r="AS112" s="39"/>
      <c r="AT112" s="39"/>
      <c r="AU112" s="39"/>
      <c r="AV112" s="38"/>
      <c r="AW112" s="39"/>
      <c r="AX112" s="39"/>
      <c r="AY112" s="39"/>
      <c r="AZ112" s="39"/>
      <c r="BA112" s="38"/>
      <c r="BB112" s="39"/>
      <c r="BC112" s="39"/>
      <c r="BD112" s="39"/>
      <c r="BE112" s="39"/>
      <c r="BF112" s="38"/>
      <c r="BG112" s="39"/>
      <c r="BH112" s="39"/>
      <c r="BI112" s="39"/>
      <c r="BJ112" s="39"/>
      <c r="BK112" s="38"/>
      <c r="BL112" s="39"/>
      <c r="BM112" s="39"/>
      <c r="BN112" s="39"/>
      <c r="BO112" s="39"/>
      <c r="BP112" s="38"/>
      <c r="BQ112" s="39"/>
      <c r="BR112" s="39"/>
      <c r="BS112" s="39"/>
      <c r="BT112" s="39"/>
      <c r="BU112" s="38"/>
      <c r="BV112" s="39"/>
      <c r="BW112" s="39"/>
      <c r="BX112" s="39"/>
      <c r="BY112" s="39"/>
      <c r="BZ112" s="38"/>
      <c r="CA112" s="39"/>
      <c r="CB112" s="39"/>
      <c r="CC112" s="39"/>
      <c r="CD112" s="39"/>
      <c r="CE112" s="38"/>
      <c r="CF112" s="39"/>
      <c r="CG112" s="39"/>
      <c r="CH112" s="39"/>
      <c r="CI112" s="39"/>
      <c r="CJ112" s="38"/>
      <c r="CK112" s="39"/>
      <c r="CL112" s="39"/>
      <c r="CM112" s="39"/>
      <c r="CN112" s="39"/>
      <c r="CO112" s="38"/>
      <c r="CP112" s="39"/>
      <c r="CQ112" s="39"/>
      <c r="CR112" s="39"/>
      <c r="CS112" s="39"/>
      <c r="CT112" s="38"/>
      <c r="CU112" s="39"/>
      <c r="CV112" s="39"/>
      <c r="CW112" s="39"/>
      <c r="CX112" s="39"/>
      <c r="CY112" s="38"/>
      <c r="CZ112" s="39"/>
      <c r="DA112" s="39"/>
      <c r="DB112" s="39"/>
      <c r="DC112" s="39"/>
      <c r="DD112" s="38"/>
      <c r="DE112" s="39"/>
      <c r="DF112" s="39"/>
      <c r="DG112" s="39"/>
      <c r="DH112" s="39"/>
      <c r="DI112" s="38"/>
      <c r="DJ112" s="39"/>
      <c r="DK112" s="39"/>
      <c r="DL112" s="39"/>
      <c r="DM112" s="39"/>
      <c r="DN112" s="38"/>
      <c r="DO112" s="39"/>
      <c r="DP112" s="39"/>
      <c r="DQ112" s="39"/>
      <c r="DR112" s="39"/>
    </row>
    <row r="113" spans="1:122" s="41" customFormat="1" ht="20.100000000000001" customHeight="1" x14ac:dyDescent="0.25">
      <c r="A113" s="38" t="s">
        <v>30</v>
      </c>
      <c r="B113" s="38" t="s">
        <v>5</v>
      </c>
      <c r="C113" s="38" t="s">
        <v>31</v>
      </c>
      <c r="D113" s="39">
        <f t="shared" ref="D113:D114" si="333">D112-11.5</f>
        <v>69</v>
      </c>
      <c r="E113" s="40">
        <f t="shared" si="240"/>
        <v>67.62</v>
      </c>
      <c r="F113" s="40">
        <f t="shared" si="241"/>
        <v>79.349999999999994</v>
      </c>
      <c r="G113" s="39">
        <f t="shared" si="278"/>
        <v>77.762999999999991</v>
      </c>
      <c r="H113" s="38" t="s">
        <v>32</v>
      </c>
      <c r="I113" s="39">
        <f t="shared" ref="I113:I114" si="334">I112-11.5</f>
        <v>234</v>
      </c>
      <c r="J113" s="39">
        <f t="shared" si="242"/>
        <v>229.32</v>
      </c>
      <c r="K113" s="40">
        <f t="shared" si="243"/>
        <v>269.09999999999997</v>
      </c>
      <c r="L113" s="39">
        <f t="shared" si="279"/>
        <v>263.71799999999996</v>
      </c>
      <c r="M113" s="38" t="s">
        <v>33</v>
      </c>
      <c r="N113" s="39">
        <f t="shared" ref="N113:N114" si="335">N112-11.5</f>
        <v>464</v>
      </c>
      <c r="O113" s="39">
        <f t="shared" si="244"/>
        <v>454.71999999999997</v>
      </c>
      <c r="P113" s="40">
        <f t="shared" si="245"/>
        <v>533.59999999999991</v>
      </c>
      <c r="Q113" s="39">
        <f t="shared" si="280"/>
        <v>522.92799999999988</v>
      </c>
      <c r="R113" s="38"/>
      <c r="S113" s="39"/>
      <c r="T113" s="39"/>
      <c r="U113" s="39"/>
      <c r="V113" s="39"/>
      <c r="W113" s="38"/>
      <c r="X113" s="39"/>
      <c r="Y113" s="39"/>
      <c r="Z113" s="39"/>
      <c r="AA113" s="39"/>
      <c r="AB113" s="38"/>
      <c r="AC113" s="39"/>
      <c r="AD113" s="39"/>
      <c r="AE113" s="39"/>
      <c r="AF113" s="39"/>
      <c r="AG113" s="38"/>
      <c r="AH113" s="39"/>
      <c r="AI113" s="39"/>
      <c r="AJ113" s="39"/>
      <c r="AK113" s="39"/>
      <c r="AL113" s="38"/>
      <c r="AM113" s="39"/>
      <c r="AN113" s="39"/>
      <c r="AO113" s="39"/>
      <c r="AP113" s="39"/>
      <c r="AQ113" s="38"/>
      <c r="AR113" s="39"/>
      <c r="AS113" s="39"/>
      <c r="AT113" s="39"/>
      <c r="AU113" s="39"/>
      <c r="AV113" s="38"/>
      <c r="AW113" s="39"/>
      <c r="AX113" s="39"/>
      <c r="AY113" s="39"/>
      <c r="AZ113" s="39"/>
      <c r="BA113" s="38"/>
      <c r="BB113" s="39"/>
      <c r="BC113" s="39"/>
      <c r="BD113" s="39"/>
      <c r="BE113" s="39"/>
      <c r="BF113" s="38"/>
      <c r="BG113" s="39"/>
      <c r="BH113" s="39"/>
      <c r="BI113" s="39"/>
      <c r="BJ113" s="39"/>
      <c r="BK113" s="38"/>
      <c r="BL113" s="39"/>
      <c r="BM113" s="39"/>
      <c r="BN113" s="39"/>
      <c r="BO113" s="39"/>
      <c r="BP113" s="38"/>
      <c r="BQ113" s="39"/>
      <c r="BR113" s="39"/>
      <c r="BS113" s="39"/>
      <c r="BT113" s="39"/>
      <c r="BU113" s="38"/>
      <c r="BV113" s="39"/>
      <c r="BW113" s="39"/>
      <c r="BX113" s="39"/>
      <c r="BY113" s="39"/>
      <c r="BZ113" s="38"/>
      <c r="CA113" s="39"/>
      <c r="CB113" s="39"/>
      <c r="CC113" s="39"/>
      <c r="CD113" s="39"/>
      <c r="CE113" s="38"/>
      <c r="CF113" s="39"/>
      <c r="CG113" s="39"/>
      <c r="CH113" s="39"/>
      <c r="CI113" s="39"/>
      <c r="CJ113" s="38"/>
      <c r="CK113" s="39"/>
      <c r="CL113" s="39"/>
      <c r="CM113" s="39"/>
      <c r="CN113" s="39"/>
      <c r="CO113" s="38"/>
      <c r="CP113" s="39"/>
      <c r="CQ113" s="39"/>
      <c r="CR113" s="39"/>
      <c r="CS113" s="39"/>
      <c r="CT113" s="38"/>
      <c r="CU113" s="39"/>
      <c r="CV113" s="39"/>
      <c r="CW113" s="39"/>
      <c r="CX113" s="39"/>
      <c r="CY113" s="38"/>
      <c r="CZ113" s="39"/>
      <c r="DA113" s="39"/>
      <c r="DB113" s="39"/>
      <c r="DC113" s="39"/>
      <c r="DD113" s="38"/>
      <c r="DE113" s="39"/>
      <c r="DF113" s="39"/>
      <c r="DG113" s="39"/>
      <c r="DH113" s="39"/>
      <c r="DI113" s="38"/>
      <c r="DJ113" s="39"/>
      <c r="DK113" s="39"/>
      <c r="DL113" s="39"/>
      <c r="DM113" s="39"/>
      <c r="DN113" s="38"/>
      <c r="DO113" s="39"/>
      <c r="DP113" s="39"/>
      <c r="DQ113" s="39"/>
      <c r="DR113" s="39"/>
    </row>
    <row r="114" spans="1:122" s="41" customFormat="1" ht="20.100000000000001" customHeight="1" x14ac:dyDescent="0.25">
      <c r="A114" s="38" t="s">
        <v>30</v>
      </c>
      <c r="B114" s="38" t="s">
        <v>6</v>
      </c>
      <c r="C114" s="38" t="s">
        <v>31</v>
      </c>
      <c r="D114" s="39">
        <f t="shared" si="333"/>
        <v>57.5</v>
      </c>
      <c r="E114" s="40">
        <f t="shared" si="240"/>
        <v>56.35</v>
      </c>
      <c r="F114" s="40">
        <f t="shared" si="241"/>
        <v>66.125</v>
      </c>
      <c r="G114" s="39">
        <f t="shared" si="278"/>
        <v>64.802499999999995</v>
      </c>
      <c r="H114" s="38" t="s">
        <v>32</v>
      </c>
      <c r="I114" s="39">
        <f t="shared" si="334"/>
        <v>222.5</v>
      </c>
      <c r="J114" s="39">
        <f t="shared" si="242"/>
        <v>218.04999999999998</v>
      </c>
      <c r="K114" s="40">
        <f t="shared" si="243"/>
        <v>255.87499999999997</v>
      </c>
      <c r="L114" s="39">
        <f t="shared" si="279"/>
        <v>250.75749999999996</v>
      </c>
      <c r="M114" s="38" t="s">
        <v>33</v>
      </c>
      <c r="N114" s="39">
        <f t="shared" si="335"/>
        <v>452.5</v>
      </c>
      <c r="O114" s="39">
        <f t="shared" si="244"/>
        <v>443.45</v>
      </c>
      <c r="P114" s="40">
        <f t="shared" si="245"/>
        <v>520.375</v>
      </c>
      <c r="Q114" s="39">
        <f t="shared" si="280"/>
        <v>509.96749999999997</v>
      </c>
      <c r="R114" s="38"/>
      <c r="S114" s="39"/>
      <c r="T114" s="39"/>
      <c r="U114" s="39"/>
      <c r="V114" s="39"/>
      <c r="W114" s="38"/>
      <c r="X114" s="39"/>
      <c r="Y114" s="39"/>
      <c r="Z114" s="39"/>
      <c r="AA114" s="39"/>
      <c r="AB114" s="38"/>
      <c r="AC114" s="39"/>
      <c r="AD114" s="39"/>
      <c r="AE114" s="39"/>
      <c r="AF114" s="39"/>
      <c r="AG114" s="38"/>
      <c r="AH114" s="39"/>
      <c r="AI114" s="39"/>
      <c r="AJ114" s="39"/>
      <c r="AK114" s="39"/>
      <c r="AL114" s="38"/>
      <c r="AM114" s="39"/>
      <c r="AN114" s="39"/>
      <c r="AO114" s="39"/>
      <c r="AP114" s="39"/>
      <c r="AQ114" s="38"/>
      <c r="AR114" s="39"/>
      <c r="AS114" s="39"/>
      <c r="AT114" s="39"/>
      <c r="AU114" s="39"/>
      <c r="AV114" s="38"/>
      <c r="AW114" s="39"/>
      <c r="AX114" s="39"/>
      <c r="AY114" s="39"/>
      <c r="AZ114" s="39"/>
      <c r="BA114" s="38"/>
      <c r="BB114" s="39"/>
      <c r="BC114" s="39"/>
      <c r="BD114" s="39"/>
      <c r="BE114" s="39"/>
      <c r="BF114" s="38"/>
      <c r="BG114" s="39"/>
      <c r="BH114" s="39"/>
      <c r="BI114" s="39"/>
      <c r="BJ114" s="39"/>
      <c r="BK114" s="38"/>
      <c r="BL114" s="39"/>
      <c r="BM114" s="39"/>
      <c r="BN114" s="39"/>
      <c r="BO114" s="39"/>
      <c r="BP114" s="38"/>
      <c r="BQ114" s="39"/>
      <c r="BR114" s="39"/>
      <c r="BS114" s="39"/>
      <c r="BT114" s="39"/>
      <c r="BU114" s="38"/>
      <c r="BV114" s="39"/>
      <c r="BW114" s="39"/>
      <c r="BX114" s="39"/>
      <c r="BY114" s="39"/>
      <c r="BZ114" s="38"/>
      <c r="CA114" s="39"/>
      <c r="CB114" s="39"/>
      <c r="CC114" s="39"/>
      <c r="CD114" s="39"/>
      <c r="CE114" s="38"/>
      <c r="CF114" s="39"/>
      <c r="CG114" s="39"/>
      <c r="CH114" s="39"/>
      <c r="CI114" s="39"/>
      <c r="CJ114" s="38"/>
      <c r="CK114" s="39"/>
      <c r="CL114" s="39"/>
      <c r="CM114" s="39"/>
      <c r="CN114" s="39"/>
      <c r="CO114" s="38"/>
      <c r="CP114" s="39"/>
      <c r="CQ114" s="39"/>
      <c r="CR114" s="39"/>
      <c r="CS114" s="39"/>
      <c r="CT114" s="38"/>
      <c r="CU114" s="39"/>
      <c r="CV114" s="39"/>
      <c r="CW114" s="39"/>
      <c r="CX114" s="39"/>
      <c r="CY114" s="38"/>
      <c r="CZ114" s="39"/>
      <c r="DA114" s="39"/>
      <c r="DB114" s="39"/>
      <c r="DC114" s="39"/>
      <c r="DD114" s="38"/>
      <c r="DE114" s="39"/>
      <c r="DF114" s="39"/>
      <c r="DG114" s="39"/>
      <c r="DH114" s="39"/>
      <c r="DI114" s="38"/>
      <c r="DJ114" s="39"/>
      <c r="DK114" s="39"/>
      <c r="DL114" s="39"/>
      <c r="DM114" s="39"/>
      <c r="DN114" s="38"/>
      <c r="DO114" s="39"/>
      <c r="DP114" s="39"/>
      <c r="DQ114" s="39"/>
      <c r="DR114" s="39"/>
    </row>
    <row r="115" spans="1:122" s="42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34">
        <f>D110+50</f>
        <v>165</v>
      </c>
      <c r="E115" s="18">
        <f t="shared" si="240"/>
        <v>161.69999999999999</v>
      </c>
      <c r="F115" s="18">
        <f t="shared" si="241"/>
        <v>189.74999999999997</v>
      </c>
      <c r="G115" s="18">
        <f t="shared" si="278"/>
        <v>185.95499999999996</v>
      </c>
      <c r="H115" s="17" t="s">
        <v>33</v>
      </c>
      <c r="I115" s="34">
        <v>395</v>
      </c>
      <c r="J115" s="18">
        <f t="shared" si="242"/>
        <v>387.09999999999997</v>
      </c>
      <c r="K115" s="18">
        <f t="shared" si="243"/>
        <v>454.24999999999994</v>
      </c>
      <c r="L115" s="18">
        <f t="shared" si="279"/>
        <v>445.16499999999996</v>
      </c>
      <c r="M115" s="17"/>
      <c r="N115" s="34"/>
      <c r="O115" s="34"/>
      <c r="P115" s="34"/>
      <c r="Q115" s="34"/>
      <c r="R115" s="17"/>
      <c r="S115" s="34"/>
      <c r="T115" s="34"/>
      <c r="U115" s="34"/>
      <c r="V115" s="34"/>
      <c r="W115" s="17"/>
      <c r="X115" s="34"/>
      <c r="Y115" s="34"/>
      <c r="Z115" s="34"/>
      <c r="AA115" s="34"/>
      <c r="AB115" s="17"/>
      <c r="AC115" s="34"/>
      <c r="AD115" s="34"/>
      <c r="AE115" s="34"/>
      <c r="AF115" s="34"/>
      <c r="AG115" s="17"/>
      <c r="AH115" s="34"/>
      <c r="AI115" s="34"/>
      <c r="AJ115" s="34"/>
      <c r="AK115" s="34"/>
      <c r="AL115" s="17"/>
      <c r="AM115" s="34"/>
      <c r="AN115" s="34"/>
      <c r="AO115" s="34"/>
      <c r="AP115" s="34"/>
      <c r="AQ115" s="17"/>
      <c r="AR115" s="34"/>
      <c r="AS115" s="34"/>
      <c r="AT115" s="34"/>
      <c r="AU115" s="34"/>
      <c r="AV115" s="17"/>
      <c r="AW115" s="34"/>
      <c r="AX115" s="34"/>
      <c r="AY115" s="34"/>
      <c r="AZ115" s="34"/>
      <c r="BA115" s="17"/>
      <c r="BB115" s="34"/>
      <c r="BC115" s="34"/>
      <c r="BD115" s="34"/>
      <c r="BE115" s="34"/>
      <c r="BF115" s="17"/>
      <c r="BG115" s="34"/>
      <c r="BH115" s="34"/>
      <c r="BI115" s="34"/>
      <c r="BJ115" s="34"/>
      <c r="BK115" s="17"/>
      <c r="BL115" s="34"/>
      <c r="BM115" s="34"/>
      <c r="BN115" s="34"/>
      <c r="BO115" s="34"/>
      <c r="BP115" s="17"/>
      <c r="BQ115" s="34"/>
      <c r="BR115" s="34"/>
      <c r="BS115" s="34"/>
      <c r="BT115" s="34"/>
      <c r="BU115" s="17"/>
      <c r="BV115" s="34"/>
      <c r="BW115" s="34"/>
      <c r="BX115" s="34"/>
      <c r="BY115" s="34"/>
      <c r="BZ115" s="17"/>
      <c r="CA115" s="34"/>
      <c r="CB115" s="34"/>
      <c r="CC115" s="34"/>
      <c r="CD115" s="34"/>
      <c r="CE115" s="17"/>
      <c r="CF115" s="34"/>
      <c r="CG115" s="34"/>
      <c r="CH115" s="34"/>
      <c r="CI115" s="34"/>
      <c r="CJ115" s="17"/>
      <c r="CK115" s="34"/>
      <c r="CL115" s="34"/>
      <c r="CM115" s="34"/>
      <c r="CN115" s="34"/>
      <c r="CO115" s="17"/>
      <c r="CP115" s="34"/>
      <c r="CQ115" s="34"/>
      <c r="CR115" s="34"/>
      <c r="CS115" s="34"/>
      <c r="CT115" s="17"/>
      <c r="CU115" s="34"/>
      <c r="CV115" s="34"/>
      <c r="CW115" s="34"/>
      <c r="CX115" s="34"/>
      <c r="CY115" s="17"/>
      <c r="CZ115" s="34"/>
      <c r="DA115" s="34"/>
      <c r="DB115" s="34"/>
      <c r="DC115" s="34"/>
      <c r="DD115" s="17"/>
      <c r="DE115" s="34"/>
      <c r="DF115" s="34"/>
      <c r="DG115" s="34"/>
      <c r="DH115" s="34"/>
      <c r="DI115" s="17"/>
      <c r="DJ115" s="34"/>
      <c r="DK115" s="34"/>
      <c r="DL115" s="34"/>
      <c r="DM115" s="34"/>
      <c r="DN115" s="17"/>
      <c r="DO115" s="34"/>
      <c r="DP115" s="34"/>
      <c r="DQ115" s="34"/>
      <c r="DR115" s="34"/>
    </row>
    <row r="116" spans="1:122" s="42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34">
        <f>D115-33</f>
        <v>132</v>
      </c>
      <c r="E116" s="18">
        <f t="shared" si="240"/>
        <v>129.35999999999999</v>
      </c>
      <c r="F116" s="18">
        <f t="shared" si="241"/>
        <v>151.79999999999998</v>
      </c>
      <c r="G116" s="34">
        <f t="shared" si="278"/>
        <v>148.76399999999998</v>
      </c>
      <c r="H116" s="17" t="s">
        <v>33</v>
      </c>
      <c r="I116" s="34">
        <f>I115-33</f>
        <v>362</v>
      </c>
      <c r="J116" s="34">
        <f t="shared" si="242"/>
        <v>354.76</v>
      </c>
      <c r="K116" s="18">
        <f t="shared" si="243"/>
        <v>416.29999999999995</v>
      </c>
      <c r="L116" s="34">
        <f t="shared" si="279"/>
        <v>407.97399999999993</v>
      </c>
      <c r="M116" s="17"/>
      <c r="N116" s="34"/>
      <c r="O116" s="34"/>
      <c r="P116" s="34"/>
      <c r="Q116" s="34"/>
      <c r="R116" s="17"/>
      <c r="S116" s="34"/>
      <c r="T116" s="34"/>
      <c r="U116" s="34"/>
      <c r="V116" s="34"/>
      <c r="W116" s="17"/>
      <c r="X116" s="34"/>
      <c r="Y116" s="34"/>
      <c r="Z116" s="34"/>
      <c r="AA116" s="34"/>
      <c r="AB116" s="17"/>
      <c r="AC116" s="34"/>
      <c r="AD116" s="34"/>
      <c r="AE116" s="34"/>
      <c r="AF116" s="34"/>
      <c r="AG116" s="17"/>
      <c r="AH116" s="34"/>
      <c r="AI116" s="34"/>
      <c r="AJ116" s="34"/>
      <c r="AK116" s="34"/>
      <c r="AL116" s="17"/>
      <c r="AM116" s="34"/>
      <c r="AN116" s="34"/>
      <c r="AO116" s="34"/>
      <c r="AP116" s="34"/>
      <c r="AQ116" s="17"/>
      <c r="AR116" s="34"/>
      <c r="AS116" s="34"/>
      <c r="AT116" s="34"/>
      <c r="AU116" s="34"/>
      <c r="AV116" s="17"/>
      <c r="AW116" s="34"/>
      <c r="AX116" s="34"/>
      <c r="AY116" s="34"/>
      <c r="AZ116" s="34"/>
      <c r="BA116" s="17"/>
      <c r="BB116" s="34"/>
      <c r="BC116" s="34"/>
      <c r="BD116" s="34"/>
      <c r="BE116" s="34"/>
      <c r="BF116" s="17"/>
      <c r="BG116" s="34"/>
      <c r="BH116" s="34"/>
      <c r="BI116" s="34"/>
      <c r="BJ116" s="34"/>
      <c r="BK116" s="17"/>
      <c r="BL116" s="34"/>
      <c r="BM116" s="34"/>
      <c r="BN116" s="34"/>
      <c r="BO116" s="34"/>
      <c r="BP116" s="17"/>
      <c r="BQ116" s="34"/>
      <c r="BR116" s="34"/>
      <c r="BS116" s="34"/>
      <c r="BT116" s="34"/>
      <c r="BU116" s="17"/>
      <c r="BV116" s="34"/>
      <c r="BW116" s="34"/>
      <c r="BX116" s="34"/>
      <c r="BY116" s="34"/>
      <c r="BZ116" s="17"/>
      <c r="CA116" s="34"/>
      <c r="CB116" s="34"/>
      <c r="CC116" s="34"/>
      <c r="CD116" s="34"/>
      <c r="CE116" s="17"/>
      <c r="CF116" s="34"/>
      <c r="CG116" s="34"/>
      <c r="CH116" s="34"/>
      <c r="CI116" s="34"/>
      <c r="CJ116" s="17"/>
      <c r="CK116" s="34"/>
      <c r="CL116" s="34"/>
      <c r="CM116" s="34"/>
      <c r="CN116" s="34"/>
      <c r="CO116" s="17"/>
      <c r="CP116" s="34"/>
      <c r="CQ116" s="34"/>
      <c r="CR116" s="34"/>
      <c r="CS116" s="34"/>
      <c r="CT116" s="17"/>
      <c r="CU116" s="34"/>
      <c r="CV116" s="34"/>
      <c r="CW116" s="34"/>
      <c r="CX116" s="34"/>
      <c r="CY116" s="17"/>
      <c r="CZ116" s="34"/>
      <c r="DA116" s="34"/>
      <c r="DB116" s="34"/>
      <c r="DC116" s="34"/>
      <c r="DD116" s="17"/>
      <c r="DE116" s="34"/>
      <c r="DF116" s="34"/>
      <c r="DG116" s="34"/>
      <c r="DH116" s="34"/>
      <c r="DI116" s="17"/>
      <c r="DJ116" s="34"/>
      <c r="DK116" s="34"/>
      <c r="DL116" s="34"/>
      <c r="DM116" s="34"/>
      <c r="DN116" s="17"/>
      <c r="DO116" s="34"/>
      <c r="DP116" s="34"/>
      <c r="DQ116" s="34"/>
      <c r="DR116" s="34"/>
    </row>
    <row r="117" spans="1:122" s="42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34">
        <f>D116-16.5</f>
        <v>115.5</v>
      </c>
      <c r="E117" s="18">
        <f t="shared" si="240"/>
        <v>113.19</v>
      </c>
      <c r="F117" s="18">
        <f t="shared" si="241"/>
        <v>132.82499999999999</v>
      </c>
      <c r="G117" s="34">
        <f t="shared" si="278"/>
        <v>130.16849999999999</v>
      </c>
      <c r="H117" s="17" t="s">
        <v>33</v>
      </c>
      <c r="I117" s="34">
        <f>I116-16.5</f>
        <v>345.5</v>
      </c>
      <c r="J117" s="34">
        <f t="shared" si="242"/>
        <v>338.59</v>
      </c>
      <c r="K117" s="18">
        <f t="shared" si="243"/>
        <v>397.32499999999999</v>
      </c>
      <c r="L117" s="34">
        <f t="shared" si="279"/>
        <v>389.37849999999997</v>
      </c>
      <c r="M117" s="17"/>
      <c r="N117" s="34"/>
      <c r="O117" s="34"/>
      <c r="P117" s="34"/>
      <c r="Q117" s="34"/>
      <c r="R117" s="17"/>
      <c r="S117" s="34"/>
      <c r="T117" s="34"/>
      <c r="U117" s="34"/>
      <c r="V117" s="34"/>
      <c r="W117" s="17"/>
      <c r="X117" s="34"/>
      <c r="Y117" s="34"/>
      <c r="Z117" s="34"/>
      <c r="AA117" s="34"/>
      <c r="AB117" s="17"/>
      <c r="AC117" s="34"/>
      <c r="AD117" s="34"/>
      <c r="AE117" s="34"/>
      <c r="AF117" s="34"/>
      <c r="AG117" s="17"/>
      <c r="AH117" s="34"/>
      <c r="AI117" s="34"/>
      <c r="AJ117" s="34"/>
      <c r="AK117" s="34"/>
      <c r="AL117" s="17"/>
      <c r="AM117" s="34"/>
      <c r="AN117" s="34"/>
      <c r="AO117" s="34"/>
      <c r="AP117" s="34"/>
      <c r="AQ117" s="17"/>
      <c r="AR117" s="34"/>
      <c r="AS117" s="34"/>
      <c r="AT117" s="34"/>
      <c r="AU117" s="34"/>
      <c r="AV117" s="17"/>
      <c r="AW117" s="34"/>
      <c r="AX117" s="34"/>
      <c r="AY117" s="34"/>
      <c r="AZ117" s="34"/>
      <c r="BA117" s="17"/>
      <c r="BB117" s="34"/>
      <c r="BC117" s="34"/>
      <c r="BD117" s="34"/>
      <c r="BE117" s="34"/>
      <c r="BF117" s="17"/>
      <c r="BG117" s="34"/>
      <c r="BH117" s="34"/>
      <c r="BI117" s="34"/>
      <c r="BJ117" s="34"/>
      <c r="BK117" s="17"/>
      <c r="BL117" s="34"/>
      <c r="BM117" s="34"/>
      <c r="BN117" s="34"/>
      <c r="BO117" s="34"/>
      <c r="BP117" s="17"/>
      <c r="BQ117" s="34"/>
      <c r="BR117" s="34"/>
      <c r="BS117" s="34"/>
      <c r="BT117" s="34"/>
      <c r="BU117" s="17"/>
      <c r="BV117" s="34"/>
      <c r="BW117" s="34"/>
      <c r="BX117" s="34"/>
      <c r="BY117" s="34"/>
      <c r="BZ117" s="17"/>
      <c r="CA117" s="34"/>
      <c r="CB117" s="34"/>
      <c r="CC117" s="34"/>
      <c r="CD117" s="34"/>
      <c r="CE117" s="17"/>
      <c r="CF117" s="34"/>
      <c r="CG117" s="34"/>
      <c r="CH117" s="34"/>
      <c r="CI117" s="34"/>
      <c r="CJ117" s="17"/>
      <c r="CK117" s="34"/>
      <c r="CL117" s="34"/>
      <c r="CM117" s="34"/>
      <c r="CN117" s="34"/>
      <c r="CO117" s="17"/>
      <c r="CP117" s="34"/>
      <c r="CQ117" s="34"/>
      <c r="CR117" s="34"/>
      <c r="CS117" s="34"/>
      <c r="CT117" s="17"/>
      <c r="CU117" s="34"/>
      <c r="CV117" s="34"/>
      <c r="CW117" s="34"/>
      <c r="CX117" s="34"/>
      <c r="CY117" s="17"/>
      <c r="CZ117" s="34"/>
      <c r="DA117" s="34"/>
      <c r="DB117" s="34"/>
      <c r="DC117" s="34"/>
      <c r="DD117" s="17"/>
      <c r="DE117" s="34"/>
      <c r="DF117" s="34"/>
      <c r="DG117" s="34"/>
      <c r="DH117" s="34"/>
      <c r="DI117" s="17"/>
      <c r="DJ117" s="34"/>
      <c r="DK117" s="34"/>
      <c r="DL117" s="34"/>
      <c r="DM117" s="34"/>
      <c r="DN117" s="17"/>
      <c r="DO117" s="34"/>
      <c r="DP117" s="34"/>
      <c r="DQ117" s="34"/>
      <c r="DR117" s="34"/>
    </row>
    <row r="118" spans="1:122" s="42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34">
        <f t="shared" ref="D118:D119" si="336">D117-16.5</f>
        <v>99</v>
      </c>
      <c r="E118" s="18">
        <f t="shared" si="240"/>
        <v>97.02</v>
      </c>
      <c r="F118" s="18">
        <f t="shared" si="241"/>
        <v>113.85</v>
      </c>
      <c r="G118" s="34">
        <f t="shared" si="278"/>
        <v>111.57299999999999</v>
      </c>
      <c r="H118" s="17" t="s">
        <v>33</v>
      </c>
      <c r="I118" s="34">
        <f t="shared" ref="I118:I119" si="337">I117-16.5</f>
        <v>329</v>
      </c>
      <c r="J118" s="34">
        <f t="shared" si="242"/>
        <v>322.42</v>
      </c>
      <c r="K118" s="18">
        <f t="shared" si="243"/>
        <v>378.34999999999997</v>
      </c>
      <c r="L118" s="34">
        <f t="shared" si="279"/>
        <v>370.78299999999996</v>
      </c>
      <c r="M118" s="17"/>
      <c r="N118" s="34"/>
      <c r="O118" s="34"/>
      <c r="P118" s="34"/>
      <c r="Q118" s="34"/>
      <c r="R118" s="17"/>
      <c r="S118" s="34"/>
      <c r="T118" s="34"/>
      <c r="U118" s="34"/>
      <c r="V118" s="34"/>
      <c r="W118" s="17"/>
      <c r="X118" s="34"/>
      <c r="Y118" s="34"/>
      <c r="Z118" s="34"/>
      <c r="AA118" s="34"/>
      <c r="AB118" s="17"/>
      <c r="AC118" s="34"/>
      <c r="AD118" s="34"/>
      <c r="AE118" s="34"/>
      <c r="AF118" s="34"/>
      <c r="AG118" s="17"/>
      <c r="AH118" s="34"/>
      <c r="AI118" s="34"/>
      <c r="AJ118" s="34"/>
      <c r="AK118" s="34"/>
      <c r="AL118" s="17"/>
      <c r="AM118" s="34"/>
      <c r="AN118" s="34"/>
      <c r="AO118" s="34"/>
      <c r="AP118" s="34"/>
      <c r="AQ118" s="17"/>
      <c r="AR118" s="34"/>
      <c r="AS118" s="34"/>
      <c r="AT118" s="34"/>
      <c r="AU118" s="34"/>
      <c r="AV118" s="17"/>
      <c r="AW118" s="34"/>
      <c r="AX118" s="34"/>
      <c r="AY118" s="34"/>
      <c r="AZ118" s="34"/>
      <c r="BA118" s="17"/>
      <c r="BB118" s="34"/>
      <c r="BC118" s="34"/>
      <c r="BD118" s="34"/>
      <c r="BE118" s="34"/>
      <c r="BF118" s="17"/>
      <c r="BG118" s="34"/>
      <c r="BH118" s="34"/>
      <c r="BI118" s="34"/>
      <c r="BJ118" s="34"/>
      <c r="BK118" s="17"/>
      <c r="BL118" s="34"/>
      <c r="BM118" s="34"/>
      <c r="BN118" s="34"/>
      <c r="BO118" s="34"/>
      <c r="BP118" s="17"/>
      <c r="BQ118" s="34"/>
      <c r="BR118" s="34"/>
      <c r="BS118" s="34"/>
      <c r="BT118" s="34"/>
      <c r="BU118" s="17"/>
      <c r="BV118" s="34"/>
      <c r="BW118" s="34"/>
      <c r="BX118" s="34"/>
      <c r="BY118" s="34"/>
      <c r="BZ118" s="17"/>
      <c r="CA118" s="34"/>
      <c r="CB118" s="34"/>
      <c r="CC118" s="34"/>
      <c r="CD118" s="34"/>
      <c r="CE118" s="17"/>
      <c r="CF118" s="34"/>
      <c r="CG118" s="34"/>
      <c r="CH118" s="34"/>
      <c r="CI118" s="34"/>
      <c r="CJ118" s="17"/>
      <c r="CK118" s="34"/>
      <c r="CL118" s="34"/>
      <c r="CM118" s="34"/>
      <c r="CN118" s="34"/>
      <c r="CO118" s="17"/>
      <c r="CP118" s="34"/>
      <c r="CQ118" s="34"/>
      <c r="CR118" s="34"/>
      <c r="CS118" s="34"/>
      <c r="CT118" s="17"/>
      <c r="CU118" s="34"/>
      <c r="CV118" s="34"/>
      <c r="CW118" s="34"/>
      <c r="CX118" s="34"/>
      <c r="CY118" s="17"/>
      <c r="CZ118" s="34"/>
      <c r="DA118" s="34"/>
      <c r="DB118" s="34"/>
      <c r="DC118" s="34"/>
      <c r="DD118" s="17"/>
      <c r="DE118" s="34"/>
      <c r="DF118" s="34"/>
      <c r="DG118" s="34"/>
      <c r="DH118" s="34"/>
      <c r="DI118" s="17"/>
      <c r="DJ118" s="34"/>
      <c r="DK118" s="34"/>
      <c r="DL118" s="34"/>
      <c r="DM118" s="34"/>
      <c r="DN118" s="17"/>
      <c r="DO118" s="34"/>
      <c r="DP118" s="34"/>
      <c r="DQ118" s="34"/>
      <c r="DR118" s="34"/>
    </row>
    <row r="119" spans="1:122" s="42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34">
        <f t="shared" si="336"/>
        <v>82.5</v>
      </c>
      <c r="E119" s="18">
        <f t="shared" si="240"/>
        <v>80.849999999999994</v>
      </c>
      <c r="F119" s="18">
        <f t="shared" si="241"/>
        <v>94.874999999999986</v>
      </c>
      <c r="G119" s="34">
        <f t="shared" si="278"/>
        <v>92.977499999999978</v>
      </c>
      <c r="H119" s="17" t="s">
        <v>33</v>
      </c>
      <c r="I119" s="34">
        <f t="shared" si="337"/>
        <v>312.5</v>
      </c>
      <c r="J119" s="34">
        <f t="shared" si="242"/>
        <v>306.25</v>
      </c>
      <c r="K119" s="18">
        <f t="shared" si="243"/>
        <v>359.375</v>
      </c>
      <c r="L119" s="34">
        <f t="shared" si="279"/>
        <v>352.1875</v>
      </c>
      <c r="M119" s="17"/>
      <c r="N119" s="34"/>
      <c r="O119" s="34"/>
      <c r="P119" s="34"/>
      <c r="Q119" s="34"/>
      <c r="R119" s="17"/>
      <c r="S119" s="34"/>
      <c r="T119" s="34"/>
      <c r="U119" s="34"/>
      <c r="V119" s="34"/>
      <c r="W119" s="17"/>
      <c r="X119" s="34"/>
      <c r="Y119" s="34"/>
      <c r="Z119" s="34"/>
      <c r="AA119" s="34"/>
      <c r="AB119" s="17"/>
      <c r="AC119" s="34"/>
      <c r="AD119" s="34"/>
      <c r="AE119" s="34"/>
      <c r="AF119" s="34"/>
      <c r="AG119" s="17"/>
      <c r="AH119" s="34"/>
      <c r="AI119" s="34"/>
      <c r="AJ119" s="34"/>
      <c r="AK119" s="34"/>
      <c r="AL119" s="17"/>
      <c r="AM119" s="34"/>
      <c r="AN119" s="34"/>
      <c r="AO119" s="34"/>
      <c r="AP119" s="34"/>
      <c r="AQ119" s="17"/>
      <c r="AR119" s="34"/>
      <c r="AS119" s="34"/>
      <c r="AT119" s="34"/>
      <c r="AU119" s="34"/>
      <c r="AV119" s="17"/>
      <c r="AW119" s="34"/>
      <c r="AX119" s="34"/>
      <c r="AY119" s="34"/>
      <c r="AZ119" s="34"/>
      <c r="BA119" s="17"/>
      <c r="BB119" s="34"/>
      <c r="BC119" s="34"/>
      <c r="BD119" s="34"/>
      <c r="BE119" s="34"/>
      <c r="BF119" s="17"/>
      <c r="BG119" s="34"/>
      <c r="BH119" s="34"/>
      <c r="BI119" s="34"/>
      <c r="BJ119" s="34"/>
      <c r="BK119" s="17"/>
      <c r="BL119" s="34"/>
      <c r="BM119" s="34"/>
      <c r="BN119" s="34"/>
      <c r="BO119" s="34"/>
      <c r="BP119" s="17"/>
      <c r="BQ119" s="34"/>
      <c r="BR119" s="34"/>
      <c r="BS119" s="34"/>
      <c r="BT119" s="34"/>
      <c r="BU119" s="17"/>
      <c r="BV119" s="34"/>
      <c r="BW119" s="34"/>
      <c r="BX119" s="34"/>
      <c r="BY119" s="34"/>
      <c r="BZ119" s="17"/>
      <c r="CA119" s="34"/>
      <c r="CB119" s="34"/>
      <c r="CC119" s="34"/>
      <c r="CD119" s="34"/>
      <c r="CE119" s="17"/>
      <c r="CF119" s="34"/>
      <c r="CG119" s="34"/>
      <c r="CH119" s="34"/>
      <c r="CI119" s="34"/>
      <c r="CJ119" s="17"/>
      <c r="CK119" s="34"/>
      <c r="CL119" s="34"/>
      <c r="CM119" s="34"/>
      <c r="CN119" s="34"/>
      <c r="CO119" s="17"/>
      <c r="CP119" s="34"/>
      <c r="CQ119" s="34"/>
      <c r="CR119" s="34"/>
      <c r="CS119" s="34"/>
      <c r="CT119" s="17"/>
      <c r="CU119" s="34"/>
      <c r="CV119" s="34"/>
      <c r="CW119" s="34"/>
      <c r="CX119" s="34"/>
      <c r="CY119" s="17"/>
      <c r="CZ119" s="34"/>
      <c r="DA119" s="34"/>
      <c r="DB119" s="34"/>
      <c r="DC119" s="34"/>
      <c r="DD119" s="17"/>
      <c r="DE119" s="34"/>
      <c r="DF119" s="34"/>
      <c r="DG119" s="34"/>
      <c r="DH119" s="34"/>
      <c r="DI119" s="17"/>
      <c r="DJ119" s="34"/>
      <c r="DK119" s="34"/>
      <c r="DL119" s="34"/>
      <c r="DM119" s="34"/>
      <c r="DN119" s="17"/>
      <c r="DO119" s="34"/>
      <c r="DP119" s="34"/>
      <c r="DQ119" s="34"/>
      <c r="DR119" s="34"/>
    </row>
    <row r="120" spans="1:122" s="41" customFormat="1" ht="20.100000000000001" customHeight="1" x14ac:dyDescent="0.25">
      <c r="A120" s="38" t="s">
        <v>32</v>
      </c>
      <c r="B120" s="38" t="s">
        <v>1</v>
      </c>
      <c r="C120" s="38" t="s">
        <v>33</v>
      </c>
      <c r="D120" s="39">
        <f>D115+65</f>
        <v>230</v>
      </c>
      <c r="E120" s="40">
        <f t="shared" si="240"/>
        <v>225.4</v>
      </c>
      <c r="F120" s="40">
        <f t="shared" si="241"/>
        <v>264.5</v>
      </c>
      <c r="G120" s="40">
        <f t="shared" si="278"/>
        <v>259.20999999999998</v>
      </c>
      <c r="H120" s="38"/>
      <c r="I120" s="39"/>
      <c r="J120" s="39"/>
      <c r="K120" s="39"/>
      <c r="L120" s="39"/>
      <c r="M120" s="38"/>
      <c r="N120" s="39"/>
      <c r="O120" s="39"/>
      <c r="P120" s="39"/>
      <c r="Q120" s="39"/>
      <c r="R120" s="38"/>
      <c r="S120" s="39"/>
      <c r="T120" s="39"/>
      <c r="U120" s="39"/>
      <c r="V120" s="39"/>
      <c r="W120" s="38"/>
      <c r="X120" s="39"/>
      <c r="Y120" s="39"/>
      <c r="Z120" s="39"/>
      <c r="AA120" s="39"/>
      <c r="AB120" s="38"/>
      <c r="AC120" s="39"/>
      <c r="AD120" s="39"/>
      <c r="AE120" s="39"/>
      <c r="AF120" s="39"/>
      <c r="AG120" s="38"/>
      <c r="AH120" s="39"/>
      <c r="AI120" s="39"/>
      <c r="AJ120" s="39"/>
      <c r="AK120" s="39"/>
      <c r="AL120" s="38"/>
      <c r="AM120" s="39"/>
      <c r="AN120" s="39"/>
      <c r="AO120" s="39"/>
      <c r="AP120" s="39"/>
      <c r="AQ120" s="38"/>
      <c r="AR120" s="39"/>
      <c r="AS120" s="39"/>
      <c r="AT120" s="39"/>
      <c r="AU120" s="39"/>
      <c r="AV120" s="38"/>
      <c r="AW120" s="39"/>
      <c r="AX120" s="39"/>
      <c r="AY120" s="39"/>
      <c r="AZ120" s="39"/>
      <c r="BA120" s="38"/>
      <c r="BB120" s="39"/>
      <c r="BC120" s="39"/>
      <c r="BD120" s="39"/>
      <c r="BE120" s="39"/>
      <c r="BF120" s="38"/>
      <c r="BG120" s="39"/>
      <c r="BH120" s="39"/>
      <c r="BI120" s="39"/>
      <c r="BJ120" s="39"/>
      <c r="BK120" s="38"/>
      <c r="BL120" s="39"/>
      <c r="BM120" s="39"/>
      <c r="BN120" s="39"/>
      <c r="BO120" s="39"/>
      <c r="BP120" s="38"/>
      <c r="BQ120" s="39"/>
      <c r="BR120" s="39"/>
      <c r="BS120" s="39"/>
      <c r="BT120" s="39"/>
      <c r="BU120" s="38"/>
      <c r="BV120" s="39"/>
      <c r="BW120" s="39"/>
      <c r="BX120" s="39"/>
      <c r="BY120" s="39"/>
      <c r="BZ120" s="38"/>
      <c r="CA120" s="39"/>
      <c r="CB120" s="39"/>
      <c r="CC120" s="39"/>
      <c r="CD120" s="39"/>
      <c r="CE120" s="38"/>
      <c r="CF120" s="39"/>
      <c r="CG120" s="39"/>
      <c r="CH120" s="39"/>
      <c r="CI120" s="39"/>
      <c r="CJ120" s="38"/>
      <c r="CK120" s="39"/>
      <c r="CL120" s="39"/>
      <c r="CM120" s="39"/>
      <c r="CN120" s="39"/>
      <c r="CO120" s="38"/>
      <c r="CP120" s="39"/>
      <c r="CQ120" s="39"/>
      <c r="CR120" s="39"/>
      <c r="CS120" s="39"/>
      <c r="CT120" s="38"/>
      <c r="CU120" s="39"/>
      <c r="CV120" s="39"/>
      <c r="CW120" s="39"/>
      <c r="CX120" s="39"/>
      <c r="CY120" s="38"/>
      <c r="CZ120" s="39"/>
      <c r="DA120" s="39"/>
      <c r="DB120" s="39"/>
      <c r="DC120" s="39"/>
      <c r="DD120" s="38"/>
      <c r="DE120" s="39"/>
      <c r="DF120" s="39"/>
      <c r="DG120" s="39"/>
      <c r="DH120" s="39"/>
      <c r="DI120" s="38"/>
      <c r="DJ120" s="39"/>
      <c r="DK120" s="39"/>
      <c r="DL120" s="39"/>
      <c r="DM120" s="39"/>
      <c r="DN120" s="38"/>
      <c r="DO120" s="39"/>
      <c r="DP120" s="39"/>
      <c r="DQ120" s="39"/>
      <c r="DR120" s="39"/>
    </row>
    <row r="121" spans="1:122" s="41" customFormat="1" ht="20.100000000000001" customHeight="1" x14ac:dyDescent="0.25">
      <c r="A121" s="38" t="s">
        <v>32</v>
      </c>
      <c r="B121" s="38" t="s">
        <v>3</v>
      </c>
      <c r="C121" s="38" t="s">
        <v>33</v>
      </c>
      <c r="D121" s="39">
        <f>D120-46</f>
        <v>184</v>
      </c>
      <c r="E121" s="40">
        <f t="shared" si="240"/>
        <v>180.32</v>
      </c>
      <c r="F121" s="40">
        <f t="shared" si="241"/>
        <v>211.6</v>
      </c>
      <c r="G121" s="39">
        <f t="shared" si="278"/>
        <v>207.36799999999999</v>
      </c>
      <c r="H121" s="38"/>
      <c r="I121" s="39"/>
      <c r="J121" s="39"/>
      <c r="K121" s="39"/>
      <c r="L121" s="39"/>
      <c r="M121" s="38"/>
      <c r="N121" s="39"/>
      <c r="O121" s="39"/>
      <c r="P121" s="39"/>
      <c r="Q121" s="39"/>
      <c r="R121" s="38"/>
      <c r="S121" s="39"/>
      <c r="T121" s="39"/>
      <c r="U121" s="39"/>
      <c r="V121" s="39"/>
      <c r="W121" s="38"/>
      <c r="X121" s="39"/>
      <c r="Y121" s="39"/>
      <c r="Z121" s="39"/>
      <c r="AA121" s="39"/>
      <c r="AB121" s="38"/>
      <c r="AC121" s="39"/>
      <c r="AD121" s="39"/>
      <c r="AE121" s="39"/>
      <c r="AF121" s="39"/>
      <c r="AG121" s="38"/>
      <c r="AH121" s="39"/>
      <c r="AI121" s="39"/>
      <c r="AJ121" s="39"/>
      <c r="AK121" s="39"/>
      <c r="AL121" s="38"/>
      <c r="AM121" s="39"/>
      <c r="AN121" s="39"/>
      <c r="AO121" s="39"/>
      <c r="AP121" s="39"/>
      <c r="AQ121" s="38"/>
      <c r="AR121" s="39"/>
      <c r="AS121" s="39"/>
      <c r="AT121" s="39"/>
      <c r="AU121" s="39"/>
      <c r="AV121" s="38"/>
      <c r="AW121" s="39"/>
      <c r="AX121" s="39"/>
      <c r="AY121" s="39"/>
      <c r="AZ121" s="39"/>
      <c r="BA121" s="38"/>
      <c r="BB121" s="39"/>
      <c r="BC121" s="39"/>
      <c r="BD121" s="39"/>
      <c r="BE121" s="39"/>
      <c r="BF121" s="38"/>
      <c r="BG121" s="39"/>
      <c r="BH121" s="39"/>
      <c r="BI121" s="39"/>
      <c r="BJ121" s="39"/>
      <c r="BK121" s="38"/>
      <c r="BL121" s="39"/>
      <c r="BM121" s="39"/>
      <c r="BN121" s="39"/>
      <c r="BO121" s="39"/>
      <c r="BP121" s="38"/>
      <c r="BQ121" s="39"/>
      <c r="BR121" s="39"/>
      <c r="BS121" s="39"/>
      <c r="BT121" s="39"/>
      <c r="BU121" s="38"/>
      <c r="BV121" s="39"/>
      <c r="BW121" s="39"/>
      <c r="BX121" s="39"/>
      <c r="BY121" s="39"/>
      <c r="BZ121" s="38"/>
      <c r="CA121" s="39"/>
      <c r="CB121" s="39"/>
      <c r="CC121" s="39"/>
      <c r="CD121" s="39"/>
      <c r="CE121" s="38"/>
      <c r="CF121" s="39"/>
      <c r="CG121" s="39"/>
      <c r="CH121" s="39"/>
      <c r="CI121" s="39"/>
      <c r="CJ121" s="38"/>
      <c r="CK121" s="39"/>
      <c r="CL121" s="39"/>
      <c r="CM121" s="39"/>
      <c r="CN121" s="39"/>
      <c r="CO121" s="38"/>
      <c r="CP121" s="39"/>
      <c r="CQ121" s="39"/>
      <c r="CR121" s="39"/>
      <c r="CS121" s="39"/>
      <c r="CT121" s="38"/>
      <c r="CU121" s="39"/>
      <c r="CV121" s="39"/>
      <c r="CW121" s="39"/>
      <c r="CX121" s="39"/>
      <c r="CY121" s="38"/>
      <c r="CZ121" s="39"/>
      <c r="DA121" s="39"/>
      <c r="DB121" s="39"/>
      <c r="DC121" s="39"/>
      <c r="DD121" s="38"/>
      <c r="DE121" s="39"/>
      <c r="DF121" s="39"/>
      <c r="DG121" s="39"/>
      <c r="DH121" s="39"/>
      <c r="DI121" s="38"/>
      <c r="DJ121" s="39"/>
      <c r="DK121" s="39"/>
      <c r="DL121" s="39"/>
      <c r="DM121" s="39"/>
      <c r="DN121" s="38"/>
      <c r="DO121" s="39"/>
      <c r="DP121" s="39"/>
      <c r="DQ121" s="39"/>
      <c r="DR121" s="39"/>
    </row>
    <row r="122" spans="1:122" s="41" customFormat="1" ht="20.100000000000001" customHeight="1" x14ac:dyDescent="0.25">
      <c r="A122" s="38" t="s">
        <v>32</v>
      </c>
      <c r="B122" s="38" t="s">
        <v>4</v>
      </c>
      <c r="C122" s="38" t="s">
        <v>33</v>
      </c>
      <c r="D122" s="39">
        <f>D121-23</f>
        <v>161</v>
      </c>
      <c r="E122" s="40">
        <f t="shared" si="240"/>
        <v>157.78</v>
      </c>
      <c r="F122" s="40">
        <f t="shared" si="241"/>
        <v>185.14999999999998</v>
      </c>
      <c r="G122" s="39">
        <f t="shared" si="278"/>
        <v>181.44699999999997</v>
      </c>
      <c r="H122" s="38"/>
      <c r="I122" s="39"/>
      <c r="J122" s="39"/>
      <c r="K122" s="39"/>
      <c r="L122" s="39"/>
      <c r="M122" s="38"/>
      <c r="N122" s="39"/>
      <c r="O122" s="39"/>
      <c r="P122" s="39"/>
      <c r="Q122" s="39"/>
      <c r="R122" s="38"/>
      <c r="S122" s="39"/>
      <c r="T122" s="39"/>
      <c r="U122" s="39"/>
      <c r="V122" s="39"/>
      <c r="W122" s="38"/>
      <c r="X122" s="39"/>
      <c r="Y122" s="39"/>
      <c r="Z122" s="39"/>
      <c r="AA122" s="39"/>
      <c r="AB122" s="38"/>
      <c r="AC122" s="39"/>
      <c r="AD122" s="39"/>
      <c r="AE122" s="39"/>
      <c r="AF122" s="39"/>
      <c r="AG122" s="38"/>
      <c r="AH122" s="39"/>
      <c r="AI122" s="39"/>
      <c r="AJ122" s="39"/>
      <c r="AK122" s="39"/>
      <c r="AL122" s="38"/>
      <c r="AM122" s="39"/>
      <c r="AN122" s="39"/>
      <c r="AO122" s="39"/>
      <c r="AP122" s="39"/>
      <c r="AQ122" s="38"/>
      <c r="AR122" s="39"/>
      <c r="AS122" s="39"/>
      <c r="AT122" s="39"/>
      <c r="AU122" s="39"/>
      <c r="AV122" s="38"/>
      <c r="AW122" s="39"/>
      <c r="AX122" s="39"/>
      <c r="AY122" s="39"/>
      <c r="AZ122" s="39"/>
      <c r="BA122" s="38"/>
      <c r="BB122" s="39"/>
      <c r="BC122" s="39"/>
      <c r="BD122" s="39"/>
      <c r="BE122" s="39"/>
      <c r="BF122" s="38"/>
      <c r="BG122" s="39"/>
      <c r="BH122" s="39"/>
      <c r="BI122" s="39"/>
      <c r="BJ122" s="39"/>
      <c r="BK122" s="38"/>
      <c r="BL122" s="39"/>
      <c r="BM122" s="39"/>
      <c r="BN122" s="39"/>
      <c r="BO122" s="39"/>
      <c r="BP122" s="38"/>
      <c r="BQ122" s="39"/>
      <c r="BR122" s="39"/>
      <c r="BS122" s="39"/>
      <c r="BT122" s="39"/>
      <c r="BU122" s="38"/>
      <c r="BV122" s="39"/>
      <c r="BW122" s="39"/>
      <c r="BX122" s="39"/>
      <c r="BY122" s="39"/>
      <c r="BZ122" s="38"/>
      <c r="CA122" s="39"/>
      <c r="CB122" s="39"/>
      <c r="CC122" s="39"/>
      <c r="CD122" s="39"/>
      <c r="CE122" s="38"/>
      <c r="CF122" s="39"/>
      <c r="CG122" s="39"/>
      <c r="CH122" s="39"/>
      <c r="CI122" s="39"/>
      <c r="CJ122" s="38"/>
      <c r="CK122" s="39"/>
      <c r="CL122" s="39"/>
      <c r="CM122" s="39"/>
      <c r="CN122" s="39"/>
      <c r="CO122" s="38"/>
      <c r="CP122" s="39"/>
      <c r="CQ122" s="39"/>
      <c r="CR122" s="39"/>
      <c r="CS122" s="39"/>
      <c r="CT122" s="38"/>
      <c r="CU122" s="39"/>
      <c r="CV122" s="39"/>
      <c r="CW122" s="39"/>
      <c r="CX122" s="39"/>
      <c r="CY122" s="38"/>
      <c r="CZ122" s="39"/>
      <c r="DA122" s="39"/>
      <c r="DB122" s="39"/>
      <c r="DC122" s="39"/>
      <c r="DD122" s="38"/>
      <c r="DE122" s="39"/>
      <c r="DF122" s="39"/>
      <c r="DG122" s="39"/>
      <c r="DH122" s="39"/>
      <c r="DI122" s="38"/>
      <c r="DJ122" s="39"/>
      <c r="DK122" s="39"/>
      <c r="DL122" s="39"/>
      <c r="DM122" s="39"/>
      <c r="DN122" s="38"/>
      <c r="DO122" s="39"/>
      <c r="DP122" s="39"/>
      <c r="DQ122" s="39"/>
      <c r="DR122" s="39"/>
    </row>
    <row r="123" spans="1:122" s="41" customFormat="1" ht="20.100000000000001" customHeight="1" x14ac:dyDescent="0.25">
      <c r="A123" s="38" t="s">
        <v>32</v>
      </c>
      <c r="B123" s="38" t="s">
        <v>5</v>
      </c>
      <c r="C123" s="38" t="s">
        <v>33</v>
      </c>
      <c r="D123" s="39">
        <f t="shared" ref="D123:D124" si="338">D122-23</f>
        <v>138</v>
      </c>
      <c r="E123" s="40">
        <f t="shared" si="240"/>
        <v>135.24</v>
      </c>
      <c r="F123" s="40">
        <f t="shared" si="241"/>
        <v>158.69999999999999</v>
      </c>
      <c r="G123" s="39">
        <f t="shared" si="278"/>
        <v>155.52599999999998</v>
      </c>
      <c r="H123" s="38"/>
      <c r="I123" s="39"/>
      <c r="J123" s="39"/>
      <c r="K123" s="39"/>
      <c r="L123" s="39"/>
      <c r="M123" s="38"/>
      <c r="N123" s="39"/>
      <c r="O123" s="39"/>
      <c r="P123" s="39"/>
      <c r="Q123" s="39"/>
      <c r="R123" s="38"/>
      <c r="S123" s="39"/>
      <c r="T123" s="39"/>
      <c r="U123" s="39"/>
      <c r="V123" s="39"/>
      <c r="W123" s="38"/>
      <c r="X123" s="39"/>
      <c r="Y123" s="39"/>
      <c r="Z123" s="39"/>
      <c r="AA123" s="39"/>
      <c r="AB123" s="38"/>
      <c r="AC123" s="39"/>
      <c r="AD123" s="39"/>
      <c r="AE123" s="39"/>
      <c r="AF123" s="39"/>
      <c r="AG123" s="38"/>
      <c r="AH123" s="39"/>
      <c r="AI123" s="39"/>
      <c r="AJ123" s="39"/>
      <c r="AK123" s="39"/>
      <c r="AL123" s="38"/>
      <c r="AM123" s="39"/>
      <c r="AN123" s="39"/>
      <c r="AO123" s="39"/>
      <c r="AP123" s="39"/>
      <c r="AQ123" s="38"/>
      <c r="AR123" s="39"/>
      <c r="AS123" s="39"/>
      <c r="AT123" s="39"/>
      <c r="AU123" s="39"/>
      <c r="AV123" s="38"/>
      <c r="AW123" s="39"/>
      <c r="AX123" s="39"/>
      <c r="AY123" s="39"/>
      <c r="AZ123" s="39"/>
      <c r="BA123" s="38"/>
      <c r="BB123" s="39"/>
      <c r="BC123" s="39"/>
      <c r="BD123" s="39"/>
      <c r="BE123" s="39"/>
      <c r="BF123" s="38"/>
      <c r="BG123" s="39"/>
      <c r="BH123" s="39"/>
      <c r="BI123" s="39"/>
      <c r="BJ123" s="39"/>
      <c r="BK123" s="38"/>
      <c r="BL123" s="39"/>
      <c r="BM123" s="39"/>
      <c r="BN123" s="39"/>
      <c r="BO123" s="39"/>
      <c r="BP123" s="38"/>
      <c r="BQ123" s="39"/>
      <c r="BR123" s="39"/>
      <c r="BS123" s="39"/>
      <c r="BT123" s="39"/>
      <c r="BU123" s="38"/>
      <c r="BV123" s="39"/>
      <c r="BW123" s="39"/>
      <c r="BX123" s="39"/>
      <c r="BY123" s="39"/>
      <c r="BZ123" s="38"/>
      <c r="CA123" s="39"/>
      <c r="CB123" s="39"/>
      <c r="CC123" s="39"/>
      <c r="CD123" s="39"/>
      <c r="CE123" s="38"/>
      <c r="CF123" s="39"/>
      <c r="CG123" s="39"/>
      <c r="CH123" s="39"/>
      <c r="CI123" s="39"/>
      <c r="CJ123" s="38"/>
      <c r="CK123" s="39"/>
      <c r="CL123" s="39"/>
      <c r="CM123" s="39"/>
      <c r="CN123" s="39"/>
      <c r="CO123" s="38"/>
      <c r="CP123" s="39"/>
      <c r="CQ123" s="39"/>
      <c r="CR123" s="39"/>
      <c r="CS123" s="39"/>
      <c r="CT123" s="38"/>
      <c r="CU123" s="39"/>
      <c r="CV123" s="39"/>
      <c r="CW123" s="39"/>
      <c r="CX123" s="39"/>
      <c r="CY123" s="38"/>
      <c r="CZ123" s="39"/>
      <c r="DA123" s="39"/>
      <c r="DB123" s="39"/>
      <c r="DC123" s="39"/>
      <c r="DD123" s="38"/>
      <c r="DE123" s="39"/>
      <c r="DF123" s="39"/>
      <c r="DG123" s="39"/>
      <c r="DH123" s="39"/>
      <c r="DI123" s="38"/>
      <c r="DJ123" s="39"/>
      <c r="DK123" s="39"/>
      <c r="DL123" s="39"/>
      <c r="DM123" s="39"/>
      <c r="DN123" s="38"/>
      <c r="DO123" s="39"/>
      <c r="DP123" s="39"/>
      <c r="DQ123" s="39"/>
      <c r="DR123" s="39"/>
    </row>
    <row r="124" spans="1:122" s="41" customFormat="1" ht="20.100000000000001" customHeight="1" x14ac:dyDescent="0.25">
      <c r="A124" s="38" t="s">
        <v>32</v>
      </c>
      <c r="B124" s="38" t="s">
        <v>6</v>
      </c>
      <c r="C124" s="38" t="s">
        <v>33</v>
      </c>
      <c r="D124" s="39">
        <f t="shared" si="338"/>
        <v>115</v>
      </c>
      <c r="E124" s="40">
        <f t="shared" si="240"/>
        <v>112.7</v>
      </c>
      <c r="F124" s="40">
        <f t="shared" si="241"/>
        <v>132.25</v>
      </c>
      <c r="G124" s="39">
        <f t="shared" si="278"/>
        <v>129.60499999999999</v>
      </c>
      <c r="H124" s="38"/>
      <c r="I124" s="39"/>
      <c r="J124" s="39"/>
      <c r="K124" s="39"/>
      <c r="L124" s="39"/>
      <c r="M124" s="38"/>
      <c r="N124" s="39"/>
      <c r="O124" s="39"/>
      <c r="P124" s="39"/>
      <c r="Q124" s="39"/>
      <c r="R124" s="38"/>
      <c r="S124" s="39"/>
      <c r="T124" s="39"/>
      <c r="U124" s="39"/>
      <c r="V124" s="39"/>
      <c r="W124" s="38"/>
      <c r="X124" s="39"/>
      <c r="Y124" s="39"/>
      <c r="Z124" s="39"/>
      <c r="AA124" s="39"/>
      <c r="AB124" s="38"/>
      <c r="AC124" s="39"/>
      <c r="AD124" s="39"/>
      <c r="AE124" s="39"/>
      <c r="AF124" s="39"/>
      <c r="AG124" s="38"/>
      <c r="AH124" s="39"/>
      <c r="AI124" s="39"/>
      <c r="AJ124" s="39"/>
      <c r="AK124" s="39"/>
      <c r="AL124" s="38"/>
      <c r="AM124" s="39"/>
      <c r="AN124" s="39"/>
      <c r="AO124" s="39"/>
      <c r="AP124" s="39"/>
      <c r="AQ124" s="38"/>
      <c r="AR124" s="39"/>
      <c r="AS124" s="39"/>
      <c r="AT124" s="39"/>
      <c r="AU124" s="39"/>
      <c r="AV124" s="38"/>
      <c r="AW124" s="39"/>
      <c r="AX124" s="39"/>
      <c r="AY124" s="39"/>
      <c r="AZ124" s="39"/>
      <c r="BA124" s="38"/>
      <c r="BB124" s="39"/>
      <c r="BC124" s="39"/>
      <c r="BD124" s="39"/>
      <c r="BE124" s="39"/>
      <c r="BF124" s="38"/>
      <c r="BG124" s="39"/>
      <c r="BH124" s="39"/>
      <c r="BI124" s="39"/>
      <c r="BJ124" s="39"/>
      <c r="BK124" s="38"/>
      <c r="BL124" s="39"/>
      <c r="BM124" s="39"/>
      <c r="BN124" s="39"/>
      <c r="BO124" s="39"/>
      <c r="BP124" s="38"/>
      <c r="BQ124" s="39"/>
      <c r="BR124" s="39"/>
      <c r="BS124" s="39"/>
      <c r="BT124" s="39"/>
      <c r="BU124" s="38"/>
      <c r="BV124" s="39"/>
      <c r="BW124" s="39"/>
      <c r="BX124" s="39"/>
      <c r="BY124" s="39"/>
      <c r="BZ124" s="38"/>
      <c r="CA124" s="39"/>
      <c r="CB124" s="39"/>
      <c r="CC124" s="39"/>
      <c r="CD124" s="39"/>
      <c r="CE124" s="38"/>
      <c r="CF124" s="39"/>
      <c r="CG124" s="39"/>
      <c r="CH124" s="39"/>
      <c r="CI124" s="39"/>
      <c r="CJ124" s="38"/>
      <c r="CK124" s="39"/>
      <c r="CL124" s="39"/>
      <c r="CM124" s="39"/>
      <c r="CN124" s="39"/>
      <c r="CO124" s="38"/>
      <c r="CP124" s="39"/>
      <c r="CQ124" s="39"/>
      <c r="CR124" s="39"/>
      <c r="CS124" s="39"/>
      <c r="CT124" s="38"/>
      <c r="CU124" s="39"/>
      <c r="CV124" s="39"/>
      <c r="CW124" s="39"/>
      <c r="CX124" s="39"/>
      <c r="CY124" s="38"/>
      <c r="CZ124" s="39"/>
      <c r="DA124" s="39"/>
      <c r="DB124" s="39"/>
      <c r="DC124" s="39"/>
      <c r="DD124" s="38"/>
      <c r="DE124" s="39"/>
      <c r="DF124" s="39"/>
      <c r="DG124" s="39"/>
      <c r="DH124" s="39"/>
      <c r="DI124" s="38"/>
      <c r="DJ124" s="39"/>
      <c r="DK124" s="39"/>
      <c r="DL124" s="39"/>
      <c r="DM124" s="39"/>
      <c r="DN124" s="38"/>
      <c r="DO124" s="39"/>
      <c r="DP124" s="39"/>
      <c r="DQ124" s="39"/>
      <c r="DR124" s="39"/>
    </row>
    <row r="125" spans="1:122" ht="20.100000000000001" customHeight="1" x14ac:dyDescent="0.25">
      <c r="A125" s="12"/>
      <c r="B125" s="12"/>
      <c r="C125" s="12"/>
      <c r="D125" s="15"/>
      <c r="F125" s="15"/>
      <c r="G125" s="15"/>
      <c r="H125" s="12"/>
      <c r="I125" s="15"/>
      <c r="J125" s="15"/>
      <c r="K125" s="15"/>
      <c r="L125" s="15"/>
      <c r="M125" s="12"/>
      <c r="N125" s="15"/>
      <c r="O125" s="15"/>
      <c r="P125" s="15"/>
      <c r="Q125" s="15"/>
      <c r="R125" s="12"/>
      <c r="S125" s="15"/>
      <c r="T125" s="15"/>
      <c r="U125" s="15"/>
      <c r="V125" s="15"/>
      <c r="W125" s="12"/>
      <c r="X125" s="15"/>
      <c r="Y125" s="15"/>
      <c r="Z125" s="15"/>
      <c r="AA125" s="15"/>
      <c r="AB125" s="12"/>
      <c r="AC125" s="15"/>
      <c r="AD125" s="15"/>
      <c r="AE125" s="15"/>
      <c r="AF125" s="15"/>
      <c r="AG125" s="12"/>
      <c r="AH125" s="15"/>
      <c r="AI125" s="15"/>
      <c r="AJ125" s="15"/>
      <c r="AK125" s="15"/>
      <c r="AL125" s="12"/>
      <c r="AM125" s="15"/>
      <c r="AN125" s="15"/>
      <c r="AO125" s="15"/>
      <c r="AP125" s="15"/>
      <c r="AQ125" s="12"/>
      <c r="AR125" s="15"/>
      <c r="AS125" s="15"/>
      <c r="AT125" s="15"/>
      <c r="AU125" s="15"/>
      <c r="AV125" s="12"/>
      <c r="AW125" s="15"/>
      <c r="AX125" s="15"/>
      <c r="AY125" s="15"/>
      <c r="AZ125" s="15"/>
      <c r="BA125" s="12"/>
      <c r="BB125" s="15"/>
      <c r="BC125" s="15"/>
      <c r="BD125" s="15"/>
      <c r="BE125" s="15"/>
      <c r="BF125" s="12"/>
      <c r="BG125" s="15"/>
      <c r="BH125" s="15"/>
      <c r="BI125" s="15"/>
      <c r="BJ125" s="15"/>
      <c r="BK125" s="12"/>
      <c r="BL125" s="15"/>
      <c r="BM125" s="15"/>
      <c r="BN125" s="15"/>
      <c r="BO125" s="15"/>
      <c r="BP125" s="12"/>
      <c r="BQ125" s="15"/>
      <c r="BR125" s="15"/>
      <c r="BS125" s="15"/>
      <c r="BT125" s="15"/>
      <c r="BU125" s="12"/>
      <c r="BV125" s="15"/>
      <c r="BW125" s="15"/>
      <c r="BX125" s="15"/>
      <c r="BY125" s="15"/>
      <c r="BZ125" s="12"/>
      <c r="CA125" s="15"/>
      <c r="CB125" s="15"/>
      <c r="CC125" s="15"/>
      <c r="CD125" s="15"/>
      <c r="CE125" s="12"/>
      <c r="CF125" s="15"/>
      <c r="CG125" s="15"/>
      <c r="CH125" s="15"/>
      <c r="CI125" s="15"/>
      <c r="CJ125" s="12"/>
      <c r="CK125" s="15"/>
      <c r="CL125" s="15"/>
      <c r="CM125" s="15"/>
      <c r="CN125" s="15"/>
      <c r="CO125" s="12"/>
      <c r="CP125" s="15"/>
      <c r="CQ125" s="15"/>
      <c r="CR125" s="15"/>
      <c r="CS125" s="15"/>
      <c r="CT125" s="12"/>
      <c r="CU125" s="15"/>
      <c r="CV125" s="15"/>
      <c r="CW125" s="15"/>
      <c r="CX125" s="15"/>
      <c r="CY125" s="12"/>
      <c r="CZ125" s="15"/>
      <c r="DA125" s="15"/>
      <c r="DB125" s="15"/>
      <c r="DC125" s="15"/>
      <c r="DD125" s="12"/>
      <c r="DE125" s="15"/>
      <c r="DF125" s="15"/>
      <c r="DG125" s="15"/>
      <c r="DH125" s="15"/>
      <c r="DI125" s="12"/>
      <c r="DJ125" s="15"/>
      <c r="DK125" s="15"/>
      <c r="DL125" s="15"/>
      <c r="DM125" s="15"/>
      <c r="DN125" s="12"/>
      <c r="DO125" s="15"/>
      <c r="DP125" s="15"/>
      <c r="DQ125" s="15"/>
      <c r="DR125" s="15"/>
    </row>
    <row r="126" spans="1:122" ht="20.100000000000001" customHeight="1" x14ac:dyDescent="0.25">
      <c r="A126" s="12"/>
      <c r="B126" s="12"/>
      <c r="C126" s="12"/>
      <c r="D126" s="15"/>
      <c r="F126" s="15"/>
      <c r="G126" s="15"/>
      <c r="H126" s="12"/>
      <c r="I126" s="15"/>
      <c r="J126" s="15"/>
      <c r="K126" s="15"/>
      <c r="L126" s="15"/>
      <c r="M126" s="12"/>
      <c r="N126" s="15"/>
      <c r="O126" s="15"/>
      <c r="P126" s="15"/>
      <c r="Q126" s="15"/>
      <c r="R126" s="12"/>
      <c r="S126" s="15"/>
      <c r="T126" s="15"/>
      <c r="U126" s="15"/>
      <c r="V126" s="15"/>
      <c r="W126" s="12"/>
      <c r="X126" s="15"/>
      <c r="Y126" s="15"/>
      <c r="Z126" s="15"/>
      <c r="AA126" s="15"/>
      <c r="AB126" s="12"/>
      <c r="AC126" s="15"/>
      <c r="AD126" s="15"/>
      <c r="AE126" s="15"/>
      <c r="AF126" s="15"/>
      <c r="AG126" s="12"/>
      <c r="AH126" s="15"/>
      <c r="AI126" s="15"/>
      <c r="AJ126" s="15"/>
      <c r="AK126" s="15"/>
      <c r="AL126" s="12"/>
      <c r="AM126" s="15"/>
      <c r="AN126" s="15"/>
      <c r="AO126" s="15"/>
      <c r="AP126" s="15"/>
      <c r="AQ126" s="12"/>
      <c r="AR126" s="15"/>
      <c r="AS126" s="15"/>
      <c r="AT126" s="15"/>
      <c r="AU126" s="15"/>
      <c r="AV126" s="12"/>
      <c r="AW126" s="15"/>
      <c r="AX126" s="15"/>
      <c r="AY126" s="15"/>
      <c r="AZ126" s="15"/>
      <c r="BA126" s="12"/>
      <c r="BB126" s="15"/>
      <c r="BC126" s="15"/>
      <c r="BD126" s="15"/>
      <c r="BE126" s="15"/>
      <c r="BF126" s="12"/>
      <c r="BG126" s="15"/>
      <c r="BH126" s="15"/>
      <c r="BI126" s="15"/>
      <c r="BJ126" s="15"/>
      <c r="BK126" s="12"/>
      <c r="BL126" s="15"/>
      <c r="BM126" s="15"/>
      <c r="BN126" s="15"/>
      <c r="BO126" s="15"/>
      <c r="BP126" s="12"/>
      <c r="BQ126" s="15"/>
      <c r="BR126" s="15"/>
      <c r="BS126" s="15"/>
      <c r="BT126" s="15"/>
      <c r="BU126" s="12"/>
      <c r="BV126" s="15"/>
      <c r="BW126" s="15"/>
      <c r="BX126" s="15"/>
      <c r="BY126" s="15"/>
      <c r="BZ126" s="12"/>
      <c r="CA126" s="15"/>
      <c r="CB126" s="15"/>
      <c r="CC126" s="15"/>
      <c r="CD126" s="15"/>
      <c r="CE126" s="12"/>
      <c r="CF126" s="15"/>
      <c r="CG126" s="15"/>
      <c r="CH126" s="15"/>
      <c r="CI126" s="15"/>
      <c r="CJ126" s="12"/>
      <c r="CK126" s="15"/>
      <c r="CL126" s="15"/>
      <c r="CM126" s="15"/>
      <c r="CN126" s="15"/>
      <c r="CO126" s="12"/>
      <c r="CP126" s="15"/>
      <c r="CQ126" s="15"/>
      <c r="CR126" s="15"/>
      <c r="CS126" s="15"/>
      <c r="CT126" s="12"/>
      <c r="CU126" s="15"/>
      <c r="CV126" s="15"/>
      <c r="CW126" s="15"/>
      <c r="CX126" s="15"/>
      <c r="CY126" s="12"/>
      <c r="CZ126" s="15"/>
      <c r="DA126" s="15"/>
      <c r="DB126" s="15"/>
      <c r="DC126" s="15"/>
      <c r="DD126" s="12"/>
      <c r="DE126" s="15"/>
      <c r="DF126" s="15"/>
      <c r="DG126" s="15"/>
      <c r="DH126" s="15"/>
      <c r="DI126" s="12"/>
      <c r="DJ126" s="15"/>
      <c r="DK126" s="15"/>
      <c r="DL126" s="15"/>
      <c r="DM126" s="15"/>
      <c r="DN126" s="12"/>
      <c r="DO126" s="15"/>
      <c r="DP126" s="15"/>
      <c r="DQ126" s="15"/>
      <c r="DR126" s="15"/>
    </row>
    <row r="127" spans="1:122" ht="20.100000000000001" customHeight="1" x14ac:dyDescent="0.25">
      <c r="A127" s="12"/>
      <c r="B127" s="12"/>
      <c r="C127" s="12"/>
      <c r="D127" s="15"/>
      <c r="F127" s="15"/>
      <c r="G127" s="15"/>
      <c r="H127" s="12"/>
      <c r="I127" s="15"/>
      <c r="J127" s="15"/>
      <c r="K127" s="15"/>
      <c r="L127" s="15"/>
      <c r="M127" s="12"/>
      <c r="N127" s="15"/>
      <c r="O127" s="15"/>
      <c r="P127" s="15"/>
      <c r="Q127" s="15"/>
      <c r="R127" s="12"/>
      <c r="S127" s="15"/>
      <c r="T127" s="15"/>
      <c r="U127" s="15"/>
      <c r="V127" s="15"/>
      <c r="W127" s="12"/>
      <c r="X127" s="15"/>
      <c r="Y127" s="15"/>
      <c r="Z127" s="15"/>
      <c r="AA127" s="15"/>
      <c r="AB127" s="12"/>
      <c r="AC127" s="15"/>
      <c r="AD127" s="15"/>
      <c r="AE127" s="15"/>
      <c r="AF127" s="15"/>
      <c r="AG127" s="12"/>
      <c r="AH127" s="15"/>
      <c r="AI127" s="15"/>
      <c r="AJ127" s="15"/>
      <c r="AK127" s="15"/>
      <c r="AL127" s="12"/>
      <c r="AM127" s="15"/>
      <c r="AN127" s="15"/>
      <c r="AO127" s="15"/>
      <c r="AP127" s="15"/>
      <c r="AQ127" s="12"/>
      <c r="AR127" s="15"/>
      <c r="AS127" s="15"/>
      <c r="AT127" s="15"/>
      <c r="AU127" s="15"/>
      <c r="AV127" s="12"/>
      <c r="AW127" s="15"/>
      <c r="AX127" s="15"/>
      <c r="AY127" s="15"/>
      <c r="AZ127" s="15"/>
      <c r="BA127" s="12"/>
      <c r="BB127" s="15"/>
      <c r="BC127" s="15"/>
      <c r="BD127" s="15"/>
      <c r="BE127" s="15"/>
      <c r="BF127" s="12"/>
      <c r="BG127" s="15"/>
      <c r="BH127" s="15"/>
      <c r="BI127" s="15"/>
      <c r="BJ127" s="15"/>
      <c r="BK127" s="12"/>
      <c r="BL127" s="15"/>
      <c r="BM127" s="15"/>
      <c r="BN127" s="15"/>
      <c r="BO127" s="15"/>
      <c r="BP127" s="12"/>
      <c r="BQ127" s="15"/>
      <c r="BR127" s="15"/>
      <c r="BS127" s="15"/>
      <c r="BT127" s="15"/>
      <c r="BU127" s="12"/>
      <c r="BV127" s="15"/>
      <c r="BW127" s="15"/>
      <c r="BX127" s="15"/>
      <c r="BY127" s="15"/>
      <c r="BZ127" s="12"/>
      <c r="CA127" s="15"/>
      <c r="CB127" s="15"/>
      <c r="CC127" s="15"/>
      <c r="CD127" s="15"/>
      <c r="CE127" s="12"/>
      <c r="CF127" s="15"/>
      <c r="CG127" s="15"/>
      <c r="CH127" s="15"/>
      <c r="CI127" s="15"/>
      <c r="CJ127" s="12"/>
      <c r="CK127" s="15"/>
      <c r="CL127" s="15"/>
      <c r="CM127" s="15"/>
      <c r="CN127" s="15"/>
      <c r="CO127" s="12"/>
      <c r="CP127" s="15"/>
      <c r="CQ127" s="15"/>
      <c r="CR127" s="15"/>
      <c r="CS127" s="15"/>
      <c r="CT127" s="12"/>
      <c r="CU127" s="15"/>
      <c r="CV127" s="15"/>
      <c r="CW127" s="15"/>
      <c r="CX127" s="15"/>
      <c r="CY127" s="12"/>
      <c r="CZ127" s="15"/>
      <c r="DA127" s="15"/>
      <c r="DB127" s="15"/>
      <c r="DC127" s="15"/>
      <c r="DD127" s="12"/>
      <c r="DE127" s="15"/>
      <c r="DF127" s="15"/>
      <c r="DG127" s="15"/>
      <c r="DH127" s="15"/>
      <c r="DI127" s="12"/>
      <c r="DJ127" s="15"/>
      <c r="DK127" s="15"/>
      <c r="DL127" s="15"/>
      <c r="DM127" s="15"/>
      <c r="DN127" s="12"/>
      <c r="DO127" s="15"/>
      <c r="DP127" s="15"/>
      <c r="DQ127" s="15"/>
      <c r="DR127" s="15"/>
    </row>
    <row r="128" spans="1:122" ht="20.100000000000001" customHeight="1" x14ac:dyDescent="0.25">
      <c r="A128" s="12"/>
      <c r="B128" s="12"/>
      <c r="C128" s="12"/>
      <c r="D128" s="15"/>
      <c r="F128" s="15"/>
      <c r="G128" s="15"/>
      <c r="H128" s="12"/>
      <c r="I128" s="15"/>
      <c r="J128" s="15"/>
      <c r="K128" s="15"/>
      <c r="L128" s="15"/>
      <c r="M128" s="12"/>
      <c r="N128" s="15"/>
      <c r="O128" s="15"/>
      <c r="P128" s="15"/>
      <c r="Q128" s="15"/>
      <c r="R128" s="12"/>
      <c r="S128" s="15"/>
      <c r="T128" s="15"/>
      <c r="U128" s="15"/>
      <c r="V128" s="15"/>
      <c r="W128" s="12"/>
      <c r="X128" s="15"/>
      <c r="Y128" s="15"/>
      <c r="Z128" s="15"/>
      <c r="AA128" s="15"/>
      <c r="AB128" s="12"/>
      <c r="AC128" s="15"/>
      <c r="AD128" s="15"/>
      <c r="AE128" s="15"/>
      <c r="AF128" s="15"/>
      <c r="AG128" s="12"/>
      <c r="AH128" s="15"/>
      <c r="AI128" s="15"/>
      <c r="AJ128" s="15"/>
      <c r="AK128" s="15"/>
      <c r="AL128" s="12"/>
      <c r="AM128" s="15"/>
      <c r="AN128" s="15"/>
      <c r="AO128" s="15"/>
      <c r="AP128" s="15"/>
      <c r="AQ128" s="12"/>
      <c r="AR128" s="15"/>
      <c r="AS128" s="15"/>
      <c r="AT128" s="15"/>
      <c r="AU128" s="15"/>
      <c r="AV128" s="12"/>
      <c r="AW128" s="15"/>
      <c r="AX128" s="15"/>
      <c r="AY128" s="15"/>
      <c r="AZ128" s="15"/>
      <c r="BA128" s="12"/>
      <c r="BB128" s="15"/>
      <c r="BC128" s="15"/>
      <c r="BD128" s="15"/>
      <c r="BE128" s="15"/>
      <c r="BF128" s="12"/>
      <c r="BG128" s="15"/>
      <c r="BH128" s="15"/>
      <c r="BI128" s="15"/>
      <c r="BJ128" s="15"/>
      <c r="BK128" s="12"/>
      <c r="BL128" s="15"/>
      <c r="BM128" s="15"/>
      <c r="BN128" s="15"/>
      <c r="BO128" s="15"/>
      <c r="BP128" s="12"/>
      <c r="BQ128" s="15"/>
      <c r="BR128" s="15"/>
      <c r="BS128" s="15"/>
      <c r="BT128" s="15"/>
      <c r="BU128" s="12"/>
      <c r="BV128" s="15"/>
      <c r="BW128" s="15"/>
      <c r="BX128" s="15"/>
      <c r="BY128" s="15"/>
      <c r="BZ128" s="12"/>
      <c r="CA128" s="15"/>
      <c r="CB128" s="15"/>
      <c r="CC128" s="15"/>
      <c r="CD128" s="15"/>
      <c r="CE128" s="12"/>
      <c r="CF128" s="15"/>
      <c r="CG128" s="15"/>
      <c r="CH128" s="15"/>
      <c r="CI128" s="15"/>
      <c r="CJ128" s="12"/>
      <c r="CK128" s="15"/>
      <c r="CL128" s="15"/>
      <c r="CM128" s="15"/>
      <c r="CN128" s="15"/>
      <c r="CO128" s="12"/>
      <c r="CP128" s="15"/>
      <c r="CQ128" s="15"/>
      <c r="CR128" s="15"/>
      <c r="CS128" s="15"/>
      <c r="CT128" s="12"/>
      <c r="CU128" s="15"/>
      <c r="CV128" s="15"/>
      <c r="CW128" s="15"/>
      <c r="CX128" s="15"/>
      <c r="CY128" s="12"/>
      <c r="CZ128" s="15"/>
      <c r="DA128" s="15"/>
      <c r="DB128" s="15"/>
      <c r="DC128" s="15"/>
      <c r="DD128" s="12"/>
      <c r="DE128" s="15"/>
      <c r="DF128" s="15"/>
      <c r="DG128" s="15"/>
      <c r="DH128" s="15"/>
      <c r="DI128" s="12"/>
      <c r="DJ128" s="15"/>
      <c r="DK128" s="15"/>
      <c r="DL128" s="15"/>
      <c r="DM128" s="15"/>
      <c r="DN128" s="12"/>
      <c r="DO128" s="15"/>
      <c r="DP128" s="15"/>
      <c r="DQ128" s="15"/>
      <c r="DR128" s="15"/>
    </row>
    <row r="129" spans="1:122" ht="20.100000000000001" customHeight="1" x14ac:dyDescent="0.25">
      <c r="A129" s="12"/>
      <c r="B129" s="12"/>
      <c r="C129" s="12"/>
      <c r="D129" s="15"/>
      <c r="F129" s="15"/>
      <c r="G129" s="15"/>
      <c r="H129" s="12"/>
      <c r="I129" s="15"/>
      <c r="J129" s="15"/>
      <c r="K129" s="15"/>
      <c r="L129" s="15"/>
      <c r="M129" s="12"/>
      <c r="N129" s="15"/>
      <c r="O129" s="15"/>
      <c r="P129" s="15"/>
      <c r="Q129" s="15"/>
      <c r="R129" s="12"/>
      <c r="S129" s="15"/>
      <c r="T129" s="15"/>
      <c r="U129" s="15"/>
      <c r="V129" s="15"/>
      <c r="W129" s="12"/>
      <c r="X129" s="15"/>
      <c r="Y129" s="15"/>
      <c r="Z129" s="15"/>
      <c r="AA129" s="15"/>
      <c r="AB129" s="12"/>
      <c r="AC129" s="15"/>
      <c r="AD129" s="15"/>
      <c r="AE129" s="15"/>
      <c r="AF129" s="15"/>
      <c r="AG129" s="12"/>
      <c r="AH129" s="15"/>
      <c r="AI129" s="15"/>
      <c r="AJ129" s="15"/>
      <c r="AK129" s="15"/>
      <c r="AL129" s="12"/>
      <c r="AM129" s="15"/>
      <c r="AN129" s="15"/>
      <c r="AO129" s="15"/>
      <c r="AP129" s="15"/>
      <c r="AQ129" s="12"/>
      <c r="AR129" s="15"/>
      <c r="AS129" s="15"/>
      <c r="AT129" s="15"/>
      <c r="AU129" s="15"/>
      <c r="AV129" s="12"/>
      <c r="AW129" s="15"/>
      <c r="AX129" s="15"/>
      <c r="AY129" s="15"/>
      <c r="AZ129" s="15"/>
      <c r="BA129" s="12"/>
      <c r="BB129" s="15"/>
      <c r="BC129" s="15"/>
      <c r="BD129" s="15"/>
      <c r="BE129" s="15"/>
      <c r="BF129" s="12"/>
      <c r="BG129" s="15"/>
      <c r="BH129" s="15"/>
      <c r="BI129" s="15"/>
      <c r="BJ129" s="15"/>
      <c r="BK129" s="12"/>
      <c r="BL129" s="15"/>
      <c r="BM129" s="15"/>
      <c r="BN129" s="15"/>
      <c r="BO129" s="15"/>
      <c r="BP129" s="12"/>
      <c r="BQ129" s="15"/>
      <c r="BR129" s="15"/>
      <c r="BS129" s="15"/>
      <c r="BT129" s="15"/>
      <c r="BU129" s="12"/>
      <c r="BV129" s="15"/>
      <c r="BW129" s="15"/>
      <c r="BX129" s="15"/>
      <c r="BY129" s="15"/>
      <c r="BZ129" s="12"/>
      <c r="CA129" s="15"/>
      <c r="CB129" s="15"/>
      <c r="CC129" s="15"/>
      <c r="CD129" s="15"/>
      <c r="CE129" s="12"/>
      <c r="CF129" s="15"/>
      <c r="CG129" s="15"/>
      <c r="CH129" s="15"/>
      <c r="CI129" s="15"/>
      <c r="CJ129" s="12"/>
      <c r="CK129" s="15"/>
      <c r="CL129" s="15"/>
      <c r="CM129" s="15"/>
      <c r="CN129" s="15"/>
      <c r="CO129" s="12"/>
      <c r="CP129" s="15"/>
      <c r="CQ129" s="15"/>
      <c r="CR129" s="15"/>
      <c r="CS129" s="15"/>
      <c r="CT129" s="12"/>
      <c r="CU129" s="15"/>
      <c r="CV129" s="15"/>
      <c r="CW129" s="15"/>
      <c r="CX129" s="15"/>
      <c r="CY129" s="12"/>
      <c r="CZ129" s="15"/>
      <c r="DA129" s="15"/>
      <c r="DB129" s="15"/>
      <c r="DC129" s="15"/>
      <c r="DD129" s="12"/>
      <c r="DE129" s="15"/>
      <c r="DF129" s="15"/>
      <c r="DG129" s="15"/>
      <c r="DH129" s="15"/>
      <c r="DI129" s="12"/>
      <c r="DJ129" s="15"/>
      <c r="DK129" s="15"/>
      <c r="DL129" s="15"/>
      <c r="DM129" s="15"/>
      <c r="DN129" s="12"/>
      <c r="DO129" s="15"/>
      <c r="DP129" s="15"/>
      <c r="DQ129" s="15"/>
      <c r="DR129" s="15"/>
    </row>
    <row r="130" spans="1:122" ht="20.100000000000001" customHeight="1" x14ac:dyDescent="0.25">
      <c r="A130" s="12"/>
      <c r="B130" s="12"/>
      <c r="C130" s="12"/>
      <c r="D130" s="15"/>
      <c r="F130" s="15"/>
      <c r="G130" s="15"/>
      <c r="H130" s="12"/>
      <c r="I130" s="15"/>
      <c r="J130" s="15"/>
      <c r="K130" s="15"/>
      <c r="L130" s="15"/>
      <c r="M130" s="12"/>
      <c r="N130" s="15"/>
      <c r="O130" s="15"/>
      <c r="P130" s="15"/>
      <c r="Q130" s="15"/>
      <c r="R130" s="12"/>
      <c r="S130" s="15"/>
      <c r="T130" s="15"/>
      <c r="U130" s="15"/>
      <c r="V130" s="15"/>
      <c r="W130" s="12"/>
      <c r="X130" s="15"/>
      <c r="Y130" s="15"/>
      <c r="Z130" s="15"/>
      <c r="AA130" s="15"/>
      <c r="AB130" s="12"/>
      <c r="AC130" s="15"/>
      <c r="AD130" s="15"/>
      <c r="AE130" s="15"/>
      <c r="AF130" s="15"/>
      <c r="AG130" s="12"/>
      <c r="AH130" s="15"/>
      <c r="AI130" s="15"/>
      <c r="AJ130" s="15"/>
      <c r="AK130" s="15"/>
      <c r="AL130" s="12"/>
      <c r="AM130" s="15"/>
      <c r="AN130" s="15"/>
      <c r="AO130" s="15"/>
      <c r="AP130" s="15"/>
      <c r="AQ130" s="12"/>
      <c r="AR130" s="15"/>
      <c r="AS130" s="15"/>
      <c r="AT130" s="15"/>
      <c r="AU130" s="15"/>
      <c r="AV130" s="12"/>
      <c r="AW130" s="15"/>
      <c r="AX130" s="15"/>
      <c r="AY130" s="15"/>
      <c r="AZ130" s="15"/>
      <c r="BA130" s="12"/>
      <c r="BB130" s="15"/>
      <c r="BC130" s="15"/>
      <c r="BD130" s="15"/>
      <c r="BE130" s="15"/>
      <c r="BF130" s="12"/>
      <c r="BG130" s="15"/>
      <c r="BH130" s="15"/>
      <c r="BI130" s="15"/>
      <c r="BJ130" s="15"/>
      <c r="BK130" s="12"/>
      <c r="BL130" s="15"/>
      <c r="BM130" s="15"/>
      <c r="BN130" s="15"/>
      <c r="BO130" s="15"/>
      <c r="BP130" s="12"/>
      <c r="BQ130" s="15"/>
      <c r="BR130" s="15"/>
      <c r="BS130" s="15"/>
      <c r="BT130" s="15"/>
      <c r="BU130" s="12"/>
      <c r="BV130" s="15"/>
      <c r="BW130" s="15"/>
      <c r="BX130" s="15"/>
      <c r="BY130" s="15"/>
      <c r="BZ130" s="12"/>
      <c r="CA130" s="15"/>
      <c r="CB130" s="15"/>
      <c r="CC130" s="15"/>
      <c r="CD130" s="15"/>
      <c r="CE130" s="12"/>
      <c r="CF130" s="15"/>
      <c r="CG130" s="15"/>
      <c r="CH130" s="15"/>
      <c r="CI130" s="15"/>
      <c r="CJ130" s="12"/>
      <c r="CK130" s="15"/>
      <c r="CL130" s="15"/>
      <c r="CM130" s="15"/>
      <c r="CN130" s="15"/>
      <c r="CO130" s="12"/>
      <c r="CP130" s="15"/>
      <c r="CQ130" s="15"/>
      <c r="CR130" s="15"/>
      <c r="CS130" s="15"/>
      <c r="CT130" s="12"/>
      <c r="CU130" s="15"/>
      <c r="CV130" s="15"/>
      <c r="CW130" s="15"/>
      <c r="CX130" s="15"/>
      <c r="CY130" s="12"/>
      <c r="CZ130" s="15"/>
      <c r="DA130" s="15"/>
      <c r="DB130" s="15"/>
      <c r="DC130" s="15"/>
      <c r="DD130" s="12"/>
      <c r="DE130" s="15"/>
      <c r="DF130" s="15"/>
      <c r="DG130" s="15"/>
      <c r="DH130" s="15"/>
      <c r="DI130" s="12"/>
      <c r="DJ130" s="15"/>
      <c r="DK130" s="15"/>
      <c r="DL130" s="15"/>
      <c r="DM130" s="15"/>
      <c r="DN130" s="12"/>
      <c r="DO130" s="15"/>
      <c r="DP130" s="15"/>
      <c r="DQ130" s="15"/>
      <c r="DR130" s="15"/>
    </row>
    <row r="131" spans="1:122" ht="20.100000000000001" customHeight="1" x14ac:dyDescent="0.25">
      <c r="A131" s="12"/>
      <c r="B131" s="12"/>
      <c r="C131" s="12"/>
      <c r="D131" s="15"/>
      <c r="F131" s="15"/>
      <c r="G131" s="15"/>
      <c r="H131" s="12"/>
      <c r="I131" s="15"/>
      <c r="J131" s="15"/>
      <c r="K131" s="15"/>
      <c r="L131" s="15"/>
      <c r="M131" s="12"/>
      <c r="N131" s="15"/>
      <c r="O131" s="15"/>
      <c r="P131" s="15"/>
      <c r="Q131" s="15"/>
      <c r="R131" s="12"/>
      <c r="S131" s="15"/>
      <c r="T131" s="15"/>
      <c r="U131" s="15"/>
      <c r="V131" s="15"/>
      <c r="W131" s="12"/>
      <c r="X131" s="15"/>
      <c r="Y131" s="15"/>
      <c r="Z131" s="15"/>
      <c r="AA131" s="15"/>
      <c r="AB131" s="12"/>
      <c r="AC131" s="15"/>
      <c r="AD131" s="15"/>
      <c r="AE131" s="15"/>
      <c r="AF131" s="15"/>
      <c r="AG131" s="12"/>
      <c r="AH131" s="15"/>
      <c r="AI131" s="15"/>
      <c r="AJ131" s="15"/>
      <c r="AK131" s="15"/>
      <c r="AL131" s="12"/>
      <c r="AM131" s="15"/>
      <c r="AN131" s="15"/>
      <c r="AO131" s="15"/>
      <c r="AP131" s="15"/>
      <c r="AQ131" s="12"/>
      <c r="AR131" s="15"/>
      <c r="AS131" s="15"/>
      <c r="AT131" s="15"/>
      <c r="AU131" s="15"/>
      <c r="AV131" s="12"/>
      <c r="AW131" s="15"/>
      <c r="AX131" s="15"/>
      <c r="AY131" s="15"/>
      <c r="AZ131" s="15"/>
      <c r="BA131" s="12"/>
      <c r="BB131" s="15"/>
      <c r="BC131" s="15"/>
      <c r="BD131" s="15"/>
      <c r="BE131" s="15"/>
      <c r="BF131" s="12"/>
      <c r="BG131" s="15"/>
      <c r="BH131" s="15"/>
      <c r="BI131" s="15"/>
      <c r="BJ131" s="15"/>
      <c r="BK131" s="12"/>
      <c r="BL131" s="15"/>
      <c r="BM131" s="15"/>
      <c r="BN131" s="15"/>
      <c r="BO131" s="15"/>
      <c r="BP131" s="12"/>
      <c r="BQ131" s="15"/>
      <c r="BR131" s="15"/>
      <c r="BS131" s="15"/>
      <c r="BT131" s="15"/>
      <c r="BU131" s="12"/>
      <c r="BV131" s="15"/>
      <c r="BW131" s="15"/>
      <c r="BX131" s="15"/>
      <c r="BY131" s="15"/>
      <c r="BZ131" s="12"/>
      <c r="CA131" s="15"/>
      <c r="CB131" s="15"/>
      <c r="CC131" s="15"/>
      <c r="CD131" s="15"/>
      <c r="CE131" s="12"/>
      <c r="CF131" s="15"/>
      <c r="CG131" s="15"/>
      <c r="CH131" s="15"/>
      <c r="CI131" s="15"/>
      <c r="CJ131" s="12"/>
      <c r="CK131" s="15"/>
      <c r="CL131" s="15"/>
      <c r="CM131" s="15"/>
      <c r="CN131" s="15"/>
      <c r="CO131" s="12"/>
      <c r="CP131" s="15"/>
      <c r="CQ131" s="15"/>
      <c r="CR131" s="15"/>
      <c r="CS131" s="15"/>
      <c r="CT131" s="12"/>
      <c r="CU131" s="15"/>
      <c r="CV131" s="15"/>
      <c r="CW131" s="15"/>
      <c r="CX131" s="15"/>
      <c r="CY131" s="12"/>
      <c r="CZ131" s="15"/>
      <c r="DA131" s="15"/>
      <c r="DB131" s="15"/>
      <c r="DC131" s="15"/>
      <c r="DD131" s="12"/>
      <c r="DE131" s="15"/>
      <c r="DF131" s="15"/>
      <c r="DG131" s="15"/>
      <c r="DH131" s="15"/>
      <c r="DI131" s="12"/>
      <c r="DJ131" s="15"/>
      <c r="DK131" s="15"/>
      <c r="DL131" s="15"/>
      <c r="DM131" s="15"/>
      <c r="DN131" s="12"/>
      <c r="DO131" s="15"/>
      <c r="DP131" s="15"/>
      <c r="DQ131" s="15"/>
      <c r="DR131" s="15"/>
    </row>
    <row r="132" spans="1:122" ht="20.100000000000001" customHeight="1" x14ac:dyDescent="0.25">
      <c r="A132" s="12"/>
      <c r="B132" s="12"/>
      <c r="C132" s="12"/>
      <c r="D132" s="15"/>
      <c r="F132" s="15"/>
      <c r="G132" s="15"/>
      <c r="H132" s="12"/>
      <c r="I132" s="15"/>
      <c r="J132" s="15"/>
      <c r="K132" s="15"/>
      <c r="L132" s="15"/>
      <c r="M132" s="12"/>
      <c r="N132" s="15"/>
      <c r="O132" s="15"/>
      <c r="P132" s="15"/>
      <c r="Q132" s="15"/>
      <c r="R132" s="12"/>
      <c r="S132" s="15"/>
      <c r="T132" s="15"/>
      <c r="U132" s="15"/>
      <c r="V132" s="15"/>
      <c r="W132" s="12"/>
      <c r="X132" s="15"/>
      <c r="Y132" s="15"/>
      <c r="Z132" s="15"/>
      <c r="AA132" s="15"/>
      <c r="AB132" s="12"/>
      <c r="AC132" s="15"/>
      <c r="AD132" s="15"/>
      <c r="AE132" s="15"/>
      <c r="AF132" s="15"/>
      <c r="AG132" s="12"/>
      <c r="AH132" s="15"/>
      <c r="AI132" s="15"/>
      <c r="AJ132" s="15"/>
      <c r="AK132" s="15"/>
      <c r="AL132" s="12"/>
      <c r="AM132" s="15"/>
      <c r="AN132" s="15"/>
      <c r="AO132" s="15"/>
      <c r="AP132" s="15"/>
      <c r="AQ132" s="12"/>
      <c r="AR132" s="15"/>
      <c r="AS132" s="15"/>
      <c r="AT132" s="15"/>
      <c r="AU132" s="15"/>
      <c r="AV132" s="12"/>
      <c r="AW132" s="15"/>
      <c r="AX132" s="15"/>
      <c r="AY132" s="15"/>
      <c r="AZ132" s="15"/>
      <c r="BA132" s="12"/>
      <c r="BB132" s="15"/>
      <c r="BC132" s="15"/>
      <c r="BD132" s="15"/>
      <c r="BE132" s="15"/>
      <c r="BF132" s="12"/>
      <c r="BG132" s="15"/>
      <c r="BH132" s="15"/>
      <c r="BI132" s="15"/>
      <c r="BJ132" s="15"/>
      <c r="BK132" s="12"/>
      <c r="BL132" s="15"/>
      <c r="BM132" s="15"/>
      <c r="BN132" s="15"/>
      <c r="BO132" s="15"/>
      <c r="BP132" s="12"/>
      <c r="BQ132" s="15"/>
      <c r="BR132" s="15"/>
      <c r="BS132" s="15"/>
      <c r="BT132" s="15"/>
      <c r="BU132" s="12"/>
      <c r="BV132" s="15"/>
      <c r="BW132" s="15"/>
      <c r="BX132" s="15"/>
      <c r="BY132" s="15"/>
      <c r="BZ132" s="12"/>
      <c r="CA132" s="15"/>
      <c r="CB132" s="15"/>
      <c r="CC132" s="15"/>
      <c r="CD132" s="15"/>
      <c r="CE132" s="12"/>
      <c r="CF132" s="15"/>
      <c r="CG132" s="15"/>
      <c r="CH132" s="15"/>
      <c r="CI132" s="15"/>
      <c r="CJ132" s="12"/>
      <c r="CK132" s="15"/>
      <c r="CL132" s="15"/>
      <c r="CM132" s="15"/>
      <c r="CN132" s="15"/>
      <c r="CO132" s="12"/>
      <c r="CP132" s="15"/>
      <c r="CQ132" s="15"/>
      <c r="CR132" s="15"/>
      <c r="CS132" s="15"/>
      <c r="CT132" s="12"/>
      <c r="CU132" s="15"/>
      <c r="CV132" s="15"/>
      <c r="CW132" s="15"/>
      <c r="CX132" s="15"/>
      <c r="CY132" s="12"/>
      <c r="CZ132" s="15"/>
      <c r="DA132" s="15"/>
      <c r="DB132" s="15"/>
      <c r="DC132" s="15"/>
      <c r="DD132" s="12"/>
      <c r="DE132" s="15"/>
      <c r="DF132" s="15"/>
      <c r="DG132" s="15"/>
      <c r="DH132" s="15"/>
      <c r="DI132" s="12"/>
      <c r="DJ132" s="15"/>
      <c r="DK132" s="15"/>
      <c r="DL132" s="15"/>
      <c r="DM132" s="15"/>
      <c r="DN132" s="12"/>
      <c r="DO132" s="15"/>
      <c r="DP132" s="15"/>
      <c r="DQ132" s="15"/>
      <c r="DR132" s="15"/>
    </row>
    <row r="133" spans="1:122" ht="20.100000000000001" customHeight="1" x14ac:dyDescent="0.25">
      <c r="A133" s="12"/>
      <c r="B133" s="12"/>
      <c r="C133" s="12"/>
      <c r="D133" s="15"/>
      <c r="F133" s="15"/>
      <c r="G133" s="15"/>
      <c r="H133" s="12"/>
      <c r="I133" s="15"/>
      <c r="J133" s="15"/>
      <c r="K133" s="15"/>
      <c r="L133" s="15"/>
      <c r="M133" s="12"/>
      <c r="N133" s="15"/>
      <c r="O133" s="15"/>
      <c r="P133" s="15"/>
      <c r="Q133" s="15"/>
      <c r="R133" s="12"/>
      <c r="S133" s="15"/>
      <c r="T133" s="15"/>
      <c r="U133" s="15"/>
      <c r="V133" s="15"/>
      <c r="W133" s="12"/>
      <c r="X133" s="15"/>
      <c r="Y133" s="15"/>
      <c r="Z133" s="15"/>
      <c r="AA133" s="15"/>
      <c r="AB133" s="12"/>
      <c r="AC133" s="15"/>
      <c r="AD133" s="15"/>
      <c r="AE133" s="15"/>
      <c r="AF133" s="15"/>
      <c r="AG133" s="12"/>
      <c r="AH133" s="15"/>
      <c r="AI133" s="15"/>
      <c r="AJ133" s="15"/>
      <c r="AK133" s="15"/>
      <c r="AL133" s="12"/>
      <c r="AM133" s="15"/>
      <c r="AN133" s="15"/>
      <c r="AO133" s="15"/>
      <c r="AP133" s="15"/>
      <c r="AQ133" s="12"/>
      <c r="AR133" s="15"/>
      <c r="AS133" s="15"/>
      <c r="AT133" s="15"/>
      <c r="AU133" s="15"/>
      <c r="AV133" s="12"/>
      <c r="AW133" s="15"/>
      <c r="AX133" s="15"/>
      <c r="AY133" s="15"/>
      <c r="AZ133" s="15"/>
      <c r="BA133" s="12"/>
      <c r="BB133" s="15"/>
      <c r="BC133" s="15"/>
      <c r="BD133" s="15"/>
      <c r="BE133" s="15"/>
      <c r="BF133" s="12"/>
      <c r="BG133" s="15"/>
      <c r="BH133" s="15"/>
      <c r="BI133" s="15"/>
      <c r="BJ133" s="15"/>
      <c r="BK133" s="12"/>
      <c r="BL133" s="15"/>
      <c r="BM133" s="15"/>
      <c r="BN133" s="15"/>
      <c r="BO133" s="15"/>
      <c r="BP133" s="12"/>
      <c r="BQ133" s="15"/>
      <c r="BR133" s="15"/>
      <c r="BS133" s="15"/>
      <c r="BT133" s="15"/>
      <c r="BU133" s="12"/>
      <c r="BV133" s="15"/>
      <c r="BW133" s="15"/>
      <c r="BX133" s="15"/>
      <c r="BY133" s="15"/>
      <c r="BZ133" s="12"/>
      <c r="CA133" s="15"/>
      <c r="CB133" s="15"/>
      <c r="CC133" s="15"/>
      <c r="CD133" s="15"/>
      <c r="CE133" s="12"/>
      <c r="CF133" s="15"/>
      <c r="CG133" s="15"/>
      <c r="CH133" s="15"/>
      <c r="CI133" s="15"/>
      <c r="CJ133" s="12"/>
      <c r="CK133" s="15"/>
      <c r="CL133" s="15"/>
      <c r="CM133" s="15"/>
      <c r="CN133" s="15"/>
      <c r="CO133" s="12"/>
      <c r="CP133" s="15"/>
      <c r="CQ133" s="15"/>
      <c r="CR133" s="15"/>
      <c r="CS133" s="15"/>
      <c r="CT133" s="12"/>
      <c r="CU133" s="15"/>
      <c r="CV133" s="15"/>
      <c r="CW133" s="15"/>
      <c r="CX133" s="15"/>
      <c r="CY133" s="12"/>
      <c r="CZ133" s="15"/>
      <c r="DA133" s="15"/>
      <c r="DB133" s="15"/>
      <c r="DC133" s="15"/>
      <c r="DD133" s="12"/>
      <c r="DE133" s="15"/>
      <c r="DF133" s="15"/>
      <c r="DG133" s="15"/>
      <c r="DH133" s="15"/>
      <c r="DI133" s="12"/>
      <c r="DJ133" s="15"/>
      <c r="DK133" s="15"/>
      <c r="DL133" s="15"/>
      <c r="DM133" s="15"/>
      <c r="DN133" s="12"/>
      <c r="DO133" s="15"/>
      <c r="DP133" s="15"/>
      <c r="DQ133" s="15"/>
      <c r="DR133" s="15"/>
    </row>
    <row r="134" spans="1:122" ht="20.100000000000001" customHeight="1" x14ac:dyDescent="0.25">
      <c r="A134" s="12"/>
      <c r="B134" s="12"/>
      <c r="C134" s="12"/>
      <c r="D134" s="15"/>
      <c r="F134" s="15"/>
      <c r="G134" s="15"/>
      <c r="H134" s="12"/>
      <c r="I134" s="15"/>
      <c r="J134" s="15"/>
      <c r="K134" s="15"/>
      <c r="L134" s="15"/>
      <c r="M134" s="12"/>
      <c r="N134" s="15"/>
      <c r="O134" s="15"/>
      <c r="P134" s="15"/>
      <c r="Q134" s="15"/>
      <c r="R134" s="12"/>
      <c r="S134" s="15"/>
      <c r="T134" s="15"/>
      <c r="U134" s="15"/>
      <c r="V134" s="15"/>
      <c r="W134" s="12"/>
      <c r="X134" s="15"/>
      <c r="Y134" s="15"/>
      <c r="Z134" s="15"/>
      <c r="AA134" s="15"/>
      <c r="AB134" s="12"/>
      <c r="AC134" s="15"/>
      <c r="AD134" s="15"/>
      <c r="AE134" s="15"/>
      <c r="AF134" s="15"/>
      <c r="AG134" s="12"/>
      <c r="AH134" s="15"/>
      <c r="AI134" s="15"/>
      <c r="AJ134" s="15"/>
      <c r="AK134" s="15"/>
      <c r="AL134" s="12"/>
      <c r="AM134" s="15"/>
      <c r="AN134" s="15"/>
      <c r="AO134" s="15"/>
      <c r="AP134" s="15"/>
      <c r="AQ134" s="12"/>
      <c r="AR134" s="15"/>
      <c r="AS134" s="15"/>
      <c r="AT134" s="15"/>
      <c r="AU134" s="15"/>
      <c r="AV134" s="12"/>
      <c r="AW134" s="15"/>
      <c r="AX134" s="15"/>
      <c r="AY134" s="15"/>
      <c r="AZ134" s="15"/>
      <c r="BA134" s="12"/>
      <c r="BB134" s="15"/>
      <c r="BC134" s="15"/>
      <c r="BD134" s="15"/>
      <c r="BE134" s="15"/>
      <c r="BF134" s="12"/>
      <c r="BG134" s="15"/>
      <c r="BH134" s="15"/>
      <c r="BI134" s="15"/>
      <c r="BJ134" s="15"/>
      <c r="BK134" s="12"/>
      <c r="BL134" s="15"/>
      <c r="BM134" s="15"/>
      <c r="BN134" s="15"/>
      <c r="BO134" s="15"/>
      <c r="BP134" s="12"/>
      <c r="BQ134" s="15"/>
      <c r="BR134" s="15"/>
      <c r="BS134" s="15"/>
      <c r="BT134" s="15"/>
      <c r="BU134" s="12"/>
      <c r="BV134" s="15"/>
      <c r="BW134" s="15"/>
      <c r="BX134" s="15"/>
      <c r="BY134" s="15"/>
      <c r="BZ134" s="12"/>
      <c r="CA134" s="15"/>
      <c r="CB134" s="15"/>
      <c r="CC134" s="15"/>
      <c r="CD134" s="15"/>
      <c r="CE134" s="12"/>
      <c r="CF134" s="15"/>
      <c r="CG134" s="15"/>
      <c r="CH134" s="15"/>
      <c r="CI134" s="15"/>
      <c r="CJ134" s="12"/>
      <c r="CK134" s="15"/>
      <c r="CL134" s="15"/>
      <c r="CM134" s="15"/>
      <c r="CN134" s="15"/>
      <c r="CO134" s="12"/>
      <c r="CP134" s="15"/>
      <c r="CQ134" s="15"/>
      <c r="CR134" s="15"/>
      <c r="CS134" s="15"/>
      <c r="CT134" s="12"/>
      <c r="CU134" s="15"/>
      <c r="CV134" s="15"/>
      <c r="CW134" s="15"/>
      <c r="CX134" s="15"/>
      <c r="CY134" s="12"/>
      <c r="CZ134" s="15"/>
      <c r="DA134" s="15"/>
      <c r="DB134" s="15"/>
      <c r="DC134" s="15"/>
      <c r="DD134" s="12"/>
      <c r="DE134" s="15"/>
      <c r="DF134" s="15"/>
      <c r="DG134" s="15"/>
      <c r="DH134" s="15"/>
      <c r="DI134" s="12"/>
      <c r="DJ134" s="15"/>
      <c r="DK134" s="15"/>
      <c r="DL134" s="15"/>
      <c r="DM134" s="15"/>
      <c r="DN134" s="12"/>
      <c r="DO134" s="15"/>
      <c r="DP134" s="15"/>
      <c r="DQ134" s="15"/>
      <c r="DR134" s="15"/>
    </row>
    <row r="135" spans="1:122" ht="20.100000000000001" customHeight="1" x14ac:dyDescent="0.25">
      <c r="A135" s="12"/>
      <c r="B135" s="12"/>
      <c r="C135" s="12"/>
      <c r="D135" s="15"/>
      <c r="F135" s="15"/>
      <c r="G135" s="15"/>
      <c r="H135" s="12"/>
      <c r="I135" s="15"/>
      <c r="J135" s="15"/>
      <c r="K135" s="15"/>
      <c r="L135" s="15"/>
      <c r="M135" s="12"/>
      <c r="N135" s="15"/>
      <c r="O135" s="15"/>
      <c r="P135" s="15"/>
      <c r="Q135" s="15"/>
      <c r="R135" s="12"/>
      <c r="S135" s="15"/>
      <c r="T135" s="15"/>
      <c r="U135" s="15"/>
      <c r="V135" s="15"/>
      <c r="W135" s="12"/>
      <c r="X135" s="15"/>
      <c r="Y135" s="15"/>
      <c r="Z135" s="15"/>
      <c r="AA135" s="15"/>
      <c r="AB135" s="12"/>
      <c r="AC135" s="15"/>
      <c r="AD135" s="15"/>
      <c r="AE135" s="15"/>
      <c r="AF135" s="15"/>
      <c r="AG135" s="12"/>
      <c r="AH135" s="15"/>
      <c r="AI135" s="15"/>
      <c r="AJ135" s="15"/>
      <c r="AK135" s="15"/>
      <c r="AL135" s="12"/>
      <c r="AM135" s="15"/>
      <c r="AN135" s="15"/>
      <c r="AO135" s="15"/>
      <c r="AP135" s="15"/>
      <c r="AQ135" s="12"/>
      <c r="AR135" s="15"/>
      <c r="AS135" s="15"/>
      <c r="AT135" s="15"/>
      <c r="AU135" s="15"/>
      <c r="AV135" s="12"/>
      <c r="AW135" s="15"/>
      <c r="AX135" s="15"/>
      <c r="AY135" s="15"/>
      <c r="AZ135" s="15"/>
      <c r="BA135" s="12"/>
      <c r="BB135" s="15"/>
      <c r="BC135" s="15"/>
      <c r="BD135" s="15"/>
      <c r="BE135" s="15"/>
      <c r="BF135" s="12"/>
      <c r="BG135" s="15"/>
      <c r="BH135" s="15"/>
      <c r="BI135" s="15"/>
      <c r="BJ135" s="15"/>
      <c r="BK135" s="12"/>
      <c r="BL135" s="15"/>
      <c r="BM135" s="15"/>
      <c r="BN135" s="15"/>
      <c r="BO135" s="15"/>
      <c r="BP135" s="12"/>
      <c r="BQ135" s="15"/>
      <c r="BR135" s="15"/>
      <c r="BS135" s="15"/>
      <c r="BT135" s="15"/>
      <c r="BU135" s="12"/>
      <c r="BV135" s="15"/>
      <c r="BW135" s="15"/>
      <c r="BX135" s="15"/>
      <c r="BY135" s="15"/>
      <c r="BZ135" s="12"/>
      <c r="CA135" s="15"/>
      <c r="CB135" s="15"/>
      <c r="CC135" s="15"/>
      <c r="CD135" s="15"/>
      <c r="CE135" s="12"/>
      <c r="CF135" s="15"/>
      <c r="CG135" s="15"/>
      <c r="CH135" s="15"/>
      <c r="CI135" s="15"/>
      <c r="CJ135" s="12"/>
      <c r="CK135" s="15"/>
      <c r="CL135" s="15"/>
      <c r="CM135" s="15"/>
      <c r="CN135" s="15"/>
      <c r="CO135" s="12"/>
      <c r="CP135" s="15"/>
      <c r="CQ135" s="15"/>
      <c r="CR135" s="15"/>
      <c r="CS135" s="15"/>
      <c r="CT135" s="12"/>
      <c r="CU135" s="15"/>
      <c r="CV135" s="15"/>
      <c r="CW135" s="15"/>
      <c r="CX135" s="15"/>
      <c r="CY135" s="12"/>
      <c r="CZ135" s="15"/>
      <c r="DA135" s="15"/>
      <c r="DB135" s="15"/>
      <c r="DC135" s="15"/>
      <c r="DD135" s="12"/>
      <c r="DE135" s="15"/>
      <c r="DF135" s="15"/>
      <c r="DG135" s="15"/>
      <c r="DH135" s="15"/>
      <c r="DI135" s="12"/>
      <c r="DJ135" s="15"/>
      <c r="DK135" s="15"/>
      <c r="DL135" s="15"/>
      <c r="DM135" s="15"/>
      <c r="DN135" s="12"/>
      <c r="DO135" s="15"/>
      <c r="DP135" s="15"/>
      <c r="DQ135" s="15"/>
      <c r="DR135" s="15"/>
    </row>
    <row r="136" spans="1:122" ht="20.100000000000001" customHeight="1" x14ac:dyDescent="0.25">
      <c r="A136" s="12"/>
      <c r="B136" s="12"/>
      <c r="C136" s="12"/>
      <c r="D136" s="15"/>
      <c r="F136" s="15"/>
      <c r="G136" s="15"/>
      <c r="H136" s="12"/>
      <c r="I136" s="15"/>
      <c r="J136" s="15"/>
      <c r="K136" s="15"/>
      <c r="L136" s="15"/>
      <c r="M136" s="12"/>
      <c r="N136" s="15"/>
      <c r="O136" s="15"/>
      <c r="P136" s="15"/>
      <c r="Q136" s="15"/>
      <c r="R136" s="12"/>
      <c r="S136" s="15"/>
      <c r="T136" s="15"/>
      <c r="U136" s="15"/>
      <c r="V136" s="15"/>
      <c r="W136" s="12"/>
      <c r="X136" s="15"/>
      <c r="Y136" s="15"/>
      <c r="Z136" s="15"/>
      <c r="AA136" s="15"/>
      <c r="AB136" s="12"/>
      <c r="AC136" s="15"/>
      <c r="AD136" s="15"/>
      <c r="AE136" s="15"/>
      <c r="AF136" s="15"/>
      <c r="AG136" s="12"/>
      <c r="AH136" s="15"/>
      <c r="AI136" s="15"/>
      <c r="AJ136" s="15"/>
      <c r="AK136" s="15"/>
      <c r="AL136" s="12"/>
      <c r="AM136" s="15"/>
      <c r="AN136" s="15"/>
      <c r="AO136" s="15"/>
      <c r="AP136" s="15"/>
      <c r="AQ136" s="12"/>
      <c r="AR136" s="15"/>
      <c r="AS136" s="15"/>
      <c r="AT136" s="15"/>
      <c r="AU136" s="15"/>
      <c r="AV136" s="12"/>
      <c r="AW136" s="15"/>
      <c r="AX136" s="15"/>
      <c r="AY136" s="15"/>
      <c r="AZ136" s="15"/>
      <c r="BA136" s="12"/>
      <c r="BB136" s="15"/>
      <c r="BC136" s="15"/>
      <c r="BD136" s="15"/>
      <c r="BE136" s="15"/>
      <c r="BF136" s="12"/>
      <c r="BG136" s="15"/>
      <c r="BH136" s="15"/>
      <c r="BI136" s="15"/>
      <c r="BJ136" s="15"/>
      <c r="BK136" s="12"/>
      <c r="BL136" s="15"/>
      <c r="BM136" s="15"/>
      <c r="BN136" s="15"/>
      <c r="BO136" s="15"/>
      <c r="BP136" s="12"/>
      <c r="BQ136" s="15"/>
      <c r="BR136" s="15"/>
      <c r="BS136" s="15"/>
      <c r="BT136" s="15"/>
      <c r="BU136" s="12"/>
      <c r="BV136" s="15"/>
      <c r="BW136" s="15"/>
      <c r="BX136" s="15"/>
      <c r="BY136" s="15"/>
      <c r="BZ136" s="12"/>
      <c r="CA136" s="15"/>
      <c r="CB136" s="15"/>
      <c r="CC136" s="15"/>
      <c r="CD136" s="15"/>
      <c r="CE136" s="12"/>
      <c r="CF136" s="15"/>
      <c r="CG136" s="15"/>
      <c r="CH136" s="15"/>
      <c r="CI136" s="15"/>
      <c r="CJ136" s="12"/>
      <c r="CK136" s="15"/>
      <c r="CL136" s="15"/>
      <c r="CM136" s="15"/>
      <c r="CN136" s="15"/>
      <c r="CO136" s="12"/>
      <c r="CP136" s="15"/>
      <c r="CQ136" s="15"/>
      <c r="CR136" s="15"/>
      <c r="CS136" s="15"/>
      <c r="CT136" s="12"/>
      <c r="CU136" s="15"/>
      <c r="CV136" s="15"/>
      <c r="CW136" s="15"/>
      <c r="CX136" s="15"/>
      <c r="CY136" s="12"/>
      <c r="CZ136" s="15"/>
      <c r="DA136" s="15"/>
      <c r="DB136" s="15"/>
      <c r="DC136" s="15"/>
      <c r="DD136" s="12"/>
      <c r="DE136" s="15"/>
      <c r="DF136" s="15"/>
      <c r="DG136" s="15"/>
      <c r="DH136" s="15"/>
      <c r="DI136" s="12"/>
      <c r="DJ136" s="15"/>
      <c r="DK136" s="15"/>
      <c r="DL136" s="15"/>
      <c r="DM136" s="15"/>
      <c r="DN136" s="12"/>
      <c r="DO136" s="15"/>
      <c r="DP136" s="15"/>
      <c r="DQ136" s="15"/>
      <c r="DR136" s="15"/>
    </row>
    <row r="137" spans="1:122" ht="20.100000000000001" customHeight="1" x14ac:dyDescent="0.25">
      <c r="A137" s="12"/>
      <c r="B137" s="12"/>
      <c r="C137" s="12"/>
      <c r="D137" s="15"/>
      <c r="F137" s="15"/>
      <c r="G137" s="15"/>
      <c r="H137" s="12"/>
      <c r="I137" s="15"/>
      <c r="J137" s="15"/>
      <c r="K137" s="15"/>
      <c r="L137" s="15"/>
      <c r="M137" s="12"/>
      <c r="N137" s="15"/>
      <c r="O137" s="15"/>
      <c r="P137" s="15"/>
      <c r="Q137" s="15"/>
      <c r="R137" s="12"/>
      <c r="S137" s="15"/>
      <c r="T137" s="15"/>
      <c r="U137" s="15"/>
      <c r="V137" s="15"/>
      <c r="W137" s="12"/>
      <c r="X137" s="15"/>
      <c r="Y137" s="15"/>
      <c r="Z137" s="15"/>
      <c r="AA137" s="15"/>
      <c r="AB137" s="12"/>
      <c r="AC137" s="15"/>
      <c r="AD137" s="15"/>
      <c r="AE137" s="15"/>
      <c r="AF137" s="15"/>
      <c r="AG137" s="12"/>
      <c r="AH137" s="15"/>
      <c r="AI137" s="15"/>
      <c r="AJ137" s="15"/>
      <c r="AK137" s="15"/>
      <c r="AL137" s="12"/>
      <c r="AM137" s="15"/>
      <c r="AN137" s="15"/>
      <c r="AO137" s="15"/>
      <c r="AP137" s="15"/>
      <c r="AQ137" s="12"/>
      <c r="AR137" s="15"/>
      <c r="AS137" s="15"/>
      <c r="AT137" s="15"/>
      <c r="AU137" s="15"/>
      <c r="AV137" s="12"/>
      <c r="AW137" s="15"/>
      <c r="AX137" s="15"/>
      <c r="AY137" s="15"/>
      <c r="AZ137" s="15"/>
      <c r="BA137" s="12"/>
      <c r="BB137" s="15"/>
      <c r="BC137" s="15"/>
      <c r="BD137" s="15"/>
      <c r="BE137" s="15"/>
      <c r="BF137" s="12"/>
      <c r="BG137" s="15"/>
      <c r="BH137" s="15"/>
      <c r="BI137" s="15"/>
      <c r="BJ137" s="15"/>
      <c r="BK137" s="12"/>
      <c r="BL137" s="15"/>
      <c r="BM137" s="15"/>
      <c r="BN137" s="15"/>
      <c r="BO137" s="15"/>
      <c r="BP137" s="12"/>
      <c r="BQ137" s="15"/>
      <c r="BR137" s="15"/>
      <c r="BS137" s="15"/>
      <c r="BT137" s="15"/>
      <c r="BU137" s="12"/>
      <c r="BV137" s="15"/>
      <c r="BW137" s="15"/>
      <c r="BX137" s="15"/>
      <c r="BY137" s="15"/>
      <c r="BZ137" s="12"/>
      <c r="CA137" s="15"/>
      <c r="CB137" s="15"/>
      <c r="CC137" s="15"/>
      <c r="CD137" s="15"/>
      <c r="CE137" s="12"/>
      <c r="CF137" s="15"/>
      <c r="CG137" s="15"/>
      <c r="CH137" s="15"/>
      <c r="CI137" s="15"/>
      <c r="CJ137" s="12"/>
      <c r="CK137" s="15"/>
      <c r="CL137" s="15"/>
      <c r="CM137" s="15"/>
      <c r="CN137" s="15"/>
      <c r="CO137" s="12"/>
      <c r="CP137" s="15"/>
      <c r="CQ137" s="15"/>
      <c r="CR137" s="15"/>
      <c r="CS137" s="15"/>
      <c r="CT137" s="12"/>
      <c r="CU137" s="15"/>
      <c r="CV137" s="15"/>
      <c r="CW137" s="15"/>
      <c r="CX137" s="15"/>
      <c r="CY137" s="12"/>
      <c r="CZ137" s="15"/>
      <c r="DA137" s="15"/>
      <c r="DB137" s="15"/>
      <c r="DC137" s="15"/>
      <c r="DD137" s="12"/>
      <c r="DE137" s="15"/>
      <c r="DF137" s="15"/>
      <c r="DG137" s="15"/>
      <c r="DH137" s="15"/>
      <c r="DI137" s="12"/>
      <c r="DJ137" s="15"/>
      <c r="DK137" s="15"/>
      <c r="DL137" s="15"/>
      <c r="DM137" s="15"/>
      <c r="DN137" s="12"/>
      <c r="DO137" s="15"/>
      <c r="DP137" s="15"/>
      <c r="DQ137" s="15"/>
      <c r="DR137" s="15"/>
    </row>
    <row r="138" spans="1:122" ht="20.100000000000001" customHeight="1" x14ac:dyDescent="0.25">
      <c r="A138" s="12"/>
      <c r="B138" s="12"/>
      <c r="C138" s="12"/>
      <c r="D138" s="15"/>
      <c r="F138" s="15"/>
      <c r="G138" s="15"/>
      <c r="H138" s="12"/>
      <c r="I138" s="15"/>
      <c r="J138" s="15"/>
      <c r="K138" s="15"/>
      <c r="L138" s="15"/>
      <c r="M138" s="12"/>
      <c r="N138" s="15"/>
      <c r="O138" s="15"/>
      <c r="P138" s="15"/>
      <c r="Q138" s="15"/>
      <c r="R138" s="12"/>
      <c r="S138" s="15"/>
      <c r="T138" s="15"/>
      <c r="U138" s="15"/>
      <c r="V138" s="15"/>
      <c r="W138" s="12"/>
      <c r="X138" s="15"/>
      <c r="Y138" s="15"/>
      <c r="Z138" s="15"/>
      <c r="AA138" s="15"/>
      <c r="AB138" s="12"/>
      <c r="AC138" s="15"/>
      <c r="AD138" s="15"/>
      <c r="AE138" s="15"/>
      <c r="AF138" s="15"/>
      <c r="AG138" s="12"/>
      <c r="AH138" s="15"/>
      <c r="AI138" s="15"/>
      <c r="AJ138" s="15"/>
      <c r="AK138" s="15"/>
      <c r="AL138" s="12"/>
      <c r="AM138" s="15"/>
      <c r="AN138" s="15"/>
      <c r="AO138" s="15"/>
      <c r="AP138" s="15"/>
      <c r="AQ138" s="12"/>
      <c r="AR138" s="15"/>
      <c r="AS138" s="15"/>
      <c r="AT138" s="15"/>
      <c r="AU138" s="15"/>
      <c r="AV138" s="12"/>
      <c r="AW138" s="15"/>
      <c r="AX138" s="15"/>
      <c r="AY138" s="15"/>
      <c r="AZ138" s="15"/>
      <c r="BA138" s="12"/>
      <c r="BB138" s="15"/>
      <c r="BC138" s="15"/>
      <c r="BD138" s="15"/>
      <c r="BE138" s="15"/>
      <c r="BF138" s="12"/>
      <c r="BG138" s="15"/>
      <c r="BH138" s="15"/>
      <c r="BI138" s="15"/>
      <c r="BJ138" s="15"/>
      <c r="BK138" s="12"/>
      <c r="BL138" s="15"/>
      <c r="BM138" s="15"/>
      <c r="BN138" s="15"/>
      <c r="BO138" s="15"/>
      <c r="BP138" s="12"/>
      <c r="BQ138" s="15"/>
      <c r="BR138" s="15"/>
      <c r="BS138" s="15"/>
      <c r="BT138" s="15"/>
      <c r="BU138" s="12"/>
      <c r="BV138" s="15"/>
      <c r="BW138" s="15"/>
      <c r="BX138" s="15"/>
      <c r="BY138" s="15"/>
      <c r="BZ138" s="12"/>
      <c r="CA138" s="15"/>
      <c r="CB138" s="15"/>
      <c r="CC138" s="15"/>
      <c r="CD138" s="15"/>
      <c r="CE138" s="12"/>
      <c r="CF138" s="15"/>
      <c r="CG138" s="15"/>
      <c r="CH138" s="15"/>
      <c r="CI138" s="15"/>
      <c r="CJ138" s="12"/>
      <c r="CK138" s="15"/>
      <c r="CL138" s="15"/>
      <c r="CM138" s="15"/>
      <c r="CN138" s="15"/>
      <c r="CO138" s="12"/>
      <c r="CP138" s="15"/>
      <c r="CQ138" s="15"/>
      <c r="CR138" s="15"/>
      <c r="CS138" s="15"/>
      <c r="CT138" s="12"/>
      <c r="CU138" s="15"/>
      <c r="CV138" s="15"/>
      <c r="CW138" s="15"/>
      <c r="CX138" s="15"/>
      <c r="CY138" s="12"/>
      <c r="CZ138" s="15"/>
      <c r="DA138" s="15"/>
      <c r="DB138" s="15"/>
      <c r="DC138" s="15"/>
      <c r="DD138" s="12"/>
      <c r="DE138" s="15"/>
      <c r="DF138" s="15"/>
      <c r="DG138" s="15"/>
      <c r="DH138" s="15"/>
      <c r="DI138" s="12"/>
      <c r="DJ138" s="15"/>
      <c r="DK138" s="15"/>
      <c r="DL138" s="15"/>
      <c r="DM138" s="15"/>
      <c r="DN138" s="12"/>
      <c r="DO138" s="15"/>
      <c r="DP138" s="15"/>
      <c r="DQ138" s="15"/>
      <c r="DR138" s="15"/>
    </row>
    <row r="139" spans="1:122" ht="20.100000000000001" customHeight="1" x14ac:dyDescent="0.25">
      <c r="A139" s="12"/>
      <c r="B139" s="12"/>
      <c r="C139" s="12"/>
      <c r="D139" s="15"/>
      <c r="F139" s="15"/>
      <c r="G139" s="15"/>
      <c r="H139" s="12"/>
      <c r="I139" s="15"/>
      <c r="J139" s="15"/>
      <c r="K139" s="15"/>
      <c r="L139" s="15"/>
      <c r="M139" s="12"/>
      <c r="N139" s="15"/>
      <c r="O139" s="15"/>
      <c r="P139" s="15"/>
      <c r="Q139" s="15"/>
      <c r="R139" s="12"/>
      <c r="S139" s="15"/>
      <c r="T139" s="15"/>
      <c r="U139" s="15"/>
      <c r="V139" s="15"/>
      <c r="W139" s="12"/>
      <c r="X139" s="15"/>
      <c r="Y139" s="15"/>
      <c r="Z139" s="15"/>
      <c r="AA139" s="15"/>
      <c r="AB139" s="12"/>
      <c r="AC139" s="15"/>
      <c r="AD139" s="15"/>
      <c r="AE139" s="15"/>
      <c r="AF139" s="15"/>
      <c r="AG139" s="12"/>
      <c r="AH139" s="15"/>
      <c r="AI139" s="15"/>
      <c r="AJ139" s="15"/>
      <c r="AK139" s="15"/>
      <c r="AL139" s="12"/>
      <c r="AM139" s="15"/>
      <c r="AN139" s="15"/>
      <c r="AO139" s="15"/>
      <c r="AP139" s="15"/>
      <c r="AQ139" s="12"/>
      <c r="AR139" s="15"/>
      <c r="AS139" s="15"/>
      <c r="AT139" s="15"/>
      <c r="AU139" s="15"/>
      <c r="AV139" s="12"/>
      <c r="AW139" s="15"/>
      <c r="AX139" s="15"/>
      <c r="AY139" s="15"/>
      <c r="AZ139" s="15"/>
      <c r="BA139" s="12"/>
      <c r="BB139" s="15"/>
      <c r="BC139" s="15"/>
      <c r="BD139" s="15"/>
      <c r="BE139" s="15"/>
      <c r="BF139" s="12"/>
      <c r="BG139" s="15"/>
      <c r="BH139" s="15"/>
      <c r="BI139" s="15"/>
      <c r="BJ139" s="15"/>
      <c r="BK139" s="12"/>
      <c r="BL139" s="15"/>
      <c r="BM139" s="15"/>
      <c r="BN139" s="15"/>
      <c r="BO139" s="15"/>
      <c r="BP139" s="12"/>
      <c r="BQ139" s="15"/>
      <c r="BR139" s="15"/>
      <c r="BS139" s="15"/>
      <c r="BT139" s="15"/>
      <c r="BU139" s="12"/>
      <c r="BV139" s="15"/>
      <c r="BW139" s="15"/>
      <c r="BX139" s="15"/>
      <c r="BY139" s="15"/>
      <c r="BZ139" s="12"/>
      <c r="CA139" s="15"/>
      <c r="CB139" s="15"/>
      <c r="CC139" s="15"/>
      <c r="CD139" s="15"/>
      <c r="CE139" s="12"/>
      <c r="CF139" s="15"/>
      <c r="CG139" s="15"/>
      <c r="CH139" s="15"/>
      <c r="CI139" s="15"/>
      <c r="CJ139" s="12"/>
      <c r="CK139" s="15"/>
      <c r="CL139" s="15"/>
      <c r="CM139" s="15"/>
      <c r="CN139" s="15"/>
      <c r="CO139" s="12"/>
      <c r="CP139" s="15"/>
      <c r="CQ139" s="15"/>
      <c r="CR139" s="15"/>
      <c r="CS139" s="15"/>
      <c r="CT139" s="12"/>
      <c r="CU139" s="15"/>
      <c r="CV139" s="15"/>
      <c r="CW139" s="15"/>
      <c r="CX139" s="15"/>
      <c r="CY139" s="12"/>
      <c r="CZ139" s="15"/>
      <c r="DA139" s="15"/>
      <c r="DB139" s="15"/>
      <c r="DC139" s="15"/>
      <c r="DD139" s="12"/>
      <c r="DE139" s="15"/>
      <c r="DF139" s="15"/>
      <c r="DG139" s="15"/>
      <c r="DH139" s="15"/>
      <c r="DI139" s="12"/>
      <c r="DJ139" s="15"/>
      <c r="DK139" s="15"/>
      <c r="DL139" s="15"/>
      <c r="DM139" s="15"/>
      <c r="DN139" s="12"/>
      <c r="DO139" s="15"/>
      <c r="DP139" s="15"/>
      <c r="DQ139" s="15"/>
      <c r="DR139" s="15"/>
    </row>
    <row r="140" spans="1:122" ht="20.100000000000001" customHeight="1" x14ac:dyDescent="0.25">
      <c r="A140" s="12"/>
      <c r="B140" s="12"/>
      <c r="C140" s="12"/>
      <c r="D140" s="15"/>
      <c r="F140" s="15"/>
      <c r="G140" s="15"/>
      <c r="H140" s="12"/>
      <c r="I140" s="15"/>
      <c r="J140" s="15"/>
      <c r="K140" s="15"/>
      <c r="L140" s="15"/>
      <c r="M140" s="12"/>
      <c r="N140" s="15"/>
      <c r="O140" s="15"/>
      <c r="P140" s="15"/>
      <c r="Q140" s="15"/>
      <c r="R140" s="12"/>
      <c r="S140" s="15"/>
      <c r="T140" s="15"/>
      <c r="U140" s="15"/>
      <c r="V140" s="15"/>
      <c r="W140" s="12"/>
      <c r="X140" s="15"/>
      <c r="Y140" s="15"/>
      <c r="Z140" s="15"/>
      <c r="AA140" s="15"/>
      <c r="AB140" s="12"/>
      <c r="AC140" s="15"/>
      <c r="AD140" s="15"/>
      <c r="AE140" s="15"/>
      <c r="AF140" s="15"/>
      <c r="AG140" s="12"/>
      <c r="AH140" s="15"/>
      <c r="AI140" s="15"/>
      <c r="AJ140" s="15"/>
      <c r="AK140" s="15"/>
      <c r="AL140" s="12"/>
      <c r="AM140" s="15"/>
      <c r="AN140" s="15"/>
      <c r="AO140" s="15"/>
      <c r="AP140" s="15"/>
      <c r="AQ140" s="12"/>
      <c r="AR140" s="15"/>
      <c r="AS140" s="15"/>
      <c r="AT140" s="15"/>
      <c r="AU140" s="15"/>
      <c r="AV140" s="12"/>
      <c r="AW140" s="15"/>
      <c r="AX140" s="15"/>
      <c r="AY140" s="15"/>
      <c r="AZ140" s="15"/>
      <c r="BA140" s="12"/>
      <c r="BB140" s="15"/>
      <c r="BC140" s="15"/>
      <c r="BD140" s="15"/>
      <c r="BE140" s="15"/>
      <c r="BF140" s="12"/>
      <c r="BG140" s="15"/>
      <c r="BH140" s="15"/>
      <c r="BI140" s="15"/>
      <c r="BJ140" s="15"/>
      <c r="BK140" s="12"/>
      <c r="BL140" s="15"/>
      <c r="BM140" s="15"/>
      <c r="BN140" s="15"/>
      <c r="BO140" s="15"/>
      <c r="BP140" s="12"/>
      <c r="BQ140" s="15"/>
      <c r="BR140" s="15"/>
      <c r="BS140" s="15"/>
      <c r="BT140" s="15"/>
      <c r="BU140" s="12"/>
      <c r="BV140" s="15"/>
      <c r="BW140" s="15"/>
      <c r="BX140" s="15"/>
      <c r="BY140" s="15"/>
      <c r="BZ140" s="12"/>
      <c r="CA140" s="15"/>
      <c r="CB140" s="15"/>
      <c r="CC140" s="15"/>
      <c r="CD140" s="15"/>
      <c r="CE140" s="12"/>
      <c r="CF140" s="15"/>
      <c r="CG140" s="15"/>
      <c r="CH140" s="15"/>
      <c r="CI140" s="15"/>
      <c r="CJ140" s="12"/>
      <c r="CK140" s="15"/>
      <c r="CL140" s="15"/>
      <c r="CM140" s="15"/>
      <c r="CN140" s="15"/>
      <c r="CO140" s="12"/>
      <c r="CP140" s="15"/>
      <c r="CQ140" s="15"/>
      <c r="CR140" s="15"/>
      <c r="CS140" s="15"/>
      <c r="CT140" s="12"/>
      <c r="CU140" s="15"/>
      <c r="CV140" s="15"/>
      <c r="CW140" s="15"/>
      <c r="CX140" s="15"/>
      <c r="CY140" s="12"/>
      <c r="CZ140" s="15"/>
      <c r="DA140" s="15"/>
      <c r="DB140" s="15"/>
      <c r="DC140" s="15"/>
      <c r="DD140" s="12"/>
      <c r="DE140" s="15"/>
      <c r="DF140" s="15"/>
      <c r="DG140" s="15"/>
      <c r="DH140" s="15"/>
      <c r="DI140" s="12"/>
      <c r="DJ140" s="15"/>
      <c r="DK140" s="15"/>
      <c r="DL140" s="15"/>
      <c r="DM140" s="15"/>
      <c r="DN140" s="12"/>
      <c r="DO140" s="15"/>
      <c r="DP140" s="15"/>
      <c r="DQ140" s="15"/>
      <c r="DR140" s="15"/>
    </row>
    <row r="141" spans="1:122" ht="20.100000000000001" customHeight="1" x14ac:dyDescent="0.25">
      <c r="A141" s="12"/>
      <c r="B141" s="12"/>
      <c r="C141" s="12"/>
      <c r="D141" s="15"/>
      <c r="F141" s="15"/>
      <c r="G141" s="15"/>
      <c r="H141" s="12"/>
      <c r="I141" s="15"/>
      <c r="J141" s="15"/>
      <c r="K141" s="15"/>
      <c r="L141" s="15"/>
      <c r="M141" s="12"/>
      <c r="N141" s="15"/>
      <c r="O141" s="15"/>
      <c r="P141" s="15"/>
      <c r="Q141" s="15"/>
      <c r="R141" s="12"/>
      <c r="S141" s="15"/>
      <c r="T141" s="15"/>
      <c r="U141" s="15"/>
      <c r="V141" s="15"/>
      <c r="W141" s="12"/>
      <c r="X141" s="15"/>
      <c r="Y141" s="15"/>
      <c r="Z141" s="15"/>
      <c r="AA141" s="15"/>
      <c r="AB141" s="12"/>
      <c r="AC141" s="15"/>
      <c r="AD141" s="15"/>
      <c r="AE141" s="15"/>
      <c r="AF141" s="15"/>
      <c r="AG141" s="12"/>
      <c r="AH141" s="15"/>
      <c r="AI141" s="15"/>
      <c r="AJ141" s="15"/>
      <c r="AK141" s="15"/>
      <c r="AL141" s="12"/>
      <c r="AM141" s="15"/>
      <c r="AN141" s="15"/>
      <c r="AO141" s="15"/>
      <c r="AP141" s="15"/>
      <c r="AQ141" s="12"/>
      <c r="AR141" s="15"/>
      <c r="AS141" s="15"/>
      <c r="AT141" s="15"/>
      <c r="AU141" s="15"/>
      <c r="AV141" s="12"/>
      <c r="AW141" s="15"/>
      <c r="AX141" s="15"/>
      <c r="AY141" s="15"/>
      <c r="AZ141" s="15"/>
      <c r="BA141" s="12"/>
      <c r="BB141" s="15"/>
      <c r="BC141" s="15"/>
      <c r="BD141" s="15"/>
      <c r="BE141" s="15"/>
      <c r="BF141" s="12"/>
      <c r="BG141" s="15"/>
      <c r="BH141" s="15"/>
      <c r="BI141" s="15"/>
      <c r="BJ141" s="15"/>
      <c r="BK141" s="12"/>
      <c r="BL141" s="15"/>
      <c r="BM141" s="15"/>
      <c r="BN141" s="15"/>
      <c r="BO141" s="15"/>
      <c r="BP141" s="12"/>
      <c r="BQ141" s="15"/>
      <c r="BR141" s="15"/>
      <c r="BS141" s="15"/>
      <c r="BT141" s="15"/>
      <c r="BU141" s="12"/>
      <c r="BV141" s="15"/>
      <c r="BW141" s="15"/>
      <c r="BX141" s="15"/>
      <c r="BY141" s="15"/>
      <c r="BZ141" s="12"/>
      <c r="CA141" s="15"/>
      <c r="CB141" s="15"/>
      <c r="CC141" s="15"/>
      <c r="CD141" s="15"/>
      <c r="CE141" s="12"/>
      <c r="CF141" s="15"/>
      <c r="CG141" s="15"/>
      <c r="CH141" s="15"/>
      <c r="CI141" s="15"/>
      <c r="CJ141" s="12"/>
      <c r="CK141" s="15"/>
      <c r="CL141" s="15"/>
      <c r="CM141" s="15"/>
      <c r="CN141" s="15"/>
      <c r="CO141" s="12"/>
      <c r="CP141" s="15"/>
      <c r="CQ141" s="15"/>
      <c r="CR141" s="15"/>
      <c r="CS141" s="15"/>
      <c r="CT141" s="12"/>
      <c r="CU141" s="15"/>
      <c r="CV141" s="15"/>
      <c r="CW141" s="15"/>
      <c r="CX141" s="15"/>
      <c r="CY141" s="12"/>
      <c r="CZ141" s="15"/>
      <c r="DA141" s="15"/>
      <c r="DB141" s="15"/>
      <c r="DC141" s="15"/>
      <c r="DD141" s="12"/>
      <c r="DE141" s="15"/>
      <c r="DF141" s="15"/>
      <c r="DG141" s="15"/>
      <c r="DH141" s="15"/>
      <c r="DI141" s="12"/>
      <c r="DJ141" s="15"/>
      <c r="DK141" s="15"/>
      <c r="DL141" s="15"/>
      <c r="DM141" s="15"/>
      <c r="DN141" s="12"/>
      <c r="DO141" s="15"/>
      <c r="DP141" s="15"/>
      <c r="DQ141" s="15"/>
      <c r="DR141" s="15"/>
    </row>
    <row r="142" spans="1:122" ht="20.100000000000001" customHeight="1" x14ac:dyDescent="0.25">
      <c r="A142" s="12"/>
      <c r="B142" s="12"/>
      <c r="C142" s="12"/>
      <c r="D142" s="15"/>
      <c r="F142" s="15"/>
      <c r="G142" s="15"/>
      <c r="H142" s="12"/>
      <c r="I142" s="15"/>
      <c r="J142" s="15"/>
      <c r="K142" s="15"/>
      <c r="L142" s="15"/>
      <c r="M142" s="12"/>
      <c r="N142" s="15"/>
      <c r="O142" s="15"/>
      <c r="P142" s="15"/>
      <c r="Q142" s="15"/>
      <c r="R142" s="12"/>
      <c r="S142" s="15"/>
      <c r="T142" s="15"/>
      <c r="U142" s="15"/>
      <c r="V142" s="15"/>
      <c r="W142" s="12"/>
      <c r="X142" s="15"/>
      <c r="Y142" s="15"/>
      <c r="Z142" s="15"/>
      <c r="AA142" s="15"/>
      <c r="AB142" s="12"/>
      <c r="AC142" s="15"/>
      <c r="AD142" s="15"/>
      <c r="AE142" s="15"/>
      <c r="AF142" s="15"/>
      <c r="AG142" s="12"/>
      <c r="AH142" s="15"/>
      <c r="AI142" s="15"/>
      <c r="AJ142" s="15"/>
      <c r="AK142" s="15"/>
      <c r="AL142" s="12"/>
      <c r="AM142" s="15"/>
      <c r="AN142" s="15"/>
      <c r="AO142" s="15"/>
      <c r="AP142" s="15"/>
      <c r="AQ142" s="12"/>
      <c r="AR142" s="15"/>
      <c r="AS142" s="15"/>
      <c r="AT142" s="15"/>
      <c r="AU142" s="15"/>
      <c r="AV142" s="12"/>
      <c r="AW142" s="15"/>
      <c r="AX142" s="15"/>
      <c r="AY142" s="15"/>
      <c r="AZ142" s="15"/>
      <c r="BA142" s="12"/>
      <c r="BB142" s="15"/>
      <c r="BC142" s="15"/>
      <c r="BD142" s="15"/>
      <c r="BE142" s="15"/>
      <c r="BF142" s="12"/>
      <c r="BG142" s="15"/>
      <c r="BH142" s="15"/>
      <c r="BI142" s="15"/>
      <c r="BJ142" s="15"/>
      <c r="BK142" s="12"/>
      <c r="BL142" s="15"/>
      <c r="BM142" s="15"/>
      <c r="BN142" s="15"/>
      <c r="BO142" s="15"/>
      <c r="BP142" s="12"/>
      <c r="BQ142" s="15"/>
      <c r="BR142" s="15"/>
      <c r="BS142" s="15"/>
      <c r="BT142" s="15"/>
      <c r="BU142" s="12"/>
      <c r="BV142" s="15"/>
      <c r="BW142" s="15"/>
      <c r="BX142" s="15"/>
      <c r="BY142" s="15"/>
      <c r="BZ142" s="12"/>
      <c r="CA142" s="15"/>
      <c r="CB142" s="15"/>
      <c r="CC142" s="15"/>
      <c r="CD142" s="15"/>
      <c r="CE142" s="12"/>
      <c r="CF142" s="15"/>
      <c r="CG142" s="15"/>
      <c r="CH142" s="15"/>
      <c r="CI142" s="15"/>
      <c r="CJ142" s="12"/>
      <c r="CK142" s="15"/>
      <c r="CL142" s="15"/>
      <c r="CM142" s="15"/>
      <c r="CN142" s="15"/>
      <c r="CO142" s="12"/>
      <c r="CP142" s="15"/>
      <c r="CQ142" s="15"/>
      <c r="CR142" s="15"/>
      <c r="CS142" s="15"/>
      <c r="CT142" s="12"/>
      <c r="CU142" s="15"/>
      <c r="CV142" s="15"/>
      <c r="CW142" s="15"/>
      <c r="CX142" s="15"/>
      <c r="CY142" s="12"/>
      <c r="CZ142" s="15"/>
      <c r="DA142" s="15"/>
      <c r="DB142" s="15"/>
      <c r="DC142" s="15"/>
      <c r="DD142" s="12"/>
      <c r="DE142" s="15"/>
      <c r="DF142" s="15"/>
      <c r="DG142" s="15"/>
      <c r="DH142" s="15"/>
      <c r="DI142" s="12"/>
      <c r="DJ142" s="15"/>
      <c r="DK142" s="15"/>
      <c r="DL142" s="15"/>
      <c r="DM142" s="15"/>
      <c r="DN142" s="12"/>
      <c r="DO142" s="15"/>
      <c r="DP142" s="15"/>
      <c r="DQ142" s="15"/>
      <c r="DR142" s="15"/>
    </row>
    <row r="143" spans="1:122" ht="20.100000000000001" customHeight="1" x14ac:dyDescent="0.25">
      <c r="A143" s="12"/>
      <c r="B143" s="12"/>
      <c r="C143" s="12"/>
      <c r="D143" s="15"/>
      <c r="F143" s="15"/>
      <c r="G143" s="15"/>
      <c r="H143" s="12"/>
      <c r="I143" s="15"/>
      <c r="J143" s="15"/>
      <c r="K143" s="15"/>
      <c r="L143" s="15"/>
      <c r="M143" s="12"/>
      <c r="N143" s="15"/>
      <c r="O143" s="15"/>
      <c r="P143" s="15"/>
      <c r="Q143" s="15"/>
      <c r="R143" s="12"/>
      <c r="S143" s="15"/>
      <c r="T143" s="15"/>
      <c r="U143" s="15"/>
      <c r="V143" s="15"/>
      <c r="W143" s="12"/>
      <c r="X143" s="15"/>
      <c r="Y143" s="15"/>
      <c r="Z143" s="15"/>
      <c r="AA143" s="15"/>
      <c r="AB143" s="12"/>
      <c r="AC143" s="15"/>
      <c r="AD143" s="15"/>
      <c r="AE143" s="15"/>
      <c r="AF143" s="15"/>
      <c r="AG143" s="12"/>
      <c r="AH143" s="15"/>
      <c r="AI143" s="15"/>
      <c r="AJ143" s="15"/>
      <c r="AK143" s="15"/>
      <c r="AL143" s="12"/>
      <c r="AM143" s="15"/>
      <c r="AN143" s="15"/>
      <c r="AO143" s="15"/>
      <c r="AP143" s="15"/>
      <c r="AQ143" s="12"/>
      <c r="AR143" s="15"/>
      <c r="AS143" s="15"/>
      <c r="AT143" s="15"/>
      <c r="AU143" s="15"/>
      <c r="AV143" s="12"/>
      <c r="AW143" s="15"/>
      <c r="AX143" s="15"/>
      <c r="AY143" s="15"/>
      <c r="AZ143" s="15"/>
      <c r="BA143" s="12"/>
      <c r="BB143" s="15"/>
      <c r="BC143" s="15"/>
      <c r="BD143" s="15"/>
      <c r="BE143" s="15"/>
      <c r="BF143" s="12"/>
      <c r="BG143" s="15"/>
      <c r="BH143" s="15"/>
      <c r="BI143" s="15"/>
      <c r="BJ143" s="15"/>
      <c r="BK143" s="12"/>
      <c r="BL143" s="15"/>
      <c r="BM143" s="15"/>
      <c r="BN143" s="15"/>
      <c r="BO143" s="15"/>
      <c r="BP143" s="12"/>
      <c r="BQ143" s="15"/>
      <c r="BR143" s="15"/>
      <c r="BS143" s="15"/>
      <c r="BT143" s="15"/>
      <c r="BU143" s="12"/>
      <c r="BV143" s="15"/>
      <c r="BW143" s="15"/>
      <c r="BX143" s="15"/>
      <c r="BY143" s="15"/>
      <c r="BZ143" s="12"/>
      <c r="CA143" s="15"/>
      <c r="CB143" s="15"/>
      <c r="CC143" s="15"/>
      <c r="CD143" s="15"/>
      <c r="CE143" s="12"/>
      <c r="CF143" s="15"/>
      <c r="CG143" s="15"/>
      <c r="CH143" s="15"/>
      <c r="CI143" s="15"/>
      <c r="CJ143" s="12"/>
      <c r="CK143" s="15"/>
      <c r="CL143" s="15"/>
      <c r="CM143" s="15"/>
      <c r="CN143" s="15"/>
      <c r="CO143" s="12"/>
      <c r="CP143" s="15"/>
      <c r="CQ143" s="15"/>
      <c r="CR143" s="15"/>
      <c r="CS143" s="15"/>
      <c r="CT143" s="12"/>
      <c r="CU143" s="15"/>
      <c r="CV143" s="15"/>
      <c r="CW143" s="15"/>
      <c r="CX143" s="15"/>
      <c r="CY143" s="12"/>
      <c r="CZ143" s="15"/>
      <c r="DA143" s="15"/>
      <c r="DB143" s="15"/>
      <c r="DC143" s="15"/>
      <c r="DD143" s="12"/>
      <c r="DE143" s="15"/>
      <c r="DF143" s="15"/>
      <c r="DG143" s="15"/>
      <c r="DH143" s="15"/>
      <c r="DI143" s="12"/>
      <c r="DJ143" s="15"/>
      <c r="DK143" s="15"/>
      <c r="DL143" s="15"/>
      <c r="DM143" s="15"/>
      <c r="DN143" s="12"/>
      <c r="DO143" s="15"/>
      <c r="DP143" s="15"/>
      <c r="DQ143" s="15"/>
      <c r="DR143" s="15"/>
    </row>
    <row r="144" spans="1:122" ht="20.100000000000001" customHeight="1" x14ac:dyDescent="0.25">
      <c r="A144" s="12"/>
      <c r="B144" s="12"/>
      <c r="C144" s="12"/>
      <c r="D144" s="15"/>
      <c r="F144" s="15"/>
      <c r="G144" s="15"/>
      <c r="H144" s="12"/>
      <c r="I144" s="15"/>
      <c r="J144" s="15"/>
      <c r="K144" s="15"/>
      <c r="L144" s="15"/>
      <c r="M144" s="12"/>
      <c r="N144" s="15"/>
      <c r="O144" s="15"/>
      <c r="P144" s="15"/>
      <c r="Q144" s="15"/>
      <c r="R144" s="12"/>
      <c r="S144" s="15"/>
      <c r="T144" s="15"/>
      <c r="U144" s="15"/>
      <c r="V144" s="15"/>
      <c r="W144" s="12"/>
      <c r="X144" s="15"/>
      <c r="Y144" s="15"/>
      <c r="Z144" s="15"/>
      <c r="AA144" s="15"/>
      <c r="AB144" s="12"/>
      <c r="AC144" s="15"/>
      <c r="AD144" s="15"/>
      <c r="AE144" s="15"/>
      <c r="AF144" s="15"/>
      <c r="AG144" s="12"/>
      <c r="AH144" s="15"/>
      <c r="AI144" s="15"/>
      <c r="AJ144" s="15"/>
      <c r="AK144" s="15"/>
      <c r="AL144" s="12"/>
      <c r="AM144" s="15"/>
      <c r="AN144" s="15"/>
      <c r="AO144" s="15"/>
      <c r="AP144" s="15"/>
      <c r="AQ144" s="12"/>
      <c r="AR144" s="15"/>
      <c r="AS144" s="15"/>
      <c r="AT144" s="15"/>
      <c r="AU144" s="15"/>
      <c r="AV144" s="12"/>
      <c r="AW144" s="15"/>
      <c r="AX144" s="15"/>
      <c r="AY144" s="15"/>
      <c r="AZ144" s="15"/>
      <c r="BA144" s="12"/>
      <c r="BB144" s="15"/>
      <c r="BC144" s="15"/>
      <c r="BD144" s="15"/>
      <c r="BE144" s="15"/>
      <c r="BF144" s="12"/>
      <c r="BG144" s="15"/>
      <c r="BH144" s="15"/>
      <c r="BI144" s="15"/>
      <c r="BJ144" s="15"/>
      <c r="BK144" s="12"/>
      <c r="BL144" s="15"/>
      <c r="BM144" s="15"/>
      <c r="BN144" s="15"/>
      <c r="BO144" s="15"/>
      <c r="BP144" s="12"/>
      <c r="BQ144" s="15"/>
      <c r="BR144" s="15"/>
      <c r="BS144" s="15"/>
      <c r="BT144" s="15"/>
      <c r="BU144" s="12"/>
      <c r="BV144" s="15"/>
      <c r="BW144" s="15"/>
      <c r="BX144" s="15"/>
      <c r="BY144" s="15"/>
      <c r="BZ144" s="12"/>
      <c r="CA144" s="15"/>
      <c r="CB144" s="15"/>
      <c r="CC144" s="15"/>
      <c r="CD144" s="15"/>
      <c r="CE144" s="12"/>
      <c r="CF144" s="15"/>
      <c r="CG144" s="15"/>
      <c r="CH144" s="15"/>
      <c r="CI144" s="15"/>
      <c r="CJ144" s="12"/>
      <c r="CK144" s="15"/>
      <c r="CL144" s="15"/>
      <c r="CM144" s="15"/>
      <c r="CN144" s="15"/>
      <c r="CO144" s="12"/>
      <c r="CP144" s="15"/>
      <c r="CQ144" s="15"/>
      <c r="CR144" s="15"/>
      <c r="CS144" s="15"/>
      <c r="CT144" s="12"/>
      <c r="CU144" s="15"/>
      <c r="CV144" s="15"/>
      <c r="CW144" s="15"/>
      <c r="CX144" s="15"/>
      <c r="CY144" s="12"/>
      <c r="CZ144" s="15"/>
      <c r="DA144" s="15"/>
      <c r="DB144" s="15"/>
      <c r="DC144" s="15"/>
      <c r="DD144" s="12"/>
      <c r="DE144" s="15"/>
      <c r="DF144" s="15"/>
      <c r="DG144" s="15"/>
      <c r="DH144" s="15"/>
      <c r="DI144" s="12"/>
      <c r="DJ144" s="15"/>
      <c r="DK144" s="15"/>
      <c r="DL144" s="15"/>
      <c r="DM144" s="15"/>
      <c r="DN144" s="12"/>
      <c r="DO144" s="15"/>
      <c r="DP144" s="15"/>
      <c r="DQ144" s="15"/>
      <c r="DR144" s="15"/>
    </row>
    <row r="145" spans="1:122" ht="20.100000000000001" customHeight="1" x14ac:dyDescent="0.25">
      <c r="A145" s="12"/>
      <c r="B145" s="12"/>
      <c r="C145" s="12"/>
      <c r="D145" s="15"/>
      <c r="F145" s="15"/>
      <c r="G145" s="15"/>
      <c r="H145" s="12"/>
      <c r="I145" s="15"/>
      <c r="J145" s="15"/>
      <c r="K145" s="15"/>
      <c r="L145" s="15"/>
      <c r="M145" s="12"/>
      <c r="N145" s="15"/>
      <c r="O145" s="15"/>
      <c r="P145" s="15"/>
      <c r="Q145" s="15"/>
      <c r="R145" s="12"/>
      <c r="S145" s="15"/>
      <c r="T145" s="15"/>
      <c r="U145" s="15"/>
      <c r="V145" s="15"/>
      <c r="W145" s="12"/>
      <c r="X145" s="15"/>
      <c r="Y145" s="15"/>
      <c r="Z145" s="15"/>
      <c r="AA145" s="15"/>
      <c r="AB145" s="12"/>
      <c r="AC145" s="15"/>
      <c r="AD145" s="15"/>
      <c r="AE145" s="15"/>
      <c r="AF145" s="15"/>
      <c r="AG145" s="12"/>
      <c r="AH145" s="15"/>
      <c r="AI145" s="15"/>
      <c r="AJ145" s="15"/>
      <c r="AK145" s="15"/>
      <c r="AL145" s="12"/>
      <c r="AM145" s="15"/>
      <c r="AN145" s="15"/>
      <c r="AO145" s="15"/>
      <c r="AP145" s="15"/>
      <c r="AQ145" s="12"/>
      <c r="AR145" s="15"/>
      <c r="AS145" s="15"/>
      <c r="AT145" s="15"/>
      <c r="AU145" s="15"/>
      <c r="AV145" s="12"/>
      <c r="AW145" s="15"/>
      <c r="AX145" s="15"/>
      <c r="AY145" s="15"/>
      <c r="AZ145" s="15"/>
      <c r="BA145" s="12"/>
      <c r="BB145" s="15"/>
      <c r="BC145" s="15"/>
      <c r="BD145" s="15"/>
      <c r="BE145" s="15"/>
      <c r="BF145" s="12"/>
      <c r="BG145" s="15"/>
      <c r="BH145" s="15"/>
      <c r="BI145" s="15"/>
      <c r="BJ145" s="15"/>
      <c r="BK145" s="12"/>
      <c r="BL145" s="15"/>
      <c r="BM145" s="15"/>
      <c r="BN145" s="15"/>
      <c r="BO145" s="15"/>
      <c r="BP145" s="12"/>
      <c r="BQ145" s="15"/>
      <c r="BR145" s="15"/>
      <c r="BS145" s="15"/>
      <c r="BT145" s="15"/>
      <c r="BU145" s="12"/>
      <c r="BV145" s="15"/>
      <c r="BW145" s="15"/>
      <c r="BX145" s="15"/>
      <c r="BY145" s="15"/>
      <c r="BZ145" s="12"/>
      <c r="CA145" s="15"/>
      <c r="CB145" s="15"/>
      <c r="CC145" s="15"/>
      <c r="CD145" s="15"/>
      <c r="CE145" s="12"/>
      <c r="CF145" s="15"/>
      <c r="CG145" s="15"/>
      <c r="CH145" s="15"/>
      <c r="CI145" s="15"/>
      <c r="CJ145" s="12"/>
      <c r="CK145" s="15"/>
      <c r="CL145" s="15"/>
      <c r="CM145" s="15"/>
      <c r="CN145" s="15"/>
      <c r="CO145" s="12"/>
      <c r="CP145" s="15"/>
      <c r="CQ145" s="15"/>
      <c r="CR145" s="15"/>
      <c r="CS145" s="15"/>
      <c r="CT145" s="12"/>
      <c r="CU145" s="15"/>
      <c r="CV145" s="15"/>
      <c r="CW145" s="15"/>
      <c r="CX145" s="15"/>
      <c r="CY145" s="12"/>
      <c r="CZ145" s="15"/>
      <c r="DA145" s="15"/>
      <c r="DB145" s="15"/>
      <c r="DC145" s="15"/>
      <c r="DD145" s="12"/>
      <c r="DE145" s="15"/>
      <c r="DF145" s="15"/>
      <c r="DG145" s="15"/>
      <c r="DH145" s="15"/>
      <c r="DI145" s="12"/>
      <c r="DJ145" s="15"/>
      <c r="DK145" s="15"/>
      <c r="DL145" s="15"/>
      <c r="DM145" s="15"/>
      <c r="DN145" s="12"/>
      <c r="DO145" s="15"/>
      <c r="DP145" s="15"/>
      <c r="DQ145" s="15"/>
      <c r="DR145" s="15"/>
    </row>
    <row r="146" spans="1:122" ht="20.100000000000001" customHeight="1" x14ac:dyDescent="0.25">
      <c r="A146" s="12"/>
      <c r="B146" s="12"/>
      <c r="C146" s="12"/>
      <c r="D146" s="15"/>
      <c r="F146" s="15"/>
      <c r="G146" s="15"/>
      <c r="H146" s="12"/>
      <c r="I146" s="15"/>
      <c r="J146" s="15"/>
      <c r="K146" s="15"/>
      <c r="L146" s="15"/>
      <c r="M146" s="12"/>
      <c r="N146" s="15"/>
      <c r="O146" s="15"/>
      <c r="P146" s="15"/>
      <c r="Q146" s="15"/>
      <c r="R146" s="12"/>
      <c r="S146" s="15"/>
      <c r="T146" s="15"/>
      <c r="U146" s="15"/>
      <c r="V146" s="15"/>
      <c r="W146" s="12"/>
      <c r="X146" s="15"/>
      <c r="Y146" s="15"/>
      <c r="Z146" s="15"/>
      <c r="AA146" s="15"/>
      <c r="AB146" s="12"/>
      <c r="AC146" s="15"/>
      <c r="AD146" s="15"/>
      <c r="AE146" s="15"/>
      <c r="AF146" s="15"/>
      <c r="AG146" s="12"/>
      <c r="AH146" s="15"/>
      <c r="AI146" s="15"/>
      <c r="AJ146" s="15"/>
      <c r="AK146" s="15"/>
      <c r="AL146" s="12"/>
      <c r="AM146" s="15"/>
      <c r="AN146" s="15"/>
      <c r="AO146" s="15"/>
      <c r="AP146" s="15"/>
      <c r="AQ146" s="12"/>
      <c r="AR146" s="15"/>
      <c r="AS146" s="15"/>
      <c r="AT146" s="15"/>
      <c r="AU146" s="15"/>
      <c r="AV146" s="12"/>
      <c r="AW146" s="15"/>
      <c r="AX146" s="15"/>
      <c r="AY146" s="15"/>
      <c r="AZ146" s="15"/>
      <c r="BA146" s="12"/>
      <c r="BB146" s="15"/>
      <c r="BC146" s="15"/>
      <c r="BD146" s="15"/>
      <c r="BE146" s="15"/>
      <c r="BF146" s="12"/>
      <c r="BG146" s="15"/>
      <c r="BH146" s="15"/>
      <c r="BI146" s="15"/>
      <c r="BJ146" s="15"/>
      <c r="BK146" s="12"/>
      <c r="BL146" s="15"/>
      <c r="BM146" s="15"/>
      <c r="BN146" s="15"/>
      <c r="BO146" s="15"/>
      <c r="BP146" s="12"/>
      <c r="BQ146" s="15"/>
      <c r="BR146" s="15"/>
      <c r="BS146" s="15"/>
      <c r="BT146" s="15"/>
      <c r="BU146" s="12"/>
      <c r="BV146" s="15"/>
      <c r="BW146" s="15"/>
      <c r="BX146" s="15"/>
      <c r="BY146" s="15"/>
      <c r="BZ146" s="12"/>
      <c r="CA146" s="15"/>
      <c r="CB146" s="15"/>
      <c r="CC146" s="15"/>
      <c r="CD146" s="15"/>
      <c r="CE146" s="12"/>
      <c r="CF146" s="15"/>
      <c r="CG146" s="15"/>
      <c r="CH146" s="15"/>
      <c r="CI146" s="15"/>
      <c r="CJ146" s="12"/>
      <c r="CK146" s="15"/>
      <c r="CL146" s="15"/>
      <c r="CM146" s="15"/>
      <c r="CN146" s="15"/>
      <c r="CO146" s="12"/>
      <c r="CP146" s="15"/>
      <c r="CQ146" s="15"/>
      <c r="CR146" s="15"/>
      <c r="CS146" s="15"/>
      <c r="CT146" s="12"/>
      <c r="CU146" s="15"/>
      <c r="CV146" s="15"/>
      <c r="CW146" s="15"/>
      <c r="CX146" s="15"/>
      <c r="CY146" s="12"/>
      <c r="CZ146" s="15"/>
      <c r="DA146" s="15"/>
      <c r="DB146" s="15"/>
      <c r="DC146" s="15"/>
      <c r="DD146" s="12"/>
      <c r="DE146" s="15"/>
      <c r="DF146" s="15"/>
      <c r="DG146" s="15"/>
      <c r="DH146" s="15"/>
      <c r="DI146" s="12"/>
      <c r="DJ146" s="15"/>
      <c r="DK146" s="15"/>
      <c r="DL146" s="15"/>
      <c r="DM146" s="15"/>
      <c r="DN146" s="12"/>
      <c r="DO146" s="15"/>
      <c r="DP146" s="15"/>
      <c r="DQ146" s="15"/>
      <c r="DR146" s="15"/>
    </row>
    <row r="147" spans="1:122" ht="20.100000000000001" customHeight="1" x14ac:dyDescent="0.25">
      <c r="A147" s="12"/>
      <c r="B147" s="12"/>
      <c r="C147" s="12"/>
      <c r="D147" s="15"/>
      <c r="F147" s="15"/>
      <c r="G147" s="15"/>
      <c r="H147" s="12"/>
      <c r="I147" s="15"/>
      <c r="J147" s="15"/>
      <c r="K147" s="15"/>
      <c r="L147" s="15"/>
      <c r="M147" s="12"/>
      <c r="N147" s="15"/>
      <c r="O147" s="15"/>
      <c r="P147" s="15"/>
      <c r="Q147" s="15"/>
      <c r="R147" s="12"/>
      <c r="S147" s="15"/>
      <c r="T147" s="15"/>
      <c r="U147" s="15"/>
      <c r="V147" s="15"/>
      <c r="W147" s="12"/>
      <c r="X147" s="15"/>
      <c r="Y147" s="15"/>
      <c r="Z147" s="15"/>
      <c r="AA147" s="15"/>
      <c r="AB147" s="12"/>
      <c r="AC147" s="15"/>
      <c r="AD147" s="15"/>
      <c r="AE147" s="15"/>
      <c r="AF147" s="15"/>
      <c r="AG147" s="12"/>
      <c r="AH147" s="15"/>
      <c r="AI147" s="15"/>
      <c r="AJ147" s="15"/>
      <c r="AK147" s="15"/>
      <c r="AL147" s="12"/>
      <c r="AM147" s="15"/>
      <c r="AN147" s="15"/>
      <c r="AO147" s="15"/>
      <c r="AP147" s="15"/>
      <c r="AQ147" s="12"/>
      <c r="AR147" s="15"/>
      <c r="AS147" s="15"/>
      <c r="AT147" s="15"/>
      <c r="AU147" s="15"/>
      <c r="AV147" s="12"/>
      <c r="AW147" s="15"/>
      <c r="AX147" s="15"/>
      <c r="AY147" s="15"/>
      <c r="AZ147" s="15"/>
      <c r="BA147" s="12"/>
      <c r="BB147" s="15"/>
      <c r="BC147" s="15"/>
      <c r="BD147" s="15"/>
      <c r="BE147" s="15"/>
      <c r="BF147" s="12"/>
      <c r="BG147" s="15"/>
      <c r="BH147" s="15"/>
      <c r="BI147" s="15"/>
      <c r="BJ147" s="15"/>
      <c r="BK147" s="12"/>
      <c r="BL147" s="15"/>
      <c r="BM147" s="15"/>
      <c r="BN147" s="15"/>
      <c r="BO147" s="15"/>
      <c r="BP147" s="12"/>
      <c r="BQ147" s="15"/>
      <c r="BR147" s="15"/>
      <c r="BS147" s="15"/>
      <c r="BT147" s="15"/>
      <c r="BU147" s="12"/>
      <c r="BV147" s="15"/>
      <c r="BW147" s="15"/>
      <c r="BX147" s="15"/>
      <c r="BY147" s="15"/>
      <c r="BZ147" s="12"/>
      <c r="CA147" s="15"/>
      <c r="CB147" s="15"/>
      <c r="CC147" s="15"/>
      <c r="CD147" s="15"/>
      <c r="CE147" s="12"/>
      <c r="CF147" s="15"/>
      <c r="CG147" s="15"/>
      <c r="CH147" s="15"/>
      <c r="CI147" s="15"/>
      <c r="CJ147" s="12"/>
      <c r="CK147" s="15"/>
      <c r="CL147" s="15"/>
      <c r="CM147" s="15"/>
      <c r="CN147" s="15"/>
      <c r="CO147" s="12"/>
      <c r="CP147" s="15"/>
      <c r="CQ147" s="15"/>
      <c r="CR147" s="15"/>
      <c r="CS147" s="15"/>
      <c r="CT147" s="12"/>
      <c r="CU147" s="15"/>
      <c r="CV147" s="15"/>
      <c r="CW147" s="15"/>
      <c r="CX147" s="15"/>
      <c r="CY147" s="12"/>
      <c r="CZ147" s="15"/>
      <c r="DA147" s="15"/>
      <c r="DB147" s="15"/>
      <c r="DC147" s="15"/>
      <c r="DD147" s="12"/>
      <c r="DE147" s="15"/>
      <c r="DF147" s="15"/>
      <c r="DG147" s="15"/>
      <c r="DH147" s="15"/>
      <c r="DI147" s="12"/>
      <c r="DJ147" s="15"/>
      <c r="DK147" s="15"/>
      <c r="DL147" s="15"/>
      <c r="DM147" s="15"/>
      <c r="DN147" s="12"/>
      <c r="DO147" s="15"/>
      <c r="DP147" s="15"/>
      <c r="DQ147" s="15"/>
      <c r="DR147" s="15"/>
    </row>
    <row r="148" spans="1:122" ht="20.100000000000001" customHeight="1" x14ac:dyDescent="0.25">
      <c r="A148" s="12"/>
      <c r="B148" s="12"/>
      <c r="C148" s="12"/>
      <c r="D148" s="15"/>
      <c r="F148" s="15"/>
      <c r="G148" s="15"/>
      <c r="H148" s="12"/>
      <c r="I148" s="15"/>
      <c r="J148" s="15"/>
      <c r="K148" s="15"/>
      <c r="L148" s="15"/>
      <c r="M148" s="12"/>
      <c r="N148" s="15"/>
      <c r="O148" s="15"/>
      <c r="P148" s="15"/>
      <c r="Q148" s="15"/>
      <c r="R148" s="12"/>
      <c r="S148" s="15"/>
      <c r="T148" s="15"/>
      <c r="U148" s="15"/>
      <c r="V148" s="15"/>
      <c r="W148" s="12"/>
      <c r="X148" s="15"/>
      <c r="Y148" s="15"/>
      <c r="Z148" s="15"/>
      <c r="AA148" s="15"/>
      <c r="AB148" s="12"/>
      <c r="AC148" s="15"/>
      <c r="AD148" s="15"/>
      <c r="AE148" s="15"/>
      <c r="AF148" s="15"/>
      <c r="AG148" s="12"/>
      <c r="AH148" s="15"/>
      <c r="AI148" s="15"/>
      <c r="AJ148" s="15"/>
      <c r="AK148" s="15"/>
      <c r="AL148" s="12"/>
      <c r="AM148" s="15"/>
      <c r="AN148" s="15"/>
      <c r="AO148" s="15"/>
      <c r="AP148" s="15"/>
      <c r="AQ148" s="12"/>
      <c r="AR148" s="15"/>
      <c r="AS148" s="15"/>
      <c r="AT148" s="15"/>
      <c r="AU148" s="15"/>
      <c r="AV148" s="12"/>
      <c r="AW148" s="15"/>
      <c r="AX148" s="15"/>
      <c r="AY148" s="15"/>
      <c r="AZ148" s="15"/>
      <c r="BA148" s="12"/>
      <c r="BB148" s="15"/>
      <c r="BC148" s="15"/>
      <c r="BD148" s="15"/>
      <c r="BE148" s="15"/>
      <c r="BF148" s="12"/>
      <c r="BG148" s="15"/>
      <c r="BH148" s="15"/>
      <c r="BI148" s="15"/>
      <c r="BJ148" s="15"/>
      <c r="BK148" s="12"/>
      <c r="BL148" s="15"/>
      <c r="BM148" s="15"/>
      <c r="BN148" s="15"/>
      <c r="BO148" s="15"/>
      <c r="BP148" s="12"/>
      <c r="BQ148" s="15"/>
      <c r="BR148" s="15"/>
      <c r="BS148" s="15"/>
      <c r="BT148" s="15"/>
      <c r="BU148" s="12"/>
      <c r="BV148" s="15"/>
      <c r="BW148" s="15"/>
      <c r="BX148" s="15"/>
      <c r="BY148" s="15"/>
      <c r="BZ148" s="12"/>
      <c r="CA148" s="15"/>
      <c r="CB148" s="15"/>
      <c r="CC148" s="15"/>
      <c r="CD148" s="15"/>
      <c r="CE148" s="12"/>
      <c r="CF148" s="15"/>
      <c r="CG148" s="15"/>
      <c r="CH148" s="15"/>
      <c r="CI148" s="15"/>
      <c r="CJ148" s="12"/>
      <c r="CK148" s="15"/>
      <c r="CL148" s="15"/>
      <c r="CM148" s="15"/>
      <c r="CN148" s="15"/>
      <c r="CO148" s="12"/>
      <c r="CP148" s="15"/>
      <c r="CQ148" s="15"/>
      <c r="CR148" s="15"/>
      <c r="CS148" s="15"/>
      <c r="CT148" s="12"/>
      <c r="CU148" s="15"/>
      <c r="CV148" s="15"/>
      <c r="CW148" s="15"/>
      <c r="CX148" s="15"/>
      <c r="CY148" s="12"/>
      <c r="CZ148" s="15"/>
      <c r="DA148" s="15"/>
      <c r="DB148" s="15"/>
      <c r="DC148" s="15"/>
      <c r="DD148" s="12"/>
      <c r="DE148" s="15"/>
      <c r="DF148" s="15"/>
      <c r="DG148" s="15"/>
      <c r="DH148" s="15"/>
      <c r="DI148" s="12"/>
      <c r="DJ148" s="15"/>
      <c r="DK148" s="15"/>
      <c r="DL148" s="15"/>
      <c r="DM148" s="15"/>
      <c r="DN148" s="12"/>
      <c r="DO148" s="15"/>
      <c r="DP148" s="15"/>
      <c r="DQ148" s="15"/>
      <c r="DR148" s="15"/>
    </row>
    <row r="149" spans="1:122" ht="20.100000000000001" customHeight="1" x14ac:dyDescent="0.25">
      <c r="A149" s="12"/>
      <c r="B149" s="12"/>
      <c r="C149" s="12"/>
      <c r="D149" s="15"/>
      <c r="F149" s="15"/>
      <c r="G149" s="15"/>
      <c r="H149" s="15"/>
      <c r="I149" s="15"/>
      <c r="J149" s="15"/>
      <c r="K149" s="15"/>
      <c r="L149" s="15"/>
      <c r="M149" s="14"/>
      <c r="N149" s="15"/>
      <c r="O149" s="15"/>
      <c r="P149" s="15"/>
      <c r="Q149" s="15"/>
      <c r="R149" s="14"/>
      <c r="S149" s="15"/>
      <c r="T149" s="15"/>
      <c r="U149" s="15"/>
      <c r="V149" s="15"/>
      <c r="W149" s="14"/>
      <c r="X149" s="15"/>
      <c r="Y149" s="15"/>
      <c r="Z149" s="15"/>
      <c r="AA149" s="15"/>
      <c r="AB149" s="14"/>
      <c r="AC149" s="15"/>
      <c r="AD149" s="15"/>
      <c r="AE149" s="15"/>
      <c r="AF149" s="15"/>
      <c r="AG149" s="14"/>
      <c r="AH149" s="15"/>
      <c r="AI149" s="15"/>
      <c r="AJ149" s="15"/>
      <c r="AK149" s="15"/>
      <c r="AL149" s="14"/>
      <c r="AM149" s="15"/>
      <c r="AN149" s="15"/>
      <c r="AO149" s="15"/>
      <c r="AP149" s="15"/>
      <c r="AQ149" s="14"/>
      <c r="AR149" s="15"/>
      <c r="AS149" s="15"/>
      <c r="AT149" s="15"/>
      <c r="AU149" s="15"/>
      <c r="AV149" s="14"/>
      <c r="AW149" s="15"/>
      <c r="AX149" s="15"/>
      <c r="AY149" s="15"/>
      <c r="AZ149" s="15"/>
      <c r="BA149" s="14"/>
      <c r="BB149" s="15"/>
      <c r="BC149" s="15"/>
      <c r="BD149" s="15"/>
      <c r="BE149" s="15"/>
      <c r="BF149" s="14"/>
      <c r="BG149" s="15"/>
      <c r="BH149" s="15"/>
      <c r="BI149" s="15"/>
      <c r="BJ149" s="15"/>
      <c r="BK149" s="14"/>
      <c r="BL149" s="15"/>
      <c r="BM149" s="15"/>
      <c r="BN149" s="15"/>
      <c r="BO149" s="15"/>
      <c r="BP149" s="14"/>
      <c r="BQ149" s="15"/>
      <c r="BR149" s="15"/>
      <c r="BS149" s="15"/>
      <c r="BT149" s="15"/>
      <c r="BU149" s="14"/>
      <c r="BV149" s="15"/>
      <c r="BW149" s="15"/>
      <c r="BX149" s="15"/>
      <c r="BY149" s="15"/>
      <c r="BZ149" s="14"/>
      <c r="CA149" s="15"/>
      <c r="CB149" s="15"/>
      <c r="CC149" s="15"/>
      <c r="CD149" s="15"/>
      <c r="CE149" s="14"/>
      <c r="CF149" s="15"/>
      <c r="CG149" s="15"/>
      <c r="CH149" s="15"/>
      <c r="CI149" s="15"/>
      <c r="CJ149" s="14"/>
      <c r="CK149" s="15"/>
      <c r="CL149" s="15"/>
      <c r="CM149" s="15"/>
      <c r="CN149" s="15"/>
      <c r="CO149" s="14"/>
      <c r="CP149" s="15"/>
      <c r="CQ149" s="15"/>
      <c r="CR149" s="15"/>
      <c r="CS149" s="15"/>
      <c r="CT149" s="14"/>
      <c r="CU149" s="15"/>
      <c r="CV149" s="15"/>
      <c r="CW149" s="15"/>
      <c r="CX149" s="15"/>
      <c r="CY149" s="14"/>
      <c r="CZ149" s="15"/>
      <c r="DA149" s="15"/>
      <c r="DB149" s="15"/>
      <c r="DC149" s="15"/>
      <c r="DD149" s="14"/>
      <c r="DE149" s="15"/>
      <c r="DF149" s="15"/>
      <c r="DG149" s="15"/>
      <c r="DH149" s="15"/>
      <c r="DI149" s="14"/>
      <c r="DJ149" s="15"/>
      <c r="DK149" s="15"/>
      <c r="DL149" s="15"/>
      <c r="DM149" s="15"/>
      <c r="DN149" s="14"/>
      <c r="DO149" s="15"/>
      <c r="DP149" s="15"/>
      <c r="DQ149" s="15"/>
      <c r="DR149" s="15"/>
    </row>
    <row r="150" spans="1:122" ht="20.100000000000001" customHeight="1" x14ac:dyDescent="0.25">
      <c r="A150" s="12"/>
      <c r="B150" s="12"/>
      <c r="C150" s="12"/>
      <c r="D150" s="15"/>
      <c r="F150" s="15"/>
      <c r="G150" s="15"/>
      <c r="H150" s="15"/>
      <c r="I150" s="15"/>
      <c r="J150" s="15"/>
      <c r="K150" s="15"/>
      <c r="L150" s="15"/>
      <c r="M150" s="14"/>
      <c r="N150" s="15"/>
      <c r="O150" s="15"/>
      <c r="P150" s="15"/>
      <c r="Q150" s="15"/>
      <c r="R150" s="14"/>
      <c r="S150" s="15"/>
      <c r="T150" s="15"/>
      <c r="U150" s="15"/>
      <c r="V150" s="15"/>
      <c r="W150" s="14"/>
      <c r="X150" s="15"/>
      <c r="Y150" s="15"/>
      <c r="Z150" s="15"/>
      <c r="AA150" s="15"/>
      <c r="AB150" s="14"/>
      <c r="AC150" s="15"/>
      <c r="AD150" s="15"/>
      <c r="AE150" s="15"/>
      <c r="AF150" s="15"/>
      <c r="AG150" s="14"/>
      <c r="AH150" s="15"/>
      <c r="AI150" s="15"/>
      <c r="AJ150" s="15"/>
      <c r="AK150" s="15"/>
      <c r="AL150" s="14"/>
      <c r="AM150" s="15"/>
      <c r="AN150" s="15"/>
      <c r="AO150" s="15"/>
      <c r="AP150" s="15"/>
      <c r="AQ150" s="14"/>
      <c r="AR150" s="15"/>
      <c r="AS150" s="15"/>
      <c r="AT150" s="15"/>
      <c r="AU150" s="15"/>
      <c r="AV150" s="14"/>
      <c r="AW150" s="15"/>
      <c r="AX150" s="15"/>
      <c r="AY150" s="15"/>
      <c r="AZ150" s="15"/>
      <c r="BA150" s="14"/>
      <c r="BB150" s="15"/>
      <c r="BC150" s="15"/>
      <c r="BD150" s="15"/>
      <c r="BE150" s="15"/>
      <c r="BF150" s="14"/>
      <c r="BG150" s="15"/>
      <c r="BH150" s="15"/>
      <c r="BI150" s="15"/>
      <c r="BJ150" s="15"/>
      <c r="BK150" s="14"/>
      <c r="BL150" s="15"/>
      <c r="BM150" s="15"/>
      <c r="BN150" s="15"/>
      <c r="BO150" s="15"/>
      <c r="BP150" s="14"/>
      <c r="BQ150" s="15"/>
      <c r="BR150" s="15"/>
      <c r="BS150" s="15"/>
      <c r="BT150" s="15"/>
      <c r="BU150" s="14"/>
      <c r="BV150" s="15"/>
      <c r="BW150" s="15"/>
      <c r="BX150" s="15"/>
      <c r="BY150" s="15"/>
      <c r="BZ150" s="14"/>
      <c r="CA150" s="15"/>
      <c r="CB150" s="15"/>
      <c r="CC150" s="15"/>
      <c r="CD150" s="15"/>
      <c r="CE150" s="14"/>
      <c r="CF150" s="15"/>
      <c r="CG150" s="15"/>
      <c r="CH150" s="15"/>
      <c r="CI150" s="15"/>
      <c r="CJ150" s="14"/>
      <c r="CK150" s="15"/>
      <c r="CL150" s="15"/>
      <c r="CM150" s="15"/>
      <c r="CN150" s="15"/>
      <c r="CO150" s="14"/>
      <c r="CP150" s="15"/>
      <c r="CQ150" s="15"/>
      <c r="CR150" s="15"/>
      <c r="CS150" s="15"/>
      <c r="CT150" s="14"/>
      <c r="CU150" s="15"/>
      <c r="CV150" s="15"/>
      <c r="CW150" s="15"/>
      <c r="CX150" s="15"/>
      <c r="CY150" s="14"/>
      <c r="CZ150" s="15"/>
      <c r="DA150" s="15"/>
      <c r="DB150" s="15"/>
      <c r="DC150" s="15"/>
      <c r="DD150" s="14"/>
      <c r="DE150" s="15"/>
      <c r="DF150" s="15"/>
      <c r="DG150" s="15"/>
      <c r="DH150" s="15"/>
      <c r="DI150" s="14"/>
      <c r="DJ150" s="15"/>
      <c r="DK150" s="15"/>
      <c r="DL150" s="15"/>
      <c r="DM150" s="15"/>
      <c r="DN150" s="14"/>
      <c r="DO150" s="15"/>
      <c r="DP150" s="15"/>
      <c r="DQ150" s="15"/>
      <c r="DR150" s="15"/>
    </row>
    <row r="151" spans="1:122" ht="20.100000000000001" customHeight="1" x14ac:dyDescent="0.25">
      <c r="A151" s="12"/>
      <c r="B151" s="12"/>
      <c r="C151" s="12"/>
      <c r="D151" s="15"/>
      <c r="F151" s="15"/>
      <c r="G151" s="15"/>
      <c r="H151" s="15"/>
      <c r="I151" s="15"/>
      <c r="J151" s="15"/>
      <c r="K151" s="15"/>
      <c r="L151" s="15"/>
      <c r="M151" s="14"/>
      <c r="N151" s="15"/>
      <c r="O151" s="15"/>
      <c r="P151" s="15"/>
      <c r="Q151" s="15"/>
      <c r="R151" s="14"/>
      <c r="S151" s="15"/>
      <c r="T151" s="15"/>
      <c r="U151" s="15"/>
      <c r="V151" s="15"/>
      <c r="W151" s="14"/>
      <c r="X151" s="15"/>
      <c r="Y151" s="15"/>
      <c r="Z151" s="15"/>
      <c r="AA151" s="15"/>
      <c r="AB151" s="14"/>
      <c r="AC151" s="15"/>
      <c r="AD151" s="15"/>
      <c r="AE151" s="15"/>
      <c r="AF151" s="15"/>
      <c r="AG151" s="14"/>
      <c r="AH151" s="15"/>
      <c r="AI151" s="15"/>
      <c r="AJ151" s="15"/>
      <c r="AK151" s="15"/>
      <c r="AL151" s="14"/>
      <c r="AM151" s="15"/>
      <c r="AN151" s="15"/>
      <c r="AO151" s="15"/>
      <c r="AP151" s="15"/>
      <c r="AQ151" s="14"/>
      <c r="AR151" s="15"/>
      <c r="AS151" s="15"/>
      <c r="AT151" s="15"/>
      <c r="AU151" s="15"/>
      <c r="AV151" s="14"/>
      <c r="AW151" s="15"/>
      <c r="AX151" s="15"/>
      <c r="AY151" s="15"/>
      <c r="AZ151" s="15"/>
      <c r="BA151" s="14"/>
      <c r="BB151" s="15"/>
      <c r="BC151" s="15"/>
      <c r="BD151" s="15"/>
      <c r="BE151" s="15"/>
      <c r="BF151" s="14"/>
      <c r="BG151" s="15"/>
      <c r="BH151" s="15"/>
      <c r="BI151" s="15"/>
      <c r="BJ151" s="15"/>
      <c r="BK151" s="14"/>
      <c r="BL151" s="15"/>
      <c r="BM151" s="15"/>
      <c r="BN151" s="15"/>
      <c r="BO151" s="15"/>
      <c r="BP151" s="14"/>
      <c r="BQ151" s="15"/>
      <c r="BR151" s="15"/>
      <c r="BS151" s="15"/>
      <c r="BT151" s="15"/>
      <c r="BU151" s="14"/>
      <c r="BV151" s="15"/>
      <c r="BW151" s="15"/>
      <c r="BX151" s="15"/>
      <c r="BY151" s="15"/>
      <c r="BZ151" s="14"/>
      <c r="CA151" s="15"/>
      <c r="CB151" s="15"/>
      <c r="CC151" s="15"/>
      <c r="CD151" s="15"/>
      <c r="CE151" s="14"/>
      <c r="CF151" s="15"/>
      <c r="CG151" s="15"/>
      <c r="CH151" s="15"/>
      <c r="CI151" s="15"/>
      <c r="CJ151" s="14"/>
      <c r="CK151" s="15"/>
      <c r="CL151" s="15"/>
      <c r="CM151" s="15"/>
      <c r="CN151" s="15"/>
      <c r="CO151" s="14"/>
      <c r="CP151" s="15"/>
      <c r="CQ151" s="15"/>
      <c r="CR151" s="15"/>
      <c r="CS151" s="15"/>
      <c r="CT151" s="14"/>
      <c r="CU151" s="15"/>
      <c r="CV151" s="15"/>
      <c r="CW151" s="15"/>
      <c r="CX151" s="15"/>
      <c r="CY151" s="14"/>
      <c r="CZ151" s="15"/>
      <c r="DA151" s="15"/>
      <c r="DB151" s="15"/>
      <c r="DC151" s="15"/>
      <c r="DD151" s="14"/>
      <c r="DE151" s="15"/>
      <c r="DF151" s="15"/>
      <c r="DG151" s="15"/>
      <c r="DH151" s="15"/>
      <c r="DI151" s="14"/>
      <c r="DJ151" s="15"/>
      <c r="DK151" s="15"/>
      <c r="DL151" s="15"/>
      <c r="DM151" s="15"/>
      <c r="DN151" s="14"/>
      <c r="DO151" s="15"/>
      <c r="DP151" s="15"/>
      <c r="DQ151" s="15"/>
      <c r="DR151" s="15"/>
    </row>
    <row r="152" spans="1:122" ht="20.100000000000001" customHeight="1" x14ac:dyDescent="0.25">
      <c r="A152" s="12"/>
      <c r="B152" s="12"/>
      <c r="C152" s="12"/>
      <c r="D152" s="15"/>
      <c r="F152" s="15"/>
      <c r="G152" s="15"/>
      <c r="H152" s="15"/>
      <c r="I152" s="15"/>
      <c r="J152" s="15"/>
      <c r="K152" s="15"/>
      <c r="L152" s="15"/>
      <c r="M152" s="14"/>
      <c r="N152" s="15"/>
      <c r="O152" s="15"/>
      <c r="P152" s="15"/>
      <c r="Q152" s="15"/>
      <c r="R152" s="14"/>
      <c r="S152" s="15"/>
      <c r="T152" s="15"/>
      <c r="U152" s="15"/>
      <c r="V152" s="15"/>
      <c r="W152" s="14"/>
      <c r="X152" s="15"/>
      <c r="Y152" s="15"/>
      <c r="Z152" s="15"/>
      <c r="AA152" s="15"/>
      <c r="AB152" s="14"/>
      <c r="AC152" s="15"/>
      <c r="AD152" s="15"/>
      <c r="AE152" s="15"/>
      <c r="AF152" s="15"/>
      <c r="AG152" s="14"/>
      <c r="AH152" s="15"/>
      <c r="AI152" s="15"/>
      <c r="AJ152" s="15"/>
      <c r="AK152" s="15"/>
      <c r="AL152" s="14"/>
      <c r="AM152" s="15"/>
      <c r="AN152" s="15"/>
      <c r="AO152" s="15"/>
      <c r="AP152" s="15"/>
      <c r="AQ152" s="14"/>
      <c r="AR152" s="15"/>
      <c r="AS152" s="15"/>
      <c r="AT152" s="15"/>
      <c r="AU152" s="15"/>
      <c r="AV152" s="14"/>
      <c r="AW152" s="15"/>
      <c r="AX152" s="15"/>
      <c r="AY152" s="15"/>
      <c r="AZ152" s="15"/>
      <c r="BA152" s="14"/>
      <c r="BB152" s="15"/>
      <c r="BC152" s="15"/>
      <c r="BD152" s="15"/>
      <c r="BE152" s="15"/>
      <c r="BF152" s="14"/>
      <c r="BG152" s="15"/>
      <c r="BH152" s="15"/>
      <c r="BI152" s="15"/>
      <c r="BJ152" s="15"/>
      <c r="BK152" s="14"/>
      <c r="BL152" s="15"/>
      <c r="BM152" s="15"/>
      <c r="BN152" s="15"/>
      <c r="BO152" s="15"/>
      <c r="BP152" s="14"/>
      <c r="BQ152" s="15"/>
      <c r="BR152" s="15"/>
      <c r="BS152" s="15"/>
      <c r="BT152" s="15"/>
      <c r="BU152" s="14"/>
      <c r="BV152" s="15"/>
      <c r="BW152" s="15"/>
      <c r="BX152" s="15"/>
      <c r="BY152" s="15"/>
      <c r="BZ152" s="14"/>
      <c r="CA152" s="15"/>
      <c r="CB152" s="15"/>
      <c r="CC152" s="15"/>
      <c r="CD152" s="15"/>
      <c r="CE152" s="14"/>
      <c r="CF152" s="15"/>
      <c r="CG152" s="15"/>
      <c r="CH152" s="15"/>
      <c r="CI152" s="15"/>
      <c r="CJ152" s="14"/>
      <c r="CK152" s="15"/>
      <c r="CL152" s="15"/>
      <c r="CM152" s="15"/>
      <c r="CN152" s="15"/>
      <c r="CO152" s="14"/>
      <c r="CP152" s="15"/>
      <c r="CQ152" s="15"/>
      <c r="CR152" s="15"/>
      <c r="CS152" s="15"/>
      <c r="CT152" s="14"/>
      <c r="CU152" s="15"/>
      <c r="CV152" s="15"/>
      <c r="CW152" s="15"/>
      <c r="CX152" s="15"/>
      <c r="CY152" s="14"/>
      <c r="CZ152" s="15"/>
      <c r="DA152" s="15"/>
      <c r="DB152" s="15"/>
      <c r="DC152" s="15"/>
      <c r="DD152" s="14"/>
      <c r="DE152" s="15"/>
      <c r="DF152" s="15"/>
      <c r="DG152" s="15"/>
      <c r="DH152" s="15"/>
      <c r="DI152" s="14"/>
      <c r="DJ152" s="15"/>
      <c r="DK152" s="15"/>
      <c r="DL152" s="15"/>
      <c r="DM152" s="15"/>
      <c r="DN152" s="14"/>
      <c r="DO152" s="15"/>
      <c r="DP152" s="15"/>
      <c r="DQ152" s="15"/>
      <c r="DR152" s="15"/>
    </row>
    <row r="153" spans="1:122" ht="20.100000000000001" customHeight="1" x14ac:dyDescent="0.25">
      <c r="A153" s="12"/>
      <c r="B153" s="12"/>
      <c r="C153" s="12"/>
      <c r="D153" s="15"/>
      <c r="F153" s="15"/>
      <c r="G153" s="15"/>
      <c r="H153" s="15"/>
      <c r="I153" s="15"/>
      <c r="J153" s="15"/>
      <c r="K153" s="15"/>
      <c r="L153" s="15"/>
      <c r="M153" s="14"/>
      <c r="N153" s="15"/>
      <c r="O153" s="15"/>
      <c r="P153" s="15"/>
      <c r="Q153" s="15"/>
      <c r="R153" s="14"/>
      <c r="S153" s="15"/>
      <c r="T153" s="15"/>
      <c r="U153" s="15"/>
      <c r="V153" s="15"/>
      <c r="W153" s="14"/>
      <c r="X153" s="15"/>
      <c r="Y153" s="15"/>
      <c r="Z153" s="15"/>
      <c r="AA153" s="15"/>
      <c r="AB153" s="14"/>
      <c r="AC153" s="15"/>
      <c r="AD153" s="15"/>
      <c r="AE153" s="15"/>
      <c r="AF153" s="15"/>
      <c r="AG153" s="14"/>
      <c r="AH153" s="15"/>
      <c r="AI153" s="15"/>
      <c r="AJ153" s="15"/>
      <c r="AK153" s="15"/>
      <c r="AL153" s="14"/>
      <c r="AM153" s="15"/>
      <c r="AN153" s="15"/>
      <c r="AO153" s="15"/>
      <c r="AP153" s="15"/>
      <c r="AQ153" s="14"/>
      <c r="AR153" s="15"/>
      <c r="AS153" s="15"/>
      <c r="AT153" s="15"/>
      <c r="AU153" s="15"/>
      <c r="AV153" s="14"/>
      <c r="AW153" s="15"/>
      <c r="AX153" s="15"/>
      <c r="AY153" s="15"/>
      <c r="AZ153" s="15"/>
      <c r="BA153" s="14"/>
      <c r="BB153" s="15"/>
      <c r="BC153" s="15"/>
      <c r="BD153" s="15"/>
      <c r="BE153" s="15"/>
      <c r="BF153" s="14"/>
      <c r="BG153" s="15"/>
      <c r="BH153" s="15"/>
      <c r="BI153" s="15"/>
      <c r="BJ153" s="15"/>
      <c r="BK153" s="14"/>
      <c r="BL153" s="15"/>
      <c r="BM153" s="15"/>
      <c r="BN153" s="15"/>
      <c r="BO153" s="15"/>
      <c r="BP153" s="14"/>
      <c r="BQ153" s="15"/>
      <c r="BR153" s="15"/>
      <c r="BS153" s="15"/>
      <c r="BT153" s="15"/>
      <c r="BU153" s="14"/>
      <c r="BV153" s="15"/>
      <c r="BW153" s="15"/>
      <c r="BX153" s="15"/>
      <c r="BY153" s="15"/>
      <c r="BZ153" s="14"/>
      <c r="CA153" s="15"/>
      <c r="CB153" s="15"/>
      <c r="CC153" s="15"/>
      <c r="CD153" s="15"/>
      <c r="CE153" s="14"/>
      <c r="CF153" s="15"/>
      <c r="CG153" s="15"/>
      <c r="CH153" s="15"/>
      <c r="CI153" s="15"/>
      <c r="CJ153" s="14"/>
      <c r="CK153" s="15"/>
      <c r="CL153" s="15"/>
      <c r="CM153" s="15"/>
      <c r="CN153" s="15"/>
      <c r="CO153" s="14"/>
      <c r="CP153" s="15"/>
      <c r="CQ153" s="15"/>
      <c r="CR153" s="15"/>
      <c r="CS153" s="15"/>
      <c r="CT153" s="14"/>
      <c r="CU153" s="15"/>
      <c r="CV153" s="15"/>
      <c r="CW153" s="15"/>
      <c r="CX153" s="15"/>
      <c r="CY153" s="14"/>
      <c r="CZ153" s="15"/>
      <c r="DA153" s="15"/>
      <c r="DB153" s="15"/>
      <c r="DC153" s="15"/>
      <c r="DD153" s="14"/>
      <c r="DE153" s="15"/>
      <c r="DF153" s="15"/>
      <c r="DG153" s="15"/>
      <c r="DH153" s="15"/>
      <c r="DI153" s="14"/>
      <c r="DJ153" s="15"/>
      <c r="DK153" s="15"/>
      <c r="DL153" s="15"/>
      <c r="DM153" s="15"/>
      <c r="DN153" s="14"/>
      <c r="DO153" s="15"/>
      <c r="DP153" s="15"/>
      <c r="DQ153" s="15"/>
      <c r="DR153" s="15"/>
    </row>
    <row r="154" spans="1:122" ht="20.100000000000001" customHeight="1" x14ac:dyDescent="0.25">
      <c r="A154" s="12"/>
      <c r="B154" s="12"/>
      <c r="C154" s="12"/>
      <c r="D154" s="15"/>
      <c r="F154" s="15"/>
      <c r="G154" s="15"/>
      <c r="H154" s="15"/>
      <c r="I154" s="15"/>
      <c r="J154" s="15"/>
      <c r="K154" s="15"/>
      <c r="L154" s="15"/>
      <c r="M154" s="14"/>
      <c r="N154" s="15"/>
      <c r="O154" s="15"/>
      <c r="P154" s="15"/>
      <c r="Q154" s="15"/>
      <c r="R154" s="14"/>
      <c r="S154" s="15"/>
      <c r="T154" s="15"/>
      <c r="U154" s="15"/>
      <c r="V154" s="15"/>
      <c r="W154" s="14"/>
      <c r="X154" s="15"/>
      <c r="Y154" s="15"/>
      <c r="Z154" s="15"/>
      <c r="AA154" s="15"/>
      <c r="AB154" s="14"/>
      <c r="AC154" s="15"/>
      <c r="AD154" s="15"/>
      <c r="AE154" s="15"/>
      <c r="AF154" s="15"/>
      <c r="AG154" s="14"/>
      <c r="AH154" s="15"/>
      <c r="AI154" s="15"/>
      <c r="AJ154" s="15"/>
      <c r="AK154" s="15"/>
      <c r="AL154" s="14"/>
      <c r="AM154" s="15"/>
      <c r="AN154" s="15"/>
      <c r="AO154" s="15"/>
      <c r="AP154" s="15"/>
      <c r="AQ154" s="14"/>
      <c r="AR154" s="15"/>
      <c r="AS154" s="15"/>
      <c r="AT154" s="15"/>
      <c r="AU154" s="15"/>
      <c r="AV154" s="14"/>
      <c r="AW154" s="15"/>
      <c r="AX154" s="15"/>
      <c r="AY154" s="15"/>
      <c r="AZ154" s="15"/>
      <c r="BA154" s="14"/>
      <c r="BB154" s="15"/>
      <c r="BC154" s="15"/>
      <c r="BD154" s="15"/>
      <c r="BE154" s="15"/>
      <c r="BF154" s="14"/>
      <c r="BG154" s="15"/>
      <c r="BH154" s="15"/>
      <c r="BI154" s="15"/>
      <c r="BJ154" s="15"/>
      <c r="BK154" s="14"/>
      <c r="BL154" s="15"/>
      <c r="BM154" s="15"/>
      <c r="BN154" s="15"/>
      <c r="BO154" s="15"/>
      <c r="BP154" s="14"/>
      <c r="BQ154" s="15"/>
      <c r="BR154" s="15"/>
      <c r="BS154" s="15"/>
      <c r="BT154" s="15"/>
      <c r="BU154" s="14"/>
      <c r="BV154" s="15"/>
      <c r="BW154" s="15"/>
      <c r="BX154" s="15"/>
      <c r="BY154" s="15"/>
      <c r="BZ154" s="14"/>
      <c r="CA154" s="15"/>
      <c r="CB154" s="15"/>
      <c r="CC154" s="15"/>
      <c r="CD154" s="15"/>
      <c r="CE154" s="14"/>
      <c r="CF154" s="15"/>
      <c r="CG154" s="15"/>
      <c r="CH154" s="15"/>
      <c r="CI154" s="15"/>
      <c r="CJ154" s="14"/>
      <c r="CK154" s="15"/>
      <c r="CL154" s="15"/>
      <c r="CM154" s="15"/>
      <c r="CN154" s="15"/>
      <c r="CO154" s="14"/>
      <c r="CP154" s="15"/>
      <c r="CQ154" s="15"/>
      <c r="CR154" s="15"/>
      <c r="CS154" s="15"/>
      <c r="CT154" s="14"/>
      <c r="CU154" s="15"/>
      <c r="CV154" s="15"/>
      <c r="CW154" s="15"/>
      <c r="CX154" s="15"/>
      <c r="CY154" s="14"/>
      <c r="CZ154" s="15"/>
      <c r="DA154" s="15"/>
      <c r="DB154" s="15"/>
      <c r="DC154" s="15"/>
      <c r="DD154" s="14"/>
      <c r="DE154" s="15"/>
      <c r="DF154" s="15"/>
      <c r="DG154" s="15"/>
      <c r="DH154" s="15"/>
      <c r="DI154" s="14"/>
      <c r="DJ154" s="15"/>
      <c r="DK154" s="15"/>
      <c r="DL154" s="15"/>
      <c r="DM154" s="15"/>
      <c r="DN154" s="14"/>
      <c r="DO154" s="15"/>
      <c r="DP154" s="15"/>
      <c r="DQ154" s="15"/>
      <c r="DR154" s="15"/>
    </row>
    <row r="155" spans="1:122" ht="20.100000000000001" customHeight="1" x14ac:dyDescent="0.25">
      <c r="A155" s="12"/>
      <c r="B155" s="12"/>
      <c r="C155" s="12"/>
      <c r="D155" s="15"/>
      <c r="F155" s="15"/>
      <c r="G155" s="15"/>
      <c r="H155" s="15"/>
      <c r="I155" s="15"/>
      <c r="J155" s="15"/>
      <c r="K155" s="15"/>
      <c r="L155" s="15"/>
      <c r="M155" s="14"/>
      <c r="N155" s="15"/>
      <c r="O155" s="15"/>
      <c r="P155" s="15"/>
      <c r="Q155" s="15"/>
      <c r="R155" s="14"/>
      <c r="S155" s="15"/>
      <c r="T155" s="15"/>
      <c r="U155" s="15"/>
      <c r="V155" s="15"/>
      <c r="W155" s="14"/>
      <c r="X155" s="15"/>
      <c r="Y155" s="15"/>
      <c r="Z155" s="15"/>
      <c r="AA155" s="15"/>
      <c r="AB155" s="14"/>
      <c r="AC155" s="15"/>
      <c r="AD155" s="15"/>
      <c r="AE155" s="15"/>
      <c r="AF155" s="15"/>
      <c r="AG155" s="14"/>
      <c r="AH155" s="15"/>
      <c r="AI155" s="15"/>
      <c r="AJ155" s="15"/>
      <c r="AK155" s="15"/>
      <c r="AL155" s="14"/>
      <c r="AM155" s="15"/>
      <c r="AN155" s="15"/>
      <c r="AO155" s="15"/>
      <c r="AP155" s="15"/>
      <c r="AQ155" s="14"/>
      <c r="AR155" s="15"/>
      <c r="AS155" s="15"/>
      <c r="AT155" s="15"/>
      <c r="AU155" s="15"/>
      <c r="AV155" s="14"/>
      <c r="AW155" s="15"/>
      <c r="AX155" s="15"/>
      <c r="AY155" s="15"/>
      <c r="AZ155" s="15"/>
      <c r="BA155" s="14"/>
      <c r="BB155" s="15"/>
      <c r="BC155" s="15"/>
      <c r="BD155" s="15"/>
      <c r="BE155" s="15"/>
      <c r="BF155" s="14"/>
      <c r="BG155" s="15"/>
      <c r="BH155" s="15"/>
      <c r="BI155" s="15"/>
      <c r="BJ155" s="15"/>
      <c r="BK155" s="14"/>
      <c r="BL155" s="15"/>
      <c r="BM155" s="15"/>
      <c r="BN155" s="15"/>
      <c r="BO155" s="15"/>
      <c r="BP155" s="14"/>
      <c r="BQ155" s="15"/>
      <c r="BR155" s="15"/>
      <c r="BS155" s="15"/>
      <c r="BT155" s="15"/>
      <c r="BU155" s="14"/>
      <c r="BV155" s="15"/>
      <c r="BW155" s="15"/>
      <c r="BX155" s="15"/>
      <c r="BY155" s="15"/>
      <c r="BZ155" s="14"/>
      <c r="CA155" s="15"/>
      <c r="CB155" s="15"/>
      <c r="CC155" s="15"/>
      <c r="CD155" s="15"/>
      <c r="CE155" s="14"/>
      <c r="CF155" s="15"/>
      <c r="CG155" s="15"/>
      <c r="CH155" s="15"/>
      <c r="CI155" s="15"/>
      <c r="CJ155" s="14"/>
      <c r="CK155" s="15"/>
      <c r="CL155" s="15"/>
      <c r="CM155" s="15"/>
      <c r="CN155" s="15"/>
      <c r="CO155" s="14"/>
      <c r="CP155" s="15"/>
      <c r="CQ155" s="15"/>
      <c r="CR155" s="15"/>
      <c r="CS155" s="15"/>
      <c r="CT155" s="14"/>
      <c r="CU155" s="15"/>
      <c r="CV155" s="15"/>
      <c r="CW155" s="15"/>
      <c r="CX155" s="15"/>
      <c r="CY155" s="14"/>
      <c r="CZ155" s="15"/>
      <c r="DA155" s="15"/>
      <c r="DB155" s="15"/>
      <c r="DC155" s="15"/>
      <c r="DD155" s="14"/>
      <c r="DE155" s="15"/>
      <c r="DF155" s="15"/>
      <c r="DG155" s="15"/>
      <c r="DH155" s="15"/>
      <c r="DI155" s="14"/>
      <c r="DJ155" s="15"/>
      <c r="DK155" s="15"/>
      <c r="DL155" s="15"/>
      <c r="DM155" s="15"/>
      <c r="DN155" s="14"/>
      <c r="DO155" s="15"/>
      <c r="DP155" s="15"/>
      <c r="DQ155" s="15"/>
      <c r="DR155" s="15"/>
    </row>
    <row r="156" spans="1:122" ht="20.100000000000001" customHeight="1" x14ac:dyDescent="0.25">
      <c r="A156" s="12"/>
      <c r="B156" s="12"/>
      <c r="C156" s="12"/>
      <c r="D156" s="15"/>
      <c r="F156" s="15"/>
      <c r="G156" s="15"/>
      <c r="H156" s="15"/>
      <c r="I156" s="15"/>
      <c r="J156" s="15"/>
      <c r="K156" s="15"/>
      <c r="L156" s="15"/>
      <c r="M156" s="14"/>
      <c r="N156" s="15"/>
      <c r="O156" s="15"/>
      <c r="P156" s="15"/>
      <c r="Q156" s="15"/>
      <c r="R156" s="14"/>
      <c r="S156" s="15"/>
      <c r="T156" s="15"/>
      <c r="U156" s="15"/>
      <c r="V156" s="15"/>
      <c r="W156" s="14"/>
      <c r="X156" s="15"/>
      <c r="Y156" s="15"/>
      <c r="Z156" s="15"/>
      <c r="AA156" s="15"/>
      <c r="AB156" s="14"/>
      <c r="AC156" s="15"/>
      <c r="AD156" s="15"/>
      <c r="AE156" s="15"/>
      <c r="AF156" s="15"/>
      <c r="AG156" s="14"/>
      <c r="AH156" s="15"/>
      <c r="AI156" s="15"/>
      <c r="AJ156" s="15"/>
      <c r="AK156" s="15"/>
      <c r="AL156" s="14"/>
      <c r="AM156" s="15"/>
      <c r="AN156" s="15"/>
      <c r="AO156" s="15"/>
      <c r="AP156" s="15"/>
      <c r="AQ156" s="14"/>
      <c r="AR156" s="15"/>
      <c r="AS156" s="15"/>
      <c r="AT156" s="15"/>
      <c r="AU156" s="15"/>
      <c r="AV156" s="14"/>
      <c r="AW156" s="15"/>
      <c r="AX156" s="15"/>
      <c r="AY156" s="15"/>
      <c r="AZ156" s="15"/>
      <c r="BA156" s="14"/>
      <c r="BB156" s="15"/>
      <c r="BC156" s="15"/>
      <c r="BD156" s="15"/>
      <c r="BE156" s="15"/>
      <c r="BF156" s="14"/>
      <c r="BG156" s="15"/>
      <c r="BH156" s="15"/>
      <c r="BI156" s="15"/>
      <c r="BJ156" s="15"/>
      <c r="BK156" s="14"/>
      <c r="BL156" s="15"/>
      <c r="BM156" s="15"/>
      <c r="BN156" s="15"/>
      <c r="BO156" s="15"/>
      <c r="BP156" s="14"/>
      <c r="BQ156" s="15"/>
      <c r="BR156" s="15"/>
      <c r="BS156" s="15"/>
      <c r="BT156" s="15"/>
      <c r="BU156" s="14"/>
      <c r="BV156" s="15"/>
      <c r="BW156" s="15"/>
      <c r="BX156" s="15"/>
      <c r="BY156" s="15"/>
      <c r="BZ156" s="14"/>
      <c r="CA156" s="15"/>
      <c r="CB156" s="15"/>
      <c r="CC156" s="15"/>
      <c r="CD156" s="15"/>
      <c r="CE156" s="14"/>
      <c r="CF156" s="15"/>
      <c r="CG156" s="15"/>
      <c r="CH156" s="15"/>
      <c r="CI156" s="15"/>
      <c r="CJ156" s="14"/>
      <c r="CK156" s="15"/>
      <c r="CL156" s="15"/>
      <c r="CM156" s="15"/>
      <c r="CN156" s="15"/>
      <c r="CO156" s="14"/>
      <c r="CP156" s="15"/>
      <c r="CQ156" s="15"/>
      <c r="CR156" s="15"/>
      <c r="CS156" s="15"/>
      <c r="CT156" s="14"/>
      <c r="CU156" s="15"/>
      <c r="CV156" s="15"/>
      <c r="CW156" s="15"/>
      <c r="CX156" s="15"/>
      <c r="CY156" s="14"/>
      <c r="CZ156" s="15"/>
      <c r="DA156" s="15"/>
      <c r="DB156" s="15"/>
      <c r="DC156" s="15"/>
      <c r="DD156" s="14"/>
      <c r="DE156" s="15"/>
      <c r="DF156" s="15"/>
      <c r="DG156" s="15"/>
      <c r="DH156" s="15"/>
      <c r="DI156" s="14"/>
      <c r="DJ156" s="15"/>
      <c r="DK156" s="15"/>
      <c r="DL156" s="15"/>
      <c r="DM156" s="15"/>
      <c r="DN156" s="14"/>
      <c r="DO156" s="15"/>
      <c r="DP156" s="15"/>
      <c r="DQ156" s="15"/>
      <c r="DR156" s="15"/>
    </row>
    <row r="157" spans="1:122" ht="20.100000000000001" customHeight="1" x14ac:dyDescent="0.25">
      <c r="A157" s="12"/>
      <c r="B157" s="12"/>
      <c r="C157" s="12"/>
      <c r="D157" s="15"/>
      <c r="F157" s="15"/>
      <c r="G157" s="15"/>
      <c r="H157" s="15"/>
      <c r="I157" s="15"/>
      <c r="J157" s="15"/>
      <c r="K157" s="15"/>
      <c r="L157" s="15"/>
      <c r="M157" s="14"/>
      <c r="N157" s="15"/>
      <c r="O157" s="15"/>
      <c r="P157" s="15"/>
      <c r="Q157" s="15"/>
      <c r="R157" s="14"/>
      <c r="S157" s="15"/>
      <c r="T157" s="15"/>
      <c r="U157" s="15"/>
      <c r="V157" s="15"/>
      <c r="W157" s="14"/>
      <c r="X157" s="15"/>
      <c r="Y157" s="15"/>
      <c r="Z157" s="15"/>
      <c r="AA157" s="15"/>
      <c r="AB157" s="14"/>
      <c r="AC157" s="15"/>
      <c r="AD157" s="15"/>
      <c r="AE157" s="15"/>
      <c r="AF157" s="15"/>
      <c r="AG157" s="14"/>
      <c r="AH157" s="15"/>
      <c r="AI157" s="15"/>
      <c r="AJ157" s="15"/>
      <c r="AK157" s="15"/>
      <c r="AL157" s="14"/>
      <c r="AM157" s="15"/>
      <c r="AN157" s="15"/>
      <c r="AO157" s="15"/>
      <c r="AP157" s="15"/>
      <c r="AQ157" s="14"/>
      <c r="AR157" s="15"/>
      <c r="AS157" s="15"/>
      <c r="AT157" s="15"/>
      <c r="AU157" s="15"/>
      <c r="AV157" s="14"/>
      <c r="AW157" s="15"/>
      <c r="AX157" s="15"/>
      <c r="AY157" s="15"/>
      <c r="AZ157" s="15"/>
      <c r="BA157" s="14"/>
      <c r="BB157" s="15"/>
      <c r="BC157" s="15"/>
      <c r="BD157" s="15"/>
      <c r="BE157" s="15"/>
      <c r="BF157" s="14"/>
      <c r="BG157" s="15"/>
      <c r="BH157" s="15"/>
      <c r="BI157" s="15"/>
      <c r="BJ157" s="15"/>
      <c r="BK157" s="14"/>
      <c r="BL157" s="15"/>
      <c r="BM157" s="15"/>
      <c r="BN157" s="15"/>
      <c r="BO157" s="15"/>
      <c r="BP157" s="14"/>
      <c r="BQ157" s="15"/>
      <c r="BR157" s="15"/>
      <c r="BS157" s="15"/>
      <c r="BT157" s="15"/>
      <c r="BU157" s="14"/>
      <c r="BV157" s="15"/>
      <c r="BW157" s="15"/>
      <c r="BX157" s="15"/>
      <c r="BY157" s="15"/>
      <c r="BZ157" s="14"/>
      <c r="CA157" s="15"/>
      <c r="CB157" s="15"/>
      <c r="CC157" s="15"/>
      <c r="CD157" s="15"/>
      <c r="CE157" s="14"/>
      <c r="CF157" s="15"/>
      <c r="CG157" s="15"/>
      <c r="CH157" s="15"/>
      <c r="CI157" s="15"/>
      <c r="CJ157" s="14"/>
      <c r="CK157" s="15"/>
      <c r="CL157" s="15"/>
      <c r="CM157" s="15"/>
      <c r="CN157" s="15"/>
      <c r="CO157" s="14"/>
      <c r="CP157" s="15"/>
      <c r="CQ157" s="15"/>
      <c r="CR157" s="15"/>
      <c r="CS157" s="15"/>
      <c r="CT157" s="14"/>
      <c r="CU157" s="15"/>
      <c r="CV157" s="15"/>
      <c r="CW157" s="15"/>
      <c r="CX157" s="15"/>
      <c r="CY157" s="14"/>
      <c r="CZ157" s="15"/>
      <c r="DA157" s="15"/>
      <c r="DB157" s="15"/>
      <c r="DC157" s="15"/>
      <c r="DD157" s="14"/>
      <c r="DE157" s="15"/>
      <c r="DF157" s="15"/>
      <c r="DG157" s="15"/>
      <c r="DH157" s="15"/>
      <c r="DI157" s="14"/>
      <c r="DJ157" s="15"/>
      <c r="DK157" s="15"/>
      <c r="DL157" s="15"/>
      <c r="DM157" s="15"/>
      <c r="DN157" s="14"/>
      <c r="DO157" s="15"/>
      <c r="DP157" s="15"/>
      <c r="DQ157" s="15"/>
      <c r="DR157" s="15"/>
    </row>
    <row r="158" spans="1:122" ht="20.100000000000001" customHeight="1" x14ac:dyDescent="0.25">
      <c r="A158" s="12"/>
      <c r="B158" s="12"/>
      <c r="C158" s="12"/>
      <c r="D158" s="15"/>
      <c r="F158" s="15"/>
      <c r="G158" s="15"/>
      <c r="H158" s="15"/>
      <c r="I158" s="15"/>
      <c r="J158" s="15"/>
      <c r="K158" s="15"/>
      <c r="L158" s="15"/>
      <c r="M158" s="14"/>
      <c r="N158" s="15"/>
      <c r="O158" s="15"/>
      <c r="P158" s="15"/>
      <c r="Q158" s="15"/>
      <c r="R158" s="14"/>
      <c r="S158" s="15"/>
      <c r="T158" s="15"/>
      <c r="U158" s="15"/>
      <c r="V158" s="15"/>
      <c r="W158" s="14"/>
      <c r="X158" s="15"/>
      <c r="Y158" s="15"/>
      <c r="Z158" s="15"/>
      <c r="AA158" s="15"/>
      <c r="AB158" s="14"/>
      <c r="AC158" s="15"/>
      <c r="AD158" s="15"/>
      <c r="AE158" s="15"/>
      <c r="AF158" s="15"/>
      <c r="AG158" s="14"/>
      <c r="AH158" s="15"/>
      <c r="AI158" s="15"/>
      <c r="AJ158" s="15"/>
      <c r="AK158" s="15"/>
      <c r="AL158" s="14"/>
      <c r="AM158" s="15"/>
      <c r="AN158" s="15"/>
      <c r="AO158" s="15"/>
      <c r="AP158" s="15"/>
      <c r="AQ158" s="14"/>
      <c r="AR158" s="15"/>
      <c r="AS158" s="15"/>
      <c r="AT158" s="15"/>
      <c r="AU158" s="15"/>
      <c r="AV158" s="14"/>
      <c r="AW158" s="15"/>
      <c r="AX158" s="15"/>
      <c r="AY158" s="15"/>
      <c r="AZ158" s="15"/>
      <c r="BA158" s="14"/>
      <c r="BB158" s="15"/>
      <c r="BC158" s="15"/>
      <c r="BD158" s="15"/>
      <c r="BE158" s="15"/>
      <c r="BF158" s="14"/>
      <c r="BG158" s="15"/>
      <c r="BH158" s="15"/>
      <c r="BI158" s="15"/>
      <c r="BJ158" s="15"/>
      <c r="BK158" s="14"/>
      <c r="BL158" s="15"/>
      <c r="BM158" s="15"/>
      <c r="BN158" s="15"/>
      <c r="BO158" s="15"/>
      <c r="BP158" s="14"/>
      <c r="BQ158" s="15"/>
      <c r="BR158" s="15"/>
      <c r="BS158" s="15"/>
      <c r="BT158" s="15"/>
      <c r="BU158" s="14"/>
      <c r="BV158" s="15"/>
      <c r="BW158" s="15"/>
      <c r="BX158" s="15"/>
      <c r="BY158" s="15"/>
      <c r="BZ158" s="14"/>
      <c r="CA158" s="15"/>
      <c r="CB158" s="15"/>
      <c r="CC158" s="15"/>
      <c r="CD158" s="15"/>
      <c r="CE158" s="14"/>
      <c r="CF158" s="15"/>
      <c r="CG158" s="15"/>
      <c r="CH158" s="15"/>
      <c r="CI158" s="15"/>
      <c r="CJ158" s="14"/>
      <c r="CK158" s="15"/>
      <c r="CL158" s="15"/>
      <c r="CM158" s="15"/>
      <c r="CN158" s="15"/>
      <c r="CO158" s="14"/>
      <c r="CP158" s="15"/>
      <c r="CQ158" s="15"/>
      <c r="CR158" s="15"/>
      <c r="CS158" s="15"/>
      <c r="CT158" s="14"/>
      <c r="CU158" s="15"/>
      <c r="CV158" s="15"/>
      <c r="CW158" s="15"/>
      <c r="CX158" s="15"/>
      <c r="CY158" s="14"/>
      <c r="CZ158" s="15"/>
      <c r="DA158" s="15"/>
      <c r="DB158" s="15"/>
      <c r="DC158" s="15"/>
      <c r="DD158" s="14"/>
      <c r="DE158" s="15"/>
      <c r="DF158" s="15"/>
      <c r="DG158" s="15"/>
      <c r="DH158" s="15"/>
      <c r="DI158" s="14"/>
      <c r="DJ158" s="15"/>
      <c r="DK158" s="15"/>
      <c r="DL158" s="15"/>
      <c r="DM158" s="15"/>
      <c r="DN158" s="14"/>
      <c r="DO158" s="15"/>
      <c r="DP158" s="15"/>
      <c r="DQ158" s="15"/>
      <c r="DR158" s="15"/>
    </row>
    <row r="159" spans="1:122" ht="20.100000000000001" customHeight="1" x14ac:dyDescent="0.25">
      <c r="A159" s="12"/>
      <c r="B159" s="12"/>
      <c r="C159" s="12"/>
      <c r="D159" s="15"/>
      <c r="F159" s="15"/>
      <c r="G159" s="15"/>
      <c r="H159" s="12"/>
      <c r="I159" s="15"/>
      <c r="J159" s="15"/>
      <c r="K159" s="15"/>
      <c r="L159" s="15"/>
      <c r="M159" s="14"/>
      <c r="N159" s="15"/>
      <c r="O159" s="15"/>
      <c r="P159" s="15"/>
      <c r="Q159" s="15"/>
      <c r="R159" s="14"/>
      <c r="S159" s="15"/>
      <c r="T159" s="15"/>
      <c r="U159" s="15"/>
      <c r="V159" s="15"/>
      <c r="W159" s="14"/>
      <c r="X159" s="15"/>
      <c r="Y159" s="15"/>
      <c r="Z159" s="15"/>
      <c r="AA159" s="15"/>
      <c r="AB159" s="14"/>
      <c r="AC159" s="15"/>
      <c r="AD159" s="15"/>
      <c r="AE159" s="15"/>
      <c r="AF159" s="15"/>
      <c r="AG159" s="14"/>
      <c r="AH159" s="15"/>
      <c r="AI159" s="15"/>
      <c r="AJ159" s="15"/>
      <c r="AK159" s="15"/>
      <c r="AL159" s="14"/>
      <c r="AM159" s="15"/>
      <c r="AN159" s="15"/>
      <c r="AO159" s="15"/>
      <c r="AP159" s="15"/>
      <c r="AQ159" s="14"/>
      <c r="AR159" s="15"/>
      <c r="AS159" s="15"/>
      <c r="AT159" s="15"/>
      <c r="AU159" s="15"/>
      <c r="AV159" s="14"/>
      <c r="AW159" s="15"/>
      <c r="AX159" s="15"/>
      <c r="AY159" s="15"/>
      <c r="AZ159" s="15"/>
      <c r="BA159" s="14"/>
      <c r="BB159" s="15"/>
      <c r="BC159" s="15"/>
      <c r="BD159" s="15"/>
      <c r="BE159" s="15"/>
      <c r="BF159" s="14"/>
      <c r="BG159" s="15"/>
      <c r="BH159" s="15"/>
      <c r="BI159" s="15"/>
      <c r="BJ159" s="15"/>
      <c r="BK159" s="14"/>
      <c r="BL159" s="15"/>
      <c r="BM159" s="15"/>
      <c r="BN159" s="15"/>
      <c r="BO159" s="15"/>
      <c r="BP159" s="14"/>
      <c r="BQ159" s="15"/>
      <c r="BR159" s="15"/>
      <c r="BS159" s="15"/>
      <c r="BT159" s="15"/>
      <c r="BU159" s="14"/>
      <c r="BV159" s="15"/>
      <c r="BW159" s="15"/>
      <c r="BX159" s="15"/>
      <c r="BY159" s="15"/>
      <c r="BZ159" s="14"/>
      <c r="CA159" s="15"/>
      <c r="CB159" s="15"/>
      <c r="CC159" s="15"/>
      <c r="CD159" s="15"/>
      <c r="CE159" s="14"/>
      <c r="CF159" s="15"/>
      <c r="CG159" s="15"/>
      <c r="CH159" s="15"/>
      <c r="CI159" s="15"/>
      <c r="CJ159" s="14"/>
      <c r="CK159" s="15"/>
      <c r="CL159" s="15"/>
      <c r="CM159" s="15"/>
      <c r="CN159" s="15"/>
      <c r="CO159" s="14"/>
      <c r="CP159" s="15"/>
      <c r="CQ159" s="15"/>
      <c r="CR159" s="15"/>
      <c r="CS159" s="15"/>
      <c r="CT159" s="14"/>
      <c r="CU159" s="15"/>
      <c r="CV159" s="15"/>
      <c r="CW159" s="15"/>
      <c r="CX159" s="15"/>
      <c r="CY159" s="14"/>
      <c r="CZ159" s="15"/>
      <c r="DA159" s="15"/>
      <c r="DB159" s="15"/>
      <c r="DC159" s="15"/>
      <c r="DD159" s="14"/>
      <c r="DE159" s="15"/>
      <c r="DF159" s="15"/>
      <c r="DG159" s="15"/>
      <c r="DH159" s="15"/>
      <c r="DI159" s="14"/>
      <c r="DJ159" s="15"/>
      <c r="DK159" s="15"/>
      <c r="DL159" s="15"/>
      <c r="DM159" s="15"/>
      <c r="DN159" s="14"/>
      <c r="DO159" s="15"/>
      <c r="DP159" s="15"/>
      <c r="DQ159" s="15"/>
      <c r="DR159" s="15"/>
    </row>
    <row r="160" spans="1:122" ht="20.100000000000001" customHeight="1" x14ac:dyDescent="0.25">
      <c r="A160" s="12"/>
      <c r="B160" s="12"/>
      <c r="C160" s="12"/>
      <c r="D160" s="15"/>
      <c r="F160" s="15"/>
      <c r="G160" s="15"/>
      <c r="H160" s="12"/>
      <c r="I160" s="15"/>
      <c r="J160" s="15"/>
      <c r="K160" s="15"/>
      <c r="L160" s="15"/>
      <c r="M160" s="14"/>
      <c r="N160" s="15"/>
      <c r="O160" s="15"/>
      <c r="P160" s="15"/>
      <c r="Q160" s="15"/>
      <c r="R160" s="14"/>
      <c r="S160" s="15"/>
      <c r="T160" s="15"/>
      <c r="U160" s="15"/>
      <c r="V160" s="15"/>
      <c r="W160" s="14"/>
      <c r="X160" s="15"/>
      <c r="Y160" s="15"/>
      <c r="Z160" s="15"/>
      <c r="AA160" s="15"/>
      <c r="AB160" s="14"/>
      <c r="AC160" s="15"/>
      <c r="AD160" s="15"/>
      <c r="AE160" s="15"/>
      <c r="AF160" s="15"/>
      <c r="AG160" s="14"/>
      <c r="AH160" s="15"/>
      <c r="AI160" s="15"/>
      <c r="AJ160" s="15"/>
      <c r="AK160" s="15"/>
      <c r="AL160" s="14"/>
      <c r="AM160" s="15"/>
      <c r="AN160" s="15"/>
      <c r="AO160" s="15"/>
      <c r="AP160" s="15"/>
      <c r="AQ160" s="14"/>
      <c r="AR160" s="15"/>
      <c r="AS160" s="15"/>
      <c r="AT160" s="15"/>
      <c r="AU160" s="15"/>
      <c r="AV160" s="14"/>
      <c r="AW160" s="15"/>
      <c r="AX160" s="15"/>
      <c r="AY160" s="15"/>
      <c r="AZ160" s="15"/>
      <c r="BA160" s="14"/>
      <c r="BB160" s="15"/>
      <c r="BC160" s="15"/>
      <c r="BD160" s="15"/>
      <c r="BE160" s="15"/>
      <c r="BF160" s="14"/>
      <c r="BG160" s="15"/>
      <c r="BH160" s="15"/>
      <c r="BI160" s="15"/>
      <c r="BJ160" s="15"/>
      <c r="BK160" s="14"/>
      <c r="BL160" s="15"/>
      <c r="BM160" s="15"/>
      <c r="BN160" s="15"/>
      <c r="BO160" s="15"/>
      <c r="BP160" s="14"/>
      <c r="BQ160" s="15"/>
      <c r="BR160" s="15"/>
      <c r="BS160" s="15"/>
      <c r="BT160" s="15"/>
      <c r="BU160" s="14"/>
      <c r="BV160" s="15"/>
      <c r="BW160" s="15"/>
      <c r="BX160" s="15"/>
      <c r="BY160" s="15"/>
      <c r="BZ160" s="14"/>
      <c r="CA160" s="15"/>
      <c r="CB160" s="15"/>
      <c r="CC160" s="15"/>
      <c r="CD160" s="15"/>
      <c r="CE160" s="14"/>
      <c r="CF160" s="15"/>
      <c r="CG160" s="15"/>
      <c r="CH160" s="15"/>
      <c r="CI160" s="15"/>
      <c r="CJ160" s="14"/>
      <c r="CK160" s="15"/>
      <c r="CL160" s="15"/>
      <c r="CM160" s="15"/>
      <c r="CN160" s="15"/>
      <c r="CO160" s="14"/>
      <c r="CP160" s="15"/>
      <c r="CQ160" s="15"/>
      <c r="CR160" s="15"/>
      <c r="CS160" s="15"/>
      <c r="CT160" s="14"/>
      <c r="CU160" s="15"/>
      <c r="CV160" s="15"/>
      <c r="CW160" s="15"/>
      <c r="CX160" s="15"/>
      <c r="CY160" s="14"/>
      <c r="CZ160" s="15"/>
      <c r="DA160" s="15"/>
      <c r="DB160" s="15"/>
      <c r="DC160" s="15"/>
      <c r="DD160" s="14"/>
      <c r="DE160" s="15"/>
      <c r="DF160" s="15"/>
      <c r="DG160" s="15"/>
      <c r="DH160" s="15"/>
      <c r="DI160" s="14"/>
      <c r="DJ160" s="15"/>
      <c r="DK160" s="15"/>
      <c r="DL160" s="15"/>
      <c r="DM160" s="15"/>
      <c r="DN160" s="14"/>
      <c r="DO160" s="15"/>
      <c r="DP160" s="15"/>
      <c r="DQ160" s="15"/>
      <c r="DR160" s="15"/>
    </row>
    <row r="161" spans="1:122" ht="20.100000000000001" customHeight="1" x14ac:dyDescent="0.25">
      <c r="A161" s="12"/>
      <c r="B161" s="12"/>
      <c r="C161" s="12"/>
      <c r="D161" s="15"/>
      <c r="F161" s="15"/>
      <c r="G161" s="15"/>
      <c r="H161" s="12"/>
      <c r="I161" s="15"/>
      <c r="J161" s="15"/>
      <c r="K161" s="15"/>
      <c r="L161" s="15"/>
      <c r="M161" s="14"/>
      <c r="N161" s="15"/>
      <c r="O161" s="15"/>
      <c r="P161" s="15"/>
      <c r="Q161" s="15"/>
      <c r="R161" s="14"/>
      <c r="S161" s="15"/>
      <c r="T161" s="15"/>
      <c r="U161" s="15"/>
      <c r="V161" s="15"/>
      <c r="W161" s="14"/>
      <c r="X161" s="15"/>
      <c r="Y161" s="15"/>
      <c r="Z161" s="15"/>
      <c r="AA161" s="15"/>
      <c r="AB161" s="14"/>
      <c r="AC161" s="15"/>
      <c r="AD161" s="15"/>
      <c r="AE161" s="15"/>
      <c r="AF161" s="15"/>
      <c r="AG161" s="14"/>
      <c r="AH161" s="15"/>
      <c r="AI161" s="15"/>
      <c r="AJ161" s="15"/>
      <c r="AK161" s="15"/>
      <c r="AL161" s="14"/>
      <c r="AM161" s="15"/>
      <c r="AN161" s="15"/>
      <c r="AO161" s="15"/>
      <c r="AP161" s="15"/>
      <c r="AQ161" s="14"/>
      <c r="AR161" s="15"/>
      <c r="AS161" s="15"/>
      <c r="AT161" s="15"/>
      <c r="AU161" s="15"/>
      <c r="AV161" s="14"/>
      <c r="AW161" s="15"/>
      <c r="AX161" s="15"/>
      <c r="AY161" s="15"/>
      <c r="AZ161" s="15"/>
      <c r="BA161" s="14"/>
      <c r="BB161" s="15"/>
      <c r="BC161" s="15"/>
      <c r="BD161" s="15"/>
      <c r="BE161" s="15"/>
      <c r="BF161" s="14"/>
      <c r="BG161" s="15"/>
      <c r="BH161" s="15"/>
      <c r="BI161" s="15"/>
      <c r="BJ161" s="15"/>
      <c r="BK161" s="14"/>
      <c r="BL161" s="15"/>
      <c r="BM161" s="15"/>
      <c r="BN161" s="15"/>
      <c r="BO161" s="15"/>
      <c r="BP161" s="14"/>
      <c r="BQ161" s="15"/>
      <c r="BR161" s="15"/>
      <c r="BS161" s="15"/>
      <c r="BT161" s="15"/>
      <c r="BU161" s="14"/>
      <c r="BV161" s="15"/>
      <c r="BW161" s="15"/>
      <c r="BX161" s="15"/>
      <c r="BY161" s="15"/>
      <c r="BZ161" s="14"/>
      <c r="CA161" s="15"/>
      <c r="CB161" s="15"/>
      <c r="CC161" s="15"/>
      <c r="CD161" s="15"/>
      <c r="CE161" s="14"/>
      <c r="CF161" s="15"/>
      <c r="CG161" s="15"/>
      <c r="CH161" s="15"/>
      <c r="CI161" s="15"/>
      <c r="CJ161" s="14"/>
      <c r="CK161" s="15"/>
      <c r="CL161" s="15"/>
      <c r="CM161" s="15"/>
      <c r="CN161" s="15"/>
      <c r="CO161" s="14"/>
      <c r="CP161" s="15"/>
      <c r="CQ161" s="15"/>
      <c r="CR161" s="15"/>
      <c r="CS161" s="15"/>
      <c r="CT161" s="14"/>
      <c r="CU161" s="15"/>
      <c r="CV161" s="15"/>
      <c r="CW161" s="15"/>
      <c r="CX161" s="15"/>
      <c r="CY161" s="14"/>
      <c r="CZ161" s="15"/>
      <c r="DA161" s="15"/>
      <c r="DB161" s="15"/>
      <c r="DC161" s="15"/>
      <c r="DD161" s="14"/>
      <c r="DE161" s="15"/>
      <c r="DF161" s="15"/>
      <c r="DG161" s="15"/>
      <c r="DH161" s="15"/>
      <c r="DI161" s="14"/>
      <c r="DJ161" s="15"/>
      <c r="DK161" s="15"/>
      <c r="DL161" s="15"/>
      <c r="DM161" s="15"/>
      <c r="DN161" s="14"/>
      <c r="DO161" s="15"/>
      <c r="DP161" s="15"/>
      <c r="DQ161" s="15"/>
      <c r="DR161" s="15"/>
    </row>
    <row r="162" spans="1:122" ht="20.100000000000001" customHeight="1" x14ac:dyDescent="0.25">
      <c r="A162" s="12"/>
      <c r="B162" s="12"/>
      <c r="C162" s="12"/>
      <c r="D162" s="15"/>
      <c r="F162" s="15"/>
      <c r="G162" s="15"/>
      <c r="H162" s="12"/>
      <c r="I162" s="15"/>
      <c r="J162" s="15"/>
      <c r="K162" s="15"/>
      <c r="L162" s="15"/>
      <c r="M162" s="14"/>
      <c r="N162" s="15"/>
      <c r="O162" s="15"/>
      <c r="P162" s="15"/>
      <c r="Q162" s="15"/>
      <c r="R162" s="14"/>
      <c r="S162" s="15"/>
      <c r="T162" s="15"/>
      <c r="U162" s="15"/>
      <c r="V162" s="15"/>
      <c r="W162" s="14"/>
      <c r="X162" s="15"/>
      <c r="Y162" s="15"/>
      <c r="Z162" s="15"/>
      <c r="AA162" s="15"/>
      <c r="AB162" s="14"/>
      <c r="AC162" s="15"/>
      <c r="AD162" s="15"/>
      <c r="AE162" s="15"/>
      <c r="AF162" s="15"/>
      <c r="AG162" s="14"/>
      <c r="AH162" s="15"/>
      <c r="AI162" s="15"/>
      <c r="AJ162" s="15"/>
      <c r="AK162" s="15"/>
      <c r="AL162" s="14"/>
      <c r="AM162" s="15"/>
      <c r="AN162" s="15"/>
      <c r="AO162" s="15"/>
      <c r="AP162" s="15"/>
      <c r="AQ162" s="14"/>
      <c r="AR162" s="15"/>
      <c r="AS162" s="15"/>
      <c r="AT162" s="15"/>
      <c r="AU162" s="15"/>
      <c r="AV162" s="14"/>
      <c r="AW162" s="15"/>
      <c r="AX162" s="15"/>
      <c r="AY162" s="15"/>
      <c r="AZ162" s="15"/>
      <c r="BA162" s="14"/>
      <c r="BB162" s="15"/>
      <c r="BC162" s="15"/>
      <c r="BD162" s="15"/>
      <c r="BE162" s="15"/>
      <c r="BF162" s="14"/>
      <c r="BG162" s="15"/>
      <c r="BH162" s="15"/>
      <c r="BI162" s="15"/>
      <c r="BJ162" s="15"/>
      <c r="BK162" s="14"/>
      <c r="BL162" s="15"/>
      <c r="BM162" s="15"/>
      <c r="BN162" s="15"/>
      <c r="BO162" s="15"/>
      <c r="BP162" s="14"/>
      <c r="BQ162" s="15"/>
      <c r="BR162" s="15"/>
      <c r="BS162" s="15"/>
      <c r="BT162" s="15"/>
      <c r="BU162" s="14"/>
      <c r="BV162" s="15"/>
      <c r="BW162" s="15"/>
      <c r="BX162" s="15"/>
      <c r="BY162" s="15"/>
      <c r="BZ162" s="14"/>
      <c r="CA162" s="15"/>
      <c r="CB162" s="15"/>
      <c r="CC162" s="15"/>
      <c r="CD162" s="15"/>
      <c r="CE162" s="14"/>
      <c r="CF162" s="15"/>
      <c r="CG162" s="15"/>
      <c r="CH162" s="15"/>
      <c r="CI162" s="15"/>
      <c r="CJ162" s="14"/>
      <c r="CK162" s="15"/>
      <c r="CL162" s="15"/>
      <c r="CM162" s="15"/>
      <c r="CN162" s="15"/>
      <c r="CO162" s="14"/>
      <c r="CP162" s="15"/>
      <c r="CQ162" s="15"/>
      <c r="CR162" s="15"/>
      <c r="CS162" s="15"/>
      <c r="CT162" s="14"/>
      <c r="CU162" s="15"/>
      <c r="CV162" s="15"/>
      <c r="CW162" s="15"/>
      <c r="CX162" s="15"/>
      <c r="CY162" s="14"/>
      <c r="CZ162" s="15"/>
      <c r="DA162" s="15"/>
      <c r="DB162" s="15"/>
      <c r="DC162" s="15"/>
      <c r="DD162" s="14"/>
      <c r="DE162" s="15"/>
      <c r="DF162" s="15"/>
      <c r="DG162" s="15"/>
      <c r="DH162" s="15"/>
      <c r="DI162" s="14"/>
      <c r="DJ162" s="15"/>
      <c r="DK162" s="15"/>
      <c r="DL162" s="15"/>
      <c r="DM162" s="15"/>
      <c r="DN162" s="14"/>
      <c r="DO162" s="15"/>
      <c r="DP162" s="15"/>
      <c r="DQ162" s="15"/>
      <c r="DR162" s="15"/>
    </row>
    <row r="163" spans="1:122" ht="20.100000000000001" customHeight="1" x14ac:dyDescent="0.25">
      <c r="A163" s="12"/>
      <c r="B163" s="12"/>
      <c r="C163" s="12"/>
      <c r="D163" s="15"/>
      <c r="F163" s="15"/>
      <c r="G163" s="15"/>
      <c r="H163" s="15"/>
      <c r="I163" s="15"/>
      <c r="J163" s="15"/>
      <c r="K163" s="15"/>
      <c r="L163" s="15"/>
      <c r="M163" s="14"/>
      <c r="N163" s="15"/>
      <c r="O163" s="15"/>
      <c r="P163" s="15"/>
      <c r="Q163" s="15"/>
      <c r="R163" s="14"/>
      <c r="S163" s="15"/>
      <c r="T163" s="15"/>
      <c r="U163" s="15"/>
      <c r="V163" s="15"/>
      <c r="W163" s="14"/>
      <c r="X163" s="15"/>
      <c r="Y163" s="15"/>
      <c r="Z163" s="15"/>
      <c r="AA163" s="15"/>
      <c r="AB163" s="14"/>
      <c r="AC163" s="15"/>
      <c r="AD163" s="15"/>
      <c r="AE163" s="15"/>
      <c r="AF163" s="15"/>
      <c r="AG163" s="14"/>
      <c r="AH163" s="15"/>
      <c r="AI163" s="15"/>
      <c r="AJ163" s="15"/>
      <c r="AK163" s="15"/>
      <c r="AL163" s="14"/>
      <c r="AM163" s="15"/>
      <c r="AN163" s="15"/>
      <c r="AO163" s="15"/>
      <c r="AP163" s="15"/>
      <c r="AQ163" s="14"/>
      <c r="AR163" s="15"/>
      <c r="AS163" s="15"/>
      <c r="AT163" s="15"/>
      <c r="AU163" s="15"/>
      <c r="AV163" s="14"/>
      <c r="AW163" s="15"/>
      <c r="AX163" s="15"/>
      <c r="AY163" s="15"/>
      <c r="AZ163" s="15"/>
      <c r="BA163" s="14"/>
      <c r="BB163" s="15"/>
      <c r="BC163" s="15"/>
      <c r="BD163" s="15"/>
      <c r="BE163" s="15"/>
      <c r="BF163" s="14"/>
      <c r="BG163" s="15"/>
      <c r="BH163" s="15"/>
      <c r="BI163" s="15"/>
      <c r="BJ163" s="15"/>
      <c r="BK163" s="14"/>
      <c r="BL163" s="15"/>
      <c r="BM163" s="15"/>
      <c r="BN163" s="15"/>
      <c r="BO163" s="15"/>
      <c r="BP163" s="14"/>
      <c r="BQ163" s="15"/>
      <c r="BR163" s="15"/>
      <c r="BS163" s="15"/>
      <c r="BT163" s="15"/>
      <c r="BU163" s="14"/>
      <c r="BV163" s="15"/>
      <c r="BW163" s="15"/>
      <c r="BX163" s="15"/>
      <c r="BY163" s="15"/>
      <c r="BZ163" s="14"/>
      <c r="CA163" s="15"/>
      <c r="CB163" s="15"/>
      <c r="CC163" s="15"/>
      <c r="CD163" s="15"/>
      <c r="CE163" s="14"/>
      <c r="CF163" s="15"/>
      <c r="CG163" s="15"/>
      <c r="CH163" s="15"/>
      <c r="CI163" s="15"/>
      <c r="CJ163" s="14"/>
      <c r="CK163" s="15"/>
      <c r="CL163" s="15"/>
      <c r="CM163" s="15"/>
      <c r="CN163" s="15"/>
      <c r="CO163" s="14"/>
      <c r="CP163" s="15"/>
      <c r="CQ163" s="15"/>
      <c r="CR163" s="15"/>
      <c r="CS163" s="15"/>
      <c r="CT163" s="14"/>
      <c r="CU163" s="15"/>
      <c r="CV163" s="15"/>
      <c r="CW163" s="15"/>
      <c r="CX163" s="15"/>
      <c r="CY163" s="14"/>
      <c r="CZ163" s="15"/>
      <c r="DA163" s="15"/>
      <c r="DB163" s="15"/>
      <c r="DC163" s="15"/>
      <c r="DD163" s="14"/>
      <c r="DE163" s="15"/>
      <c r="DF163" s="15"/>
      <c r="DG163" s="15"/>
      <c r="DH163" s="15"/>
      <c r="DI163" s="14"/>
      <c r="DJ163" s="15"/>
      <c r="DK163" s="15"/>
      <c r="DL163" s="15"/>
      <c r="DM163" s="15"/>
      <c r="DN163" s="14"/>
      <c r="DO163" s="15"/>
      <c r="DP163" s="15"/>
      <c r="DQ163" s="15"/>
      <c r="DR163" s="15"/>
    </row>
    <row r="164" spans="1:122" ht="20.100000000000001" customHeight="1" x14ac:dyDescent="0.25">
      <c r="A164" s="12"/>
      <c r="B164" s="12"/>
      <c r="C164" s="12"/>
      <c r="D164" s="15"/>
      <c r="F164" s="15"/>
      <c r="G164" s="15"/>
      <c r="H164" s="12"/>
      <c r="I164" s="15"/>
      <c r="J164" s="15"/>
      <c r="K164" s="15"/>
      <c r="L164" s="15"/>
      <c r="M164" s="14"/>
      <c r="N164" s="15"/>
      <c r="O164" s="15"/>
      <c r="P164" s="15"/>
      <c r="Q164" s="15"/>
      <c r="R164" s="14"/>
      <c r="S164" s="15"/>
      <c r="T164" s="15"/>
      <c r="U164" s="15"/>
      <c r="V164" s="15"/>
      <c r="W164" s="14"/>
      <c r="X164" s="15"/>
      <c r="Y164" s="15"/>
      <c r="Z164" s="15"/>
      <c r="AA164" s="15"/>
      <c r="AB164" s="14"/>
      <c r="AC164" s="15"/>
      <c r="AD164" s="15"/>
      <c r="AE164" s="15"/>
      <c r="AF164" s="15"/>
      <c r="AG164" s="14"/>
      <c r="AH164" s="15"/>
      <c r="AI164" s="15"/>
      <c r="AJ164" s="15"/>
      <c r="AK164" s="15"/>
      <c r="AL164" s="14"/>
      <c r="AM164" s="15"/>
      <c r="AN164" s="15"/>
      <c r="AO164" s="15"/>
      <c r="AP164" s="15"/>
      <c r="AQ164" s="14"/>
      <c r="AR164" s="15"/>
      <c r="AS164" s="15"/>
      <c r="AT164" s="15"/>
      <c r="AU164" s="15"/>
      <c r="AV164" s="14"/>
      <c r="AW164" s="15"/>
      <c r="AX164" s="15"/>
      <c r="AY164" s="15"/>
      <c r="AZ164" s="15"/>
      <c r="BA164" s="14"/>
      <c r="BB164" s="15"/>
      <c r="BC164" s="15"/>
      <c r="BD164" s="15"/>
      <c r="BE164" s="15"/>
      <c r="BF164" s="14"/>
      <c r="BG164" s="15"/>
      <c r="BH164" s="15"/>
      <c r="BI164" s="15"/>
      <c r="BJ164" s="15"/>
      <c r="BK164" s="14"/>
      <c r="BL164" s="15"/>
      <c r="BM164" s="15"/>
      <c r="BN164" s="15"/>
      <c r="BO164" s="15"/>
      <c r="BP164" s="14"/>
      <c r="BQ164" s="15"/>
      <c r="BR164" s="15"/>
      <c r="BS164" s="15"/>
      <c r="BT164" s="15"/>
      <c r="BU164" s="14"/>
      <c r="BV164" s="15"/>
      <c r="BW164" s="15"/>
      <c r="BX164" s="15"/>
      <c r="BY164" s="15"/>
      <c r="BZ164" s="14"/>
      <c r="CA164" s="15"/>
      <c r="CB164" s="15"/>
      <c r="CC164" s="15"/>
      <c r="CD164" s="15"/>
      <c r="CE164" s="14"/>
      <c r="CF164" s="15"/>
      <c r="CG164" s="15"/>
      <c r="CH164" s="15"/>
      <c r="CI164" s="15"/>
      <c r="CJ164" s="14"/>
      <c r="CK164" s="15"/>
      <c r="CL164" s="15"/>
      <c r="CM164" s="15"/>
      <c r="CN164" s="15"/>
      <c r="CO164" s="14"/>
      <c r="CP164" s="15"/>
      <c r="CQ164" s="15"/>
      <c r="CR164" s="15"/>
      <c r="CS164" s="15"/>
      <c r="CT164" s="14"/>
      <c r="CU164" s="15"/>
      <c r="CV164" s="15"/>
      <c r="CW164" s="15"/>
      <c r="CX164" s="15"/>
      <c r="CY164" s="14"/>
      <c r="CZ164" s="15"/>
      <c r="DA164" s="15"/>
      <c r="DB164" s="15"/>
      <c r="DC164" s="15"/>
      <c r="DD164" s="14"/>
      <c r="DE164" s="15"/>
      <c r="DF164" s="15"/>
      <c r="DG164" s="15"/>
      <c r="DH164" s="15"/>
      <c r="DI164" s="14"/>
      <c r="DJ164" s="15"/>
      <c r="DK164" s="15"/>
      <c r="DL164" s="15"/>
      <c r="DM164" s="15"/>
      <c r="DN164" s="14"/>
      <c r="DO164" s="15"/>
      <c r="DP164" s="15"/>
      <c r="DQ164" s="15"/>
      <c r="DR164" s="15"/>
    </row>
    <row r="165" spans="1:122" ht="20.100000000000001" customHeight="1" x14ac:dyDescent="0.25">
      <c r="A165" s="12"/>
      <c r="B165" s="12"/>
      <c r="C165" s="12"/>
      <c r="D165" s="15"/>
      <c r="F165" s="15"/>
      <c r="G165" s="15"/>
      <c r="H165" s="12"/>
      <c r="I165" s="15"/>
      <c r="J165" s="15"/>
      <c r="K165" s="15"/>
      <c r="L165" s="15"/>
      <c r="M165" s="14"/>
      <c r="N165" s="15"/>
      <c r="O165" s="15"/>
      <c r="P165" s="15"/>
      <c r="Q165" s="15"/>
      <c r="R165" s="14"/>
      <c r="S165" s="15"/>
      <c r="T165" s="15"/>
      <c r="U165" s="15"/>
      <c r="V165" s="15"/>
      <c r="W165" s="14"/>
      <c r="X165" s="15"/>
      <c r="Y165" s="15"/>
      <c r="Z165" s="15"/>
      <c r="AA165" s="15"/>
      <c r="AB165" s="14"/>
      <c r="AC165" s="15"/>
      <c r="AD165" s="15"/>
      <c r="AE165" s="15"/>
      <c r="AF165" s="15"/>
      <c r="AG165" s="14"/>
      <c r="AH165" s="15"/>
      <c r="AI165" s="15"/>
      <c r="AJ165" s="15"/>
      <c r="AK165" s="15"/>
      <c r="AL165" s="14"/>
      <c r="AM165" s="15"/>
      <c r="AN165" s="15"/>
      <c r="AO165" s="15"/>
      <c r="AP165" s="15"/>
      <c r="AQ165" s="14"/>
      <c r="AR165" s="15"/>
      <c r="AS165" s="15"/>
      <c r="AT165" s="15"/>
      <c r="AU165" s="15"/>
      <c r="AV165" s="14"/>
      <c r="AW165" s="15"/>
      <c r="AX165" s="15"/>
      <c r="AY165" s="15"/>
      <c r="AZ165" s="15"/>
      <c r="BA165" s="14"/>
      <c r="BB165" s="15"/>
      <c r="BC165" s="15"/>
      <c r="BD165" s="15"/>
      <c r="BE165" s="15"/>
      <c r="BF165" s="14"/>
      <c r="BG165" s="15"/>
      <c r="BH165" s="15"/>
      <c r="BI165" s="15"/>
      <c r="BJ165" s="15"/>
      <c r="BK165" s="14"/>
      <c r="BL165" s="15"/>
      <c r="BM165" s="15"/>
      <c r="BN165" s="15"/>
      <c r="BO165" s="15"/>
      <c r="BP165" s="14"/>
      <c r="BQ165" s="15"/>
      <c r="BR165" s="15"/>
      <c r="BS165" s="15"/>
      <c r="BT165" s="15"/>
      <c r="BU165" s="14"/>
      <c r="BV165" s="15"/>
      <c r="BW165" s="15"/>
      <c r="BX165" s="15"/>
      <c r="BY165" s="15"/>
      <c r="BZ165" s="14"/>
      <c r="CA165" s="15"/>
      <c r="CB165" s="15"/>
      <c r="CC165" s="15"/>
      <c r="CD165" s="15"/>
      <c r="CE165" s="14"/>
      <c r="CF165" s="15"/>
      <c r="CG165" s="15"/>
      <c r="CH165" s="15"/>
      <c r="CI165" s="15"/>
      <c r="CJ165" s="14"/>
      <c r="CK165" s="15"/>
      <c r="CL165" s="15"/>
      <c r="CM165" s="15"/>
      <c r="CN165" s="15"/>
      <c r="CO165" s="14"/>
      <c r="CP165" s="15"/>
      <c r="CQ165" s="15"/>
      <c r="CR165" s="15"/>
      <c r="CS165" s="15"/>
      <c r="CT165" s="14"/>
      <c r="CU165" s="15"/>
      <c r="CV165" s="15"/>
      <c r="CW165" s="15"/>
      <c r="CX165" s="15"/>
      <c r="CY165" s="14"/>
      <c r="CZ165" s="15"/>
      <c r="DA165" s="15"/>
      <c r="DB165" s="15"/>
      <c r="DC165" s="15"/>
      <c r="DD165" s="14"/>
      <c r="DE165" s="15"/>
      <c r="DF165" s="15"/>
      <c r="DG165" s="15"/>
      <c r="DH165" s="15"/>
      <c r="DI165" s="14"/>
      <c r="DJ165" s="15"/>
      <c r="DK165" s="15"/>
      <c r="DL165" s="15"/>
      <c r="DM165" s="15"/>
      <c r="DN165" s="14"/>
      <c r="DO165" s="15"/>
      <c r="DP165" s="15"/>
      <c r="DQ165" s="15"/>
      <c r="DR165" s="15"/>
    </row>
    <row r="166" spans="1:122" ht="20.100000000000001" customHeight="1" x14ac:dyDescent="0.25">
      <c r="A166" s="12"/>
      <c r="B166" s="12"/>
      <c r="C166" s="12"/>
      <c r="D166" s="15"/>
      <c r="F166" s="15"/>
      <c r="G166" s="15"/>
      <c r="H166" s="12"/>
      <c r="I166" s="15"/>
      <c r="J166" s="15"/>
      <c r="K166" s="15"/>
      <c r="L166" s="15"/>
      <c r="M166" s="14"/>
      <c r="N166" s="15"/>
      <c r="O166" s="15"/>
      <c r="P166" s="15"/>
      <c r="Q166" s="15"/>
      <c r="R166" s="14"/>
      <c r="S166" s="15"/>
      <c r="T166" s="15"/>
      <c r="U166" s="15"/>
      <c r="V166" s="15"/>
      <c r="W166" s="14"/>
      <c r="X166" s="15"/>
      <c r="Y166" s="15"/>
      <c r="Z166" s="15"/>
      <c r="AA166" s="15"/>
      <c r="AB166" s="14"/>
      <c r="AC166" s="15"/>
      <c r="AD166" s="15"/>
      <c r="AE166" s="15"/>
      <c r="AF166" s="15"/>
      <c r="AG166" s="14"/>
      <c r="AH166" s="15"/>
      <c r="AI166" s="15"/>
      <c r="AJ166" s="15"/>
      <c r="AK166" s="15"/>
      <c r="AL166" s="14"/>
      <c r="AM166" s="15"/>
      <c r="AN166" s="15"/>
      <c r="AO166" s="15"/>
      <c r="AP166" s="15"/>
      <c r="AQ166" s="14"/>
      <c r="AR166" s="15"/>
      <c r="AS166" s="15"/>
      <c r="AT166" s="15"/>
      <c r="AU166" s="15"/>
      <c r="AV166" s="14"/>
      <c r="AW166" s="15"/>
      <c r="AX166" s="15"/>
      <c r="AY166" s="15"/>
      <c r="AZ166" s="15"/>
      <c r="BA166" s="14"/>
      <c r="BB166" s="15"/>
      <c r="BC166" s="15"/>
      <c r="BD166" s="15"/>
      <c r="BE166" s="15"/>
      <c r="BF166" s="14"/>
      <c r="BG166" s="15"/>
      <c r="BH166" s="15"/>
      <c r="BI166" s="15"/>
      <c r="BJ166" s="15"/>
      <c r="BK166" s="14"/>
      <c r="BL166" s="15"/>
      <c r="BM166" s="15"/>
      <c r="BN166" s="15"/>
      <c r="BO166" s="15"/>
      <c r="BP166" s="14"/>
      <c r="BQ166" s="15"/>
      <c r="BR166" s="15"/>
      <c r="BS166" s="15"/>
      <c r="BT166" s="15"/>
      <c r="BU166" s="14"/>
      <c r="BV166" s="15"/>
      <c r="BW166" s="15"/>
      <c r="BX166" s="15"/>
      <c r="BY166" s="15"/>
      <c r="BZ166" s="14"/>
      <c r="CA166" s="15"/>
      <c r="CB166" s="15"/>
      <c r="CC166" s="15"/>
      <c r="CD166" s="15"/>
      <c r="CE166" s="14"/>
      <c r="CF166" s="15"/>
      <c r="CG166" s="15"/>
      <c r="CH166" s="15"/>
      <c r="CI166" s="15"/>
      <c r="CJ166" s="14"/>
      <c r="CK166" s="15"/>
      <c r="CL166" s="15"/>
      <c r="CM166" s="15"/>
      <c r="CN166" s="15"/>
      <c r="CO166" s="14"/>
      <c r="CP166" s="15"/>
      <c r="CQ166" s="15"/>
      <c r="CR166" s="15"/>
      <c r="CS166" s="15"/>
      <c r="CT166" s="14"/>
      <c r="CU166" s="15"/>
      <c r="CV166" s="15"/>
      <c r="CW166" s="15"/>
      <c r="CX166" s="15"/>
      <c r="CY166" s="14"/>
      <c r="CZ166" s="15"/>
      <c r="DA166" s="15"/>
      <c r="DB166" s="15"/>
      <c r="DC166" s="15"/>
      <c r="DD166" s="14"/>
      <c r="DE166" s="15"/>
      <c r="DF166" s="15"/>
      <c r="DG166" s="15"/>
      <c r="DH166" s="15"/>
      <c r="DI166" s="14"/>
      <c r="DJ166" s="15"/>
      <c r="DK166" s="15"/>
      <c r="DL166" s="15"/>
      <c r="DM166" s="15"/>
      <c r="DN166" s="14"/>
      <c r="DO166" s="15"/>
      <c r="DP166" s="15"/>
      <c r="DQ166" s="15"/>
      <c r="DR166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M122"/>
  <sheetViews>
    <sheetView topLeftCell="A40" zoomScaleNormal="100" workbookViewId="0">
      <selection activeCell="D51" sqref="D51"/>
    </sheetView>
  </sheetViews>
  <sheetFormatPr defaultColWidth="16.7109375" defaultRowHeight="20.100000000000001" customHeight="1" x14ac:dyDescent="0.25"/>
  <cols>
    <col min="1" max="1" width="18.5703125" style="23" customWidth="1"/>
    <col min="2" max="2" width="16.7109375" style="23"/>
    <col min="3" max="3" width="16.7109375" style="30"/>
    <col min="4" max="4" width="20" style="30" customWidth="1"/>
    <col min="5" max="5" width="16.7109375" style="23"/>
    <col min="6" max="7" width="16.7109375" style="30"/>
    <col min="8" max="8" width="16.7109375" style="23"/>
    <col min="9" max="10" width="16.7109375" style="30"/>
    <col min="11" max="11" width="16.7109375" style="23"/>
    <col min="12" max="13" width="16.7109375" style="30"/>
    <col min="14" max="14" width="16.7109375" style="23"/>
    <col min="15" max="16" width="16.7109375" style="30"/>
    <col min="17" max="17" width="16.7109375" style="23"/>
    <col min="18" max="19" width="16.7109375" style="30"/>
    <col min="20" max="20" width="16.7109375" style="23"/>
    <col min="21" max="22" width="16.7109375" style="30"/>
    <col min="23" max="23" width="16.7109375" style="23"/>
    <col min="24" max="25" width="16.7109375" style="30"/>
    <col min="26" max="26" width="16.7109375" style="23"/>
    <col min="27" max="28" width="16.7109375" style="30"/>
    <col min="29" max="29" width="16.7109375" style="23"/>
    <col min="30" max="31" width="16.7109375" style="30"/>
    <col min="32" max="16384" width="16.7109375" style="23"/>
  </cols>
  <sheetData>
    <row r="1" spans="1:91" ht="20.100000000000001" customHeight="1" x14ac:dyDescent="0.25">
      <c r="A1" s="53" t="s">
        <v>34</v>
      </c>
      <c r="B1" s="54"/>
      <c r="C1" s="54"/>
    </row>
    <row r="2" spans="1:91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91" ht="20.100000000000001" customHeight="1" x14ac:dyDescent="0.25">
      <c r="A3" s="24"/>
      <c r="B3" s="24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91" s="5" customFormat="1" ht="26.25" customHeight="1" x14ac:dyDescent="0.25">
      <c r="A4" s="25" t="s">
        <v>42</v>
      </c>
      <c r="B4" s="25" t="s">
        <v>35</v>
      </c>
      <c r="C4" s="26" t="s">
        <v>81</v>
      </c>
      <c r="D4" s="26" t="s">
        <v>10</v>
      </c>
      <c r="E4" s="25" t="s">
        <v>35</v>
      </c>
      <c r="F4" s="26" t="s">
        <v>81</v>
      </c>
      <c r="G4" s="26" t="s">
        <v>10</v>
      </c>
      <c r="H4" s="25" t="s">
        <v>35</v>
      </c>
      <c r="I4" s="26" t="s">
        <v>81</v>
      </c>
      <c r="J4" s="26" t="s">
        <v>10</v>
      </c>
      <c r="K4" s="25" t="s">
        <v>35</v>
      </c>
      <c r="L4" s="26" t="s">
        <v>81</v>
      </c>
      <c r="M4" s="26" t="s">
        <v>10</v>
      </c>
      <c r="N4" s="25" t="s">
        <v>35</v>
      </c>
      <c r="O4" s="26" t="s">
        <v>81</v>
      </c>
      <c r="P4" s="26" t="s">
        <v>10</v>
      </c>
      <c r="Q4" s="25" t="s">
        <v>35</v>
      </c>
      <c r="R4" s="26" t="s">
        <v>81</v>
      </c>
      <c r="S4" s="26" t="s">
        <v>10</v>
      </c>
      <c r="T4" s="25" t="s">
        <v>35</v>
      </c>
      <c r="U4" s="26" t="s">
        <v>81</v>
      </c>
      <c r="V4" s="26" t="s">
        <v>10</v>
      </c>
      <c r="W4" s="25" t="s">
        <v>35</v>
      </c>
      <c r="X4" s="26" t="s">
        <v>81</v>
      </c>
      <c r="Y4" s="26" t="s">
        <v>10</v>
      </c>
      <c r="Z4" s="25" t="s">
        <v>35</v>
      </c>
      <c r="AA4" s="26" t="s">
        <v>81</v>
      </c>
      <c r="AB4" s="26" t="s">
        <v>10</v>
      </c>
      <c r="AC4" s="25" t="s">
        <v>35</v>
      </c>
      <c r="AD4" s="26" t="s">
        <v>81</v>
      </c>
      <c r="AE4" s="26" t="s">
        <v>10</v>
      </c>
      <c r="AF4" s="25" t="s">
        <v>35</v>
      </c>
      <c r="AG4" s="26" t="s">
        <v>81</v>
      </c>
      <c r="AH4" s="26" t="s">
        <v>10</v>
      </c>
      <c r="AI4" s="25" t="s">
        <v>35</v>
      </c>
      <c r="AJ4" s="26" t="s">
        <v>81</v>
      </c>
      <c r="AK4" s="26" t="s">
        <v>10</v>
      </c>
      <c r="AL4" s="25" t="s">
        <v>35</v>
      </c>
      <c r="AM4" s="26" t="s">
        <v>81</v>
      </c>
      <c r="AN4" s="26" t="s">
        <v>10</v>
      </c>
      <c r="AO4" s="25" t="s">
        <v>35</v>
      </c>
      <c r="AP4" s="26" t="s">
        <v>81</v>
      </c>
      <c r="AQ4" s="26" t="s">
        <v>10</v>
      </c>
      <c r="AR4" s="25" t="s">
        <v>35</v>
      </c>
      <c r="AS4" s="26" t="s">
        <v>81</v>
      </c>
      <c r="AT4" s="26" t="s">
        <v>10</v>
      </c>
      <c r="AU4" s="25" t="s">
        <v>35</v>
      </c>
      <c r="AV4" s="26" t="s">
        <v>81</v>
      </c>
      <c r="AW4" s="26" t="s">
        <v>10</v>
      </c>
      <c r="AX4" s="25" t="s">
        <v>35</v>
      </c>
      <c r="AY4" s="26" t="s">
        <v>81</v>
      </c>
      <c r="AZ4" s="26" t="s">
        <v>10</v>
      </c>
      <c r="BA4" s="25" t="s">
        <v>35</v>
      </c>
      <c r="BB4" s="26" t="s">
        <v>81</v>
      </c>
      <c r="BC4" s="26" t="s">
        <v>10</v>
      </c>
      <c r="BD4" s="25" t="s">
        <v>35</v>
      </c>
      <c r="BE4" s="26" t="s">
        <v>81</v>
      </c>
      <c r="BF4" s="26" t="s">
        <v>10</v>
      </c>
      <c r="BG4" s="25" t="s">
        <v>35</v>
      </c>
      <c r="BH4" s="26" t="s">
        <v>81</v>
      </c>
      <c r="BI4" s="26" t="s">
        <v>10</v>
      </c>
      <c r="BJ4" s="25" t="s">
        <v>35</v>
      </c>
      <c r="BK4" s="26" t="s">
        <v>81</v>
      </c>
      <c r="BL4" s="26" t="s">
        <v>10</v>
      </c>
      <c r="BM4" s="25" t="s">
        <v>35</v>
      </c>
      <c r="BN4" s="26" t="s">
        <v>81</v>
      </c>
      <c r="BO4" s="26" t="s">
        <v>10</v>
      </c>
      <c r="BP4" s="25" t="s">
        <v>35</v>
      </c>
      <c r="BQ4" s="26" t="s">
        <v>81</v>
      </c>
      <c r="BR4" s="26" t="s">
        <v>10</v>
      </c>
      <c r="BS4" s="25" t="s">
        <v>35</v>
      </c>
      <c r="BT4" s="26" t="s">
        <v>81</v>
      </c>
      <c r="BU4" s="26" t="s">
        <v>10</v>
      </c>
      <c r="BV4" s="25" t="s">
        <v>35</v>
      </c>
      <c r="BW4" s="26" t="s">
        <v>81</v>
      </c>
      <c r="BX4" s="26" t="s">
        <v>10</v>
      </c>
      <c r="BY4" s="25" t="s">
        <v>35</v>
      </c>
      <c r="BZ4" s="26" t="s">
        <v>81</v>
      </c>
      <c r="CA4" s="26" t="s">
        <v>10</v>
      </c>
      <c r="CB4" s="25" t="s">
        <v>35</v>
      </c>
      <c r="CC4" s="26" t="s">
        <v>81</v>
      </c>
      <c r="CD4" s="26" t="s">
        <v>10</v>
      </c>
      <c r="CE4" s="25" t="s">
        <v>35</v>
      </c>
      <c r="CF4" s="26" t="s">
        <v>81</v>
      </c>
      <c r="CG4" s="26" t="s">
        <v>10</v>
      </c>
      <c r="CH4" s="25" t="s">
        <v>35</v>
      </c>
      <c r="CI4" s="26" t="s">
        <v>81</v>
      </c>
      <c r="CJ4" s="26" t="s">
        <v>10</v>
      </c>
      <c r="CK4" s="25" t="s">
        <v>35</v>
      </c>
      <c r="CL4" s="26" t="s">
        <v>81</v>
      </c>
      <c r="CM4" s="26" t="s">
        <v>10</v>
      </c>
    </row>
    <row r="5" spans="1:91" s="19" customFormat="1" ht="20.100000000000001" customHeight="1" x14ac:dyDescent="0.25">
      <c r="A5" s="19" t="s">
        <v>36</v>
      </c>
      <c r="B5" s="19">
        <v>1</v>
      </c>
      <c r="C5" s="27">
        <v>1.5</v>
      </c>
      <c r="D5" s="27">
        <v>1.5</v>
      </c>
      <c r="E5" s="19">
        <v>2</v>
      </c>
      <c r="F5" s="27">
        <f t="shared" ref="F5:G85" si="0">C5*2</f>
        <v>3</v>
      </c>
      <c r="G5" s="27">
        <f t="shared" si="0"/>
        <v>3</v>
      </c>
      <c r="H5" s="19">
        <v>3</v>
      </c>
      <c r="I5" s="27">
        <f t="shared" ref="I5:J85" si="1">C5*3</f>
        <v>4.5</v>
      </c>
      <c r="J5" s="27">
        <f t="shared" si="1"/>
        <v>4.5</v>
      </c>
      <c r="K5" s="19">
        <v>4</v>
      </c>
      <c r="L5" s="27">
        <f t="shared" ref="L5:M84" si="2">C5*4</f>
        <v>6</v>
      </c>
      <c r="M5" s="27">
        <f t="shared" si="2"/>
        <v>6</v>
      </c>
      <c r="N5" s="19">
        <v>5</v>
      </c>
      <c r="O5" s="27">
        <f t="shared" ref="O5:P85" si="3">C5*5</f>
        <v>7.5</v>
      </c>
      <c r="P5" s="27">
        <f t="shared" si="3"/>
        <v>7.5</v>
      </c>
      <c r="Q5" s="19">
        <v>6</v>
      </c>
      <c r="R5" s="27">
        <f t="shared" ref="R5:S85" si="4">C5*6</f>
        <v>9</v>
      </c>
      <c r="S5" s="27">
        <f t="shared" si="4"/>
        <v>9</v>
      </c>
      <c r="T5" s="19">
        <v>7</v>
      </c>
      <c r="U5" s="27">
        <f t="shared" ref="U5:V85" si="5">C5*7</f>
        <v>10.5</v>
      </c>
      <c r="V5" s="27">
        <f t="shared" si="5"/>
        <v>10.5</v>
      </c>
      <c r="W5" s="19">
        <v>8</v>
      </c>
      <c r="X5" s="27">
        <f t="shared" ref="X5:Y85" si="6">C5*8</f>
        <v>12</v>
      </c>
      <c r="Y5" s="27">
        <f t="shared" si="6"/>
        <v>12</v>
      </c>
      <c r="Z5" s="19">
        <v>9</v>
      </c>
      <c r="AA5" s="27">
        <f t="shared" ref="AA5:AB85" si="7">C5*9</f>
        <v>13.5</v>
      </c>
      <c r="AB5" s="27">
        <f t="shared" si="7"/>
        <v>13.5</v>
      </c>
      <c r="AC5" s="19">
        <v>10</v>
      </c>
      <c r="AD5" s="27">
        <f t="shared" ref="AD5:AE85" si="8">C5*10</f>
        <v>15</v>
      </c>
      <c r="AE5" s="27">
        <f t="shared" si="8"/>
        <v>15</v>
      </c>
      <c r="AF5" s="19">
        <v>11</v>
      </c>
      <c r="AG5" s="27">
        <f>C5*11</f>
        <v>16.5</v>
      </c>
      <c r="AH5" s="27">
        <f>D5*11</f>
        <v>16.5</v>
      </c>
      <c r="AI5" s="19">
        <v>12</v>
      </c>
      <c r="AJ5" s="27">
        <f>C5*12</f>
        <v>18</v>
      </c>
      <c r="AK5" s="27">
        <f>D5*12</f>
        <v>18</v>
      </c>
      <c r="AL5" s="19">
        <v>13</v>
      </c>
      <c r="AM5" s="27">
        <f>C5*13</f>
        <v>19.5</v>
      </c>
      <c r="AN5" s="27">
        <f>D5*13</f>
        <v>19.5</v>
      </c>
      <c r="AO5" s="19">
        <v>14</v>
      </c>
      <c r="AP5" s="27">
        <f>C5*14</f>
        <v>21</v>
      </c>
      <c r="AQ5" s="27">
        <f>D5*14</f>
        <v>21</v>
      </c>
      <c r="AR5" s="19">
        <v>15</v>
      </c>
      <c r="AS5" s="27">
        <f>C5*15</f>
        <v>22.5</v>
      </c>
      <c r="AT5" s="27">
        <f>D5*15</f>
        <v>22.5</v>
      </c>
      <c r="AU5" s="19">
        <v>16</v>
      </c>
      <c r="AV5" s="27">
        <f>C5*16</f>
        <v>24</v>
      </c>
      <c r="AW5" s="27">
        <f>D5*16</f>
        <v>24</v>
      </c>
      <c r="AX5" s="19">
        <v>17</v>
      </c>
      <c r="AY5" s="27">
        <f>C5*17</f>
        <v>25.5</v>
      </c>
      <c r="AZ5" s="27">
        <f>D5*17</f>
        <v>25.5</v>
      </c>
      <c r="BA5" s="19">
        <v>18</v>
      </c>
      <c r="BB5" s="27">
        <f>C5*18</f>
        <v>27</v>
      </c>
      <c r="BC5" s="27">
        <f>D5*18</f>
        <v>27</v>
      </c>
      <c r="BD5" s="19">
        <v>19</v>
      </c>
      <c r="BE5" s="27">
        <f>C5*19</f>
        <v>28.5</v>
      </c>
      <c r="BF5" s="27">
        <f>D5*19</f>
        <v>28.5</v>
      </c>
      <c r="BG5" s="19">
        <v>20</v>
      </c>
      <c r="BH5" s="27">
        <f>C5*20</f>
        <v>30</v>
      </c>
      <c r="BI5" s="27">
        <f>D5*20</f>
        <v>30</v>
      </c>
      <c r="BJ5" s="19">
        <v>21</v>
      </c>
      <c r="BK5" s="27">
        <f>C5*21</f>
        <v>31.5</v>
      </c>
      <c r="BL5" s="27">
        <f>D5*21</f>
        <v>31.5</v>
      </c>
      <c r="BM5" s="19">
        <v>22</v>
      </c>
      <c r="BN5" s="27">
        <f>C5*22</f>
        <v>33</v>
      </c>
      <c r="BO5" s="27">
        <f>D5*22</f>
        <v>33</v>
      </c>
      <c r="BP5" s="19">
        <v>23</v>
      </c>
      <c r="BQ5" s="27">
        <f>C5*23</f>
        <v>34.5</v>
      </c>
      <c r="BR5" s="27">
        <f>D5*23</f>
        <v>34.5</v>
      </c>
      <c r="BS5" s="19">
        <v>24</v>
      </c>
      <c r="BT5" s="27">
        <f>C5*24</f>
        <v>36</v>
      </c>
      <c r="BU5" s="27">
        <f>D5*24</f>
        <v>36</v>
      </c>
      <c r="BV5" s="19">
        <v>25</v>
      </c>
      <c r="BW5" s="27">
        <f>C5*25</f>
        <v>37.5</v>
      </c>
      <c r="BX5" s="27">
        <f>D5*25</f>
        <v>37.5</v>
      </c>
      <c r="BY5" s="19">
        <v>26</v>
      </c>
      <c r="BZ5" s="27">
        <f>C5*26</f>
        <v>39</v>
      </c>
      <c r="CA5" s="27">
        <f>D5*26</f>
        <v>39</v>
      </c>
      <c r="CB5" s="19">
        <v>27</v>
      </c>
      <c r="CC5" s="27">
        <f>D5*27</f>
        <v>40.5</v>
      </c>
      <c r="CD5" s="27">
        <f>D5*27</f>
        <v>40.5</v>
      </c>
      <c r="CE5" s="19">
        <v>28</v>
      </c>
      <c r="CF5" s="27">
        <f>D5*28</f>
        <v>42</v>
      </c>
      <c r="CG5" s="27">
        <f>D5*28</f>
        <v>42</v>
      </c>
      <c r="CH5" s="19">
        <v>29</v>
      </c>
      <c r="CI5" s="27">
        <f>C5*29</f>
        <v>43.5</v>
      </c>
      <c r="CJ5" s="27">
        <f>D5*29</f>
        <v>43.5</v>
      </c>
      <c r="CK5" s="19">
        <v>30</v>
      </c>
      <c r="CL5" s="27">
        <f>D5*30</f>
        <v>45</v>
      </c>
      <c r="CM5" s="27">
        <f>D5*30</f>
        <v>45</v>
      </c>
    </row>
    <row r="6" spans="1:91" s="28" customFormat="1" ht="30" x14ac:dyDescent="0.25">
      <c r="A6" s="28" t="s">
        <v>86</v>
      </c>
      <c r="B6" s="28">
        <v>1</v>
      </c>
      <c r="C6" s="29">
        <v>2.5</v>
      </c>
      <c r="D6" s="29">
        <v>2.5</v>
      </c>
      <c r="E6" s="28">
        <v>2</v>
      </c>
      <c r="F6" s="29">
        <f t="shared" si="0"/>
        <v>5</v>
      </c>
      <c r="G6" s="29">
        <f t="shared" si="0"/>
        <v>5</v>
      </c>
      <c r="H6" s="28">
        <v>3</v>
      </c>
      <c r="I6" s="29">
        <f t="shared" si="1"/>
        <v>7.5</v>
      </c>
      <c r="J6" s="29">
        <f t="shared" si="1"/>
        <v>7.5</v>
      </c>
      <c r="K6" s="28">
        <v>4</v>
      </c>
      <c r="L6" s="29">
        <f t="shared" si="2"/>
        <v>10</v>
      </c>
      <c r="M6" s="29">
        <f t="shared" si="2"/>
        <v>10</v>
      </c>
      <c r="N6" s="28">
        <v>5</v>
      </c>
      <c r="O6" s="29">
        <f t="shared" si="3"/>
        <v>12.5</v>
      </c>
      <c r="P6" s="29">
        <f t="shared" si="3"/>
        <v>12.5</v>
      </c>
      <c r="Q6" s="28">
        <v>6</v>
      </c>
      <c r="R6" s="29">
        <f t="shared" si="4"/>
        <v>15</v>
      </c>
      <c r="S6" s="29">
        <f t="shared" si="4"/>
        <v>15</v>
      </c>
      <c r="T6" s="28">
        <v>7</v>
      </c>
      <c r="U6" s="29">
        <f t="shared" si="5"/>
        <v>17.5</v>
      </c>
      <c r="V6" s="29">
        <f t="shared" si="5"/>
        <v>17.5</v>
      </c>
      <c r="W6" s="28">
        <v>8</v>
      </c>
      <c r="X6" s="29">
        <f t="shared" si="6"/>
        <v>20</v>
      </c>
      <c r="Y6" s="29">
        <f t="shared" si="6"/>
        <v>20</v>
      </c>
      <c r="Z6" s="28">
        <v>9</v>
      </c>
      <c r="AA6" s="29">
        <f t="shared" si="7"/>
        <v>22.5</v>
      </c>
      <c r="AB6" s="29">
        <f t="shared" si="7"/>
        <v>22.5</v>
      </c>
      <c r="AC6" s="28">
        <v>10</v>
      </c>
      <c r="AD6" s="29">
        <f t="shared" si="8"/>
        <v>25</v>
      </c>
      <c r="AE6" s="29">
        <f t="shared" si="8"/>
        <v>25</v>
      </c>
      <c r="AF6" s="28">
        <v>11</v>
      </c>
      <c r="AG6" s="29">
        <f t="shared" ref="AG6:AG69" si="9">C6*11</f>
        <v>27.5</v>
      </c>
      <c r="AH6" s="29">
        <f t="shared" ref="AH6:AH69" si="10">D6*11</f>
        <v>27.5</v>
      </c>
      <c r="AI6" s="28">
        <v>12</v>
      </c>
      <c r="AJ6" s="29">
        <f t="shared" ref="AJ6:AJ69" si="11">C6*12</f>
        <v>30</v>
      </c>
      <c r="AK6" s="29">
        <f t="shared" ref="AK6:AK69" si="12">D6*12</f>
        <v>30</v>
      </c>
      <c r="AL6" s="28">
        <v>13</v>
      </c>
      <c r="AM6" s="29">
        <f>C6*13</f>
        <v>32.5</v>
      </c>
      <c r="AN6" s="29">
        <f>D6*13</f>
        <v>32.5</v>
      </c>
      <c r="AO6" s="28">
        <v>14</v>
      </c>
      <c r="AP6" s="29">
        <f>C6*14</f>
        <v>35</v>
      </c>
      <c r="AQ6" s="29">
        <f>D6*14</f>
        <v>35</v>
      </c>
      <c r="AR6" s="28">
        <v>15</v>
      </c>
      <c r="AS6" s="29">
        <f>C6*15</f>
        <v>37.5</v>
      </c>
      <c r="AT6" s="29">
        <f>D6*15</f>
        <v>37.5</v>
      </c>
      <c r="AU6" s="28">
        <v>16</v>
      </c>
      <c r="AV6" s="29">
        <f>C6*16</f>
        <v>40</v>
      </c>
      <c r="AW6" s="29">
        <f>D6*16</f>
        <v>40</v>
      </c>
      <c r="AX6" s="28">
        <v>17</v>
      </c>
      <c r="AY6" s="29">
        <f>C6*17</f>
        <v>42.5</v>
      </c>
      <c r="AZ6" s="29">
        <f>D6*17</f>
        <v>42.5</v>
      </c>
      <c r="BA6" s="28">
        <v>18</v>
      </c>
      <c r="BB6" s="29">
        <f>C6*18</f>
        <v>45</v>
      </c>
      <c r="BC6" s="29">
        <f>D6*18</f>
        <v>45</v>
      </c>
      <c r="BD6" s="28">
        <v>19</v>
      </c>
      <c r="BE6" s="29">
        <f>C6*19</f>
        <v>47.5</v>
      </c>
      <c r="BF6" s="29">
        <f>D6*19</f>
        <v>47.5</v>
      </c>
      <c r="BG6" s="28">
        <v>20</v>
      </c>
      <c r="BH6" s="29">
        <f>C6*20</f>
        <v>50</v>
      </c>
      <c r="BI6" s="29">
        <f>D6*20</f>
        <v>50</v>
      </c>
      <c r="BJ6" s="28">
        <v>21</v>
      </c>
      <c r="BK6" s="29">
        <f>C6*21</f>
        <v>52.5</v>
      </c>
      <c r="BL6" s="29">
        <f>D6*21</f>
        <v>52.5</v>
      </c>
      <c r="BM6" s="28">
        <v>22</v>
      </c>
      <c r="BN6" s="29">
        <f>C6*22</f>
        <v>55</v>
      </c>
      <c r="BO6" s="29">
        <f>D6*22</f>
        <v>55</v>
      </c>
      <c r="BP6" s="28">
        <v>23</v>
      </c>
      <c r="BQ6" s="29">
        <f>C6*23</f>
        <v>57.5</v>
      </c>
      <c r="BR6" s="29">
        <f>D6*23</f>
        <v>57.5</v>
      </c>
      <c r="BS6" s="28">
        <v>24</v>
      </c>
      <c r="BT6" s="29">
        <f>C6*24</f>
        <v>60</v>
      </c>
      <c r="BU6" s="29">
        <f>D6*24</f>
        <v>60</v>
      </c>
      <c r="BV6" s="28">
        <v>25</v>
      </c>
      <c r="BW6" s="29">
        <f>C6*25</f>
        <v>62.5</v>
      </c>
      <c r="BX6" s="29">
        <f>D6*25</f>
        <v>62.5</v>
      </c>
      <c r="BY6" s="28">
        <v>26</v>
      </c>
      <c r="BZ6" s="29">
        <f>C6*26</f>
        <v>65</v>
      </c>
      <c r="CA6" s="29">
        <f>D6*26</f>
        <v>65</v>
      </c>
      <c r="CB6" s="28">
        <v>27</v>
      </c>
      <c r="CC6" s="29">
        <f>D6*27</f>
        <v>67.5</v>
      </c>
      <c r="CD6" s="29">
        <f>D6*27</f>
        <v>67.5</v>
      </c>
      <c r="CE6" s="28">
        <v>28</v>
      </c>
      <c r="CF6" s="29">
        <f>D6*28</f>
        <v>70</v>
      </c>
      <c r="CG6" s="29">
        <f>D6*28</f>
        <v>70</v>
      </c>
      <c r="CH6" s="28">
        <v>29</v>
      </c>
      <c r="CI6" s="29">
        <f>C6*29</f>
        <v>72.5</v>
      </c>
      <c r="CJ6" s="29">
        <f>D6*29</f>
        <v>72.5</v>
      </c>
      <c r="CK6" s="28">
        <v>30</v>
      </c>
      <c r="CL6" s="29">
        <f>D6*30</f>
        <v>75</v>
      </c>
      <c r="CM6" s="29">
        <f>D6*30</f>
        <v>75</v>
      </c>
    </row>
    <row r="7" spans="1:91" s="19" customFormat="1" ht="30" x14ac:dyDescent="0.25">
      <c r="A7" s="19" t="s">
        <v>89</v>
      </c>
      <c r="B7" s="19">
        <v>1</v>
      </c>
      <c r="C7" s="27">
        <v>3</v>
      </c>
      <c r="D7" s="27">
        <v>3</v>
      </c>
      <c r="E7" s="19">
        <v>2</v>
      </c>
      <c r="F7" s="27">
        <f t="shared" si="0"/>
        <v>6</v>
      </c>
      <c r="G7" s="27">
        <f t="shared" si="0"/>
        <v>6</v>
      </c>
      <c r="H7" s="19">
        <v>3</v>
      </c>
      <c r="I7" s="27">
        <f t="shared" si="1"/>
        <v>9</v>
      </c>
      <c r="J7" s="27">
        <f t="shared" si="1"/>
        <v>9</v>
      </c>
      <c r="K7" s="19">
        <v>4</v>
      </c>
      <c r="L7" s="27">
        <f t="shared" si="2"/>
        <v>12</v>
      </c>
      <c r="M7" s="27">
        <f t="shared" si="2"/>
        <v>12</v>
      </c>
      <c r="N7" s="19">
        <v>5</v>
      </c>
      <c r="O7" s="27">
        <f t="shared" si="3"/>
        <v>15</v>
      </c>
      <c r="P7" s="27">
        <f t="shared" si="3"/>
        <v>15</v>
      </c>
      <c r="Q7" s="19">
        <v>6</v>
      </c>
      <c r="R7" s="27">
        <f t="shared" si="4"/>
        <v>18</v>
      </c>
      <c r="S7" s="27">
        <f t="shared" si="4"/>
        <v>18</v>
      </c>
      <c r="T7" s="19">
        <v>7</v>
      </c>
      <c r="U7" s="27">
        <f t="shared" si="5"/>
        <v>21</v>
      </c>
      <c r="V7" s="27">
        <f t="shared" si="5"/>
        <v>21</v>
      </c>
      <c r="W7" s="19">
        <v>8</v>
      </c>
      <c r="X7" s="27">
        <f t="shared" si="6"/>
        <v>24</v>
      </c>
      <c r="Y7" s="27">
        <f t="shared" si="6"/>
        <v>24</v>
      </c>
      <c r="Z7" s="19">
        <v>9</v>
      </c>
      <c r="AA7" s="27">
        <f t="shared" si="7"/>
        <v>27</v>
      </c>
      <c r="AB7" s="27">
        <f t="shared" si="7"/>
        <v>27</v>
      </c>
      <c r="AC7" s="19">
        <v>10</v>
      </c>
      <c r="AD7" s="27">
        <f t="shared" si="8"/>
        <v>30</v>
      </c>
      <c r="AE7" s="27">
        <f t="shared" si="8"/>
        <v>30</v>
      </c>
      <c r="AF7" s="19">
        <v>11</v>
      </c>
      <c r="AG7" s="27">
        <f t="shared" si="9"/>
        <v>33</v>
      </c>
      <c r="AH7" s="27">
        <f t="shared" si="10"/>
        <v>33</v>
      </c>
      <c r="AI7" s="19">
        <v>12</v>
      </c>
      <c r="AJ7" s="27">
        <f t="shared" si="11"/>
        <v>36</v>
      </c>
      <c r="AK7" s="27">
        <f t="shared" si="12"/>
        <v>36</v>
      </c>
      <c r="AL7" s="19">
        <v>13</v>
      </c>
      <c r="AM7" s="27">
        <f t="shared" ref="AM7:AM70" si="13">C7*13</f>
        <v>39</v>
      </c>
      <c r="AN7" s="27">
        <f t="shared" ref="AN7:AN70" si="14">D7*13</f>
        <v>39</v>
      </c>
      <c r="AO7" s="19">
        <v>14</v>
      </c>
      <c r="AP7" s="27">
        <f t="shared" ref="AP7:AP70" si="15">C7*14</f>
        <v>42</v>
      </c>
      <c r="AQ7" s="27">
        <f t="shared" ref="AQ7:AQ70" si="16">D7*14</f>
        <v>42</v>
      </c>
      <c r="AR7" s="19">
        <v>15</v>
      </c>
      <c r="AS7" s="27">
        <f t="shared" ref="AS7:AS70" si="17">C7*15</f>
        <v>45</v>
      </c>
      <c r="AT7" s="27">
        <f t="shared" ref="AT7:AT70" si="18">D7*15</f>
        <v>45</v>
      </c>
      <c r="AU7" s="19">
        <v>16</v>
      </c>
      <c r="AV7" s="27">
        <f t="shared" ref="AV7:AV70" si="19">C7*16</f>
        <v>48</v>
      </c>
      <c r="AW7" s="27">
        <f t="shared" ref="AW7:AW70" si="20">D7*16</f>
        <v>48</v>
      </c>
      <c r="AX7" s="19">
        <v>17</v>
      </c>
      <c r="AY7" s="27">
        <f t="shared" ref="AY7:AY70" si="21">C7*17</f>
        <v>51</v>
      </c>
      <c r="AZ7" s="27">
        <f t="shared" ref="AZ7:AZ70" si="22">D7*17</f>
        <v>51</v>
      </c>
      <c r="BA7" s="19">
        <v>18</v>
      </c>
      <c r="BB7" s="27">
        <f t="shared" ref="BB7:BB70" si="23">C7*18</f>
        <v>54</v>
      </c>
      <c r="BC7" s="27">
        <f t="shared" ref="BC7:BC70" si="24">D7*18</f>
        <v>54</v>
      </c>
      <c r="BD7" s="19">
        <v>19</v>
      </c>
      <c r="BE7" s="27">
        <f t="shared" ref="BE7:BE70" si="25">C7*19</f>
        <v>57</v>
      </c>
      <c r="BF7" s="27">
        <f t="shared" ref="BF7:BF70" si="26">D7*19</f>
        <v>57</v>
      </c>
      <c r="BG7" s="19">
        <v>20</v>
      </c>
      <c r="BH7" s="27">
        <f t="shared" ref="BH7:BH70" si="27">C7*20</f>
        <v>60</v>
      </c>
      <c r="BI7" s="27">
        <f t="shared" ref="BI7:BI70" si="28">D7*20</f>
        <v>60</v>
      </c>
      <c r="BJ7" s="19">
        <v>21</v>
      </c>
      <c r="BK7" s="27">
        <f t="shared" ref="BK7:BK70" si="29">C7*21</f>
        <v>63</v>
      </c>
      <c r="BL7" s="27">
        <f t="shared" ref="BL7:BL70" si="30">D7*21</f>
        <v>63</v>
      </c>
      <c r="BM7" s="19">
        <v>22</v>
      </c>
      <c r="BN7" s="27">
        <f t="shared" ref="BN7:BN70" si="31">C7*22</f>
        <v>66</v>
      </c>
      <c r="BO7" s="27">
        <f t="shared" ref="BO7:BO70" si="32">D7*22</f>
        <v>66</v>
      </c>
      <c r="BP7" s="19">
        <v>23</v>
      </c>
      <c r="BQ7" s="27">
        <f t="shared" ref="BQ7:BQ70" si="33">C7*23</f>
        <v>69</v>
      </c>
      <c r="BR7" s="27">
        <f t="shared" ref="BR7:BR70" si="34">D7*23</f>
        <v>69</v>
      </c>
      <c r="BS7" s="19">
        <v>24</v>
      </c>
      <c r="BT7" s="27">
        <f t="shared" ref="BT7:BT70" si="35">C7*24</f>
        <v>72</v>
      </c>
      <c r="BU7" s="27">
        <f t="shared" ref="BU7:BU70" si="36">D7*24</f>
        <v>72</v>
      </c>
      <c r="BV7" s="19">
        <v>25</v>
      </c>
      <c r="BW7" s="27">
        <f t="shared" ref="BW7:BW70" si="37">C7*25</f>
        <v>75</v>
      </c>
      <c r="BX7" s="27">
        <f t="shared" ref="BX7:BX70" si="38">D7*25</f>
        <v>75</v>
      </c>
      <c r="BY7" s="19">
        <v>26</v>
      </c>
      <c r="BZ7" s="27">
        <f t="shared" ref="BZ7:BZ70" si="39">C7*26</f>
        <v>78</v>
      </c>
      <c r="CA7" s="27">
        <f t="shared" ref="CA7:CA70" si="40">D7*26</f>
        <v>78</v>
      </c>
      <c r="CB7" s="19">
        <v>27</v>
      </c>
      <c r="CC7" s="27">
        <f t="shared" ref="CC7:CC70" si="41">D7*27</f>
        <v>81</v>
      </c>
      <c r="CD7" s="27">
        <f t="shared" ref="CD7:CD70" si="42">D7*27</f>
        <v>81</v>
      </c>
      <c r="CE7" s="19">
        <v>28</v>
      </c>
      <c r="CF7" s="27">
        <f t="shared" ref="CF7:CF70" si="43">D7*28</f>
        <v>84</v>
      </c>
      <c r="CG7" s="27">
        <f t="shared" ref="CG7:CG70" si="44">D7*28</f>
        <v>84</v>
      </c>
      <c r="CH7" s="19">
        <v>29</v>
      </c>
      <c r="CI7" s="27">
        <f t="shared" ref="CI7:CI70" si="45">C7*29</f>
        <v>87</v>
      </c>
      <c r="CJ7" s="27">
        <f t="shared" ref="CJ7:CJ70" si="46">D7*29</f>
        <v>87</v>
      </c>
      <c r="CK7" s="19">
        <v>30</v>
      </c>
      <c r="CL7" s="27">
        <f t="shared" ref="CL7:CL70" si="47">D7*30</f>
        <v>90</v>
      </c>
      <c r="CM7" s="27">
        <f t="shared" ref="CM7:CM70" si="48">D7*30</f>
        <v>90</v>
      </c>
    </row>
    <row r="8" spans="1:91" s="28" customFormat="1" ht="20.100000000000001" customHeight="1" x14ac:dyDescent="0.25">
      <c r="A8" s="28" t="s">
        <v>37</v>
      </c>
      <c r="B8" s="28">
        <v>1</v>
      </c>
      <c r="C8" s="29">
        <v>1.5</v>
      </c>
      <c r="D8" s="29">
        <v>1.5</v>
      </c>
      <c r="E8" s="28">
        <v>2</v>
      </c>
      <c r="F8" s="29">
        <f t="shared" ref="F8:F16" si="49">C8*2</f>
        <v>3</v>
      </c>
      <c r="G8" s="29">
        <f t="shared" ref="G8:G16" si="50">D8*2</f>
        <v>3</v>
      </c>
      <c r="H8" s="28">
        <v>3</v>
      </c>
      <c r="I8" s="29">
        <f t="shared" ref="I8:I16" si="51">C8*3</f>
        <v>4.5</v>
      </c>
      <c r="J8" s="29">
        <f t="shared" ref="J8:J16" si="52">D8*3</f>
        <v>4.5</v>
      </c>
      <c r="K8" s="28">
        <v>4</v>
      </c>
      <c r="L8" s="29">
        <f t="shared" ref="L8:L16" si="53">C8*4</f>
        <v>6</v>
      </c>
      <c r="M8" s="29">
        <f t="shared" ref="M8:M16" si="54">D8*4</f>
        <v>6</v>
      </c>
      <c r="N8" s="28">
        <v>5</v>
      </c>
      <c r="O8" s="29">
        <f t="shared" ref="O8:O16" si="55">C8*5</f>
        <v>7.5</v>
      </c>
      <c r="P8" s="29">
        <f t="shared" ref="P8:P16" si="56">D8*5</f>
        <v>7.5</v>
      </c>
      <c r="Q8" s="28">
        <v>6</v>
      </c>
      <c r="R8" s="29">
        <f t="shared" ref="R8:R16" si="57">C8*6</f>
        <v>9</v>
      </c>
      <c r="S8" s="29">
        <f t="shared" ref="S8:S16" si="58">D8*6</f>
        <v>9</v>
      </c>
      <c r="T8" s="28">
        <v>7</v>
      </c>
      <c r="U8" s="29">
        <f t="shared" ref="U8:U16" si="59">C8*7</f>
        <v>10.5</v>
      </c>
      <c r="V8" s="29">
        <f t="shared" ref="V8:V16" si="60">D8*7</f>
        <v>10.5</v>
      </c>
      <c r="W8" s="28">
        <v>8</v>
      </c>
      <c r="X8" s="29">
        <f t="shared" ref="X8:X16" si="61">C8*8</f>
        <v>12</v>
      </c>
      <c r="Y8" s="29">
        <f t="shared" ref="Y8:Y16" si="62">D8*8</f>
        <v>12</v>
      </c>
      <c r="Z8" s="28">
        <v>9</v>
      </c>
      <c r="AA8" s="29">
        <f t="shared" ref="AA8:AA16" si="63">C8*9</f>
        <v>13.5</v>
      </c>
      <c r="AB8" s="29">
        <f t="shared" ref="AB8:AB16" si="64">D8*9</f>
        <v>13.5</v>
      </c>
      <c r="AC8" s="28">
        <v>10</v>
      </c>
      <c r="AD8" s="29">
        <f t="shared" ref="AD8:AD16" si="65">C8*10</f>
        <v>15</v>
      </c>
      <c r="AE8" s="29">
        <f t="shared" ref="AE8:AE16" si="66">D8*10</f>
        <v>15</v>
      </c>
      <c r="AF8" s="28">
        <v>11</v>
      </c>
      <c r="AG8" s="29">
        <f t="shared" si="9"/>
        <v>16.5</v>
      </c>
      <c r="AH8" s="29">
        <f t="shared" si="10"/>
        <v>16.5</v>
      </c>
      <c r="AI8" s="28">
        <v>12</v>
      </c>
      <c r="AJ8" s="29">
        <f t="shared" si="11"/>
        <v>18</v>
      </c>
      <c r="AK8" s="29">
        <f t="shared" si="12"/>
        <v>18</v>
      </c>
      <c r="AL8" s="28">
        <v>13</v>
      </c>
      <c r="AM8" s="29">
        <f t="shared" si="13"/>
        <v>19.5</v>
      </c>
      <c r="AN8" s="29">
        <f t="shared" si="14"/>
        <v>19.5</v>
      </c>
      <c r="AO8" s="28">
        <v>14</v>
      </c>
      <c r="AP8" s="29">
        <f t="shared" si="15"/>
        <v>21</v>
      </c>
      <c r="AQ8" s="29">
        <f t="shared" si="16"/>
        <v>21</v>
      </c>
      <c r="AR8" s="28">
        <v>15</v>
      </c>
      <c r="AS8" s="29">
        <f t="shared" si="17"/>
        <v>22.5</v>
      </c>
      <c r="AT8" s="29">
        <f t="shared" si="18"/>
        <v>22.5</v>
      </c>
      <c r="AU8" s="28">
        <v>16</v>
      </c>
      <c r="AV8" s="29">
        <f t="shared" si="19"/>
        <v>24</v>
      </c>
      <c r="AW8" s="29">
        <f t="shared" si="20"/>
        <v>24</v>
      </c>
      <c r="AX8" s="28">
        <v>17</v>
      </c>
      <c r="AY8" s="29">
        <f t="shared" si="21"/>
        <v>25.5</v>
      </c>
      <c r="AZ8" s="29">
        <f t="shared" si="22"/>
        <v>25.5</v>
      </c>
      <c r="BA8" s="28">
        <v>18</v>
      </c>
      <c r="BB8" s="29">
        <f t="shared" si="23"/>
        <v>27</v>
      </c>
      <c r="BC8" s="29">
        <f t="shared" si="24"/>
        <v>27</v>
      </c>
      <c r="BD8" s="28">
        <v>19</v>
      </c>
      <c r="BE8" s="29">
        <f t="shared" si="25"/>
        <v>28.5</v>
      </c>
      <c r="BF8" s="29">
        <f t="shared" si="26"/>
        <v>28.5</v>
      </c>
      <c r="BG8" s="28">
        <v>20</v>
      </c>
      <c r="BH8" s="29">
        <f t="shared" si="27"/>
        <v>30</v>
      </c>
      <c r="BI8" s="29">
        <f t="shared" si="28"/>
        <v>30</v>
      </c>
      <c r="BJ8" s="28">
        <v>21</v>
      </c>
      <c r="BK8" s="29">
        <f t="shared" si="29"/>
        <v>31.5</v>
      </c>
      <c r="BL8" s="29">
        <f t="shared" si="30"/>
        <v>31.5</v>
      </c>
      <c r="BM8" s="28">
        <v>22</v>
      </c>
      <c r="BN8" s="29">
        <f t="shared" si="31"/>
        <v>33</v>
      </c>
      <c r="BO8" s="29">
        <f t="shared" si="32"/>
        <v>33</v>
      </c>
      <c r="BP8" s="28">
        <v>23</v>
      </c>
      <c r="BQ8" s="29">
        <f t="shared" si="33"/>
        <v>34.5</v>
      </c>
      <c r="BR8" s="29">
        <f t="shared" si="34"/>
        <v>34.5</v>
      </c>
      <c r="BS8" s="28">
        <v>24</v>
      </c>
      <c r="BT8" s="29">
        <f t="shared" si="35"/>
        <v>36</v>
      </c>
      <c r="BU8" s="29">
        <f t="shared" si="36"/>
        <v>36</v>
      </c>
      <c r="BV8" s="28">
        <v>25</v>
      </c>
      <c r="BW8" s="29">
        <f t="shared" si="37"/>
        <v>37.5</v>
      </c>
      <c r="BX8" s="29">
        <f t="shared" si="38"/>
        <v>37.5</v>
      </c>
      <c r="BY8" s="28">
        <v>26</v>
      </c>
      <c r="BZ8" s="29">
        <f t="shared" si="39"/>
        <v>39</v>
      </c>
      <c r="CA8" s="29">
        <f t="shared" si="40"/>
        <v>39</v>
      </c>
      <c r="CB8" s="28">
        <v>27</v>
      </c>
      <c r="CC8" s="29">
        <f t="shared" si="41"/>
        <v>40.5</v>
      </c>
      <c r="CD8" s="29">
        <f t="shared" si="42"/>
        <v>40.5</v>
      </c>
      <c r="CE8" s="28">
        <v>28</v>
      </c>
      <c r="CF8" s="29">
        <f t="shared" si="43"/>
        <v>42</v>
      </c>
      <c r="CG8" s="29">
        <f t="shared" si="44"/>
        <v>42</v>
      </c>
      <c r="CH8" s="28">
        <v>29</v>
      </c>
      <c r="CI8" s="29">
        <f t="shared" si="45"/>
        <v>43.5</v>
      </c>
      <c r="CJ8" s="29">
        <f t="shared" si="46"/>
        <v>43.5</v>
      </c>
      <c r="CK8" s="28">
        <v>30</v>
      </c>
      <c r="CL8" s="29">
        <f t="shared" si="47"/>
        <v>45</v>
      </c>
      <c r="CM8" s="29">
        <f t="shared" si="48"/>
        <v>45</v>
      </c>
    </row>
    <row r="9" spans="1:91" s="19" customFormat="1" ht="30" x14ac:dyDescent="0.25">
      <c r="A9" s="19" t="s">
        <v>87</v>
      </c>
      <c r="B9" s="19">
        <v>1</v>
      </c>
      <c r="C9" s="27">
        <v>2.5</v>
      </c>
      <c r="D9" s="27">
        <v>2.5</v>
      </c>
      <c r="E9" s="19">
        <v>2</v>
      </c>
      <c r="F9" s="27">
        <f t="shared" si="49"/>
        <v>5</v>
      </c>
      <c r="G9" s="27">
        <f t="shared" si="50"/>
        <v>5</v>
      </c>
      <c r="H9" s="19">
        <v>3</v>
      </c>
      <c r="I9" s="27">
        <f t="shared" si="51"/>
        <v>7.5</v>
      </c>
      <c r="J9" s="27">
        <f t="shared" si="52"/>
        <v>7.5</v>
      </c>
      <c r="K9" s="19">
        <v>4</v>
      </c>
      <c r="L9" s="27">
        <f t="shared" si="53"/>
        <v>10</v>
      </c>
      <c r="M9" s="27">
        <f t="shared" si="54"/>
        <v>10</v>
      </c>
      <c r="N9" s="19">
        <v>5</v>
      </c>
      <c r="O9" s="27">
        <f t="shared" si="55"/>
        <v>12.5</v>
      </c>
      <c r="P9" s="27">
        <f t="shared" si="56"/>
        <v>12.5</v>
      </c>
      <c r="Q9" s="19">
        <v>6</v>
      </c>
      <c r="R9" s="27">
        <f t="shared" si="57"/>
        <v>15</v>
      </c>
      <c r="S9" s="27">
        <f t="shared" si="58"/>
        <v>15</v>
      </c>
      <c r="T9" s="19">
        <v>7</v>
      </c>
      <c r="U9" s="27">
        <f t="shared" si="59"/>
        <v>17.5</v>
      </c>
      <c r="V9" s="27">
        <f t="shared" si="60"/>
        <v>17.5</v>
      </c>
      <c r="W9" s="19">
        <v>8</v>
      </c>
      <c r="X9" s="27">
        <f t="shared" si="61"/>
        <v>20</v>
      </c>
      <c r="Y9" s="27">
        <f t="shared" si="62"/>
        <v>20</v>
      </c>
      <c r="Z9" s="19">
        <v>9</v>
      </c>
      <c r="AA9" s="27">
        <f t="shared" si="63"/>
        <v>22.5</v>
      </c>
      <c r="AB9" s="27">
        <f t="shared" si="64"/>
        <v>22.5</v>
      </c>
      <c r="AC9" s="19">
        <v>10</v>
      </c>
      <c r="AD9" s="27">
        <f t="shared" si="65"/>
        <v>25</v>
      </c>
      <c r="AE9" s="27">
        <f t="shared" si="66"/>
        <v>25</v>
      </c>
      <c r="AF9" s="19">
        <v>11</v>
      </c>
      <c r="AG9" s="27">
        <f t="shared" si="9"/>
        <v>27.5</v>
      </c>
      <c r="AH9" s="27">
        <f t="shared" si="10"/>
        <v>27.5</v>
      </c>
      <c r="AI9" s="19">
        <v>12</v>
      </c>
      <c r="AJ9" s="27">
        <f t="shared" si="11"/>
        <v>30</v>
      </c>
      <c r="AK9" s="27">
        <f t="shared" si="12"/>
        <v>30</v>
      </c>
      <c r="AL9" s="19">
        <v>13</v>
      </c>
      <c r="AM9" s="27">
        <f t="shared" si="13"/>
        <v>32.5</v>
      </c>
      <c r="AN9" s="27">
        <f t="shared" si="14"/>
        <v>32.5</v>
      </c>
      <c r="AO9" s="19">
        <v>14</v>
      </c>
      <c r="AP9" s="27">
        <f t="shared" si="15"/>
        <v>35</v>
      </c>
      <c r="AQ9" s="27">
        <f t="shared" si="16"/>
        <v>35</v>
      </c>
      <c r="AR9" s="19">
        <v>15</v>
      </c>
      <c r="AS9" s="27">
        <f t="shared" si="17"/>
        <v>37.5</v>
      </c>
      <c r="AT9" s="27">
        <f t="shared" si="18"/>
        <v>37.5</v>
      </c>
      <c r="AU9" s="19">
        <v>16</v>
      </c>
      <c r="AV9" s="27">
        <f t="shared" si="19"/>
        <v>40</v>
      </c>
      <c r="AW9" s="27">
        <f t="shared" si="20"/>
        <v>40</v>
      </c>
      <c r="AX9" s="19">
        <v>17</v>
      </c>
      <c r="AY9" s="27">
        <f t="shared" si="21"/>
        <v>42.5</v>
      </c>
      <c r="AZ9" s="27">
        <f t="shared" si="22"/>
        <v>42.5</v>
      </c>
      <c r="BA9" s="19">
        <v>18</v>
      </c>
      <c r="BB9" s="27">
        <f t="shared" si="23"/>
        <v>45</v>
      </c>
      <c r="BC9" s="27">
        <f t="shared" si="24"/>
        <v>45</v>
      </c>
      <c r="BD9" s="19">
        <v>19</v>
      </c>
      <c r="BE9" s="27">
        <f t="shared" si="25"/>
        <v>47.5</v>
      </c>
      <c r="BF9" s="27">
        <f t="shared" si="26"/>
        <v>47.5</v>
      </c>
      <c r="BG9" s="19">
        <v>20</v>
      </c>
      <c r="BH9" s="27">
        <f t="shared" si="27"/>
        <v>50</v>
      </c>
      <c r="BI9" s="27">
        <f t="shared" si="28"/>
        <v>50</v>
      </c>
      <c r="BJ9" s="19">
        <v>21</v>
      </c>
      <c r="BK9" s="27">
        <f t="shared" si="29"/>
        <v>52.5</v>
      </c>
      <c r="BL9" s="27">
        <f t="shared" si="30"/>
        <v>52.5</v>
      </c>
      <c r="BM9" s="19">
        <v>22</v>
      </c>
      <c r="BN9" s="27">
        <f t="shared" si="31"/>
        <v>55</v>
      </c>
      <c r="BO9" s="27">
        <f t="shared" si="32"/>
        <v>55</v>
      </c>
      <c r="BP9" s="19">
        <v>23</v>
      </c>
      <c r="BQ9" s="27">
        <f t="shared" si="33"/>
        <v>57.5</v>
      </c>
      <c r="BR9" s="27">
        <f t="shared" si="34"/>
        <v>57.5</v>
      </c>
      <c r="BS9" s="19">
        <v>24</v>
      </c>
      <c r="BT9" s="27">
        <f t="shared" si="35"/>
        <v>60</v>
      </c>
      <c r="BU9" s="27">
        <f t="shared" si="36"/>
        <v>60</v>
      </c>
      <c r="BV9" s="19">
        <v>25</v>
      </c>
      <c r="BW9" s="27">
        <f t="shared" si="37"/>
        <v>62.5</v>
      </c>
      <c r="BX9" s="27">
        <f t="shared" si="38"/>
        <v>62.5</v>
      </c>
      <c r="BY9" s="19">
        <v>26</v>
      </c>
      <c r="BZ9" s="27">
        <f t="shared" si="39"/>
        <v>65</v>
      </c>
      <c r="CA9" s="27">
        <f t="shared" si="40"/>
        <v>65</v>
      </c>
      <c r="CB9" s="19">
        <v>27</v>
      </c>
      <c r="CC9" s="27">
        <f t="shared" si="41"/>
        <v>67.5</v>
      </c>
      <c r="CD9" s="27">
        <f t="shared" si="42"/>
        <v>67.5</v>
      </c>
      <c r="CE9" s="19">
        <v>28</v>
      </c>
      <c r="CF9" s="27">
        <f t="shared" si="43"/>
        <v>70</v>
      </c>
      <c r="CG9" s="27">
        <f t="shared" si="44"/>
        <v>70</v>
      </c>
      <c r="CH9" s="19">
        <v>29</v>
      </c>
      <c r="CI9" s="27">
        <f t="shared" si="45"/>
        <v>72.5</v>
      </c>
      <c r="CJ9" s="27">
        <f t="shared" si="46"/>
        <v>72.5</v>
      </c>
      <c r="CK9" s="19">
        <v>30</v>
      </c>
      <c r="CL9" s="27">
        <f t="shared" si="47"/>
        <v>75</v>
      </c>
      <c r="CM9" s="27">
        <f t="shared" si="48"/>
        <v>75</v>
      </c>
    </row>
    <row r="10" spans="1:91" s="28" customFormat="1" ht="30" x14ac:dyDescent="0.25">
      <c r="A10" s="28" t="s">
        <v>88</v>
      </c>
      <c r="B10" s="28">
        <v>1</v>
      </c>
      <c r="C10" s="29">
        <v>3</v>
      </c>
      <c r="D10" s="29">
        <v>3</v>
      </c>
      <c r="E10" s="28">
        <v>2</v>
      </c>
      <c r="F10" s="29">
        <f t="shared" si="49"/>
        <v>6</v>
      </c>
      <c r="G10" s="29">
        <f t="shared" si="50"/>
        <v>6</v>
      </c>
      <c r="H10" s="28">
        <v>3</v>
      </c>
      <c r="I10" s="29">
        <f t="shared" si="51"/>
        <v>9</v>
      </c>
      <c r="J10" s="29">
        <f t="shared" si="52"/>
        <v>9</v>
      </c>
      <c r="K10" s="28">
        <v>4</v>
      </c>
      <c r="L10" s="29">
        <f t="shared" si="53"/>
        <v>12</v>
      </c>
      <c r="M10" s="29">
        <f t="shared" si="54"/>
        <v>12</v>
      </c>
      <c r="N10" s="28">
        <v>5</v>
      </c>
      <c r="O10" s="29">
        <f t="shared" si="55"/>
        <v>15</v>
      </c>
      <c r="P10" s="29">
        <f t="shared" si="56"/>
        <v>15</v>
      </c>
      <c r="Q10" s="28">
        <v>6</v>
      </c>
      <c r="R10" s="29">
        <f t="shared" si="57"/>
        <v>18</v>
      </c>
      <c r="S10" s="29">
        <f t="shared" si="58"/>
        <v>18</v>
      </c>
      <c r="T10" s="28">
        <v>7</v>
      </c>
      <c r="U10" s="29">
        <f t="shared" si="59"/>
        <v>21</v>
      </c>
      <c r="V10" s="29">
        <f t="shared" si="60"/>
        <v>21</v>
      </c>
      <c r="W10" s="28">
        <v>8</v>
      </c>
      <c r="X10" s="29">
        <f t="shared" si="61"/>
        <v>24</v>
      </c>
      <c r="Y10" s="29">
        <f t="shared" si="62"/>
        <v>24</v>
      </c>
      <c r="Z10" s="28">
        <v>9</v>
      </c>
      <c r="AA10" s="29">
        <f t="shared" si="63"/>
        <v>27</v>
      </c>
      <c r="AB10" s="29">
        <f t="shared" si="64"/>
        <v>27</v>
      </c>
      <c r="AC10" s="28">
        <v>10</v>
      </c>
      <c r="AD10" s="29">
        <f t="shared" si="65"/>
        <v>30</v>
      </c>
      <c r="AE10" s="29">
        <f t="shared" si="66"/>
        <v>30</v>
      </c>
      <c r="AF10" s="28">
        <v>11</v>
      </c>
      <c r="AG10" s="29">
        <f t="shared" si="9"/>
        <v>33</v>
      </c>
      <c r="AH10" s="29">
        <f t="shared" si="10"/>
        <v>33</v>
      </c>
      <c r="AI10" s="28">
        <v>12</v>
      </c>
      <c r="AJ10" s="29">
        <f t="shared" si="11"/>
        <v>36</v>
      </c>
      <c r="AK10" s="29">
        <f t="shared" si="12"/>
        <v>36</v>
      </c>
      <c r="AL10" s="28">
        <v>13</v>
      </c>
      <c r="AM10" s="29">
        <f t="shared" si="13"/>
        <v>39</v>
      </c>
      <c r="AN10" s="29">
        <f t="shared" si="14"/>
        <v>39</v>
      </c>
      <c r="AO10" s="28">
        <v>14</v>
      </c>
      <c r="AP10" s="29">
        <f t="shared" si="15"/>
        <v>42</v>
      </c>
      <c r="AQ10" s="29">
        <f t="shared" si="16"/>
        <v>42</v>
      </c>
      <c r="AR10" s="28">
        <v>15</v>
      </c>
      <c r="AS10" s="29">
        <f t="shared" si="17"/>
        <v>45</v>
      </c>
      <c r="AT10" s="29">
        <f t="shared" si="18"/>
        <v>45</v>
      </c>
      <c r="AU10" s="28">
        <v>16</v>
      </c>
      <c r="AV10" s="29">
        <f t="shared" si="19"/>
        <v>48</v>
      </c>
      <c r="AW10" s="29">
        <f t="shared" si="20"/>
        <v>48</v>
      </c>
      <c r="AX10" s="28">
        <v>17</v>
      </c>
      <c r="AY10" s="29">
        <f t="shared" si="21"/>
        <v>51</v>
      </c>
      <c r="AZ10" s="29">
        <f t="shared" si="22"/>
        <v>51</v>
      </c>
      <c r="BA10" s="28">
        <v>18</v>
      </c>
      <c r="BB10" s="29">
        <f t="shared" si="23"/>
        <v>54</v>
      </c>
      <c r="BC10" s="29">
        <f t="shared" si="24"/>
        <v>54</v>
      </c>
      <c r="BD10" s="28">
        <v>19</v>
      </c>
      <c r="BE10" s="29">
        <f t="shared" si="25"/>
        <v>57</v>
      </c>
      <c r="BF10" s="29">
        <f t="shared" si="26"/>
        <v>57</v>
      </c>
      <c r="BG10" s="28">
        <v>20</v>
      </c>
      <c r="BH10" s="29">
        <f t="shared" si="27"/>
        <v>60</v>
      </c>
      <c r="BI10" s="29">
        <f t="shared" si="28"/>
        <v>60</v>
      </c>
      <c r="BJ10" s="28">
        <v>21</v>
      </c>
      <c r="BK10" s="29">
        <f t="shared" si="29"/>
        <v>63</v>
      </c>
      <c r="BL10" s="29">
        <f t="shared" si="30"/>
        <v>63</v>
      </c>
      <c r="BM10" s="28">
        <v>22</v>
      </c>
      <c r="BN10" s="29">
        <f t="shared" si="31"/>
        <v>66</v>
      </c>
      <c r="BO10" s="29">
        <f t="shared" si="32"/>
        <v>66</v>
      </c>
      <c r="BP10" s="28">
        <v>23</v>
      </c>
      <c r="BQ10" s="29">
        <f t="shared" si="33"/>
        <v>69</v>
      </c>
      <c r="BR10" s="29">
        <f t="shared" si="34"/>
        <v>69</v>
      </c>
      <c r="BS10" s="28">
        <v>24</v>
      </c>
      <c r="BT10" s="29">
        <f t="shared" si="35"/>
        <v>72</v>
      </c>
      <c r="BU10" s="29">
        <f t="shared" si="36"/>
        <v>72</v>
      </c>
      <c r="BV10" s="28">
        <v>25</v>
      </c>
      <c r="BW10" s="29">
        <f t="shared" si="37"/>
        <v>75</v>
      </c>
      <c r="BX10" s="29">
        <f t="shared" si="38"/>
        <v>75</v>
      </c>
      <c r="BY10" s="28">
        <v>26</v>
      </c>
      <c r="BZ10" s="29">
        <f t="shared" si="39"/>
        <v>78</v>
      </c>
      <c r="CA10" s="29">
        <f t="shared" si="40"/>
        <v>78</v>
      </c>
      <c r="CB10" s="28">
        <v>27</v>
      </c>
      <c r="CC10" s="29">
        <f t="shared" si="41"/>
        <v>81</v>
      </c>
      <c r="CD10" s="29">
        <f t="shared" si="42"/>
        <v>81</v>
      </c>
      <c r="CE10" s="28">
        <v>28</v>
      </c>
      <c r="CF10" s="29">
        <f t="shared" si="43"/>
        <v>84</v>
      </c>
      <c r="CG10" s="29">
        <f t="shared" si="44"/>
        <v>84</v>
      </c>
      <c r="CH10" s="28">
        <v>29</v>
      </c>
      <c r="CI10" s="29">
        <f t="shared" si="45"/>
        <v>87</v>
      </c>
      <c r="CJ10" s="29">
        <f t="shared" si="46"/>
        <v>87</v>
      </c>
      <c r="CK10" s="28">
        <v>30</v>
      </c>
      <c r="CL10" s="29">
        <f t="shared" si="47"/>
        <v>90</v>
      </c>
      <c r="CM10" s="29">
        <f t="shared" si="48"/>
        <v>90</v>
      </c>
    </row>
    <row r="11" spans="1:91" s="19" customFormat="1" ht="20.100000000000001" customHeight="1" x14ac:dyDescent="0.25">
      <c r="A11" s="19" t="s">
        <v>51</v>
      </c>
      <c r="B11" s="19">
        <v>1</v>
      </c>
      <c r="C11" s="27">
        <v>1.5</v>
      </c>
      <c r="D11" s="27">
        <v>1.5</v>
      </c>
      <c r="E11" s="19">
        <v>2</v>
      </c>
      <c r="F11" s="27">
        <f t="shared" si="49"/>
        <v>3</v>
      </c>
      <c r="G11" s="27">
        <f t="shared" si="50"/>
        <v>3</v>
      </c>
      <c r="H11" s="19">
        <v>3</v>
      </c>
      <c r="I11" s="27">
        <f t="shared" si="51"/>
        <v>4.5</v>
      </c>
      <c r="J11" s="27">
        <f t="shared" si="52"/>
        <v>4.5</v>
      </c>
      <c r="K11" s="19">
        <v>4</v>
      </c>
      <c r="L11" s="27">
        <f t="shared" si="53"/>
        <v>6</v>
      </c>
      <c r="M11" s="27">
        <f t="shared" si="54"/>
        <v>6</v>
      </c>
      <c r="N11" s="19">
        <v>5</v>
      </c>
      <c r="O11" s="27">
        <f t="shared" si="55"/>
        <v>7.5</v>
      </c>
      <c r="P11" s="27">
        <f t="shared" si="56"/>
        <v>7.5</v>
      </c>
      <c r="Q11" s="19">
        <v>6</v>
      </c>
      <c r="R11" s="27">
        <f t="shared" si="57"/>
        <v>9</v>
      </c>
      <c r="S11" s="27">
        <f t="shared" si="58"/>
        <v>9</v>
      </c>
      <c r="T11" s="19">
        <v>7</v>
      </c>
      <c r="U11" s="27">
        <f t="shared" si="59"/>
        <v>10.5</v>
      </c>
      <c r="V11" s="27">
        <f t="shared" si="60"/>
        <v>10.5</v>
      </c>
      <c r="W11" s="19">
        <v>8</v>
      </c>
      <c r="X11" s="27">
        <f t="shared" si="61"/>
        <v>12</v>
      </c>
      <c r="Y11" s="27">
        <f t="shared" si="62"/>
        <v>12</v>
      </c>
      <c r="Z11" s="19">
        <v>9</v>
      </c>
      <c r="AA11" s="27">
        <f t="shared" si="63"/>
        <v>13.5</v>
      </c>
      <c r="AB11" s="27">
        <f t="shared" si="64"/>
        <v>13.5</v>
      </c>
      <c r="AC11" s="19">
        <v>10</v>
      </c>
      <c r="AD11" s="27">
        <f t="shared" si="65"/>
        <v>15</v>
      </c>
      <c r="AE11" s="27">
        <f t="shared" si="66"/>
        <v>15</v>
      </c>
      <c r="AF11" s="19">
        <v>11</v>
      </c>
      <c r="AG11" s="27">
        <f t="shared" si="9"/>
        <v>16.5</v>
      </c>
      <c r="AH11" s="27">
        <f t="shared" si="10"/>
        <v>16.5</v>
      </c>
      <c r="AI11" s="19">
        <v>12</v>
      </c>
      <c r="AJ11" s="27">
        <f t="shared" si="11"/>
        <v>18</v>
      </c>
      <c r="AK11" s="27">
        <f t="shared" si="12"/>
        <v>18</v>
      </c>
      <c r="AL11" s="19">
        <v>13</v>
      </c>
      <c r="AM11" s="27">
        <f t="shared" si="13"/>
        <v>19.5</v>
      </c>
      <c r="AN11" s="27">
        <f t="shared" si="14"/>
        <v>19.5</v>
      </c>
      <c r="AO11" s="19">
        <v>14</v>
      </c>
      <c r="AP11" s="27">
        <f t="shared" si="15"/>
        <v>21</v>
      </c>
      <c r="AQ11" s="27">
        <f t="shared" si="16"/>
        <v>21</v>
      </c>
      <c r="AR11" s="19">
        <v>15</v>
      </c>
      <c r="AS11" s="27">
        <f t="shared" si="17"/>
        <v>22.5</v>
      </c>
      <c r="AT11" s="27">
        <f t="shared" si="18"/>
        <v>22.5</v>
      </c>
      <c r="AU11" s="19">
        <v>16</v>
      </c>
      <c r="AV11" s="27">
        <f t="shared" si="19"/>
        <v>24</v>
      </c>
      <c r="AW11" s="27">
        <f t="shared" si="20"/>
        <v>24</v>
      </c>
      <c r="AX11" s="19">
        <v>17</v>
      </c>
      <c r="AY11" s="27">
        <f t="shared" si="21"/>
        <v>25.5</v>
      </c>
      <c r="AZ11" s="27">
        <f t="shared" si="22"/>
        <v>25.5</v>
      </c>
      <c r="BA11" s="19">
        <v>18</v>
      </c>
      <c r="BB11" s="27">
        <f t="shared" si="23"/>
        <v>27</v>
      </c>
      <c r="BC11" s="27">
        <f t="shared" si="24"/>
        <v>27</v>
      </c>
      <c r="BD11" s="19">
        <v>19</v>
      </c>
      <c r="BE11" s="27">
        <f t="shared" si="25"/>
        <v>28.5</v>
      </c>
      <c r="BF11" s="27">
        <f t="shared" si="26"/>
        <v>28.5</v>
      </c>
      <c r="BG11" s="19">
        <v>20</v>
      </c>
      <c r="BH11" s="27">
        <f t="shared" si="27"/>
        <v>30</v>
      </c>
      <c r="BI11" s="27">
        <f t="shared" si="28"/>
        <v>30</v>
      </c>
      <c r="BJ11" s="19">
        <v>21</v>
      </c>
      <c r="BK11" s="27">
        <f t="shared" si="29"/>
        <v>31.5</v>
      </c>
      <c r="BL11" s="27">
        <f t="shared" si="30"/>
        <v>31.5</v>
      </c>
      <c r="BM11" s="19">
        <v>22</v>
      </c>
      <c r="BN11" s="27">
        <f t="shared" si="31"/>
        <v>33</v>
      </c>
      <c r="BO11" s="27">
        <f t="shared" si="32"/>
        <v>33</v>
      </c>
      <c r="BP11" s="19">
        <v>23</v>
      </c>
      <c r="BQ11" s="27">
        <f t="shared" si="33"/>
        <v>34.5</v>
      </c>
      <c r="BR11" s="27">
        <f t="shared" si="34"/>
        <v>34.5</v>
      </c>
      <c r="BS11" s="19">
        <v>24</v>
      </c>
      <c r="BT11" s="27">
        <f t="shared" si="35"/>
        <v>36</v>
      </c>
      <c r="BU11" s="27">
        <f t="shared" si="36"/>
        <v>36</v>
      </c>
      <c r="BV11" s="19">
        <v>25</v>
      </c>
      <c r="BW11" s="27">
        <f t="shared" si="37"/>
        <v>37.5</v>
      </c>
      <c r="BX11" s="27">
        <f t="shared" si="38"/>
        <v>37.5</v>
      </c>
      <c r="BY11" s="19">
        <v>26</v>
      </c>
      <c r="BZ11" s="27">
        <f t="shared" si="39"/>
        <v>39</v>
      </c>
      <c r="CA11" s="27">
        <f t="shared" si="40"/>
        <v>39</v>
      </c>
      <c r="CB11" s="19">
        <v>27</v>
      </c>
      <c r="CC11" s="27">
        <f t="shared" si="41"/>
        <v>40.5</v>
      </c>
      <c r="CD11" s="27">
        <f t="shared" si="42"/>
        <v>40.5</v>
      </c>
      <c r="CE11" s="19">
        <v>28</v>
      </c>
      <c r="CF11" s="27">
        <f t="shared" si="43"/>
        <v>42</v>
      </c>
      <c r="CG11" s="27">
        <f t="shared" si="44"/>
        <v>42</v>
      </c>
      <c r="CH11" s="19">
        <v>29</v>
      </c>
      <c r="CI11" s="27">
        <f t="shared" si="45"/>
        <v>43.5</v>
      </c>
      <c r="CJ11" s="27">
        <f t="shared" si="46"/>
        <v>43.5</v>
      </c>
      <c r="CK11" s="19">
        <v>30</v>
      </c>
      <c r="CL11" s="27">
        <f t="shared" si="47"/>
        <v>45</v>
      </c>
      <c r="CM11" s="27">
        <f t="shared" si="48"/>
        <v>45</v>
      </c>
    </row>
    <row r="12" spans="1:91" s="28" customFormat="1" ht="30" x14ac:dyDescent="0.25">
      <c r="A12" s="28" t="s">
        <v>90</v>
      </c>
      <c r="B12" s="28">
        <v>1</v>
      </c>
      <c r="C12" s="29">
        <v>2.5</v>
      </c>
      <c r="D12" s="29">
        <v>2.5</v>
      </c>
      <c r="E12" s="28">
        <v>2</v>
      </c>
      <c r="F12" s="29">
        <f t="shared" si="49"/>
        <v>5</v>
      </c>
      <c r="G12" s="29">
        <f t="shared" si="50"/>
        <v>5</v>
      </c>
      <c r="H12" s="28">
        <v>3</v>
      </c>
      <c r="I12" s="29">
        <f t="shared" si="51"/>
        <v>7.5</v>
      </c>
      <c r="J12" s="29">
        <f t="shared" si="52"/>
        <v>7.5</v>
      </c>
      <c r="K12" s="28">
        <v>4</v>
      </c>
      <c r="L12" s="29">
        <f t="shared" si="53"/>
        <v>10</v>
      </c>
      <c r="M12" s="29">
        <f t="shared" si="54"/>
        <v>10</v>
      </c>
      <c r="N12" s="28">
        <v>5</v>
      </c>
      <c r="O12" s="29">
        <f t="shared" si="55"/>
        <v>12.5</v>
      </c>
      <c r="P12" s="29">
        <f t="shared" si="56"/>
        <v>12.5</v>
      </c>
      <c r="Q12" s="28">
        <v>6</v>
      </c>
      <c r="R12" s="29">
        <f t="shared" si="57"/>
        <v>15</v>
      </c>
      <c r="S12" s="29">
        <f t="shared" si="58"/>
        <v>15</v>
      </c>
      <c r="T12" s="28">
        <v>7</v>
      </c>
      <c r="U12" s="29">
        <f t="shared" si="59"/>
        <v>17.5</v>
      </c>
      <c r="V12" s="29">
        <f t="shared" si="60"/>
        <v>17.5</v>
      </c>
      <c r="W12" s="28">
        <v>8</v>
      </c>
      <c r="X12" s="29">
        <f t="shared" si="61"/>
        <v>20</v>
      </c>
      <c r="Y12" s="29">
        <f t="shared" si="62"/>
        <v>20</v>
      </c>
      <c r="Z12" s="28">
        <v>9</v>
      </c>
      <c r="AA12" s="29">
        <f t="shared" si="63"/>
        <v>22.5</v>
      </c>
      <c r="AB12" s="29">
        <f t="shared" si="64"/>
        <v>22.5</v>
      </c>
      <c r="AC12" s="28">
        <v>10</v>
      </c>
      <c r="AD12" s="29">
        <f t="shared" si="65"/>
        <v>25</v>
      </c>
      <c r="AE12" s="29">
        <f t="shared" si="66"/>
        <v>25</v>
      </c>
      <c r="AF12" s="28">
        <v>11</v>
      </c>
      <c r="AG12" s="29">
        <f t="shared" si="9"/>
        <v>27.5</v>
      </c>
      <c r="AH12" s="29">
        <f t="shared" si="10"/>
        <v>27.5</v>
      </c>
      <c r="AI12" s="28">
        <v>12</v>
      </c>
      <c r="AJ12" s="29">
        <f t="shared" si="11"/>
        <v>30</v>
      </c>
      <c r="AK12" s="29">
        <f t="shared" si="12"/>
        <v>30</v>
      </c>
      <c r="AL12" s="28">
        <v>13</v>
      </c>
      <c r="AM12" s="29">
        <f t="shared" si="13"/>
        <v>32.5</v>
      </c>
      <c r="AN12" s="29">
        <f t="shared" si="14"/>
        <v>32.5</v>
      </c>
      <c r="AO12" s="28">
        <v>14</v>
      </c>
      <c r="AP12" s="29">
        <f t="shared" si="15"/>
        <v>35</v>
      </c>
      <c r="AQ12" s="29">
        <f t="shared" si="16"/>
        <v>35</v>
      </c>
      <c r="AR12" s="28">
        <v>15</v>
      </c>
      <c r="AS12" s="29">
        <f t="shared" si="17"/>
        <v>37.5</v>
      </c>
      <c r="AT12" s="29">
        <f t="shared" si="18"/>
        <v>37.5</v>
      </c>
      <c r="AU12" s="28">
        <v>16</v>
      </c>
      <c r="AV12" s="29">
        <f t="shared" si="19"/>
        <v>40</v>
      </c>
      <c r="AW12" s="29">
        <f t="shared" si="20"/>
        <v>40</v>
      </c>
      <c r="AX12" s="28">
        <v>17</v>
      </c>
      <c r="AY12" s="29">
        <f t="shared" si="21"/>
        <v>42.5</v>
      </c>
      <c r="AZ12" s="29">
        <f t="shared" si="22"/>
        <v>42.5</v>
      </c>
      <c r="BA12" s="28">
        <v>18</v>
      </c>
      <c r="BB12" s="29">
        <f t="shared" si="23"/>
        <v>45</v>
      </c>
      <c r="BC12" s="29">
        <f t="shared" si="24"/>
        <v>45</v>
      </c>
      <c r="BD12" s="28">
        <v>19</v>
      </c>
      <c r="BE12" s="29">
        <f t="shared" si="25"/>
        <v>47.5</v>
      </c>
      <c r="BF12" s="29">
        <f t="shared" si="26"/>
        <v>47.5</v>
      </c>
      <c r="BG12" s="28">
        <v>20</v>
      </c>
      <c r="BH12" s="29">
        <f t="shared" si="27"/>
        <v>50</v>
      </c>
      <c r="BI12" s="29">
        <f t="shared" si="28"/>
        <v>50</v>
      </c>
      <c r="BJ12" s="28">
        <v>21</v>
      </c>
      <c r="BK12" s="29">
        <f t="shared" si="29"/>
        <v>52.5</v>
      </c>
      <c r="BL12" s="29">
        <f t="shared" si="30"/>
        <v>52.5</v>
      </c>
      <c r="BM12" s="28">
        <v>22</v>
      </c>
      <c r="BN12" s="29">
        <f t="shared" si="31"/>
        <v>55</v>
      </c>
      <c r="BO12" s="29">
        <f t="shared" si="32"/>
        <v>55</v>
      </c>
      <c r="BP12" s="28">
        <v>23</v>
      </c>
      <c r="BQ12" s="29">
        <f t="shared" si="33"/>
        <v>57.5</v>
      </c>
      <c r="BR12" s="29">
        <f t="shared" si="34"/>
        <v>57.5</v>
      </c>
      <c r="BS12" s="28">
        <v>24</v>
      </c>
      <c r="BT12" s="29">
        <f t="shared" si="35"/>
        <v>60</v>
      </c>
      <c r="BU12" s="29">
        <f t="shared" si="36"/>
        <v>60</v>
      </c>
      <c r="BV12" s="28">
        <v>25</v>
      </c>
      <c r="BW12" s="29">
        <f t="shared" si="37"/>
        <v>62.5</v>
      </c>
      <c r="BX12" s="29">
        <f t="shared" si="38"/>
        <v>62.5</v>
      </c>
      <c r="BY12" s="28">
        <v>26</v>
      </c>
      <c r="BZ12" s="29">
        <f t="shared" si="39"/>
        <v>65</v>
      </c>
      <c r="CA12" s="29">
        <f t="shared" si="40"/>
        <v>65</v>
      </c>
      <c r="CB12" s="28">
        <v>27</v>
      </c>
      <c r="CC12" s="29">
        <f t="shared" si="41"/>
        <v>67.5</v>
      </c>
      <c r="CD12" s="29">
        <f t="shared" si="42"/>
        <v>67.5</v>
      </c>
      <c r="CE12" s="28">
        <v>28</v>
      </c>
      <c r="CF12" s="29">
        <f t="shared" si="43"/>
        <v>70</v>
      </c>
      <c r="CG12" s="29">
        <f t="shared" si="44"/>
        <v>70</v>
      </c>
      <c r="CH12" s="28">
        <v>29</v>
      </c>
      <c r="CI12" s="29">
        <f t="shared" si="45"/>
        <v>72.5</v>
      </c>
      <c r="CJ12" s="29">
        <f t="shared" si="46"/>
        <v>72.5</v>
      </c>
      <c r="CK12" s="28">
        <v>30</v>
      </c>
      <c r="CL12" s="29">
        <f t="shared" si="47"/>
        <v>75</v>
      </c>
      <c r="CM12" s="29">
        <f t="shared" si="48"/>
        <v>75</v>
      </c>
    </row>
    <row r="13" spans="1:91" s="19" customFormat="1" ht="30" x14ac:dyDescent="0.25">
      <c r="A13" s="19" t="s">
        <v>91</v>
      </c>
      <c r="B13" s="19">
        <v>1</v>
      </c>
      <c r="C13" s="27">
        <v>3</v>
      </c>
      <c r="D13" s="27">
        <v>3</v>
      </c>
      <c r="E13" s="19">
        <v>2</v>
      </c>
      <c r="F13" s="27">
        <f t="shared" si="49"/>
        <v>6</v>
      </c>
      <c r="G13" s="27">
        <f t="shared" si="50"/>
        <v>6</v>
      </c>
      <c r="H13" s="19">
        <v>3</v>
      </c>
      <c r="I13" s="27">
        <f t="shared" si="51"/>
        <v>9</v>
      </c>
      <c r="J13" s="27">
        <f t="shared" si="52"/>
        <v>9</v>
      </c>
      <c r="K13" s="19">
        <v>4</v>
      </c>
      <c r="L13" s="27">
        <f t="shared" si="53"/>
        <v>12</v>
      </c>
      <c r="M13" s="27">
        <f t="shared" si="54"/>
        <v>12</v>
      </c>
      <c r="N13" s="19">
        <v>5</v>
      </c>
      <c r="O13" s="27">
        <f t="shared" si="55"/>
        <v>15</v>
      </c>
      <c r="P13" s="27">
        <f t="shared" si="56"/>
        <v>15</v>
      </c>
      <c r="Q13" s="19">
        <v>6</v>
      </c>
      <c r="R13" s="27">
        <f t="shared" si="57"/>
        <v>18</v>
      </c>
      <c r="S13" s="27">
        <f t="shared" si="58"/>
        <v>18</v>
      </c>
      <c r="T13" s="19">
        <v>7</v>
      </c>
      <c r="U13" s="27">
        <f t="shared" si="59"/>
        <v>21</v>
      </c>
      <c r="V13" s="27">
        <f t="shared" si="60"/>
        <v>21</v>
      </c>
      <c r="W13" s="19">
        <v>8</v>
      </c>
      <c r="X13" s="27">
        <f t="shared" si="61"/>
        <v>24</v>
      </c>
      <c r="Y13" s="27">
        <f t="shared" si="62"/>
        <v>24</v>
      </c>
      <c r="Z13" s="19">
        <v>9</v>
      </c>
      <c r="AA13" s="27">
        <f t="shared" si="63"/>
        <v>27</v>
      </c>
      <c r="AB13" s="27">
        <f t="shared" si="64"/>
        <v>27</v>
      </c>
      <c r="AC13" s="19">
        <v>10</v>
      </c>
      <c r="AD13" s="27">
        <f t="shared" si="65"/>
        <v>30</v>
      </c>
      <c r="AE13" s="27">
        <f t="shared" si="66"/>
        <v>30</v>
      </c>
      <c r="AF13" s="19">
        <v>11</v>
      </c>
      <c r="AG13" s="27">
        <f t="shared" si="9"/>
        <v>33</v>
      </c>
      <c r="AH13" s="27">
        <f t="shared" si="10"/>
        <v>33</v>
      </c>
      <c r="AI13" s="19">
        <v>12</v>
      </c>
      <c r="AJ13" s="27">
        <f t="shared" si="11"/>
        <v>36</v>
      </c>
      <c r="AK13" s="27">
        <f t="shared" si="12"/>
        <v>36</v>
      </c>
      <c r="AL13" s="19">
        <v>13</v>
      </c>
      <c r="AM13" s="27">
        <f t="shared" si="13"/>
        <v>39</v>
      </c>
      <c r="AN13" s="27">
        <f t="shared" si="14"/>
        <v>39</v>
      </c>
      <c r="AO13" s="19">
        <v>14</v>
      </c>
      <c r="AP13" s="27">
        <f t="shared" si="15"/>
        <v>42</v>
      </c>
      <c r="AQ13" s="27">
        <f t="shared" si="16"/>
        <v>42</v>
      </c>
      <c r="AR13" s="19">
        <v>15</v>
      </c>
      <c r="AS13" s="27">
        <f t="shared" si="17"/>
        <v>45</v>
      </c>
      <c r="AT13" s="27">
        <f t="shared" si="18"/>
        <v>45</v>
      </c>
      <c r="AU13" s="19">
        <v>16</v>
      </c>
      <c r="AV13" s="27">
        <f t="shared" si="19"/>
        <v>48</v>
      </c>
      <c r="AW13" s="27">
        <f t="shared" si="20"/>
        <v>48</v>
      </c>
      <c r="AX13" s="19">
        <v>17</v>
      </c>
      <c r="AY13" s="27">
        <f t="shared" si="21"/>
        <v>51</v>
      </c>
      <c r="AZ13" s="27">
        <f t="shared" si="22"/>
        <v>51</v>
      </c>
      <c r="BA13" s="19">
        <v>18</v>
      </c>
      <c r="BB13" s="27">
        <f t="shared" si="23"/>
        <v>54</v>
      </c>
      <c r="BC13" s="27">
        <f t="shared" si="24"/>
        <v>54</v>
      </c>
      <c r="BD13" s="19">
        <v>19</v>
      </c>
      <c r="BE13" s="27">
        <f t="shared" si="25"/>
        <v>57</v>
      </c>
      <c r="BF13" s="27">
        <f t="shared" si="26"/>
        <v>57</v>
      </c>
      <c r="BG13" s="19">
        <v>20</v>
      </c>
      <c r="BH13" s="27">
        <f t="shared" si="27"/>
        <v>60</v>
      </c>
      <c r="BI13" s="27">
        <f t="shared" si="28"/>
        <v>60</v>
      </c>
      <c r="BJ13" s="19">
        <v>21</v>
      </c>
      <c r="BK13" s="27">
        <f t="shared" si="29"/>
        <v>63</v>
      </c>
      <c r="BL13" s="27">
        <f t="shared" si="30"/>
        <v>63</v>
      </c>
      <c r="BM13" s="19">
        <v>22</v>
      </c>
      <c r="BN13" s="27">
        <f t="shared" si="31"/>
        <v>66</v>
      </c>
      <c r="BO13" s="27">
        <f t="shared" si="32"/>
        <v>66</v>
      </c>
      <c r="BP13" s="19">
        <v>23</v>
      </c>
      <c r="BQ13" s="27">
        <f t="shared" si="33"/>
        <v>69</v>
      </c>
      <c r="BR13" s="27">
        <f t="shared" si="34"/>
        <v>69</v>
      </c>
      <c r="BS13" s="19">
        <v>24</v>
      </c>
      <c r="BT13" s="27">
        <f t="shared" si="35"/>
        <v>72</v>
      </c>
      <c r="BU13" s="27">
        <f t="shared" si="36"/>
        <v>72</v>
      </c>
      <c r="BV13" s="19">
        <v>25</v>
      </c>
      <c r="BW13" s="27">
        <f t="shared" si="37"/>
        <v>75</v>
      </c>
      <c r="BX13" s="27">
        <f t="shared" si="38"/>
        <v>75</v>
      </c>
      <c r="BY13" s="19">
        <v>26</v>
      </c>
      <c r="BZ13" s="27">
        <f t="shared" si="39"/>
        <v>78</v>
      </c>
      <c r="CA13" s="27">
        <f t="shared" si="40"/>
        <v>78</v>
      </c>
      <c r="CB13" s="19">
        <v>27</v>
      </c>
      <c r="CC13" s="27">
        <f t="shared" si="41"/>
        <v>81</v>
      </c>
      <c r="CD13" s="27">
        <f t="shared" si="42"/>
        <v>81</v>
      </c>
      <c r="CE13" s="19">
        <v>28</v>
      </c>
      <c r="CF13" s="27">
        <f t="shared" si="43"/>
        <v>84</v>
      </c>
      <c r="CG13" s="27">
        <f t="shared" si="44"/>
        <v>84</v>
      </c>
      <c r="CH13" s="19">
        <v>29</v>
      </c>
      <c r="CI13" s="27">
        <f t="shared" si="45"/>
        <v>87</v>
      </c>
      <c r="CJ13" s="27">
        <f t="shared" si="46"/>
        <v>87</v>
      </c>
      <c r="CK13" s="19">
        <v>30</v>
      </c>
      <c r="CL13" s="27">
        <f t="shared" si="47"/>
        <v>90</v>
      </c>
      <c r="CM13" s="27">
        <f t="shared" si="48"/>
        <v>90</v>
      </c>
    </row>
    <row r="14" spans="1:91" s="28" customFormat="1" ht="20.100000000000001" customHeight="1" x14ac:dyDescent="0.25">
      <c r="A14" s="28" t="s">
        <v>52</v>
      </c>
      <c r="B14" s="28">
        <v>1</v>
      </c>
      <c r="C14" s="29">
        <v>1.5</v>
      </c>
      <c r="D14" s="29">
        <v>1.5</v>
      </c>
      <c r="E14" s="28">
        <v>2</v>
      </c>
      <c r="F14" s="29">
        <f t="shared" si="49"/>
        <v>3</v>
      </c>
      <c r="G14" s="29">
        <f t="shared" si="50"/>
        <v>3</v>
      </c>
      <c r="H14" s="28">
        <v>3</v>
      </c>
      <c r="I14" s="29">
        <f t="shared" si="51"/>
        <v>4.5</v>
      </c>
      <c r="J14" s="29">
        <f t="shared" si="52"/>
        <v>4.5</v>
      </c>
      <c r="K14" s="28">
        <v>4</v>
      </c>
      <c r="L14" s="29">
        <f t="shared" si="53"/>
        <v>6</v>
      </c>
      <c r="M14" s="29">
        <f t="shared" si="54"/>
        <v>6</v>
      </c>
      <c r="N14" s="28">
        <v>5</v>
      </c>
      <c r="O14" s="29">
        <f t="shared" si="55"/>
        <v>7.5</v>
      </c>
      <c r="P14" s="29">
        <f t="shared" si="56"/>
        <v>7.5</v>
      </c>
      <c r="Q14" s="28">
        <v>6</v>
      </c>
      <c r="R14" s="29">
        <f t="shared" si="57"/>
        <v>9</v>
      </c>
      <c r="S14" s="29">
        <f t="shared" si="58"/>
        <v>9</v>
      </c>
      <c r="T14" s="28">
        <v>7</v>
      </c>
      <c r="U14" s="29">
        <f t="shared" si="59"/>
        <v>10.5</v>
      </c>
      <c r="V14" s="29">
        <f t="shared" si="60"/>
        <v>10.5</v>
      </c>
      <c r="W14" s="28">
        <v>8</v>
      </c>
      <c r="X14" s="29">
        <f t="shared" si="61"/>
        <v>12</v>
      </c>
      <c r="Y14" s="29">
        <f t="shared" si="62"/>
        <v>12</v>
      </c>
      <c r="Z14" s="28">
        <v>9</v>
      </c>
      <c r="AA14" s="29">
        <f t="shared" si="63"/>
        <v>13.5</v>
      </c>
      <c r="AB14" s="29">
        <f t="shared" si="64"/>
        <v>13.5</v>
      </c>
      <c r="AC14" s="28">
        <v>10</v>
      </c>
      <c r="AD14" s="29">
        <f t="shared" si="65"/>
        <v>15</v>
      </c>
      <c r="AE14" s="29">
        <f t="shared" si="66"/>
        <v>15</v>
      </c>
      <c r="AF14" s="28">
        <v>11</v>
      </c>
      <c r="AG14" s="29">
        <f t="shared" si="9"/>
        <v>16.5</v>
      </c>
      <c r="AH14" s="29">
        <f t="shared" si="10"/>
        <v>16.5</v>
      </c>
      <c r="AI14" s="28">
        <v>12</v>
      </c>
      <c r="AJ14" s="29">
        <f t="shared" si="11"/>
        <v>18</v>
      </c>
      <c r="AK14" s="29">
        <f t="shared" si="12"/>
        <v>18</v>
      </c>
      <c r="AL14" s="28">
        <v>13</v>
      </c>
      <c r="AM14" s="29">
        <f t="shared" si="13"/>
        <v>19.5</v>
      </c>
      <c r="AN14" s="29">
        <f t="shared" si="14"/>
        <v>19.5</v>
      </c>
      <c r="AO14" s="28">
        <v>14</v>
      </c>
      <c r="AP14" s="29">
        <f t="shared" si="15"/>
        <v>21</v>
      </c>
      <c r="AQ14" s="29">
        <f t="shared" si="16"/>
        <v>21</v>
      </c>
      <c r="AR14" s="28">
        <v>15</v>
      </c>
      <c r="AS14" s="29">
        <f t="shared" si="17"/>
        <v>22.5</v>
      </c>
      <c r="AT14" s="29">
        <f t="shared" si="18"/>
        <v>22.5</v>
      </c>
      <c r="AU14" s="28">
        <v>16</v>
      </c>
      <c r="AV14" s="29">
        <f t="shared" si="19"/>
        <v>24</v>
      </c>
      <c r="AW14" s="29">
        <f t="shared" si="20"/>
        <v>24</v>
      </c>
      <c r="AX14" s="28">
        <v>17</v>
      </c>
      <c r="AY14" s="29">
        <f t="shared" si="21"/>
        <v>25.5</v>
      </c>
      <c r="AZ14" s="29">
        <f t="shared" si="22"/>
        <v>25.5</v>
      </c>
      <c r="BA14" s="28">
        <v>18</v>
      </c>
      <c r="BB14" s="29">
        <f t="shared" si="23"/>
        <v>27</v>
      </c>
      <c r="BC14" s="29">
        <f t="shared" si="24"/>
        <v>27</v>
      </c>
      <c r="BD14" s="28">
        <v>19</v>
      </c>
      <c r="BE14" s="29">
        <f t="shared" si="25"/>
        <v>28.5</v>
      </c>
      <c r="BF14" s="29">
        <f t="shared" si="26"/>
        <v>28.5</v>
      </c>
      <c r="BG14" s="28">
        <v>20</v>
      </c>
      <c r="BH14" s="29">
        <f t="shared" si="27"/>
        <v>30</v>
      </c>
      <c r="BI14" s="29">
        <f t="shared" si="28"/>
        <v>30</v>
      </c>
      <c r="BJ14" s="28">
        <v>21</v>
      </c>
      <c r="BK14" s="29">
        <f t="shared" si="29"/>
        <v>31.5</v>
      </c>
      <c r="BL14" s="29">
        <f t="shared" si="30"/>
        <v>31.5</v>
      </c>
      <c r="BM14" s="28">
        <v>22</v>
      </c>
      <c r="BN14" s="29">
        <f t="shared" si="31"/>
        <v>33</v>
      </c>
      <c r="BO14" s="29">
        <f t="shared" si="32"/>
        <v>33</v>
      </c>
      <c r="BP14" s="28">
        <v>23</v>
      </c>
      <c r="BQ14" s="29">
        <f t="shared" si="33"/>
        <v>34.5</v>
      </c>
      <c r="BR14" s="29">
        <f t="shared" si="34"/>
        <v>34.5</v>
      </c>
      <c r="BS14" s="28">
        <v>24</v>
      </c>
      <c r="BT14" s="29">
        <f t="shared" si="35"/>
        <v>36</v>
      </c>
      <c r="BU14" s="29">
        <f t="shared" si="36"/>
        <v>36</v>
      </c>
      <c r="BV14" s="28">
        <v>25</v>
      </c>
      <c r="BW14" s="29">
        <f t="shared" si="37"/>
        <v>37.5</v>
      </c>
      <c r="BX14" s="29">
        <f t="shared" si="38"/>
        <v>37.5</v>
      </c>
      <c r="BY14" s="28">
        <v>26</v>
      </c>
      <c r="BZ14" s="29">
        <f t="shared" si="39"/>
        <v>39</v>
      </c>
      <c r="CA14" s="29">
        <f t="shared" si="40"/>
        <v>39</v>
      </c>
      <c r="CB14" s="28">
        <v>27</v>
      </c>
      <c r="CC14" s="29">
        <f t="shared" si="41"/>
        <v>40.5</v>
      </c>
      <c r="CD14" s="29">
        <f t="shared" si="42"/>
        <v>40.5</v>
      </c>
      <c r="CE14" s="28">
        <v>28</v>
      </c>
      <c r="CF14" s="29">
        <f t="shared" si="43"/>
        <v>42</v>
      </c>
      <c r="CG14" s="29">
        <f t="shared" si="44"/>
        <v>42</v>
      </c>
      <c r="CH14" s="28">
        <v>29</v>
      </c>
      <c r="CI14" s="29">
        <f t="shared" si="45"/>
        <v>43.5</v>
      </c>
      <c r="CJ14" s="29">
        <f t="shared" si="46"/>
        <v>43.5</v>
      </c>
      <c r="CK14" s="28">
        <v>30</v>
      </c>
      <c r="CL14" s="29">
        <f t="shared" si="47"/>
        <v>45</v>
      </c>
      <c r="CM14" s="29">
        <f t="shared" si="48"/>
        <v>45</v>
      </c>
    </row>
    <row r="15" spans="1:91" s="19" customFormat="1" ht="30" x14ac:dyDescent="0.25">
      <c r="A15" s="19" t="s">
        <v>92</v>
      </c>
      <c r="B15" s="19">
        <v>1</v>
      </c>
      <c r="C15" s="27">
        <v>2.5</v>
      </c>
      <c r="D15" s="27">
        <v>2.5</v>
      </c>
      <c r="E15" s="19">
        <v>2</v>
      </c>
      <c r="F15" s="27">
        <f t="shared" si="49"/>
        <v>5</v>
      </c>
      <c r="G15" s="27">
        <f t="shared" si="50"/>
        <v>5</v>
      </c>
      <c r="H15" s="19">
        <v>3</v>
      </c>
      <c r="I15" s="27">
        <f t="shared" si="51"/>
        <v>7.5</v>
      </c>
      <c r="J15" s="27">
        <f t="shared" si="52"/>
        <v>7.5</v>
      </c>
      <c r="K15" s="19">
        <v>4</v>
      </c>
      <c r="L15" s="27">
        <f t="shared" si="53"/>
        <v>10</v>
      </c>
      <c r="M15" s="27">
        <f t="shared" si="54"/>
        <v>10</v>
      </c>
      <c r="N15" s="19">
        <v>5</v>
      </c>
      <c r="O15" s="27">
        <f t="shared" si="55"/>
        <v>12.5</v>
      </c>
      <c r="P15" s="27">
        <f t="shared" si="56"/>
        <v>12.5</v>
      </c>
      <c r="Q15" s="19">
        <v>6</v>
      </c>
      <c r="R15" s="27">
        <f t="shared" si="57"/>
        <v>15</v>
      </c>
      <c r="S15" s="27">
        <f t="shared" si="58"/>
        <v>15</v>
      </c>
      <c r="T15" s="19">
        <v>7</v>
      </c>
      <c r="U15" s="27">
        <f t="shared" si="59"/>
        <v>17.5</v>
      </c>
      <c r="V15" s="27">
        <f t="shared" si="60"/>
        <v>17.5</v>
      </c>
      <c r="W15" s="19">
        <v>8</v>
      </c>
      <c r="X15" s="27">
        <f t="shared" si="61"/>
        <v>20</v>
      </c>
      <c r="Y15" s="27">
        <f t="shared" si="62"/>
        <v>20</v>
      </c>
      <c r="Z15" s="19">
        <v>9</v>
      </c>
      <c r="AA15" s="27">
        <f t="shared" si="63"/>
        <v>22.5</v>
      </c>
      <c r="AB15" s="27">
        <f t="shared" si="64"/>
        <v>22.5</v>
      </c>
      <c r="AC15" s="19">
        <v>10</v>
      </c>
      <c r="AD15" s="27">
        <f t="shared" si="65"/>
        <v>25</v>
      </c>
      <c r="AE15" s="27">
        <f t="shared" si="66"/>
        <v>25</v>
      </c>
      <c r="AF15" s="19">
        <v>11</v>
      </c>
      <c r="AG15" s="27">
        <f t="shared" si="9"/>
        <v>27.5</v>
      </c>
      <c r="AH15" s="27">
        <f t="shared" si="10"/>
        <v>27.5</v>
      </c>
      <c r="AI15" s="19">
        <v>12</v>
      </c>
      <c r="AJ15" s="27">
        <f t="shared" si="11"/>
        <v>30</v>
      </c>
      <c r="AK15" s="27">
        <f t="shared" si="12"/>
        <v>30</v>
      </c>
      <c r="AL15" s="19">
        <v>13</v>
      </c>
      <c r="AM15" s="27">
        <f t="shared" si="13"/>
        <v>32.5</v>
      </c>
      <c r="AN15" s="27">
        <f t="shared" si="14"/>
        <v>32.5</v>
      </c>
      <c r="AO15" s="19">
        <v>14</v>
      </c>
      <c r="AP15" s="27">
        <f t="shared" si="15"/>
        <v>35</v>
      </c>
      <c r="AQ15" s="27">
        <f t="shared" si="16"/>
        <v>35</v>
      </c>
      <c r="AR15" s="19">
        <v>15</v>
      </c>
      <c r="AS15" s="27">
        <f t="shared" si="17"/>
        <v>37.5</v>
      </c>
      <c r="AT15" s="27">
        <f t="shared" si="18"/>
        <v>37.5</v>
      </c>
      <c r="AU15" s="19">
        <v>16</v>
      </c>
      <c r="AV15" s="27">
        <f t="shared" si="19"/>
        <v>40</v>
      </c>
      <c r="AW15" s="27">
        <f t="shared" si="20"/>
        <v>40</v>
      </c>
      <c r="AX15" s="19">
        <v>17</v>
      </c>
      <c r="AY15" s="27">
        <f t="shared" si="21"/>
        <v>42.5</v>
      </c>
      <c r="AZ15" s="27">
        <f t="shared" si="22"/>
        <v>42.5</v>
      </c>
      <c r="BA15" s="19">
        <v>18</v>
      </c>
      <c r="BB15" s="27">
        <f t="shared" si="23"/>
        <v>45</v>
      </c>
      <c r="BC15" s="27">
        <f t="shared" si="24"/>
        <v>45</v>
      </c>
      <c r="BD15" s="19">
        <v>19</v>
      </c>
      <c r="BE15" s="27">
        <f t="shared" si="25"/>
        <v>47.5</v>
      </c>
      <c r="BF15" s="27">
        <f t="shared" si="26"/>
        <v>47.5</v>
      </c>
      <c r="BG15" s="19">
        <v>20</v>
      </c>
      <c r="BH15" s="27">
        <f t="shared" si="27"/>
        <v>50</v>
      </c>
      <c r="BI15" s="27">
        <f t="shared" si="28"/>
        <v>50</v>
      </c>
      <c r="BJ15" s="19">
        <v>21</v>
      </c>
      <c r="BK15" s="27">
        <f t="shared" si="29"/>
        <v>52.5</v>
      </c>
      <c r="BL15" s="27">
        <f t="shared" si="30"/>
        <v>52.5</v>
      </c>
      <c r="BM15" s="19">
        <v>22</v>
      </c>
      <c r="BN15" s="27">
        <f t="shared" si="31"/>
        <v>55</v>
      </c>
      <c r="BO15" s="27">
        <f t="shared" si="32"/>
        <v>55</v>
      </c>
      <c r="BP15" s="19">
        <v>23</v>
      </c>
      <c r="BQ15" s="27">
        <f t="shared" si="33"/>
        <v>57.5</v>
      </c>
      <c r="BR15" s="27">
        <f t="shared" si="34"/>
        <v>57.5</v>
      </c>
      <c r="BS15" s="19">
        <v>24</v>
      </c>
      <c r="BT15" s="27">
        <f t="shared" si="35"/>
        <v>60</v>
      </c>
      <c r="BU15" s="27">
        <f t="shared" si="36"/>
        <v>60</v>
      </c>
      <c r="BV15" s="19">
        <v>25</v>
      </c>
      <c r="BW15" s="27">
        <f t="shared" si="37"/>
        <v>62.5</v>
      </c>
      <c r="BX15" s="27">
        <f t="shared" si="38"/>
        <v>62.5</v>
      </c>
      <c r="BY15" s="19">
        <v>26</v>
      </c>
      <c r="BZ15" s="27">
        <f t="shared" si="39"/>
        <v>65</v>
      </c>
      <c r="CA15" s="27">
        <f t="shared" si="40"/>
        <v>65</v>
      </c>
      <c r="CB15" s="19">
        <v>27</v>
      </c>
      <c r="CC15" s="27">
        <f t="shared" si="41"/>
        <v>67.5</v>
      </c>
      <c r="CD15" s="27">
        <f t="shared" si="42"/>
        <v>67.5</v>
      </c>
      <c r="CE15" s="19">
        <v>28</v>
      </c>
      <c r="CF15" s="27">
        <f t="shared" si="43"/>
        <v>70</v>
      </c>
      <c r="CG15" s="27">
        <f t="shared" si="44"/>
        <v>70</v>
      </c>
      <c r="CH15" s="19">
        <v>29</v>
      </c>
      <c r="CI15" s="27">
        <f t="shared" si="45"/>
        <v>72.5</v>
      </c>
      <c r="CJ15" s="27">
        <f t="shared" si="46"/>
        <v>72.5</v>
      </c>
      <c r="CK15" s="19">
        <v>30</v>
      </c>
      <c r="CL15" s="27">
        <f t="shared" si="47"/>
        <v>75</v>
      </c>
      <c r="CM15" s="27">
        <f t="shared" si="48"/>
        <v>75</v>
      </c>
    </row>
    <row r="16" spans="1:91" s="28" customFormat="1" ht="30" x14ac:dyDescent="0.25">
      <c r="A16" s="28" t="s">
        <v>93</v>
      </c>
      <c r="B16" s="28">
        <v>1</v>
      </c>
      <c r="C16" s="29">
        <v>3</v>
      </c>
      <c r="D16" s="29">
        <v>3</v>
      </c>
      <c r="E16" s="28">
        <v>2</v>
      </c>
      <c r="F16" s="29">
        <f t="shared" si="49"/>
        <v>6</v>
      </c>
      <c r="G16" s="29">
        <f t="shared" si="50"/>
        <v>6</v>
      </c>
      <c r="H16" s="28">
        <v>3</v>
      </c>
      <c r="I16" s="29">
        <f t="shared" si="51"/>
        <v>9</v>
      </c>
      <c r="J16" s="29">
        <f t="shared" si="52"/>
        <v>9</v>
      </c>
      <c r="K16" s="28">
        <v>4</v>
      </c>
      <c r="L16" s="29">
        <f t="shared" si="53"/>
        <v>12</v>
      </c>
      <c r="M16" s="29">
        <f t="shared" si="54"/>
        <v>12</v>
      </c>
      <c r="N16" s="28">
        <v>5</v>
      </c>
      <c r="O16" s="29">
        <f t="shared" si="55"/>
        <v>15</v>
      </c>
      <c r="P16" s="29">
        <f t="shared" si="56"/>
        <v>15</v>
      </c>
      <c r="Q16" s="28">
        <v>6</v>
      </c>
      <c r="R16" s="29">
        <f t="shared" si="57"/>
        <v>18</v>
      </c>
      <c r="S16" s="29">
        <f t="shared" si="58"/>
        <v>18</v>
      </c>
      <c r="T16" s="28">
        <v>7</v>
      </c>
      <c r="U16" s="29">
        <f t="shared" si="59"/>
        <v>21</v>
      </c>
      <c r="V16" s="29">
        <f t="shared" si="60"/>
        <v>21</v>
      </c>
      <c r="W16" s="28">
        <v>8</v>
      </c>
      <c r="X16" s="29">
        <f t="shared" si="61"/>
        <v>24</v>
      </c>
      <c r="Y16" s="29">
        <f t="shared" si="62"/>
        <v>24</v>
      </c>
      <c r="Z16" s="28">
        <v>9</v>
      </c>
      <c r="AA16" s="29">
        <f t="shared" si="63"/>
        <v>27</v>
      </c>
      <c r="AB16" s="29">
        <f t="shared" si="64"/>
        <v>27</v>
      </c>
      <c r="AC16" s="28">
        <v>10</v>
      </c>
      <c r="AD16" s="29">
        <f t="shared" si="65"/>
        <v>30</v>
      </c>
      <c r="AE16" s="29">
        <f t="shared" si="66"/>
        <v>30</v>
      </c>
      <c r="AF16" s="28">
        <v>11</v>
      </c>
      <c r="AG16" s="29">
        <f t="shared" si="9"/>
        <v>33</v>
      </c>
      <c r="AH16" s="29">
        <f t="shared" si="10"/>
        <v>33</v>
      </c>
      <c r="AI16" s="28">
        <v>12</v>
      </c>
      <c r="AJ16" s="29">
        <f t="shared" si="11"/>
        <v>36</v>
      </c>
      <c r="AK16" s="29">
        <f t="shared" si="12"/>
        <v>36</v>
      </c>
      <c r="AL16" s="28">
        <v>13</v>
      </c>
      <c r="AM16" s="29">
        <f t="shared" si="13"/>
        <v>39</v>
      </c>
      <c r="AN16" s="29">
        <f t="shared" si="14"/>
        <v>39</v>
      </c>
      <c r="AO16" s="28">
        <v>14</v>
      </c>
      <c r="AP16" s="29">
        <f t="shared" si="15"/>
        <v>42</v>
      </c>
      <c r="AQ16" s="29">
        <f t="shared" si="16"/>
        <v>42</v>
      </c>
      <c r="AR16" s="28">
        <v>15</v>
      </c>
      <c r="AS16" s="29">
        <f t="shared" si="17"/>
        <v>45</v>
      </c>
      <c r="AT16" s="29">
        <f t="shared" si="18"/>
        <v>45</v>
      </c>
      <c r="AU16" s="28">
        <v>16</v>
      </c>
      <c r="AV16" s="29">
        <f t="shared" si="19"/>
        <v>48</v>
      </c>
      <c r="AW16" s="29">
        <f t="shared" si="20"/>
        <v>48</v>
      </c>
      <c r="AX16" s="28">
        <v>17</v>
      </c>
      <c r="AY16" s="29">
        <f t="shared" si="21"/>
        <v>51</v>
      </c>
      <c r="AZ16" s="29">
        <f t="shared" si="22"/>
        <v>51</v>
      </c>
      <c r="BA16" s="28">
        <v>18</v>
      </c>
      <c r="BB16" s="29">
        <f t="shared" si="23"/>
        <v>54</v>
      </c>
      <c r="BC16" s="29">
        <f t="shared" si="24"/>
        <v>54</v>
      </c>
      <c r="BD16" s="28">
        <v>19</v>
      </c>
      <c r="BE16" s="29">
        <f t="shared" si="25"/>
        <v>57</v>
      </c>
      <c r="BF16" s="29">
        <f t="shared" si="26"/>
        <v>57</v>
      </c>
      <c r="BG16" s="28">
        <v>20</v>
      </c>
      <c r="BH16" s="29">
        <f t="shared" si="27"/>
        <v>60</v>
      </c>
      <c r="BI16" s="29">
        <f t="shared" si="28"/>
        <v>60</v>
      </c>
      <c r="BJ16" s="28">
        <v>21</v>
      </c>
      <c r="BK16" s="29">
        <f t="shared" si="29"/>
        <v>63</v>
      </c>
      <c r="BL16" s="29">
        <f t="shared" si="30"/>
        <v>63</v>
      </c>
      <c r="BM16" s="28">
        <v>22</v>
      </c>
      <c r="BN16" s="29">
        <f t="shared" si="31"/>
        <v>66</v>
      </c>
      <c r="BO16" s="29">
        <f t="shared" si="32"/>
        <v>66</v>
      </c>
      <c r="BP16" s="28">
        <v>23</v>
      </c>
      <c r="BQ16" s="29">
        <f t="shared" si="33"/>
        <v>69</v>
      </c>
      <c r="BR16" s="29">
        <f t="shared" si="34"/>
        <v>69</v>
      </c>
      <c r="BS16" s="28">
        <v>24</v>
      </c>
      <c r="BT16" s="29">
        <f t="shared" si="35"/>
        <v>72</v>
      </c>
      <c r="BU16" s="29">
        <f t="shared" si="36"/>
        <v>72</v>
      </c>
      <c r="BV16" s="28">
        <v>25</v>
      </c>
      <c r="BW16" s="29">
        <f t="shared" si="37"/>
        <v>75</v>
      </c>
      <c r="BX16" s="29">
        <f t="shared" si="38"/>
        <v>75</v>
      </c>
      <c r="BY16" s="28">
        <v>26</v>
      </c>
      <c r="BZ16" s="29">
        <f t="shared" si="39"/>
        <v>78</v>
      </c>
      <c r="CA16" s="29">
        <f t="shared" si="40"/>
        <v>78</v>
      </c>
      <c r="CB16" s="28">
        <v>27</v>
      </c>
      <c r="CC16" s="29">
        <f t="shared" si="41"/>
        <v>81</v>
      </c>
      <c r="CD16" s="29">
        <f t="shared" si="42"/>
        <v>81</v>
      </c>
      <c r="CE16" s="28">
        <v>28</v>
      </c>
      <c r="CF16" s="29">
        <f t="shared" si="43"/>
        <v>84</v>
      </c>
      <c r="CG16" s="29">
        <f t="shared" si="44"/>
        <v>84</v>
      </c>
      <c r="CH16" s="28">
        <v>29</v>
      </c>
      <c r="CI16" s="29">
        <f t="shared" si="45"/>
        <v>87</v>
      </c>
      <c r="CJ16" s="29">
        <f t="shared" si="46"/>
        <v>87</v>
      </c>
      <c r="CK16" s="28">
        <v>30</v>
      </c>
      <c r="CL16" s="29">
        <f t="shared" si="47"/>
        <v>90</v>
      </c>
      <c r="CM16" s="29">
        <f t="shared" si="48"/>
        <v>90</v>
      </c>
    </row>
    <row r="17" spans="1:91" s="19" customFormat="1" ht="15" x14ac:dyDescent="0.25">
      <c r="A17" s="19" t="s">
        <v>53</v>
      </c>
      <c r="B17" s="19">
        <v>1</v>
      </c>
      <c r="C17" s="27">
        <v>1.5</v>
      </c>
      <c r="D17" s="27">
        <v>1.5</v>
      </c>
      <c r="E17" s="19">
        <v>2</v>
      </c>
      <c r="F17" s="27">
        <f t="shared" si="0"/>
        <v>3</v>
      </c>
      <c r="G17" s="27">
        <f t="shared" si="0"/>
        <v>3</v>
      </c>
      <c r="H17" s="19">
        <v>3</v>
      </c>
      <c r="I17" s="27">
        <f t="shared" si="1"/>
        <v>4.5</v>
      </c>
      <c r="J17" s="27">
        <f t="shared" si="1"/>
        <v>4.5</v>
      </c>
      <c r="K17" s="19">
        <v>4</v>
      </c>
      <c r="L17" s="27">
        <f t="shared" si="2"/>
        <v>6</v>
      </c>
      <c r="M17" s="27">
        <f t="shared" si="2"/>
        <v>6</v>
      </c>
      <c r="N17" s="19">
        <v>5</v>
      </c>
      <c r="O17" s="27">
        <f t="shared" si="3"/>
        <v>7.5</v>
      </c>
      <c r="P17" s="27">
        <f t="shared" si="3"/>
        <v>7.5</v>
      </c>
      <c r="Q17" s="19">
        <v>6</v>
      </c>
      <c r="R17" s="27">
        <f t="shared" si="4"/>
        <v>9</v>
      </c>
      <c r="S17" s="27">
        <f t="shared" si="4"/>
        <v>9</v>
      </c>
      <c r="T17" s="19">
        <v>7</v>
      </c>
      <c r="U17" s="27">
        <f t="shared" si="5"/>
        <v>10.5</v>
      </c>
      <c r="V17" s="27">
        <f t="shared" si="5"/>
        <v>10.5</v>
      </c>
      <c r="W17" s="19">
        <v>8</v>
      </c>
      <c r="X17" s="27">
        <f t="shared" si="6"/>
        <v>12</v>
      </c>
      <c r="Y17" s="27">
        <f t="shared" si="6"/>
        <v>12</v>
      </c>
      <c r="Z17" s="19">
        <v>9</v>
      </c>
      <c r="AA17" s="27">
        <f t="shared" si="7"/>
        <v>13.5</v>
      </c>
      <c r="AB17" s="27">
        <f t="shared" si="7"/>
        <v>13.5</v>
      </c>
      <c r="AC17" s="19">
        <v>10</v>
      </c>
      <c r="AD17" s="27">
        <f t="shared" si="8"/>
        <v>15</v>
      </c>
      <c r="AE17" s="27">
        <f t="shared" si="8"/>
        <v>15</v>
      </c>
      <c r="AF17" s="19">
        <v>11</v>
      </c>
      <c r="AG17" s="27">
        <f t="shared" si="9"/>
        <v>16.5</v>
      </c>
      <c r="AH17" s="27">
        <f t="shared" si="10"/>
        <v>16.5</v>
      </c>
      <c r="AI17" s="19">
        <v>12</v>
      </c>
      <c r="AJ17" s="27">
        <f t="shared" si="11"/>
        <v>18</v>
      </c>
      <c r="AK17" s="27">
        <f t="shared" si="12"/>
        <v>18</v>
      </c>
      <c r="AL17" s="19">
        <v>13</v>
      </c>
      <c r="AM17" s="27">
        <f t="shared" si="13"/>
        <v>19.5</v>
      </c>
      <c r="AN17" s="27">
        <f t="shared" si="14"/>
        <v>19.5</v>
      </c>
      <c r="AO17" s="19">
        <v>14</v>
      </c>
      <c r="AP17" s="27">
        <f t="shared" si="15"/>
        <v>21</v>
      </c>
      <c r="AQ17" s="27">
        <f t="shared" si="16"/>
        <v>21</v>
      </c>
      <c r="AR17" s="19">
        <v>15</v>
      </c>
      <c r="AS17" s="27">
        <f t="shared" si="17"/>
        <v>22.5</v>
      </c>
      <c r="AT17" s="27">
        <f t="shared" si="18"/>
        <v>22.5</v>
      </c>
      <c r="AU17" s="19">
        <v>16</v>
      </c>
      <c r="AV17" s="27">
        <f t="shared" si="19"/>
        <v>24</v>
      </c>
      <c r="AW17" s="27">
        <f t="shared" si="20"/>
        <v>24</v>
      </c>
      <c r="AX17" s="19">
        <v>17</v>
      </c>
      <c r="AY17" s="27">
        <f t="shared" si="21"/>
        <v>25.5</v>
      </c>
      <c r="AZ17" s="27">
        <f t="shared" si="22"/>
        <v>25.5</v>
      </c>
      <c r="BA17" s="19">
        <v>18</v>
      </c>
      <c r="BB17" s="27">
        <f t="shared" si="23"/>
        <v>27</v>
      </c>
      <c r="BC17" s="27">
        <f t="shared" si="24"/>
        <v>27</v>
      </c>
      <c r="BD17" s="19">
        <v>19</v>
      </c>
      <c r="BE17" s="27">
        <f t="shared" si="25"/>
        <v>28.5</v>
      </c>
      <c r="BF17" s="27">
        <f t="shared" si="26"/>
        <v>28.5</v>
      </c>
      <c r="BG17" s="19">
        <v>20</v>
      </c>
      <c r="BH17" s="27">
        <f t="shared" si="27"/>
        <v>30</v>
      </c>
      <c r="BI17" s="27">
        <f t="shared" si="28"/>
        <v>30</v>
      </c>
      <c r="BJ17" s="19">
        <v>21</v>
      </c>
      <c r="BK17" s="27">
        <f t="shared" si="29"/>
        <v>31.5</v>
      </c>
      <c r="BL17" s="27">
        <f t="shared" si="30"/>
        <v>31.5</v>
      </c>
      <c r="BM17" s="19">
        <v>22</v>
      </c>
      <c r="BN17" s="27">
        <f t="shared" si="31"/>
        <v>33</v>
      </c>
      <c r="BO17" s="27">
        <f t="shared" si="32"/>
        <v>33</v>
      </c>
      <c r="BP17" s="19">
        <v>23</v>
      </c>
      <c r="BQ17" s="27">
        <f t="shared" si="33"/>
        <v>34.5</v>
      </c>
      <c r="BR17" s="27">
        <f t="shared" si="34"/>
        <v>34.5</v>
      </c>
      <c r="BS17" s="19">
        <v>24</v>
      </c>
      <c r="BT17" s="27">
        <f t="shared" si="35"/>
        <v>36</v>
      </c>
      <c r="BU17" s="27">
        <f t="shared" si="36"/>
        <v>36</v>
      </c>
      <c r="BV17" s="19">
        <v>25</v>
      </c>
      <c r="BW17" s="27">
        <f t="shared" si="37"/>
        <v>37.5</v>
      </c>
      <c r="BX17" s="27">
        <f t="shared" si="38"/>
        <v>37.5</v>
      </c>
      <c r="BY17" s="19">
        <v>26</v>
      </c>
      <c r="BZ17" s="27">
        <f t="shared" si="39"/>
        <v>39</v>
      </c>
      <c r="CA17" s="27">
        <f t="shared" si="40"/>
        <v>39</v>
      </c>
      <c r="CB17" s="19">
        <v>27</v>
      </c>
      <c r="CC17" s="27">
        <f t="shared" si="41"/>
        <v>40.5</v>
      </c>
      <c r="CD17" s="27">
        <f t="shared" si="42"/>
        <v>40.5</v>
      </c>
      <c r="CE17" s="19">
        <v>28</v>
      </c>
      <c r="CF17" s="27">
        <f t="shared" si="43"/>
        <v>42</v>
      </c>
      <c r="CG17" s="27">
        <f t="shared" si="44"/>
        <v>42</v>
      </c>
      <c r="CH17" s="19">
        <v>29</v>
      </c>
      <c r="CI17" s="27">
        <f t="shared" si="45"/>
        <v>43.5</v>
      </c>
      <c r="CJ17" s="27">
        <f t="shared" si="46"/>
        <v>43.5</v>
      </c>
      <c r="CK17" s="19">
        <v>30</v>
      </c>
      <c r="CL17" s="27">
        <f t="shared" si="47"/>
        <v>45</v>
      </c>
      <c r="CM17" s="27">
        <f t="shared" si="48"/>
        <v>45</v>
      </c>
    </row>
    <row r="18" spans="1:91" s="28" customFormat="1" ht="30" x14ac:dyDescent="0.25">
      <c r="A18" s="28" t="s">
        <v>94</v>
      </c>
      <c r="B18" s="28">
        <v>1</v>
      </c>
      <c r="C18" s="29">
        <v>2.5</v>
      </c>
      <c r="D18" s="29">
        <v>2.5</v>
      </c>
      <c r="E18" s="28">
        <v>2</v>
      </c>
      <c r="F18" s="29">
        <f t="shared" si="0"/>
        <v>5</v>
      </c>
      <c r="G18" s="29">
        <f t="shared" si="0"/>
        <v>5</v>
      </c>
      <c r="H18" s="28">
        <v>3</v>
      </c>
      <c r="I18" s="29">
        <f t="shared" si="1"/>
        <v>7.5</v>
      </c>
      <c r="J18" s="29">
        <f t="shared" si="1"/>
        <v>7.5</v>
      </c>
      <c r="K18" s="28">
        <v>4</v>
      </c>
      <c r="L18" s="29">
        <f t="shared" si="2"/>
        <v>10</v>
      </c>
      <c r="M18" s="29">
        <f t="shared" si="2"/>
        <v>10</v>
      </c>
      <c r="N18" s="28">
        <v>5</v>
      </c>
      <c r="O18" s="29">
        <f t="shared" si="3"/>
        <v>12.5</v>
      </c>
      <c r="P18" s="29">
        <f t="shared" si="3"/>
        <v>12.5</v>
      </c>
      <c r="Q18" s="28">
        <v>6</v>
      </c>
      <c r="R18" s="29">
        <f t="shared" si="4"/>
        <v>15</v>
      </c>
      <c r="S18" s="29">
        <f t="shared" si="4"/>
        <v>15</v>
      </c>
      <c r="T18" s="28">
        <v>7</v>
      </c>
      <c r="U18" s="29">
        <f t="shared" si="5"/>
        <v>17.5</v>
      </c>
      <c r="V18" s="29">
        <f t="shared" si="5"/>
        <v>17.5</v>
      </c>
      <c r="W18" s="28">
        <v>8</v>
      </c>
      <c r="X18" s="29">
        <f t="shared" si="6"/>
        <v>20</v>
      </c>
      <c r="Y18" s="29">
        <f t="shared" si="6"/>
        <v>20</v>
      </c>
      <c r="Z18" s="28">
        <v>9</v>
      </c>
      <c r="AA18" s="29">
        <f t="shared" si="7"/>
        <v>22.5</v>
      </c>
      <c r="AB18" s="29">
        <f t="shared" si="7"/>
        <v>22.5</v>
      </c>
      <c r="AC18" s="28">
        <v>10</v>
      </c>
      <c r="AD18" s="29">
        <f t="shared" si="8"/>
        <v>25</v>
      </c>
      <c r="AE18" s="29">
        <f t="shared" si="8"/>
        <v>25</v>
      </c>
      <c r="AF18" s="28">
        <v>11</v>
      </c>
      <c r="AG18" s="29">
        <f t="shared" si="9"/>
        <v>27.5</v>
      </c>
      <c r="AH18" s="29">
        <f t="shared" si="10"/>
        <v>27.5</v>
      </c>
      <c r="AI18" s="28">
        <v>12</v>
      </c>
      <c r="AJ18" s="29">
        <f t="shared" si="11"/>
        <v>30</v>
      </c>
      <c r="AK18" s="29">
        <f t="shared" si="12"/>
        <v>30</v>
      </c>
      <c r="AL18" s="28">
        <v>13</v>
      </c>
      <c r="AM18" s="29">
        <f t="shared" si="13"/>
        <v>32.5</v>
      </c>
      <c r="AN18" s="29">
        <f t="shared" si="14"/>
        <v>32.5</v>
      </c>
      <c r="AO18" s="28">
        <v>14</v>
      </c>
      <c r="AP18" s="29">
        <f t="shared" si="15"/>
        <v>35</v>
      </c>
      <c r="AQ18" s="29">
        <f t="shared" si="16"/>
        <v>35</v>
      </c>
      <c r="AR18" s="28">
        <v>15</v>
      </c>
      <c r="AS18" s="29">
        <f t="shared" si="17"/>
        <v>37.5</v>
      </c>
      <c r="AT18" s="29">
        <f t="shared" si="18"/>
        <v>37.5</v>
      </c>
      <c r="AU18" s="28">
        <v>16</v>
      </c>
      <c r="AV18" s="29">
        <f t="shared" si="19"/>
        <v>40</v>
      </c>
      <c r="AW18" s="29">
        <f t="shared" si="20"/>
        <v>40</v>
      </c>
      <c r="AX18" s="28">
        <v>17</v>
      </c>
      <c r="AY18" s="29">
        <f t="shared" si="21"/>
        <v>42.5</v>
      </c>
      <c r="AZ18" s="29">
        <f t="shared" si="22"/>
        <v>42.5</v>
      </c>
      <c r="BA18" s="28">
        <v>18</v>
      </c>
      <c r="BB18" s="29">
        <f t="shared" si="23"/>
        <v>45</v>
      </c>
      <c r="BC18" s="29">
        <f t="shared" si="24"/>
        <v>45</v>
      </c>
      <c r="BD18" s="28">
        <v>19</v>
      </c>
      <c r="BE18" s="29">
        <f t="shared" si="25"/>
        <v>47.5</v>
      </c>
      <c r="BF18" s="29">
        <f t="shared" si="26"/>
        <v>47.5</v>
      </c>
      <c r="BG18" s="28">
        <v>20</v>
      </c>
      <c r="BH18" s="29">
        <f t="shared" si="27"/>
        <v>50</v>
      </c>
      <c r="BI18" s="29">
        <f t="shared" si="28"/>
        <v>50</v>
      </c>
      <c r="BJ18" s="28">
        <v>21</v>
      </c>
      <c r="BK18" s="29">
        <f t="shared" si="29"/>
        <v>52.5</v>
      </c>
      <c r="BL18" s="29">
        <f t="shared" si="30"/>
        <v>52.5</v>
      </c>
      <c r="BM18" s="28">
        <v>22</v>
      </c>
      <c r="BN18" s="29">
        <f t="shared" si="31"/>
        <v>55</v>
      </c>
      <c r="BO18" s="29">
        <f t="shared" si="32"/>
        <v>55</v>
      </c>
      <c r="BP18" s="28">
        <v>23</v>
      </c>
      <c r="BQ18" s="29">
        <f t="shared" si="33"/>
        <v>57.5</v>
      </c>
      <c r="BR18" s="29">
        <f t="shared" si="34"/>
        <v>57.5</v>
      </c>
      <c r="BS18" s="28">
        <v>24</v>
      </c>
      <c r="BT18" s="29">
        <f t="shared" si="35"/>
        <v>60</v>
      </c>
      <c r="BU18" s="29">
        <f t="shared" si="36"/>
        <v>60</v>
      </c>
      <c r="BV18" s="28">
        <v>25</v>
      </c>
      <c r="BW18" s="29">
        <f t="shared" si="37"/>
        <v>62.5</v>
      </c>
      <c r="BX18" s="29">
        <f t="shared" si="38"/>
        <v>62.5</v>
      </c>
      <c r="BY18" s="28">
        <v>26</v>
      </c>
      <c r="BZ18" s="29">
        <f t="shared" si="39"/>
        <v>65</v>
      </c>
      <c r="CA18" s="29">
        <f t="shared" si="40"/>
        <v>65</v>
      </c>
      <c r="CB18" s="28">
        <v>27</v>
      </c>
      <c r="CC18" s="29">
        <f t="shared" si="41"/>
        <v>67.5</v>
      </c>
      <c r="CD18" s="29">
        <f t="shared" si="42"/>
        <v>67.5</v>
      </c>
      <c r="CE18" s="28">
        <v>28</v>
      </c>
      <c r="CF18" s="29">
        <f t="shared" si="43"/>
        <v>70</v>
      </c>
      <c r="CG18" s="29">
        <f t="shared" si="44"/>
        <v>70</v>
      </c>
      <c r="CH18" s="28">
        <v>29</v>
      </c>
      <c r="CI18" s="29">
        <f t="shared" si="45"/>
        <v>72.5</v>
      </c>
      <c r="CJ18" s="29">
        <f t="shared" si="46"/>
        <v>72.5</v>
      </c>
      <c r="CK18" s="28">
        <v>30</v>
      </c>
      <c r="CL18" s="29">
        <f t="shared" si="47"/>
        <v>75</v>
      </c>
      <c r="CM18" s="29">
        <f t="shared" si="48"/>
        <v>75</v>
      </c>
    </row>
    <row r="19" spans="1:91" s="19" customFormat="1" ht="30" x14ac:dyDescent="0.25">
      <c r="A19" s="19" t="s">
        <v>95</v>
      </c>
      <c r="B19" s="19">
        <v>1</v>
      </c>
      <c r="C19" s="27">
        <v>3</v>
      </c>
      <c r="D19" s="27">
        <v>3</v>
      </c>
      <c r="E19" s="19">
        <v>2</v>
      </c>
      <c r="F19" s="27">
        <f t="shared" si="0"/>
        <v>6</v>
      </c>
      <c r="G19" s="27">
        <f t="shared" si="0"/>
        <v>6</v>
      </c>
      <c r="H19" s="19">
        <v>3</v>
      </c>
      <c r="I19" s="27">
        <f t="shared" si="1"/>
        <v>9</v>
      </c>
      <c r="J19" s="27">
        <f t="shared" si="1"/>
        <v>9</v>
      </c>
      <c r="K19" s="19">
        <v>4</v>
      </c>
      <c r="L19" s="27">
        <f t="shared" si="2"/>
        <v>12</v>
      </c>
      <c r="M19" s="27">
        <f t="shared" si="2"/>
        <v>12</v>
      </c>
      <c r="N19" s="19">
        <v>5</v>
      </c>
      <c r="O19" s="27">
        <f t="shared" si="3"/>
        <v>15</v>
      </c>
      <c r="P19" s="27">
        <f t="shared" si="3"/>
        <v>15</v>
      </c>
      <c r="Q19" s="19">
        <v>6</v>
      </c>
      <c r="R19" s="27">
        <f t="shared" si="4"/>
        <v>18</v>
      </c>
      <c r="S19" s="27">
        <f t="shared" si="4"/>
        <v>18</v>
      </c>
      <c r="T19" s="19">
        <v>7</v>
      </c>
      <c r="U19" s="27">
        <f t="shared" si="5"/>
        <v>21</v>
      </c>
      <c r="V19" s="27">
        <f t="shared" si="5"/>
        <v>21</v>
      </c>
      <c r="W19" s="19">
        <v>8</v>
      </c>
      <c r="X19" s="27">
        <f t="shared" si="6"/>
        <v>24</v>
      </c>
      <c r="Y19" s="27">
        <f t="shared" si="6"/>
        <v>24</v>
      </c>
      <c r="Z19" s="19">
        <v>9</v>
      </c>
      <c r="AA19" s="27">
        <f t="shared" si="7"/>
        <v>27</v>
      </c>
      <c r="AB19" s="27">
        <f t="shared" si="7"/>
        <v>27</v>
      </c>
      <c r="AC19" s="19">
        <v>10</v>
      </c>
      <c r="AD19" s="27">
        <f t="shared" si="8"/>
        <v>30</v>
      </c>
      <c r="AE19" s="27">
        <f t="shared" si="8"/>
        <v>30</v>
      </c>
      <c r="AF19" s="19">
        <v>11</v>
      </c>
      <c r="AG19" s="27">
        <f t="shared" si="9"/>
        <v>33</v>
      </c>
      <c r="AH19" s="27">
        <f t="shared" si="10"/>
        <v>33</v>
      </c>
      <c r="AI19" s="19">
        <v>12</v>
      </c>
      <c r="AJ19" s="27">
        <f t="shared" si="11"/>
        <v>36</v>
      </c>
      <c r="AK19" s="27">
        <f t="shared" si="12"/>
        <v>36</v>
      </c>
      <c r="AL19" s="19">
        <v>13</v>
      </c>
      <c r="AM19" s="27">
        <f t="shared" si="13"/>
        <v>39</v>
      </c>
      <c r="AN19" s="27">
        <f t="shared" si="14"/>
        <v>39</v>
      </c>
      <c r="AO19" s="19">
        <v>14</v>
      </c>
      <c r="AP19" s="27">
        <f t="shared" si="15"/>
        <v>42</v>
      </c>
      <c r="AQ19" s="27">
        <f t="shared" si="16"/>
        <v>42</v>
      </c>
      <c r="AR19" s="19">
        <v>15</v>
      </c>
      <c r="AS19" s="27">
        <f t="shared" si="17"/>
        <v>45</v>
      </c>
      <c r="AT19" s="27">
        <f t="shared" si="18"/>
        <v>45</v>
      </c>
      <c r="AU19" s="19">
        <v>16</v>
      </c>
      <c r="AV19" s="27">
        <f t="shared" si="19"/>
        <v>48</v>
      </c>
      <c r="AW19" s="27">
        <f t="shared" si="20"/>
        <v>48</v>
      </c>
      <c r="AX19" s="19">
        <v>17</v>
      </c>
      <c r="AY19" s="27">
        <f t="shared" si="21"/>
        <v>51</v>
      </c>
      <c r="AZ19" s="27">
        <f t="shared" si="22"/>
        <v>51</v>
      </c>
      <c r="BA19" s="19">
        <v>18</v>
      </c>
      <c r="BB19" s="27">
        <f t="shared" si="23"/>
        <v>54</v>
      </c>
      <c r="BC19" s="27">
        <f t="shared" si="24"/>
        <v>54</v>
      </c>
      <c r="BD19" s="19">
        <v>19</v>
      </c>
      <c r="BE19" s="27">
        <f t="shared" si="25"/>
        <v>57</v>
      </c>
      <c r="BF19" s="27">
        <f t="shared" si="26"/>
        <v>57</v>
      </c>
      <c r="BG19" s="19">
        <v>20</v>
      </c>
      <c r="BH19" s="27">
        <f t="shared" si="27"/>
        <v>60</v>
      </c>
      <c r="BI19" s="27">
        <f t="shared" si="28"/>
        <v>60</v>
      </c>
      <c r="BJ19" s="19">
        <v>21</v>
      </c>
      <c r="BK19" s="27">
        <f t="shared" si="29"/>
        <v>63</v>
      </c>
      <c r="BL19" s="27">
        <f t="shared" si="30"/>
        <v>63</v>
      </c>
      <c r="BM19" s="19">
        <v>22</v>
      </c>
      <c r="BN19" s="27">
        <f t="shared" si="31"/>
        <v>66</v>
      </c>
      <c r="BO19" s="27">
        <f t="shared" si="32"/>
        <v>66</v>
      </c>
      <c r="BP19" s="19">
        <v>23</v>
      </c>
      <c r="BQ19" s="27">
        <f t="shared" si="33"/>
        <v>69</v>
      </c>
      <c r="BR19" s="27">
        <f t="shared" si="34"/>
        <v>69</v>
      </c>
      <c r="BS19" s="19">
        <v>24</v>
      </c>
      <c r="BT19" s="27">
        <f t="shared" si="35"/>
        <v>72</v>
      </c>
      <c r="BU19" s="27">
        <f t="shared" si="36"/>
        <v>72</v>
      </c>
      <c r="BV19" s="19">
        <v>25</v>
      </c>
      <c r="BW19" s="27">
        <f t="shared" si="37"/>
        <v>75</v>
      </c>
      <c r="BX19" s="27">
        <f t="shared" si="38"/>
        <v>75</v>
      </c>
      <c r="BY19" s="19">
        <v>26</v>
      </c>
      <c r="BZ19" s="27">
        <f t="shared" si="39"/>
        <v>78</v>
      </c>
      <c r="CA19" s="27">
        <f t="shared" si="40"/>
        <v>78</v>
      </c>
      <c r="CB19" s="19">
        <v>27</v>
      </c>
      <c r="CC19" s="27">
        <f t="shared" si="41"/>
        <v>81</v>
      </c>
      <c r="CD19" s="27">
        <f t="shared" si="42"/>
        <v>81</v>
      </c>
      <c r="CE19" s="19">
        <v>28</v>
      </c>
      <c r="CF19" s="27">
        <f t="shared" si="43"/>
        <v>84</v>
      </c>
      <c r="CG19" s="27">
        <f t="shared" si="44"/>
        <v>84</v>
      </c>
      <c r="CH19" s="19">
        <v>29</v>
      </c>
      <c r="CI19" s="27">
        <f t="shared" si="45"/>
        <v>87</v>
      </c>
      <c r="CJ19" s="27">
        <f t="shared" si="46"/>
        <v>87</v>
      </c>
      <c r="CK19" s="19">
        <v>30</v>
      </c>
      <c r="CL19" s="27">
        <f t="shared" si="47"/>
        <v>90</v>
      </c>
      <c r="CM19" s="27">
        <f t="shared" si="48"/>
        <v>90</v>
      </c>
    </row>
    <row r="20" spans="1:91" s="28" customFormat="1" ht="20.100000000000001" customHeight="1" x14ac:dyDescent="0.25">
      <c r="A20" s="28" t="s">
        <v>54</v>
      </c>
      <c r="B20" s="28">
        <v>1</v>
      </c>
      <c r="C20" s="29">
        <v>1.5</v>
      </c>
      <c r="D20" s="29">
        <v>1.5</v>
      </c>
      <c r="E20" s="28">
        <v>2</v>
      </c>
      <c r="F20" s="29">
        <f t="shared" ref="F20:F28" si="67">C20*2</f>
        <v>3</v>
      </c>
      <c r="G20" s="29">
        <f t="shared" ref="G20:G28" si="68">D20*2</f>
        <v>3</v>
      </c>
      <c r="H20" s="28">
        <v>3</v>
      </c>
      <c r="I20" s="29">
        <f t="shared" ref="I20:I28" si="69">C20*3</f>
        <v>4.5</v>
      </c>
      <c r="J20" s="29">
        <f t="shared" ref="J20:J28" si="70">D20*3</f>
        <v>4.5</v>
      </c>
      <c r="K20" s="28">
        <v>4</v>
      </c>
      <c r="L20" s="29">
        <f t="shared" ref="L20:L28" si="71">C20*4</f>
        <v>6</v>
      </c>
      <c r="M20" s="29">
        <f t="shared" ref="M20:M28" si="72">D20*4</f>
        <v>6</v>
      </c>
      <c r="N20" s="28">
        <v>5</v>
      </c>
      <c r="O20" s="29">
        <f t="shared" ref="O20:O28" si="73">C20*5</f>
        <v>7.5</v>
      </c>
      <c r="P20" s="29">
        <f t="shared" ref="P20:P28" si="74">D20*5</f>
        <v>7.5</v>
      </c>
      <c r="Q20" s="28">
        <v>6</v>
      </c>
      <c r="R20" s="29">
        <f t="shared" ref="R20:R28" si="75">C20*6</f>
        <v>9</v>
      </c>
      <c r="S20" s="29">
        <f t="shared" ref="S20:S28" si="76">D20*6</f>
        <v>9</v>
      </c>
      <c r="T20" s="28">
        <v>7</v>
      </c>
      <c r="U20" s="29">
        <f t="shared" ref="U20:U28" si="77">C20*7</f>
        <v>10.5</v>
      </c>
      <c r="V20" s="29">
        <f t="shared" ref="V20:V28" si="78">D20*7</f>
        <v>10.5</v>
      </c>
      <c r="W20" s="28">
        <v>8</v>
      </c>
      <c r="X20" s="29">
        <f t="shared" ref="X20:X28" si="79">C20*8</f>
        <v>12</v>
      </c>
      <c r="Y20" s="29">
        <f t="shared" ref="Y20:Y28" si="80">D20*8</f>
        <v>12</v>
      </c>
      <c r="Z20" s="28">
        <v>9</v>
      </c>
      <c r="AA20" s="29">
        <f t="shared" ref="AA20:AA28" si="81">C20*9</f>
        <v>13.5</v>
      </c>
      <c r="AB20" s="29">
        <f t="shared" ref="AB20:AB28" si="82">D20*9</f>
        <v>13.5</v>
      </c>
      <c r="AC20" s="28">
        <v>10</v>
      </c>
      <c r="AD20" s="29">
        <f t="shared" ref="AD20:AD28" si="83">C20*10</f>
        <v>15</v>
      </c>
      <c r="AE20" s="29">
        <f t="shared" ref="AE20:AE28" si="84">D20*10</f>
        <v>15</v>
      </c>
      <c r="AF20" s="28">
        <v>11</v>
      </c>
      <c r="AG20" s="29">
        <f t="shared" si="9"/>
        <v>16.5</v>
      </c>
      <c r="AH20" s="29">
        <f t="shared" si="10"/>
        <v>16.5</v>
      </c>
      <c r="AI20" s="28">
        <v>12</v>
      </c>
      <c r="AJ20" s="29">
        <f t="shared" si="11"/>
        <v>18</v>
      </c>
      <c r="AK20" s="29">
        <f t="shared" si="12"/>
        <v>18</v>
      </c>
      <c r="AL20" s="28">
        <v>13</v>
      </c>
      <c r="AM20" s="29">
        <f t="shared" si="13"/>
        <v>19.5</v>
      </c>
      <c r="AN20" s="29">
        <f t="shared" si="14"/>
        <v>19.5</v>
      </c>
      <c r="AO20" s="28">
        <v>14</v>
      </c>
      <c r="AP20" s="29">
        <f t="shared" si="15"/>
        <v>21</v>
      </c>
      <c r="AQ20" s="29">
        <f t="shared" si="16"/>
        <v>21</v>
      </c>
      <c r="AR20" s="28">
        <v>15</v>
      </c>
      <c r="AS20" s="29">
        <f t="shared" si="17"/>
        <v>22.5</v>
      </c>
      <c r="AT20" s="29">
        <f t="shared" si="18"/>
        <v>22.5</v>
      </c>
      <c r="AU20" s="28">
        <v>16</v>
      </c>
      <c r="AV20" s="29">
        <f t="shared" si="19"/>
        <v>24</v>
      </c>
      <c r="AW20" s="29">
        <f t="shared" si="20"/>
        <v>24</v>
      </c>
      <c r="AX20" s="28">
        <v>17</v>
      </c>
      <c r="AY20" s="29">
        <f t="shared" si="21"/>
        <v>25.5</v>
      </c>
      <c r="AZ20" s="29">
        <f t="shared" si="22"/>
        <v>25.5</v>
      </c>
      <c r="BA20" s="28">
        <v>18</v>
      </c>
      <c r="BB20" s="29">
        <f t="shared" si="23"/>
        <v>27</v>
      </c>
      <c r="BC20" s="29">
        <f t="shared" si="24"/>
        <v>27</v>
      </c>
      <c r="BD20" s="28">
        <v>19</v>
      </c>
      <c r="BE20" s="29">
        <f t="shared" si="25"/>
        <v>28.5</v>
      </c>
      <c r="BF20" s="29">
        <f t="shared" si="26"/>
        <v>28.5</v>
      </c>
      <c r="BG20" s="28">
        <v>20</v>
      </c>
      <c r="BH20" s="29">
        <f t="shared" si="27"/>
        <v>30</v>
      </c>
      <c r="BI20" s="29">
        <f t="shared" si="28"/>
        <v>30</v>
      </c>
      <c r="BJ20" s="28">
        <v>21</v>
      </c>
      <c r="BK20" s="29">
        <f t="shared" si="29"/>
        <v>31.5</v>
      </c>
      <c r="BL20" s="29">
        <f t="shared" si="30"/>
        <v>31.5</v>
      </c>
      <c r="BM20" s="28">
        <v>22</v>
      </c>
      <c r="BN20" s="29">
        <f t="shared" si="31"/>
        <v>33</v>
      </c>
      <c r="BO20" s="29">
        <f t="shared" si="32"/>
        <v>33</v>
      </c>
      <c r="BP20" s="28">
        <v>23</v>
      </c>
      <c r="BQ20" s="29">
        <f t="shared" si="33"/>
        <v>34.5</v>
      </c>
      <c r="BR20" s="29">
        <f t="shared" si="34"/>
        <v>34.5</v>
      </c>
      <c r="BS20" s="28">
        <v>24</v>
      </c>
      <c r="BT20" s="29">
        <f t="shared" si="35"/>
        <v>36</v>
      </c>
      <c r="BU20" s="29">
        <f t="shared" si="36"/>
        <v>36</v>
      </c>
      <c r="BV20" s="28">
        <v>25</v>
      </c>
      <c r="BW20" s="29">
        <f t="shared" si="37"/>
        <v>37.5</v>
      </c>
      <c r="BX20" s="29">
        <f t="shared" si="38"/>
        <v>37.5</v>
      </c>
      <c r="BY20" s="28">
        <v>26</v>
      </c>
      <c r="BZ20" s="29">
        <f t="shared" si="39"/>
        <v>39</v>
      </c>
      <c r="CA20" s="29">
        <f t="shared" si="40"/>
        <v>39</v>
      </c>
      <c r="CB20" s="28">
        <v>27</v>
      </c>
      <c r="CC20" s="29">
        <f t="shared" si="41"/>
        <v>40.5</v>
      </c>
      <c r="CD20" s="29">
        <f t="shared" si="42"/>
        <v>40.5</v>
      </c>
      <c r="CE20" s="28">
        <v>28</v>
      </c>
      <c r="CF20" s="29">
        <f t="shared" si="43"/>
        <v>42</v>
      </c>
      <c r="CG20" s="29">
        <f t="shared" si="44"/>
        <v>42</v>
      </c>
      <c r="CH20" s="28">
        <v>29</v>
      </c>
      <c r="CI20" s="29">
        <f t="shared" si="45"/>
        <v>43.5</v>
      </c>
      <c r="CJ20" s="29">
        <f t="shared" si="46"/>
        <v>43.5</v>
      </c>
      <c r="CK20" s="28">
        <v>30</v>
      </c>
      <c r="CL20" s="29">
        <f t="shared" si="47"/>
        <v>45</v>
      </c>
      <c r="CM20" s="29">
        <f t="shared" si="48"/>
        <v>45</v>
      </c>
    </row>
    <row r="21" spans="1:91" s="19" customFormat="1" ht="30" x14ac:dyDescent="0.25">
      <c r="A21" s="19" t="s">
        <v>96</v>
      </c>
      <c r="B21" s="19">
        <v>1</v>
      </c>
      <c r="C21" s="27">
        <v>2.5</v>
      </c>
      <c r="D21" s="27">
        <v>2.5</v>
      </c>
      <c r="E21" s="19">
        <v>2</v>
      </c>
      <c r="F21" s="27">
        <f t="shared" si="67"/>
        <v>5</v>
      </c>
      <c r="G21" s="27">
        <f t="shared" si="68"/>
        <v>5</v>
      </c>
      <c r="H21" s="19">
        <v>3</v>
      </c>
      <c r="I21" s="27">
        <f t="shared" si="69"/>
        <v>7.5</v>
      </c>
      <c r="J21" s="27">
        <f t="shared" si="70"/>
        <v>7.5</v>
      </c>
      <c r="K21" s="19">
        <v>4</v>
      </c>
      <c r="L21" s="27">
        <f t="shared" si="71"/>
        <v>10</v>
      </c>
      <c r="M21" s="27">
        <f t="shared" si="72"/>
        <v>10</v>
      </c>
      <c r="N21" s="19">
        <v>5</v>
      </c>
      <c r="O21" s="27">
        <f t="shared" si="73"/>
        <v>12.5</v>
      </c>
      <c r="P21" s="27">
        <f t="shared" si="74"/>
        <v>12.5</v>
      </c>
      <c r="Q21" s="19">
        <v>6</v>
      </c>
      <c r="R21" s="27">
        <f t="shared" si="75"/>
        <v>15</v>
      </c>
      <c r="S21" s="27">
        <f t="shared" si="76"/>
        <v>15</v>
      </c>
      <c r="T21" s="19">
        <v>7</v>
      </c>
      <c r="U21" s="27">
        <f t="shared" si="77"/>
        <v>17.5</v>
      </c>
      <c r="V21" s="27">
        <f t="shared" si="78"/>
        <v>17.5</v>
      </c>
      <c r="W21" s="19">
        <v>8</v>
      </c>
      <c r="X21" s="27">
        <f t="shared" si="79"/>
        <v>20</v>
      </c>
      <c r="Y21" s="27">
        <f t="shared" si="80"/>
        <v>20</v>
      </c>
      <c r="Z21" s="19">
        <v>9</v>
      </c>
      <c r="AA21" s="27">
        <f t="shared" si="81"/>
        <v>22.5</v>
      </c>
      <c r="AB21" s="27">
        <f t="shared" si="82"/>
        <v>22.5</v>
      </c>
      <c r="AC21" s="19">
        <v>10</v>
      </c>
      <c r="AD21" s="27">
        <f t="shared" si="83"/>
        <v>25</v>
      </c>
      <c r="AE21" s="27">
        <f t="shared" si="84"/>
        <v>25</v>
      </c>
      <c r="AF21" s="19">
        <v>11</v>
      </c>
      <c r="AG21" s="27">
        <f t="shared" si="9"/>
        <v>27.5</v>
      </c>
      <c r="AH21" s="27">
        <f t="shared" si="10"/>
        <v>27.5</v>
      </c>
      <c r="AI21" s="19">
        <v>12</v>
      </c>
      <c r="AJ21" s="27">
        <f t="shared" si="11"/>
        <v>30</v>
      </c>
      <c r="AK21" s="27">
        <f t="shared" si="12"/>
        <v>30</v>
      </c>
      <c r="AL21" s="19">
        <v>13</v>
      </c>
      <c r="AM21" s="27">
        <f t="shared" si="13"/>
        <v>32.5</v>
      </c>
      <c r="AN21" s="27">
        <f t="shared" si="14"/>
        <v>32.5</v>
      </c>
      <c r="AO21" s="19">
        <v>14</v>
      </c>
      <c r="AP21" s="27">
        <f t="shared" si="15"/>
        <v>35</v>
      </c>
      <c r="AQ21" s="27">
        <f t="shared" si="16"/>
        <v>35</v>
      </c>
      <c r="AR21" s="19">
        <v>15</v>
      </c>
      <c r="AS21" s="27">
        <f t="shared" si="17"/>
        <v>37.5</v>
      </c>
      <c r="AT21" s="27">
        <f t="shared" si="18"/>
        <v>37.5</v>
      </c>
      <c r="AU21" s="19">
        <v>16</v>
      </c>
      <c r="AV21" s="27">
        <f t="shared" si="19"/>
        <v>40</v>
      </c>
      <c r="AW21" s="27">
        <f t="shared" si="20"/>
        <v>40</v>
      </c>
      <c r="AX21" s="19">
        <v>17</v>
      </c>
      <c r="AY21" s="27">
        <f t="shared" si="21"/>
        <v>42.5</v>
      </c>
      <c r="AZ21" s="27">
        <f t="shared" si="22"/>
        <v>42.5</v>
      </c>
      <c r="BA21" s="19">
        <v>18</v>
      </c>
      <c r="BB21" s="27">
        <f t="shared" si="23"/>
        <v>45</v>
      </c>
      <c r="BC21" s="27">
        <f t="shared" si="24"/>
        <v>45</v>
      </c>
      <c r="BD21" s="19">
        <v>19</v>
      </c>
      <c r="BE21" s="27">
        <f t="shared" si="25"/>
        <v>47.5</v>
      </c>
      <c r="BF21" s="27">
        <f t="shared" si="26"/>
        <v>47.5</v>
      </c>
      <c r="BG21" s="19">
        <v>20</v>
      </c>
      <c r="BH21" s="27">
        <f t="shared" si="27"/>
        <v>50</v>
      </c>
      <c r="BI21" s="27">
        <f t="shared" si="28"/>
        <v>50</v>
      </c>
      <c r="BJ21" s="19">
        <v>21</v>
      </c>
      <c r="BK21" s="27">
        <f t="shared" si="29"/>
        <v>52.5</v>
      </c>
      <c r="BL21" s="27">
        <f t="shared" si="30"/>
        <v>52.5</v>
      </c>
      <c r="BM21" s="19">
        <v>22</v>
      </c>
      <c r="BN21" s="27">
        <f t="shared" si="31"/>
        <v>55</v>
      </c>
      <c r="BO21" s="27">
        <f t="shared" si="32"/>
        <v>55</v>
      </c>
      <c r="BP21" s="19">
        <v>23</v>
      </c>
      <c r="BQ21" s="27">
        <f t="shared" si="33"/>
        <v>57.5</v>
      </c>
      <c r="BR21" s="27">
        <f t="shared" si="34"/>
        <v>57.5</v>
      </c>
      <c r="BS21" s="19">
        <v>24</v>
      </c>
      <c r="BT21" s="27">
        <f t="shared" si="35"/>
        <v>60</v>
      </c>
      <c r="BU21" s="27">
        <f t="shared" si="36"/>
        <v>60</v>
      </c>
      <c r="BV21" s="19">
        <v>25</v>
      </c>
      <c r="BW21" s="27">
        <f t="shared" si="37"/>
        <v>62.5</v>
      </c>
      <c r="BX21" s="27">
        <f t="shared" si="38"/>
        <v>62.5</v>
      </c>
      <c r="BY21" s="19">
        <v>26</v>
      </c>
      <c r="BZ21" s="27">
        <f t="shared" si="39"/>
        <v>65</v>
      </c>
      <c r="CA21" s="27">
        <f t="shared" si="40"/>
        <v>65</v>
      </c>
      <c r="CB21" s="19">
        <v>27</v>
      </c>
      <c r="CC21" s="27">
        <f t="shared" si="41"/>
        <v>67.5</v>
      </c>
      <c r="CD21" s="27">
        <f t="shared" si="42"/>
        <v>67.5</v>
      </c>
      <c r="CE21" s="19">
        <v>28</v>
      </c>
      <c r="CF21" s="27">
        <f t="shared" si="43"/>
        <v>70</v>
      </c>
      <c r="CG21" s="27">
        <f t="shared" si="44"/>
        <v>70</v>
      </c>
      <c r="CH21" s="19">
        <v>29</v>
      </c>
      <c r="CI21" s="27">
        <f t="shared" si="45"/>
        <v>72.5</v>
      </c>
      <c r="CJ21" s="27">
        <f t="shared" si="46"/>
        <v>72.5</v>
      </c>
      <c r="CK21" s="19">
        <v>30</v>
      </c>
      <c r="CL21" s="27">
        <f t="shared" si="47"/>
        <v>75</v>
      </c>
      <c r="CM21" s="27">
        <f t="shared" si="48"/>
        <v>75</v>
      </c>
    </row>
    <row r="22" spans="1:91" s="28" customFormat="1" ht="30" x14ac:dyDescent="0.25">
      <c r="A22" s="28" t="s">
        <v>97</v>
      </c>
      <c r="B22" s="28">
        <v>1</v>
      </c>
      <c r="C22" s="29">
        <v>3</v>
      </c>
      <c r="D22" s="29">
        <v>3</v>
      </c>
      <c r="E22" s="28">
        <v>2</v>
      </c>
      <c r="F22" s="29">
        <f t="shared" si="67"/>
        <v>6</v>
      </c>
      <c r="G22" s="29">
        <f t="shared" si="68"/>
        <v>6</v>
      </c>
      <c r="H22" s="28">
        <v>3</v>
      </c>
      <c r="I22" s="29">
        <f t="shared" si="69"/>
        <v>9</v>
      </c>
      <c r="J22" s="29">
        <f t="shared" si="70"/>
        <v>9</v>
      </c>
      <c r="K22" s="28">
        <v>4</v>
      </c>
      <c r="L22" s="29">
        <f t="shared" si="71"/>
        <v>12</v>
      </c>
      <c r="M22" s="29">
        <f t="shared" si="72"/>
        <v>12</v>
      </c>
      <c r="N22" s="28">
        <v>5</v>
      </c>
      <c r="O22" s="29">
        <f t="shared" si="73"/>
        <v>15</v>
      </c>
      <c r="P22" s="29">
        <f t="shared" si="74"/>
        <v>15</v>
      </c>
      <c r="Q22" s="28">
        <v>6</v>
      </c>
      <c r="R22" s="29">
        <f t="shared" si="75"/>
        <v>18</v>
      </c>
      <c r="S22" s="29">
        <f t="shared" si="76"/>
        <v>18</v>
      </c>
      <c r="T22" s="28">
        <v>7</v>
      </c>
      <c r="U22" s="29">
        <f t="shared" si="77"/>
        <v>21</v>
      </c>
      <c r="V22" s="29">
        <f t="shared" si="78"/>
        <v>21</v>
      </c>
      <c r="W22" s="28">
        <v>8</v>
      </c>
      <c r="X22" s="29">
        <f t="shared" si="79"/>
        <v>24</v>
      </c>
      <c r="Y22" s="29">
        <f t="shared" si="80"/>
        <v>24</v>
      </c>
      <c r="Z22" s="28">
        <v>9</v>
      </c>
      <c r="AA22" s="29">
        <f t="shared" si="81"/>
        <v>27</v>
      </c>
      <c r="AB22" s="29">
        <f t="shared" si="82"/>
        <v>27</v>
      </c>
      <c r="AC22" s="28">
        <v>10</v>
      </c>
      <c r="AD22" s="29">
        <f t="shared" si="83"/>
        <v>30</v>
      </c>
      <c r="AE22" s="29">
        <f t="shared" si="84"/>
        <v>30</v>
      </c>
      <c r="AF22" s="28">
        <v>11</v>
      </c>
      <c r="AG22" s="29">
        <f t="shared" si="9"/>
        <v>33</v>
      </c>
      <c r="AH22" s="29">
        <f t="shared" si="10"/>
        <v>33</v>
      </c>
      <c r="AI22" s="28">
        <v>12</v>
      </c>
      <c r="AJ22" s="29">
        <f t="shared" si="11"/>
        <v>36</v>
      </c>
      <c r="AK22" s="29">
        <f t="shared" si="12"/>
        <v>36</v>
      </c>
      <c r="AL22" s="28">
        <v>13</v>
      </c>
      <c r="AM22" s="29">
        <f t="shared" si="13"/>
        <v>39</v>
      </c>
      <c r="AN22" s="29">
        <f t="shared" si="14"/>
        <v>39</v>
      </c>
      <c r="AO22" s="28">
        <v>14</v>
      </c>
      <c r="AP22" s="29">
        <f t="shared" si="15"/>
        <v>42</v>
      </c>
      <c r="AQ22" s="29">
        <f t="shared" si="16"/>
        <v>42</v>
      </c>
      <c r="AR22" s="28">
        <v>15</v>
      </c>
      <c r="AS22" s="29">
        <f t="shared" si="17"/>
        <v>45</v>
      </c>
      <c r="AT22" s="29">
        <f t="shared" si="18"/>
        <v>45</v>
      </c>
      <c r="AU22" s="28">
        <v>16</v>
      </c>
      <c r="AV22" s="29">
        <f t="shared" si="19"/>
        <v>48</v>
      </c>
      <c r="AW22" s="29">
        <f t="shared" si="20"/>
        <v>48</v>
      </c>
      <c r="AX22" s="28">
        <v>17</v>
      </c>
      <c r="AY22" s="29">
        <f t="shared" si="21"/>
        <v>51</v>
      </c>
      <c r="AZ22" s="29">
        <f t="shared" si="22"/>
        <v>51</v>
      </c>
      <c r="BA22" s="28">
        <v>18</v>
      </c>
      <c r="BB22" s="29">
        <f t="shared" si="23"/>
        <v>54</v>
      </c>
      <c r="BC22" s="29">
        <f t="shared" si="24"/>
        <v>54</v>
      </c>
      <c r="BD22" s="28">
        <v>19</v>
      </c>
      <c r="BE22" s="29">
        <f t="shared" si="25"/>
        <v>57</v>
      </c>
      <c r="BF22" s="29">
        <f t="shared" si="26"/>
        <v>57</v>
      </c>
      <c r="BG22" s="28">
        <v>20</v>
      </c>
      <c r="BH22" s="29">
        <f t="shared" si="27"/>
        <v>60</v>
      </c>
      <c r="BI22" s="29">
        <f t="shared" si="28"/>
        <v>60</v>
      </c>
      <c r="BJ22" s="28">
        <v>21</v>
      </c>
      <c r="BK22" s="29">
        <f t="shared" si="29"/>
        <v>63</v>
      </c>
      <c r="BL22" s="29">
        <f t="shared" si="30"/>
        <v>63</v>
      </c>
      <c r="BM22" s="28">
        <v>22</v>
      </c>
      <c r="BN22" s="29">
        <f t="shared" si="31"/>
        <v>66</v>
      </c>
      <c r="BO22" s="29">
        <f t="shared" si="32"/>
        <v>66</v>
      </c>
      <c r="BP22" s="28">
        <v>23</v>
      </c>
      <c r="BQ22" s="29">
        <f t="shared" si="33"/>
        <v>69</v>
      </c>
      <c r="BR22" s="29">
        <f t="shared" si="34"/>
        <v>69</v>
      </c>
      <c r="BS22" s="28">
        <v>24</v>
      </c>
      <c r="BT22" s="29">
        <f t="shared" si="35"/>
        <v>72</v>
      </c>
      <c r="BU22" s="29">
        <f t="shared" si="36"/>
        <v>72</v>
      </c>
      <c r="BV22" s="28">
        <v>25</v>
      </c>
      <c r="BW22" s="29">
        <f t="shared" si="37"/>
        <v>75</v>
      </c>
      <c r="BX22" s="29">
        <f t="shared" si="38"/>
        <v>75</v>
      </c>
      <c r="BY22" s="28">
        <v>26</v>
      </c>
      <c r="BZ22" s="29">
        <f t="shared" si="39"/>
        <v>78</v>
      </c>
      <c r="CA22" s="29">
        <f t="shared" si="40"/>
        <v>78</v>
      </c>
      <c r="CB22" s="28">
        <v>27</v>
      </c>
      <c r="CC22" s="29">
        <f t="shared" si="41"/>
        <v>81</v>
      </c>
      <c r="CD22" s="29">
        <f t="shared" si="42"/>
        <v>81</v>
      </c>
      <c r="CE22" s="28">
        <v>28</v>
      </c>
      <c r="CF22" s="29">
        <f t="shared" si="43"/>
        <v>84</v>
      </c>
      <c r="CG22" s="29">
        <f t="shared" si="44"/>
        <v>84</v>
      </c>
      <c r="CH22" s="28">
        <v>29</v>
      </c>
      <c r="CI22" s="29">
        <f t="shared" si="45"/>
        <v>87</v>
      </c>
      <c r="CJ22" s="29">
        <f t="shared" si="46"/>
        <v>87</v>
      </c>
      <c r="CK22" s="28">
        <v>30</v>
      </c>
      <c r="CL22" s="29">
        <f t="shared" si="47"/>
        <v>90</v>
      </c>
      <c r="CM22" s="29">
        <f t="shared" si="48"/>
        <v>90</v>
      </c>
    </row>
    <row r="23" spans="1:91" s="19" customFormat="1" ht="15" x14ac:dyDescent="0.25">
      <c r="A23" s="19" t="s">
        <v>56</v>
      </c>
      <c r="B23" s="19">
        <v>1</v>
      </c>
      <c r="C23" s="27">
        <v>1.5</v>
      </c>
      <c r="D23" s="27">
        <v>1.5</v>
      </c>
      <c r="E23" s="19">
        <v>2</v>
      </c>
      <c r="F23" s="27">
        <f t="shared" si="67"/>
        <v>3</v>
      </c>
      <c r="G23" s="27">
        <f t="shared" si="68"/>
        <v>3</v>
      </c>
      <c r="H23" s="19">
        <v>3</v>
      </c>
      <c r="I23" s="27">
        <f t="shared" si="69"/>
        <v>4.5</v>
      </c>
      <c r="J23" s="27">
        <f t="shared" si="70"/>
        <v>4.5</v>
      </c>
      <c r="K23" s="19">
        <v>4</v>
      </c>
      <c r="L23" s="27">
        <f t="shared" si="71"/>
        <v>6</v>
      </c>
      <c r="M23" s="27">
        <f t="shared" si="72"/>
        <v>6</v>
      </c>
      <c r="N23" s="19">
        <v>5</v>
      </c>
      <c r="O23" s="27">
        <f t="shared" si="73"/>
        <v>7.5</v>
      </c>
      <c r="P23" s="27">
        <f t="shared" si="74"/>
        <v>7.5</v>
      </c>
      <c r="Q23" s="19">
        <v>6</v>
      </c>
      <c r="R23" s="27">
        <f t="shared" si="75"/>
        <v>9</v>
      </c>
      <c r="S23" s="27">
        <f t="shared" si="76"/>
        <v>9</v>
      </c>
      <c r="T23" s="19">
        <v>7</v>
      </c>
      <c r="U23" s="27">
        <f t="shared" si="77"/>
        <v>10.5</v>
      </c>
      <c r="V23" s="27">
        <f t="shared" si="78"/>
        <v>10.5</v>
      </c>
      <c r="W23" s="19">
        <v>8</v>
      </c>
      <c r="X23" s="27">
        <f t="shared" si="79"/>
        <v>12</v>
      </c>
      <c r="Y23" s="27">
        <f t="shared" si="80"/>
        <v>12</v>
      </c>
      <c r="Z23" s="19">
        <v>9</v>
      </c>
      <c r="AA23" s="27">
        <f t="shared" si="81"/>
        <v>13.5</v>
      </c>
      <c r="AB23" s="27">
        <f t="shared" si="82"/>
        <v>13.5</v>
      </c>
      <c r="AC23" s="19">
        <v>10</v>
      </c>
      <c r="AD23" s="27">
        <f t="shared" si="83"/>
        <v>15</v>
      </c>
      <c r="AE23" s="27">
        <f t="shared" si="84"/>
        <v>15</v>
      </c>
      <c r="AF23" s="19">
        <v>11</v>
      </c>
      <c r="AG23" s="27">
        <f t="shared" si="9"/>
        <v>16.5</v>
      </c>
      <c r="AH23" s="27">
        <f t="shared" si="10"/>
        <v>16.5</v>
      </c>
      <c r="AI23" s="19">
        <v>12</v>
      </c>
      <c r="AJ23" s="27">
        <f t="shared" si="11"/>
        <v>18</v>
      </c>
      <c r="AK23" s="27">
        <f t="shared" si="12"/>
        <v>18</v>
      </c>
      <c r="AL23" s="19">
        <v>13</v>
      </c>
      <c r="AM23" s="27">
        <f t="shared" si="13"/>
        <v>19.5</v>
      </c>
      <c r="AN23" s="27">
        <f t="shared" si="14"/>
        <v>19.5</v>
      </c>
      <c r="AO23" s="19">
        <v>14</v>
      </c>
      <c r="AP23" s="27">
        <f t="shared" si="15"/>
        <v>21</v>
      </c>
      <c r="AQ23" s="27">
        <f t="shared" si="16"/>
        <v>21</v>
      </c>
      <c r="AR23" s="19">
        <v>15</v>
      </c>
      <c r="AS23" s="27">
        <f t="shared" si="17"/>
        <v>22.5</v>
      </c>
      <c r="AT23" s="27">
        <f t="shared" si="18"/>
        <v>22.5</v>
      </c>
      <c r="AU23" s="19">
        <v>16</v>
      </c>
      <c r="AV23" s="27">
        <f t="shared" si="19"/>
        <v>24</v>
      </c>
      <c r="AW23" s="27">
        <f t="shared" si="20"/>
        <v>24</v>
      </c>
      <c r="AX23" s="19">
        <v>17</v>
      </c>
      <c r="AY23" s="27">
        <f t="shared" si="21"/>
        <v>25.5</v>
      </c>
      <c r="AZ23" s="27">
        <f t="shared" si="22"/>
        <v>25.5</v>
      </c>
      <c r="BA23" s="19">
        <v>18</v>
      </c>
      <c r="BB23" s="27">
        <f t="shared" si="23"/>
        <v>27</v>
      </c>
      <c r="BC23" s="27">
        <f t="shared" si="24"/>
        <v>27</v>
      </c>
      <c r="BD23" s="19">
        <v>19</v>
      </c>
      <c r="BE23" s="27">
        <f t="shared" si="25"/>
        <v>28.5</v>
      </c>
      <c r="BF23" s="27">
        <f t="shared" si="26"/>
        <v>28.5</v>
      </c>
      <c r="BG23" s="19">
        <v>20</v>
      </c>
      <c r="BH23" s="27">
        <f t="shared" si="27"/>
        <v>30</v>
      </c>
      <c r="BI23" s="27">
        <f t="shared" si="28"/>
        <v>30</v>
      </c>
      <c r="BJ23" s="19">
        <v>21</v>
      </c>
      <c r="BK23" s="27">
        <f t="shared" si="29"/>
        <v>31.5</v>
      </c>
      <c r="BL23" s="27">
        <f t="shared" si="30"/>
        <v>31.5</v>
      </c>
      <c r="BM23" s="19">
        <v>22</v>
      </c>
      <c r="BN23" s="27">
        <f t="shared" si="31"/>
        <v>33</v>
      </c>
      <c r="BO23" s="27">
        <f t="shared" si="32"/>
        <v>33</v>
      </c>
      <c r="BP23" s="19">
        <v>23</v>
      </c>
      <c r="BQ23" s="27">
        <f t="shared" si="33"/>
        <v>34.5</v>
      </c>
      <c r="BR23" s="27">
        <f t="shared" si="34"/>
        <v>34.5</v>
      </c>
      <c r="BS23" s="19">
        <v>24</v>
      </c>
      <c r="BT23" s="27">
        <f t="shared" si="35"/>
        <v>36</v>
      </c>
      <c r="BU23" s="27">
        <f t="shared" si="36"/>
        <v>36</v>
      </c>
      <c r="BV23" s="19">
        <v>25</v>
      </c>
      <c r="BW23" s="27">
        <f t="shared" si="37"/>
        <v>37.5</v>
      </c>
      <c r="BX23" s="27">
        <f t="shared" si="38"/>
        <v>37.5</v>
      </c>
      <c r="BY23" s="19">
        <v>26</v>
      </c>
      <c r="BZ23" s="27">
        <f t="shared" si="39"/>
        <v>39</v>
      </c>
      <c r="CA23" s="27">
        <f t="shared" si="40"/>
        <v>39</v>
      </c>
      <c r="CB23" s="19">
        <v>27</v>
      </c>
      <c r="CC23" s="27">
        <f t="shared" si="41"/>
        <v>40.5</v>
      </c>
      <c r="CD23" s="27">
        <f t="shared" si="42"/>
        <v>40.5</v>
      </c>
      <c r="CE23" s="19">
        <v>28</v>
      </c>
      <c r="CF23" s="27">
        <f t="shared" si="43"/>
        <v>42</v>
      </c>
      <c r="CG23" s="27">
        <f t="shared" si="44"/>
        <v>42</v>
      </c>
      <c r="CH23" s="19">
        <v>29</v>
      </c>
      <c r="CI23" s="27">
        <f t="shared" si="45"/>
        <v>43.5</v>
      </c>
      <c r="CJ23" s="27">
        <f t="shared" si="46"/>
        <v>43.5</v>
      </c>
      <c r="CK23" s="19">
        <v>30</v>
      </c>
      <c r="CL23" s="27">
        <f t="shared" si="47"/>
        <v>45</v>
      </c>
      <c r="CM23" s="27">
        <f t="shared" si="48"/>
        <v>45</v>
      </c>
    </row>
    <row r="24" spans="1:91" s="28" customFormat="1" ht="30" x14ac:dyDescent="0.25">
      <c r="A24" s="28" t="s">
        <v>98</v>
      </c>
      <c r="B24" s="28">
        <v>1</v>
      </c>
      <c r="C24" s="29">
        <v>2.5</v>
      </c>
      <c r="D24" s="29">
        <v>2.5</v>
      </c>
      <c r="E24" s="28">
        <v>2</v>
      </c>
      <c r="F24" s="29">
        <f t="shared" si="67"/>
        <v>5</v>
      </c>
      <c r="G24" s="29">
        <f t="shared" si="68"/>
        <v>5</v>
      </c>
      <c r="H24" s="28">
        <v>3</v>
      </c>
      <c r="I24" s="29">
        <f t="shared" si="69"/>
        <v>7.5</v>
      </c>
      <c r="J24" s="29">
        <f t="shared" si="70"/>
        <v>7.5</v>
      </c>
      <c r="K24" s="28">
        <v>4</v>
      </c>
      <c r="L24" s="29">
        <f t="shared" si="71"/>
        <v>10</v>
      </c>
      <c r="M24" s="29">
        <f t="shared" si="72"/>
        <v>10</v>
      </c>
      <c r="N24" s="28">
        <v>5</v>
      </c>
      <c r="O24" s="29">
        <f t="shared" si="73"/>
        <v>12.5</v>
      </c>
      <c r="P24" s="29">
        <f t="shared" si="74"/>
        <v>12.5</v>
      </c>
      <c r="Q24" s="28">
        <v>6</v>
      </c>
      <c r="R24" s="29">
        <f t="shared" si="75"/>
        <v>15</v>
      </c>
      <c r="S24" s="29">
        <f t="shared" si="76"/>
        <v>15</v>
      </c>
      <c r="T24" s="28">
        <v>7</v>
      </c>
      <c r="U24" s="29">
        <f t="shared" si="77"/>
        <v>17.5</v>
      </c>
      <c r="V24" s="29">
        <f t="shared" si="78"/>
        <v>17.5</v>
      </c>
      <c r="W24" s="28">
        <v>8</v>
      </c>
      <c r="X24" s="29">
        <f t="shared" si="79"/>
        <v>20</v>
      </c>
      <c r="Y24" s="29">
        <f t="shared" si="80"/>
        <v>20</v>
      </c>
      <c r="Z24" s="28">
        <v>9</v>
      </c>
      <c r="AA24" s="29">
        <f t="shared" si="81"/>
        <v>22.5</v>
      </c>
      <c r="AB24" s="29">
        <f t="shared" si="82"/>
        <v>22.5</v>
      </c>
      <c r="AC24" s="28">
        <v>10</v>
      </c>
      <c r="AD24" s="29">
        <f t="shared" si="83"/>
        <v>25</v>
      </c>
      <c r="AE24" s="29">
        <f t="shared" si="84"/>
        <v>25</v>
      </c>
      <c r="AF24" s="28">
        <v>11</v>
      </c>
      <c r="AG24" s="29">
        <f t="shared" si="9"/>
        <v>27.5</v>
      </c>
      <c r="AH24" s="29">
        <f t="shared" si="10"/>
        <v>27.5</v>
      </c>
      <c r="AI24" s="28">
        <v>12</v>
      </c>
      <c r="AJ24" s="29">
        <f t="shared" si="11"/>
        <v>30</v>
      </c>
      <c r="AK24" s="29">
        <f t="shared" si="12"/>
        <v>30</v>
      </c>
      <c r="AL24" s="28">
        <v>13</v>
      </c>
      <c r="AM24" s="29">
        <f t="shared" si="13"/>
        <v>32.5</v>
      </c>
      <c r="AN24" s="29">
        <f t="shared" si="14"/>
        <v>32.5</v>
      </c>
      <c r="AO24" s="28">
        <v>14</v>
      </c>
      <c r="AP24" s="29">
        <f t="shared" si="15"/>
        <v>35</v>
      </c>
      <c r="AQ24" s="29">
        <f t="shared" si="16"/>
        <v>35</v>
      </c>
      <c r="AR24" s="28">
        <v>15</v>
      </c>
      <c r="AS24" s="29">
        <f t="shared" si="17"/>
        <v>37.5</v>
      </c>
      <c r="AT24" s="29">
        <f t="shared" si="18"/>
        <v>37.5</v>
      </c>
      <c r="AU24" s="28">
        <v>16</v>
      </c>
      <c r="AV24" s="29">
        <f t="shared" si="19"/>
        <v>40</v>
      </c>
      <c r="AW24" s="29">
        <f t="shared" si="20"/>
        <v>40</v>
      </c>
      <c r="AX24" s="28">
        <v>17</v>
      </c>
      <c r="AY24" s="29">
        <f t="shared" si="21"/>
        <v>42.5</v>
      </c>
      <c r="AZ24" s="29">
        <f t="shared" si="22"/>
        <v>42.5</v>
      </c>
      <c r="BA24" s="28">
        <v>18</v>
      </c>
      <c r="BB24" s="29">
        <f t="shared" si="23"/>
        <v>45</v>
      </c>
      <c r="BC24" s="29">
        <f t="shared" si="24"/>
        <v>45</v>
      </c>
      <c r="BD24" s="28">
        <v>19</v>
      </c>
      <c r="BE24" s="29">
        <f t="shared" si="25"/>
        <v>47.5</v>
      </c>
      <c r="BF24" s="29">
        <f t="shared" si="26"/>
        <v>47.5</v>
      </c>
      <c r="BG24" s="28">
        <v>20</v>
      </c>
      <c r="BH24" s="29">
        <f t="shared" si="27"/>
        <v>50</v>
      </c>
      <c r="BI24" s="29">
        <f t="shared" si="28"/>
        <v>50</v>
      </c>
      <c r="BJ24" s="28">
        <v>21</v>
      </c>
      <c r="BK24" s="29">
        <f t="shared" si="29"/>
        <v>52.5</v>
      </c>
      <c r="BL24" s="29">
        <f t="shared" si="30"/>
        <v>52.5</v>
      </c>
      <c r="BM24" s="28">
        <v>22</v>
      </c>
      <c r="BN24" s="29">
        <f t="shared" si="31"/>
        <v>55</v>
      </c>
      <c r="BO24" s="29">
        <f t="shared" si="32"/>
        <v>55</v>
      </c>
      <c r="BP24" s="28">
        <v>23</v>
      </c>
      <c r="BQ24" s="29">
        <f t="shared" si="33"/>
        <v>57.5</v>
      </c>
      <c r="BR24" s="29">
        <f t="shared" si="34"/>
        <v>57.5</v>
      </c>
      <c r="BS24" s="28">
        <v>24</v>
      </c>
      <c r="BT24" s="29">
        <f t="shared" si="35"/>
        <v>60</v>
      </c>
      <c r="BU24" s="29">
        <f t="shared" si="36"/>
        <v>60</v>
      </c>
      <c r="BV24" s="28">
        <v>25</v>
      </c>
      <c r="BW24" s="29">
        <f t="shared" si="37"/>
        <v>62.5</v>
      </c>
      <c r="BX24" s="29">
        <f t="shared" si="38"/>
        <v>62.5</v>
      </c>
      <c r="BY24" s="28">
        <v>26</v>
      </c>
      <c r="BZ24" s="29">
        <f t="shared" si="39"/>
        <v>65</v>
      </c>
      <c r="CA24" s="29">
        <f t="shared" si="40"/>
        <v>65</v>
      </c>
      <c r="CB24" s="28">
        <v>27</v>
      </c>
      <c r="CC24" s="29">
        <f t="shared" si="41"/>
        <v>67.5</v>
      </c>
      <c r="CD24" s="29">
        <f t="shared" si="42"/>
        <v>67.5</v>
      </c>
      <c r="CE24" s="28">
        <v>28</v>
      </c>
      <c r="CF24" s="29">
        <f t="shared" si="43"/>
        <v>70</v>
      </c>
      <c r="CG24" s="29">
        <f t="shared" si="44"/>
        <v>70</v>
      </c>
      <c r="CH24" s="28">
        <v>29</v>
      </c>
      <c r="CI24" s="29">
        <f t="shared" si="45"/>
        <v>72.5</v>
      </c>
      <c r="CJ24" s="29">
        <f t="shared" si="46"/>
        <v>72.5</v>
      </c>
      <c r="CK24" s="28">
        <v>30</v>
      </c>
      <c r="CL24" s="29">
        <f t="shared" si="47"/>
        <v>75</v>
      </c>
      <c r="CM24" s="29">
        <f t="shared" si="48"/>
        <v>75</v>
      </c>
    </row>
    <row r="25" spans="1:91" s="19" customFormat="1" ht="30" x14ac:dyDescent="0.25">
      <c r="A25" s="19" t="s">
        <v>99</v>
      </c>
      <c r="B25" s="19">
        <v>1</v>
      </c>
      <c r="C25" s="27">
        <v>3</v>
      </c>
      <c r="D25" s="27">
        <v>3</v>
      </c>
      <c r="E25" s="19">
        <v>2</v>
      </c>
      <c r="F25" s="27">
        <f t="shared" si="67"/>
        <v>6</v>
      </c>
      <c r="G25" s="27">
        <f t="shared" si="68"/>
        <v>6</v>
      </c>
      <c r="H25" s="19">
        <v>3</v>
      </c>
      <c r="I25" s="27">
        <f t="shared" si="69"/>
        <v>9</v>
      </c>
      <c r="J25" s="27">
        <f t="shared" si="70"/>
        <v>9</v>
      </c>
      <c r="K25" s="19">
        <v>4</v>
      </c>
      <c r="L25" s="27">
        <f t="shared" si="71"/>
        <v>12</v>
      </c>
      <c r="M25" s="27">
        <f t="shared" si="72"/>
        <v>12</v>
      </c>
      <c r="N25" s="19">
        <v>5</v>
      </c>
      <c r="O25" s="27">
        <f t="shared" si="73"/>
        <v>15</v>
      </c>
      <c r="P25" s="27">
        <f t="shared" si="74"/>
        <v>15</v>
      </c>
      <c r="Q25" s="19">
        <v>6</v>
      </c>
      <c r="R25" s="27">
        <f t="shared" si="75"/>
        <v>18</v>
      </c>
      <c r="S25" s="27">
        <f t="shared" si="76"/>
        <v>18</v>
      </c>
      <c r="T25" s="19">
        <v>7</v>
      </c>
      <c r="U25" s="27">
        <f t="shared" si="77"/>
        <v>21</v>
      </c>
      <c r="V25" s="27">
        <f t="shared" si="78"/>
        <v>21</v>
      </c>
      <c r="W25" s="19">
        <v>8</v>
      </c>
      <c r="X25" s="27">
        <f t="shared" si="79"/>
        <v>24</v>
      </c>
      <c r="Y25" s="27">
        <f t="shared" si="80"/>
        <v>24</v>
      </c>
      <c r="Z25" s="19">
        <v>9</v>
      </c>
      <c r="AA25" s="27">
        <f t="shared" si="81"/>
        <v>27</v>
      </c>
      <c r="AB25" s="27">
        <f t="shared" si="82"/>
        <v>27</v>
      </c>
      <c r="AC25" s="19">
        <v>10</v>
      </c>
      <c r="AD25" s="27">
        <f t="shared" si="83"/>
        <v>30</v>
      </c>
      <c r="AE25" s="27">
        <f t="shared" si="84"/>
        <v>30</v>
      </c>
      <c r="AF25" s="19">
        <v>11</v>
      </c>
      <c r="AG25" s="27">
        <f t="shared" si="9"/>
        <v>33</v>
      </c>
      <c r="AH25" s="27">
        <f t="shared" si="10"/>
        <v>33</v>
      </c>
      <c r="AI25" s="19">
        <v>12</v>
      </c>
      <c r="AJ25" s="27">
        <f t="shared" si="11"/>
        <v>36</v>
      </c>
      <c r="AK25" s="27">
        <f t="shared" si="12"/>
        <v>36</v>
      </c>
      <c r="AL25" s="19">
        <v>13</v>
      </c>
      <c r="AM25" s="27">
        <f t="shared" si="13"/>
        <v>39</v>
      </c>
      <c r="AN25" s="27">
        <f t="shared" si="14"/>
        <v>39</v>
      </c>
      <c r="AO25" s="19">
        <v>14</v>
      </c>
      <c r="AP25" s="27">
        <f t="shared" si="15"/>
        <v>42</v>
      </c>
      <c r="AQ25" s="27">
        <f t="shared" si="16"/>
        <v>42</v>
      </c>
      <c r="AR25" s="19">
        <v>15</v>
      </c>
      <c r="AS25" s="27">
        <f t="shared" si="17"/>
        <v>45</v>
      </c>
      <c r="AT25" s="27">
        <f t="shared" si="18"/>
        <v>45</v>
      </c>
      <c r="AU25" s="19">
        <v>16</v>
      </c>
      <c r="AV25" s="27">
        <f t="shared" si="19"/>
        <v>48</v>
      </c>
      <c r="AW25" s="27">
        <f t="shared" si="20"/>
        <v>48</v>
      </c>
      <c r="AX25" s="19">
        <v>17</v>
      </c>
      <c r="AY25" s="27">
        <f t="shared" si="21"/>
        <v>51</v>
      </c>
      <c r="AZ25" s="27">
        <f t="shared" si="22"/>
        <v>51</v>
      </c>
      <c r="BA25" s="19">
        <v>18</v>
      </c>
      <c r="BB25" s="27">
        <f t="shared" si="23"/>
        <v>54</v>
      </c>
      <c r="BC25" s="27">
        <f t="shared" si="24"/>
        <v>54</v>
      </c>
      <c r="BD25" s="19">
        <v>19</v>
      </c>
      <c r="BE25" s="27">
        <f t="shared" si="25"/>
        <v>57</v>
      </c>
      <c r="BF25" s="27">
        <f t="shared" si="26"/>
        <v>57</v>
      </c>
      <c r="BG25" s="19">
        <v>20</v>
      </c>
      <c r="BH25" s="27">
        <f t="shared" si="27"/>
        <v>60</v>
      </c>
      <c r="BI25" s="27">
        <f t="shared" si="28"/>
        <v>60</v>
      </c>
      <c r="BJ25" s="19">
        <v>21</v>
      </c>
      <c r="BK25" s="27">
        <f t="shared" si="29"/>
        <v>63</v>
      </c>
      <c r="BL25" s="27">
        <f t="shared" si="30"/>
        <v>63</v>
      </c>
      <c r="BM25" s="19">
        <v>22</v>
      </c>
      <c r="BN25" s="27">
        <f t="shared" si="31"/>
        <v>66</v>
      </c>
      <c r="BO25" s="27">
        <f t="shared" si="32"/>
        <v>66</v>
      </c>
      <c r="BP25" s="19">
        <v>23</v>
      </c>
      <c r="BQ25" s="27">
        <f t="shared" si="33"/>
        <v>69</v>
      </c>
      <c r="BR25" s="27">
        <f t="shared" si="34"/>
        <v>69</v>
      </c>
      <c r="BS25" s="19">
        <v>24</v>
      </c>
      <c r="BT25" s="27">
        <f t="shared" si="35"/>
        <v>72</v>
      </c>
      <c r="BU25" s="27">
        <f t="shared" si="36"/>
        <v>72</v>
      </c>
      <c r="BV25" s="19">
        <v>25</v>
      </c>
      <c r="BW25" s="27">
        <f t="shared" si="37"/>
        <v>75</v>
      </c>
      <c r="BX25" s="27">
        <f t="shared" si="38"/>
        <v>75</v>
      </c>
      <c r="BY25" s="19">
        <v>26</v>
      </c>
      <c r="BZ25" s="27">
        <f t="shared" si="39"/>
        <v>78</v>
      </c>
      <c r="CA25" s="27">
        <f t="shared" si="40"/>
        <v>78</v>
      </c>
      <c r="CB25" s="19">
        <v>27</v>
      </c>
      <c r="CC25" s="27">
        <f t="shared" si="41"/>
        <v>81</v>
      </c>
      <c r="CD25" s="27">
        <f t="shared" si="42"/>
        <v>81</v>
      </c>
      <c r="CE25" s="19">
        <v>28</v>
      </c>
      <c r="CF25" s="27">
        <f t="shared" si="43"/>
        <v>84</v>
      </c>
      <c r="CG25" s="27">
        <f t="shared" si="44"/>
        <v>84</v>
      </c>
      <c r="CH25" s="19">
        <v>29</v>
      </c>
      <c r="CI25" s="27">
        <f t="shared" si="45"/>
        <v>87</v>
      </c>
      <c r="CJ25" s="27">
        <f t="shared" si="46"/>
        <v>87</v>
      </c>
      <c r="CK25" s="19">
        <v>30</v>
      </c>
      <c r="CL25" s="27">
        <f t="shared" si="47"/>
        <v>90</v>
      </c>
      <c r="CM25" s="27">
        <f t="shared" si="48"/>
        <v>90</v>
      </c>
    </row>
    <row r="26" spans="1:91" s="28" customFormat="1" ht="20.100000000000001" customHeight="1" x14ac:dyDescent="0.25">
      <c r="A26" s="28" t="s">
        <v>55</v>
      </c>
      <c r="B26" s="28">
        <v>1</v>
      </c>
      <c r="C26" s="29">
        <v>1.5</v>
      </c>
      <c r="D26" s="29">
        <v>1.5</v>
      </c>
      <c r="E26" s="28">
        <v>2</v>
      </c>
      <c r="F26" s="29">
        <f t="shared" si="67"/>
        <v>3</v>
      </c>
      <c r="G26" s="29">
        <f t="shared" si="68"/>
        <v>3</v>
      </c>
      <c r="H26" s="28">
        <v>3</v>
      </c>
      <c r="I26" s="29">
        <f t="shared" si="69"/>
        <v>4.5</v>
      </c>
      <c r="J26" s="29">
        <f t="shared" si="70"/>
        <v>4.5</v>
      </c>
      <c r="K26" s="28">
        <v>4</v>
      </c>
      <c r="L26" s="29">
        <f t="shared" si="71"/>
        <v>6</v>
      </c>
      <c r="M26" s="29">
        <f t="shared" si="72"/>
        <v>6</v>
      </c>
      <c r="N26" s="28">
        <v>5</v>
      </c>
      <c r="O26" s="29">
        <f t="shared" si="73"/>
        <v>7.5</v>
      </c>
      <c r="P26" s="29">
        <f t="shared" si="74"/>
        <v>7.5</v>
      </c>
      <c r="Q26" s="28">
        <v>6</v>
      </c>
      <c r="R26" s="29">
        <f t="shared" si="75"/>
        <v>9</v>
      </c>
      <c r="S26" s="29">
        <f t="shared" si="76"/>
        <v>9</v>
      </c>
      <c r="T26" s="28">
        <v>7</v>
      </c>
      <c r="U26" s="29">
        <f t="shared" si="77"/>
        <v>10.5</v>
      </c>
      <c r="V26" s="29">
        <f t="shared" si="78"/>
        <v>10.5</v>
      </c>
      <c r="W26" s="28">
        <v>8</v>
      </c>
      <c r="X26" s="29">
        <f t="shared" si="79"/>
        <v>12</v>
      </c>
      <c r="Y26" s="29">
        <f t="shared" si="80"/>
        <v>12</v>
      </c>
      <c r="Z26" s="28">
        <v>9</v>
      </c>
      <c r="AA26" s="29">
        <f t="shared" si="81"/>
        <v>13.5</v>
      </c>
      <c r="AB26" s="29">
        <f t="shared" si="82"/>
        <v>13.5</v>
      </c>
      <c r="AC26" s="28">
        <v>10</v>
      </c>
      <c r="AD26" s="29">
        <f t="shared" si="83"/>
        <v>15</v>
      </c>
      <c r="AE26" s="29">
        <f t="shared" si="84"/>
        <v>15</v>
      </c>
      <c r="AF26" s="28">
        <v>11</v>
      </c>
      <c r="AG26" s="29">
        <f t="shared" si="9"/>
        <v>16.5</v>
      </c>
      <c r="AH26" s="29">
        <f t="shared" si="10"/>
        <v>16.5</v>
      </c>
      <c r="AI26" s="28">
        <v>12</v>
      </c>
      <c r="AJ26" s="29">
        <f t="shared" si="11"/>
        <v>18</v>
      </c>
      <c r="AK26" s="29">
        <f t="shared" si="12"/>
        <v>18</v>
      </c>
      <c r="AL26" s="28">
        <v>13</v>
      </c>
      <c r="AM26" s="29">
        <f t="shared" si="13"/>
        <v>19.5</v>
      </c>
      <c r="AN26" s="29">
        <f t="shared" si="14"/>
        <v>19.5</v>
      </c>
      <c r="AO26" s="28">
        <v>14</v>
      </c>
      <c r="AP26" s="29">
        <f t="shared" si="15"/>
        <v>21</v>
      </c>
      <c r="AQ26" s="29">
        <f t="shared" si="16"/>
        <v>21</v>
      </c>
      <c r="AR26" s="28">
        <v>15</v>
      </c>
      <c r="AS26" s="29">
        <f t="shared" si="17"/>
        <v>22.5</v>
      </c>
      <c r="AT26" s="29">
        <f t="shared" si="18"/>
        <v>22.5</v>
      </c>
      <c r="AU26" s="28">
        <v>16</v>
      </c>
      <c r="AV26" s="29">
        <f t="shared" si="19"/>
        <v>24</v>
      </c>
      <c r="AW26" s="29">
        <f t="shared" si="20"/>
        <v>24</v>
      </c>
      <c r="AX26" s="28">
        <v>17</v>
      </c>
      <c r="AY26" s="29">
        <f t="shared" si="21"/>
        <v>25.5</v>
      </c>
      <c r="AZ26" s="29">
        <f t="shared" si="22"/>
        <v>25.5</v>
      </c>
      <c r="BA26" s="28">
        <v>18</v>
      </c>
      <c r="BB26" s="29">
        <f t="shared" si="23"/>
        <v>27</v>
      </c>
      <c r="BC26" s="29">
        <f t="shared" si="24"/>
        <v>27</v>
      </c>
      <c r="BD26" s="28">
        <v>19</v>
      </c>
      <c r="BE26" s="29">
        <f t="shared" si="25"/>
        <v>28.5</v>
      </c>
      <c r="BF26" s="29">
        <f t="shared" si="26"/>
        <v>28.5</v>
      </c>
      <c r="BG26" s="28">
        <v>20</v>
      </c>
      <c r="BH26" s="29">
        <f t="shared" si="27"/>
        <v>30</v>
      </c>
      <c r="BI26" s="29">
        <f t="shared" si="28"/>
        <v>30</v>
      </c>
      <c r="BJ26" s="28">
        <v>21</v>
      </c>
      <c r="BK26" s="29">
        <f t="shared" si="29"/>
        <v>31.5</v>
      </c>
      <c r="BL26" s="29">
        <f t="shared" si="30"/>
        <v>31.5</v>
      </c>
      <c r="BM26" s="28">
        <v>22</v>
      </c>
      <c r="BN26" s="29">
        <f t="shared" si="31"/>
        <v>33</v>
      </c>
      <c r="BO26" s="29">
        <f t="shared" si="32"/>
        <v>33</v>
      </c>
      <c r="BP26" s="28">
        <v>23</v>
      </c>
      <c r="BQ26" s="29">
        <f t="shared" si="33"/>
        <v>34.5</v>
      </c>
      <c r="BR26" s="29">
        <f t="shared" si="34"/>
        <v>34.5</v>
      </c>
      <c r="BS26" s="28">
        <v>24</v>
      </c>
      <c r="BT26" s="29">
        <f t="shared" si="35"/>
        <v>36</v>
      </c>
      <c r="BU26" s="29">
        <f t="shared" si="36"/>
        <v>36</v>
      </c>
      <c r="BV26" s="28">
        <v>25</v>
      </c>
      <c r="BW26" s="29">
        <f t="shared" si="37"/>
        <v>37.5</v>
      </c>
      <c r="BX26" s="29">
        <f t="shared" si="38"/>
        <v>37.5</v>
      </c>
      <c r="BY26" s="28">
        <v>26</v>
      </c>
      <c r="BZ26" s="29">
        <f t="shared" si="39"/>
        <v>39</v>
      </c>
      <c r="CA26" s="29">
        <f t="shared" si="40"/>
        <v>39</v>
      </c>
      <c r="CB26" s="28">
        <v>27</v>
      </c>
      <c r="CC26" s="29">
        <f t="shared" si="41"/>
        <v>40.5</v>
      </c>
      <c r="CD26" s="29">
        <f t="shared" si="42"/>
        <v>40.5</v>
      </c>
      <c r="CE26" s="28">
        <v>28</v>
      </c>
      <c r="CF26" s="29">
        <f t="shared" si="43"/>
        <v>42</v>
      </c>
      <c r="CG26" s="29">
        <f t="shared" si="44"/>
        <v>42</v>
      </c>
      <c r="CH26" s="28">
        <v>29</v>
      </c>
      <c r="CI26" s="29">
        <f t="shared" si="45"/>
        <v>43.5</v>
      </c>
      <c r="CJ26" s="29">
        <f t="shared" si="46"/>
        <v>43.5</v>
      </c>
      <c r="CK26" s="28">
        <v>30</v>
      </c>
      <c r="CL26" s="29">
        <f t="shared" si="47"/>
        <v>45</v>
      </c>
      <c r="CM26" s="29">
        <f t="shared" si="48"/>
        <v>45</v>
      </c>
    </row>
    <row r="27" spans="1:91" s="19" customFormat="1" ht="30" x14ac:dyDescent="0.25">
      <c r="A27" s="19" t="s">
        <v>100</v>
      </c>
      <c r="B27" s="19">
        <v>1</v>
      </c>
      <c r="C27" s="27">
        <v>2.5</v>
      </c>
      <c r="D27" s="27">
        <v>2.5</v>
      </c>
      <c r="E27" s="19">
        <v>2</v>
      </c>
      <c r="F27" s="27">
        <f t="shared" si="67"/>
        <v>5</v>
      </c>
      <c r="G27" s="27">
        <f t="shared" si="68"/>
        <v>5</v>
      </c>
      <c r="H27" s="19">
        <v>3</v>
      </c>
      <c r="I27" s="27">
        <f t="shared" si="69"/>
        <v>7.5</v>
      </c>
      <c r="J27" s="27">
        <f t="shared" si="70"/>
        <v>7.5</v>
      </c>
      <c r="K27" s="19">
        <v>4</v>
      </c>
      <c r="L27" s="27">
        <f t="shared" si="71"/>
        <v>10</v>
      </c>
      <c r="M27" s="27">
        <f t="shared" si="72"/>
        <v>10</v>
      </c>
      <c r="N27" s="19">
        <v>5</v>
      </c>
      <c r="O27" s="27">
        <f t="shared" si="73"/>
        <v>12.5</v>
      </c>
      <c r="P27" s="27">
        <f t="shared" si="74"/>
        <v>12.5</v>
      </c>
      <c r="Q27" s="19">
        <v>6</v>
      </c>
      <c r="R27" s="27">
        <f t="shared" si="75"/>
        <v>15</v>
      </c>
      <c r="S27" s="27">
        <f t="shared" si="76"/>
        <v>15</v>
      </c>
      <c r="T27" s="19">
        <v>7</v>
      </c>
      <c r="U27" s="27">
        <f t="shared" si="77"/>
        <v>17.5</v>
      </c>
      <c r="V27" s="27">
        <f t="shared" si="78"/>
        <v>17.5</v>
      </c>
      <c r="W27" s="19">
        <v>8</v>
      </c>
      <c r="X27" s="27">
        <f t="shared" si="79"/>
        <v>20</v>
      </c>
      <c r="Y27" s="27">
        <f t="shared" si="80"/>
        <v>20</v>
      </c>
      <c r="Z27" s="19">
        <v>9</v>
      </c>
      <c r="AA27" s="27">
        <f t="shared" si="81"/>
        <v>22.5</v>
      </c>
      <c r="AB27" s="27">
        <f t="shared" si="82"/>
        <v>22.5</v>
      </c>
      <c r="AC27" s="19">
        <v>10</v>
      </c>
      <c r="AD27" s="27">
        <f t="shared" si="83"/>
        <v>25</v>
      </c>
      <c r="AE27" s="27">
        <f t="shared" si="84"/>
        <v>25</v>
      </c>
      <c r="AF27" s="19">
        <v>11</v>
      </c>
      <c r="AG27" s="27">
        <f t="shared" si="9"/>
        <v>27.5</v>
      </c>
      <c r="AH27" s="27">
        <f t="shared" si="10"/>
        <v>27.5</v>
      </c>
      <c r="AI27" s="19">
        <v>12</v>
      </c>
      <c r="AJ27" s="27">
        <f t="shared" si="11"/>
        <v>30</v>
      </c>
      <c r="AK27" s="27">
        <f t="shared" si="12"/>
        <v>30</v>
      </c>
      <c r="AL27" s="19">
        <v>13</v>
      </c>
      <c r="AM27" s="27">
        <f t="shared" si="13"/>
        <v>32.5</v>
      </c>
      <c r="AN27" s="27">
        <f t="shared" si="14"/>
        <v>32.5</v>
      </c>
      <c r="AO27" s="19">
        <v>14</v>
      </c>
      <c r="AP27" s="27">
        <f t="shared" si="15"/>
        <v>35</v>
      </c>
      <c r="AQ27" s="27">
        <f t="shared" si="16"/>
        <v>35</v>
      </c>
      <c r="AR27" s="19">
        <v>15</v>
      </c>
      <c r="AS27" s="27">
        <f t="shared" si="17"/>
        <v>37.5</v>
      </c>
      <c r="AT27" s="27">
        <f t="shared" si="18"/>
        <v>37.5</v>
      </c>
      <c r="AU27" s="19">
        <v>16</v>
      </c>
      <c r="AV27" s="27">
        <f t="shared" si="19"/>
        <v>40</v>
      </c>
      <c r="AW27" s="27">
        <f t="shared" si="20"/>
        <v>40</v>
      </c>
      <c r="AX27" s="19">
        <v>17</v>
      </c>
      <c r="AY27" s="27">
        <f t="shared" si="21"/>
        <v>42.5</v>
      </c>
      <c r="AZ27" s="27">
        <f t="shared" si="22"/>
        <v>42.5</v>
      </c>
      <c r="BA27" s="19">
        <v>18</v>
      </c>
      <c r="BB27" s="27">
        <f t="shared" si="23"/>
        <v>45</v>
      </c>
      <c r="BC27" s="27">
        <f t="shared" si="24"/>
        <v>45</v>
      </c>
      <c r="BD27" s="19">
        <v>19</v>
      </c>
      <c r="BE27" s="27">
        <f t="shared" si="25"/>
        <v>47.5</v>
      </c>
      <c r="BF27" s="27">
        <f t="shared" si="26"/>
        <v>47.5</v>
      </c>
      <c r="BG27" s="19">
        <v>20</v>
      </c>
      <c r="BH27" s="27">
        <f t="shared" si="27"/>
        <v>50</v>
      </c>
      <c r="BI27" s="27">
        <f t="shared" si="28"/>
        <v>50</v>
      </c>
      <c r="BJ27" s="19">
        <v>21</v>
      </c>
      <c r="BK27" s="27">
        <f t="shared" si="29"/>
        <v>52.5</v>
      </c>
      <c r="BL27" s="27">
        <f t="shared" si="30"/>
        <v>52.5</v>
      </c>
      <c r="BM27" s="19">
        <v>22</v>
      </c>
      <c r="BN27" s="27">
        <f t="shared" si="31"/>
        <v>55</v>
      </c>
      <c r="BO27" s="27">
        <f t="shared" si="32"/>
        <v>55</v>
      </c>
      <c r="BP27" s="19">
        <v>23</v>
      </c>
      <c r="BQ27" s="27">
        <f t="shared" si="33"/>
        <v>57.5</v>
      </c>
      <c r="BR27" s="27">
        <f t="shared" si="34"/>
        <v>57.5</v>
      </c>
      <c r="BS27" s="19">
        <v>24</v>
      </c>
      <c r="BT27" s="27">
        <f t="shared" si="35"/>
        <v>60</v>
      </c>
      <c r="BU27" s="27">
        <f t="shared" si="36"/>
        <v>60</v>
      </c>
      <c r="BV27" s="19">
        <v>25</v>
      </c>
      <c r="BW27" s="27">
        <f t="shared" si="37"/>
        <v>62.5</v>
      </c>
      <c r="BX27" s="27">
        <f t="shared" si="38"/>
        <v>62.5</v>
      </c>
      <c r="BY27" s="19">
        <v>26</v>
      </c>
      <c r="BZ27" s="27">
        <f t="shared" si="39"/>
        <v>65</v>
      </c>
      <c r="CA27" s="27">
        <f t="shared" si="40"/>
        <v>65</v>
      </c>
      <c r="CB27" s="19">
        <v>27</v>
      </c>
      <c r="CC27" s="27">
        <f t="shared" si="41"/>
        <v>67.5</v>
      </c>
      <c r="CD27" s="27">
        <f t="shared" si="42"/>
        <v>67.5</v>
      </c>
      <c r="CE27" s="19">
        <v>28</v>
      </c>
      <c r="CF27" s="27">
        <f t="shared" si="43"/>
        <v>70</v>
      </c>
      <c r="CG27" s="27">
        <f t="shared" si="44"/>
        <v>70</v>
      </c>
      <c r="CH27" s="19">
        <v>29</v>
      </c>
      <c r="CI27" s="27">
        <f t="shared" si="45"/>
        <v>72.5</v>
      </c>
      <c r="CJ27" s="27">
        <f t="shared" si="46"/>
        <v>72.5</v>
      </c>
      <c r="CK27" s="19">
        <v>30</v>
      </c>
      <c r="CL27" s="27">
        <f t="shared" si="47"/>
        <v>75</v>
      </c>
      <c r="CM27" s="27">
        <f t="shared" si="48"/>
        <v>75</v>
      </c>
    </row>
    <row r="28" spans="1:91" s="28" customFormat="1" ht="30" x14ac:dyDescent="0.25">
      <c r="A28" s="28" t="s">
        <v>101</v>
      </c>
      <c r="B28" s="28">
        <v>1</v>
      </c>
      <c r="C28" s="29">
        <v>3</v>
      </c>
      <c r="D28" s="29">
        <v>3</v>
      </c>
      <c r="E28" s="28">
        <v>2</v>
      </c>
      <c r="F28" s="29">
        <f t="shared" si="67"/>
        <v>6</v>
      </c>
      <c r="G28" s="29">
        <f t="shared" si="68"/>
        <v>6</v>
      </c>
      <c r="H28" s="28">
        <v>3</v>
      </c>
      <c r="I28" s="29">
        <f t="shared" si="69"/>
        <v>9</v>
      </c>
      <c r="J28" s="29">
        <f t="shared" si="70"/>
        <v>9</v>
      </c>
      <c r="K28" s="28">
        <v>4</v>
      </c>
      <c r="L28" s="29">
        <f t="shared" si="71"/>
        <v>12</v>
      </c>
      <c r="M28" s="29">
        <f t="shared" si="72"/>
        <v>12</v>
      </c>
      <c r="N28" s="28">
        <v>5</v>
      </c>
      <c r="O28" s="29">
        <f t="shared" si="73"/>
        <v>15</v>
      </c>
      <c r="P28" s="29">
        <f t="shared" si="74"/>
        <v>15</v>
      </c>
      <c r="Q28" s="28">
        <v>6</v>
      </c>
      <c r="R28" s="29">
        <f t="shared" si="75"/>
        <v>18</v>
      </c>
      <c r="S28" s="29">
        <f t="shared" si="76"/>
        <v>18</v>
      </c>
      <c r="T28" s="28">
        <v>7</v>
      </c>
      <c r="U28" s="29">
        <f t="shared" si="77"/>
        <v>21</v>
      </c>
      <c r="V28" s="29">
        <f t="shared" si="78"/>
        <v>21</v>
      </c>
      <c r="W28" s="28">
        <v>8</v>
      </c>
      <c r="X28" s="29">
        <f t="shared" si="79"/>
        <v>24</v>
      </c>
      <c r="Y28" s="29">
        <f t="shared" si="80"/>
        <v>24</v>
      </c>
      <c r="Z28" s="28">
        <v>9</v>
      </c>
      <c r="AA28" s="29">
        <f t="shared" si="81"/>
        <v>27</v>
      </c>
      <c r="AB28" s="29">
        <f t="shared" si="82"/>
        <v>27</v>
      </c>
      <c r="AC28" s="28">
        <v>10</v>
      </c>
      <c r="AD28" s="29">
        <f t="shared" si="83"/>
        <v>30</v>
      </c>
      <c r="AE28" s="29">
        <f t="shared" si="84"/>
        <v>30</v>
      </c>
      <c r="AF28" s="28">
        <v>11</v>
      </c>
      <c r="AG28" s="29">
        <f t="shared" si="9"/>
        <v>33</v>
      </c>
      <c r="AH28" s="29">
        <f t="shared" si="10"/>
        <v>33</v>
      </c>
      <c r="AI28" s="28">
        <v>12</v>
      </c>
      <c r="AJ28" s="29">
        <f t="shared" si="11"/>
        <v>36</v>
      </c>
      <c r="AK28" s="29">
        <f t="shared" si="12"/>
        <v>36</v>
      </c>
      <c r="AL28" s="28">
        <v>13</v>
      </c>
      <c r="AM28" s="29">
        <f t="shared" si="13"/>
        <v>39</v>
      </c>
      <c r="AN28" s="29">
        <f t="shared" si="14"/>
        <v>39</v>
      </c>
      <c r="AO28" s="28">
        <v>14</v>
      </c>
      <c r="AP28" s="29">
        <f t="shared" si="15"/>
        <v>42</v>
      </c>
      <c r="AQ28" s="29">
        <f t="shared" si="16"/>
        <v>42</v>
      </c>
      <c r="AR28" s="28">
        <v>15</v>
      </c>
      <c r="AS28" s="29">
        <f t="shared" si="17"/>
        <v>45</v>
      </c>
      <c r="AT28" s="29">
        <f t="shared" si="18"/>
        <v>45</v>
      </c>
      <c r="AU28" s="28">
        <v>16</v>
      </c>
      <c r="AV28" s="29">
        <f t="shared" si="19"/>
        <v>48</v>
      </c>
      <c r="AW28" s="29">
        <f t="shared" si="20"/>
        <v>48</v>
      </c>
      <c r="AX28" s="28">
        <v>17</v>
      </c>
      <c r="AY28" s="29">
        <f t="shared" si="21"/>
        <v>51</v>
      </c>
      <c r="AZ28" s="29">
        <f t="shared" si="22"/>
        <v>51</v>
      </c>
      <c r="BA28" s="28">
        <v>18</v>
      </c>
      <c r="BB28" s="29">
        <f t="shared" si="23"/>
        <v>54</v>
      </c>
      <c r="BC28" s="29">
        <f t="shared" si="24"/>
        <v>54</v>
      </c>
      <c r="BD28" s="28">
        <v>19</v>
      </c>
      <c r="BE28" s="29">
        <f t="shared" si="25"/>
        <v>57</v>
      </c>
      <c r="BF28" s="29">
        <f t="shared" si="26"/>
        <v>57</v>
      </c>
      <c r="BG28" s="28">
        <v>20</v>
      </c>
      <c r="BH28" s="29">
        <f t="shared" si="27"/>
        <v>60</v>
      </c>
      <c r="BI28" s="29">
        <f t="shared" si="28"/>
        <v>60</v>
      </c>
      <c r="BJ28" s="28">
        <v>21</v>
      </c>
      <c r="BK28" s="29">
        <f t="shared" si="29"/>
        <v>63</v>
      </c>
      <c r="BL28" s="29">
        <f t="shared" si="30"/>
        <v>63</v>
      </c>
      <c r="BM28" s="28">
        <v>22</v>
      </c>
      <c r="BN28" s="29">
        <f t="shared" si="31"/>
        <v>66</v>
      </c>
      <c r="BO28" s="29">
        <f t="shared" si="32"/>
        <v>66</v>
      </c>
      <c r="BP28" s="28">
        <v>23</v>
      </c>
      <c r="BQ28" s="29">
        <f t="shared" si="33"/>
        <v>69</v>
      </c>
      <c r="BR28" s="29">
        <f t="shared" si="34"/>
        <v>69</v>
      </c>
      <c r="BS28" s="28">
        <v>24</v>
      </c>
      <c r="BT28" s="29">
        <f t="shared" si="35"/>
        <v>72</v>
      </c>
      <c r="BU28" s="29">
        <f t="shared" si="36"/>
        <v>72</v>
      </c>
      <c r="BV28" s="28">
        <v>25</v>
      </c>
      <c r="BW28" s="29">
        <f t="shared" si="37"/>
        <v>75</v>
      </c>
      <c r="BX28" s="29">
        <f t="shared" si="38"/>
        <v>75</v>
      </c>
      <c r="BY28" s="28">
        <v>26</v>
      </c>
      <c r="BZ28" s="29">
        <f t="shared" si="39"/>
        <v>78</v>
      </c>
      <c r="CA28" s="29">
        <f t="shared" si="40"/>
        <v>78</v>
      </c>
      <c r="CB28" s="28">
        <v>27</v>
      </c>
      <c r="CC28" s="29">
        <f t="shared" si="41"/>
        <v>81</v>
      </c>
      <c r="CD28" s="29">
        <f t="shared" si="42"/>
        <v>81</v>
      </c>
      <c r="CE28" s="28">
        <v>28</v>
      </c>
      <c r="CF28" s="29">
        <f t="shared" si="43"/>
        <v>84</v>
      </c>
      <c r="CG28" s="29">
        <f t="shared" si="44"/>
        <v>84</v>
      </c>
      <c r="CH28" s="28">
        <v>29</v>
      </c>
      <c r="CI28" s="29">
        <f t="shared" si="45"/>
        <v>87</v>
      </c>
      <c r="CJ28" s="29">
        <f t="shared" si="46"/>
        <v>87</v>
      </c>
      <c r="CK28" s="28">
        <v>30</v>
      </c>
      <c r="CL28" s="29">
        <f t="shared" si="47"/>
        <v>90</v>
      </c>
      <c r="CM28" s="29">
        <f t="shared" si="48"/>
        <v>90</v>
      </c>
    </row>
    <row r="29" spans="1:91" s="19" customFormat="1" ht="20.100000000000001" customHeight="1" x14ac:dyDescent="0.25">
      <c r="A29" s="19" t="s">
        <v>57</v>
      </c>
      <c r="B29" s="19">
        <v>1</v>
      </c>
      <c r="C29" s="27">
        <v>2.5</v>
      </c>
      <c r="D29" s="27">
        <v>2.5</v>
      </c>
      <c r="E29" s="19">
        <v>2</v>
      </c>
      <c r="F29" s="27">
        <f t="shared" si="0"/>
        <v>5</v>
      </c>
      <c r="G29" s="27">
        <f t="shared" si="0"/>
        <v>5</v>
      </c>
      <c r="H29" s="19">
        <v>3</v>
      </c>
      <c r="I29" s="27">
        <f t="shared" si="1"/>
        <v>7.5</v>
      </c>
      <c r="J29" s="27">
        <f t="shared" si="1"/>
        <v>7.5</v>
      </c>
      <c r="K29" s="19">
        <v>4</v>
      </c>
      <c r="L29" s="27">
        <f t="shared" si="2"/>
        <v>10</v>
      </c>
      <c r="M29" s="27">
        <f t="shared" si="2"/>
        <v>10</v>
      </c>
      <c r="N29" s="19">
        <v>5</v>
      </c>
      <c r="O29" s="27">
        <f t="shared" si="3"/>
        <v>12.5</v>
      </c>
      <c r="P29" s="27">
        <f t="shared" si="3"/>
        <v>12.5</v>
      </c>
      <c r="Q29" s="19">
        <v>6</v>
      </c>
      <c r="R29" s="27">
        <f t="shared" si="4"/>
        <v>15</v>
      </c>
      <c r="S29" s="27">
        <f t="shared" si="4"/>
        <v>15</v>
      </c>
      <c r="T29" s="19">
        <v>7</v>
      </c>
      <c r="U29" s="27">
        <f t="shared" si="5"/>
        <v>17.5</v>
      </c>
      <c r="V29" s="27">
        <f t="shared" si="5"/>
        <v>17.5</v>
      </c>
      <c r="W29" s="19">
        <v>8</v>
      </c>
      <c r="X29" s="27">
        <f t="shared" si="6"/>
        <v>20</v>
      </c>
      <c r="Y29" s="27">
        <f t="shared" si="6"/>
        <v>20</v>
      </c>
      <c r="Z29" s="19">
        <v>9</v>
      </c>
      <c r="AA29" s="27">
        <f t="shared" si="7"/>
        <v>22.5</v>
      </c>
      <c r="AB29" s="27">
        <f t="shared" si="7"/>
        <v>22.5</v>
      </c>
      <c r="AC29" s="19">
        <v>10</v>
      </c>
      <c r="AD29" s="27">
        <f t="shared" si="8"/>
        <v>25</v>
      </c>
      <c r="AE29" s="27">
        <f t="shared" si="8"/>
        <v>25</v>
      </c>
      <c r="AF29" s="19">
        <v>11</v>
      </c>
      <c r="AG29" s="27">
        <f t="shared" si="9"/>
        <v>27.5</v>
      </c>
      <c r="AH29" s="27">
        <f t="shared" si="10"/>
        <v>27.5</v>
      </c>
      <c r="AI29" s="19">
        <v>12</v>
      </c>
      <c r="AJ29" s="27">
        <f t="shared" si="11"/>
        <v>30</v>
      </c>
      <c r="AK29" s="27">
        <f t="shared" si="12"/>
        <v>30</v>
      </c>
      <c r="AL29" s="19">
        <v>13</v>
      </c>
      <c r="AM29" s="27">
        <f t="shared" si="13"/>
        <v>32.5</v>
      </c>
      <c r="AN29" s="27">
        <f t="shared" si="14"/>
        <v>32.5</v>
      </c>
      <c r="AO29" s="19">
        <v>14</v>
      </c>
      <c r="AP29" s="27">
        <f t="shared" si="15"/>
        <v>35</v>
      </c>
      <c r="AQ29" s="27">
        <f t="shared" si="16"/>
        <v>35</v>
      </c>
      <c r="AR29" s="19">
        <v>15</v>
      </c>
      <c r="AS29" s="27">
        <f t="shared" si="17"/>
        <v>37.5</v>
      </c>
      <c r="AT29" s="27">
        <f t="shared" si="18"/>
        <v>37.5</v>
      </c>
      <c r="AU29" s="19">
        <v>16</v>
      </c>
      <c r="AV29" s="27">
        <f t="shared" si="19"/>
        <v>40</v>
      </c>
      <c r="AW29" s="27">
        <f t="shared" si="20"/>
        <v>40</v>
      </c>
      <c r="AX29" s="19">
        <v>17</v>
      </c>
      <c r="AY29" s="27">
        <f t="shared" si="21"/>
        <v>42.5</v>
      </c>
      <c r="AZ29" s="27">
        <f t="shared" si="22"/>
        <v>42.5</v>
      </c>
      <c r="BA29" s="19">
        <v>18</v>
      </c>
      <c r="BB29" s="27">
        <f t="shared" si="23"/>
        <v>45</v>
      </c>
      <c r="BC29" s="27">
        <f t="shared" si="24"/>
        <v>45</v>
      </c>
      <c r="BD29" s="19">
        <v>19</v>
      </c>
      <c r="BE29" s="27">
        <f t="shared" si="25"/>
        <v>47.5</v>
      </c>
      <c r="BF29" s="27">
        <f t="shared" si="26"/>
        <v>47.5</v>
      </c>
      <c r="BG29" s="19">
        <v>20</v>
      </c>
      <c r="BH29" s="27">
        <f t="shared" si="27"/>
        <v>50</v>
      </c>
      <c r="BI29" s="27">
        <f t="shared" si="28"/>
        <v>50</v>
      </c>
      <c r="BJ29" s="19">
        <v>21</v>
      </c>
      <c r="BK29" s="27">
        <f t="shared" si="29"/>
        <v>52.5</v>
      </c>
      <c r="BL29" s="27">
        <f t="shared" si="30"/>
        <v>52.5</v>
      </c>
      <c r="BM29" s="19">
        <v>22</v>
      </c>
      <c r="BN29" s="27">
        <f t="shared" si="31"/>
        <v>55</v>
      </c>
      <c r="BO29" s="27">
        <f t="shared" si="32"/>
        <v>55</v>
      </c>
      <c r="BP29" s="19">
        <v>23</v>
      </c>
      <c r="BQ29" s="27">
        <f t="shared" si="33"/>
        <v>57.5</v>
      </c>
      <c r="BR29" s="27">
        <f t="shared" si="34"/>
        <v>57.5</v>
      </c>
      <c r="BS29" s="19">
        <v>24</v>
      </c>
      <c r="BT29" s="27">
        <f t="shared" si="35"/>
        <v>60</v>
      </c>
      <c r="BU29" s="27">
        <f t="shared" si="36"/>
        <v>60</v>
      </c>
      <c r="BV29" s="19">
        <v>25</v>
      </c>
      <c r="BW29" s="27">
        <f t="shared" si="37"/>
        <v>62.5</v>
      </c>
      <c r="BX29" s="27">
        <f t="shared" si="38"/>
        <v>62.5</v>
      </c>
      <c r="BY29" s="19">
        <v>26</v>
      </c>
      <c r="BZ29" s="27">
        <f t="shared" si="39"/>
        <v>65</v>
      </c>
      <c r="CA29" s="27">
        <f t="shared" si="40"/>
        <v>65</v>
      </c>
      <c r="CB29" s="19">
        <v>27</v>
      </c>
      <c r="CC29" s="27">
        <f t="shared" si="41"/>
        <v>67.5</v>
      </c>
      <c r="CD29" s="27">
        <f t="shared" si="42"/>
        <v>67.5</v>
      </c>
      <c r="CE29" s="19">
        <v>28</v>
      </c>
      <c r="CF29" s="27">
        <f t="shared" si="43"/>
        <v>70</v>
      </c>
      <c r="CG29" s="27">
        <f t="shared" si="44"/>
        <v>70</v>
      </c>
      <c r="CH29" s="19">
        <v>29</v>
      </c>
      <c r="CI29" s="27">
        <f t="shared" si="45"/>
        <v>72.5</v>
      </c>
      <c r="CJ29" s="27">
        <f t="shared" si="46"/>
        <v>72.5</v>
      </c>
      <c r="CK29" s="19">
        <v>30</v>
      </c>
      <c r="CL29" s="27">
        <f t="shared" si="47"/>
        <v>75</v>
      </c>
      <c r="CM29" s="27">
        <f t="shared" si="48"/>
        <v>75</v>
      </c>
    </row>
    <row r="30" spans="1:91" s="28" customFormat="1" ht="30" x14ac:dyDescent="0.25">
      <c r="A30" s="28" t="s">
        <v>102</v>
      </c>
      <c r="B30" s="28">
        <v>1</v>
      </c>
      <c r="C30" s="29">
        <v>3.5</v>
      </c>
      <c r="D30" s="29">
        <v>3.5</v>
      </c>
      <c r="E30" s="28">
        <v>2</v>
      </c>
      <c r="F30" s="29">
        <f t="shared" si="0"/>
        <v>7</v>
      </c>
      <c r="G30" s="29">
        <f t="shared" si="0"/>
        <v>7</v>
      </c>
      <c r="H30" s="28">
        <v>3</v>
      </c>
      <c r="I30" s="29">
        <f t="shared" si="1"/>
        <v>10.5</v>
      </c>
      <c r="J30" s="29">
        <f t="shared" si="1"/>
        <v>10.5</v>
      </c>
      <c r="K30" s="28">
        <v>4</v>
      </c>
      <c r="L30" s="29">
        <f t="shared" si="2"/>
        <v>14</v>
      </c>
      <c r="M30" s="29">
        <f t="shared" si="2"/>
        <v>14</v>
      </c>
      <c r="N30" s="28">
        <v>5</v>
      </c>
      <c r="O30" s="29">
        <f t="shared" si="3"/>
        <v>17.5</v>
      </c>
      <c r="P30" s="29">
        <f t="shared" si="3"/>
        <v>17.5</v>
      </c>
      <c r="Q30" s="28">
        <v>6</v>
      </c>
      <c r="R30" s="29">
        <f t="shared" si="4"/>
        <v>21</v>
      </c>
      <c r="S30" s="29">
        <f t="shared" si="4"/>
        <v>21</v>
      </c>
      <c r="T30" s="28">
        <v>7</v>
      </c>
      <c r="U30" s="29">
        <f t="shared" si="5"/>
        <v>24.5</v>
      </c>
      <c r="V30" s="29">
        <f t="shared" si="5"/>
        <v>24.5</v>
      </c>
      <c r="W30" s="28">
        <v>8</v>
      </c>
      <c r="X30" s="29">
        <f t="shared" si="6"/>
        <v>28</v>
      </c>
      <c r="Y30" s="29">
        <f t="shared" si="6"/>
        <v>28</v>
      </c>
      <c r="Z30" s="28">
        <v>9</v>
      </c>
      <c r="AA30" s="29">
        <f t="shared" si="7"/>
        <v>31.5</v>
      </c>
      <c r="AB30" s="29">
        <f t="shared" si="7"/>
        <v>31.5</v>
      </c>
      <c r="AC30" s="28">
        <v>10</v>
      </c>
      <c r="AD30" s="29">
        <f t="shared" si="8"/>
        <v>35</v>
      </c>
      <c r="AE30" s="29">
        <f t="shared" si="8"/>
        <v>35</v>
      </c>
      <c r="AF30" s="28">
        <v>11</v>
      </c>
      <c r="AG30" s="29">
        <f t="shared" si="9"/>
        <v>38.5</v>
      </c>
      <c r="AH30" s="29">
        <f t="shared" si="10"/>
        <v>38.5</v>
      </c>
      <c r="AI30" s="28">
        <v>12</v>
      </c>
      <c r="AJ30" s="29">
        <f t="shared" si="11"/>
        <v>42</v>
      </c>
      <c r="AK30" s="29">
        <f t="shared" si="12"/>
        <v>42</v>
      </c>
      <c r="AL30" s="28">
        <v>13</v>
      </c>
      <c r="AM30" s="29">
        <f t="shared" si="13"/>
        <v>45.5</v>
      </c>
      <c r="AN30" s="29">
        <f t="shared" si="14"/>
        <v>45.5</v>
      </c>
      <c r="AO30" s="28">
        <v>14</v>
      </c>
      <c r="AP30" s="29">
        <f t="shared" si="15"/>
        <v>49</v>
      </c>
      <c r="AQ30" s="29">
        <f t="shared" si="16"/>
        <v>49</v>
      </c>
      <c r="AR30" s="28">
        <v>15</v>
      </c>
      <c r="AS30" s="29">
        <f t="shared" si="17"/>
        <v>52.5</v>
      </c>
      <c r="AT30" s="29">
        <f t="shared" si="18"/>
        <v>52.5</v>
      </c>
      <c r="AU30" s="28">
        <v>16</v>
      </c>
      <c r="AV30" s="29">
        <f t="shared" si="19"/>
        <v>56</v>
      </c>
      <c r="AW30" s="29">
        <f t="shared" si="20"/>
        <v>56</v>
      </c>
      <c r="AX30" s="28">
        <v>17</v>
      </c>
      <c r="AY30" s="29">
        <f t="shared" si="21"/>
        <v>59.5</v>
      </c>
      <c r="AZ30" s="29">
        <f t="shared" si="22"/>
        <v>59.5</v>
      </c>
      <c r="BA30" s="28">
        <v>18</v>
      </c>
      <c r="BB30" s="29">
        <f t="shared" si="23"/>
        <v>63</v>
      </c>
      <c r="BC30" s="29">
        <f t="shared" si="24"/>
        <v>63</v>
      </c>
      <c r="BD30" s="28">
        <v>19</v>
      </c>
      <c r="BE30" s="29">
        <f t="shared" si="25"/>
        <v>66.5</v>
      </c>
      <c r="BF30" s="29">
        <f t="shared" si="26"/>
        <v>66.5</v>
      </c>
      <c r="BG30" s="28">
        <v>20</v>
      </c>
      <c r="BH30" s="29">
        <f t="shared" si="27"/>
        <v>70</v>
      </c>
      <c r="BI30" s="29">
        <f t="shared" si="28"/>
        <v>70</v>
      </c>
      <c r="BJ30" s="28">
        <v>21</v>
      </c>
      <c r="BK30" s="29">
        <f t="shared" si="29"/>
        <v>73.5</v>
      </c>
      <c r="BL30" s="29">
        <f t="shared" si="30"/>
        <v>73.5</v>
      </c>
      <c r="BM30" s="28">
        <v>22</v>
      </c>
      <c r="BN30" s="29">
        <f t="shared" si="31"/>
        <v>77</v>
      </c>
      <c r="BO30" s="29">
        <f t="shared" si="32"/>
        <v>77</v>
      </c>
      <c r="BP30" s="28">
        <v>23</v>
      </c>
      <c r="BQ30" s="29">
        <f t="shared" si="33"/>
        <v>80.5</v>
      </c>
      <c r="BR30" s="29">
        <f t="shared" si="34"/>
        <v>80.5</v>
      </c>
      <c r="BS30" s="28">
        <v>24</v>
      </c>
      <c r="BT30" s="29">
        <f t="shared" si="35"/>
        <v>84</v>
      </c>
      <c r="BU30" s="29">
        <f t="shared" si="36"/>
        <v>84</v>
      </c>
      <c r="BV30" s="28">
        <v>25</v>
      </c>
      <c r="BW30" s="29">
        <f t="shared" si="37"/>
        <v>87.5</v>
      </c>
      <c r="BX30" s="29">
        <f t="shared" si="38"/>
        <v>87.5</v>
      </c>
      <c r="BY30" s="28">
        <v>26</v>
      </c>
      <c r="BZ30" s="29">
        <f t="shared" si="39"/>
        <v>91</v>
      </c>
      <c r="CA30" s="29">
        <f t="shared" si="40"/>
        <v>91</v>
      </c>
      <c r="CB30" s="28">
        <v>27</v>
      </c>
      <c r="CC30" s="29">
        <f t="shared" si="41"/>
        <v>94.5</v>
      </c>
      <c r="CD30" s="29">
        <f t="shared" si="42"/>
        <v>94.5</v>
      </c>
      <c r="CE30" s="28">
        <v>28</v>
      </c>
      <c r="CF30" s="29">
        <f t="shared" si="43"/>
        <v>98</v>
      </c>
      <c r="CG30" s="29">
        <f t="shared" si="44"/>
        <v>98</v>
      </c>
      <c r="CH30" s="28">
        <v>29</v>
      </c>
      <c r="CI30" s="29">
        <f t="shared" si="45"/>
        <v>101.5</v>
      </c>
      <c r="CJ30" s="29">
        <f t="shared" si="46"/>
        <v>101.5</v>
      </c>
      <c r="CK30" s="28">
        <v>30</v>
      </c>
      <c r="CL30" s="29">
        <f t="shared" si="47"/>
        <v>105</v>
      </c>
      <c r="CM30" s="29">
        <f t="shared" si="48"/>
        <v>105</v>
      </c>
    </row>
    <row r="31" spans="1:91" s="19" customFormat="1" ht="30" x14ac:dyDescent="0.25">
      <c r="A31" s="19" t="s">
        <v>103</v>
      </c>
      <c r="B31" s="19">
        <v>1</v>
      </c>
      <c r="C31" s="27">
        <v>3.8</v>
      </c>
      <c r="D31" s="27">
        <v>3.8</v>
      </c>
      <c r="E31" s="19">
        <v>2</v>
      </c>
      <c r="F31" s="27">
        <f t="shared" si="0"/>
        <v>7.6</v>
      </c>
      <c r="G31" s="27">
        <f t="shared" si="0"/>
        <v>7.6</v>
      </c>
      <c r="H31" s="19">
        <v>3</v>
      </c>
      <c r="I31" s="27">
        <f t="shared" si="1"/>
        <v>11.399999999999999</v>
      </c>
      <c r="J31" s="27">
        <f t="shared" si="1"/>
        <v>11.399999999999999</v>
      </c>
      <c r="K31" s="19">
        <v>4</v>
      </c>
      <c r="L31" s="27">
        <f t="shared" si="2"/>
        <v>15.2</v>
      </c>
      <c r="M31" s="27">
        <f t="shared" si="2"/>
        <v>15.2</v>
      </c>
      <c r="N31" s="19">
        <v>5</v>
      </c>
      <c r="O31" s="27">
        <f t="shared" si="3"/>
        <v>19</v>
      </c>
      <c r="P31" s="27">
        <f t="shared" si="3"/>
        <v>19</v>
      </c>
      <c r="Q31" s="19">
        <v>6</v>
      </c>
      <c r="R31" s="27">
        <f t="shared" si="4"/>
        <v>22.799999999999997</v>
      </c>
      <c r="S31" s="27">
        <f t="shared" si="4"/>
        <v>22.799999999999997</v>
      </c>
      <c r="T31" s="19">
        <v>7</v>
      </c>
      <c r="U31" s="27">
        <f t="shared" si="5"/>
        <v>26.599999999999998</v>
      </c>
      <c r="V31" s="27">
        <f t="shared" si="5"/>
        <v>26.599999999999998</v>
      </c>
      <c r="W31" s="19">
        <v>8</v>
      </c>
      <c r="X31" s="27">
        <f t="shared" si="6"/>
        <v>30.4</v>
      </c>
      <c r="Y31" s="27">
        <f t="shared" si="6"/>
        <v>30.4</v>
      </c>
      <c r="Z31" s="19">
        <v>9</v>
      </c>
      <c r="AA31" s="27">
        <f t="shared" si="7"/>
        <v>34.199999999999996</v>
      </c>
      <c r="AB31" s="27">
        <f t="shared" si="7"/>
        <v>34.199999999999996</v>
      </c>
      <c r="AC31" s="19">
        <v>10</v>
      </c>
      <c r="AD31" s="27">
        <f t="shared" si="8"/>
        <v>38</v>
      </c>
      <c r="AE31" s="27">
        <f t="shared" si="8"/>
        <v>38</v>
      </c>
      <c r="AF31" s="19">
        <v>11</v>
      </c>
      <c r="AG31" s="27">
        <f t="shared" si="9"/>
        <v>41.8</v>
      </c>
      <c r="AH31" s="27">
        <f t="shared" si="10"/>
        <v>41.8</v>
      </c>
      <c r="AI31" s="19">
        <v>12</v>
      </c>
      <c r="AJ31" s="27">
        <f t="shared" si="11"/>
        <v>45.599999999999994</v>
      </c>
      <c r="AK31" s="27">
        <f t="shared" si="12"/>
        <v>45.599999999999994</v>
      </c>
      <c r="AL31" s="19">
        <v>13</v>
      </c>
      <c r="AM31" s="27">
        <f t="shared" si="13"/>
        <v>49.4</v>
      </c>
      <c r="AN31" s="27">
        <f t="shared" si="14"/>
        <v>49.4</v>
      </c>
      <c r="AO31" s="19">
        <v>14</v>
      </c>
      <c r="AP31" s="27">
        <f t="shared" si="15"/>
        <v>53.199999999999996</v>
      </c>
      <c r="AQ31" s="27">
        <f t="shared" si="16"/>
        <v>53.199999999999996</v>
      </c>
      <c r="AR31" s="19">
        <v>15</v>
      </c>
      <c r="AS31" s="27">
        <f t="shared" si="17"/>
        <v>57</v>
      </c>
      <c r="AT31" s="27">
        <f t="shared" si="18"/>
        <v>57</v>
      </c>
      <c r="AU31" s="19">
        <v>16</v>
      </c>
      <c r="AV31" s="27">
        <f t="shared" si="19"/>
        <v>60.8</v>
      </c>
      <c r="AW31" s="27">
        <f t="shared" si="20"/>
        <v>60.8</v>
      </c>
      <c r="AX31" s="19">
        <v>17</v>
      </c>
      <c r="AY31" s="27">
        <f t="shared" si="21"/>
        <v>64.599999999999994</v>
      </c>
      <c r="AZ31" s="27">
        <f t="shared" si="22"/>
        <v>64.599999999999994</v>
      </c>
      <c r="BA31" s="19">
        <v>18</v>
      </c>
      <c r="BB31" s="27">
        <f t="shared" si="23"/>
        <v>68.399999999999991</v>
      </c>
      <c r="BC31" s="27">
        <f t="shared" si="24"/>
        <v>68.399999999999991</v>
      </c>
      <c r="BD31" s="19">
        <v>19</v>
      </c>
      <c r="BE31" s="27">
        <f t="shared" si="25"/>
        <v>72.2</v>
      </c>
      <c r="BF31" s="27">
        <f t="shared" si="26"/>
        <v>72.2</v>
      </c>
      <c r="BG31" s="19">
        <v>20</v>
      </c>
      <c r="BH31" s="27">
        <f t="shared" si="27"/>
        <v>76</v>
      </c>
      <c r="BI31" s="27">
        <f t="shared" si="28"/>
        <v>76</v>
      </c>
      <c r="BJ31" s="19">
        <v>21</v>
      </c>
      <c r="BK31" s="27">
        <f t="shared" si="29"/>
        <v>79.8</v>
      </c>
      <c r="BL31" s="27">
        <f t="shared" si="30"/>
        <v>79.8</v>
      </c>
      <c r="BM31" s="19">
        <v>22</v>
      </c>
      <c r="BN31" s="27">
        <f t="shared" si="31"/>
        <v>83.6</v>
      </c>
      <c r="BO31" s="27">
        <f t="shared" si="32"/>
        <v>83.6</v>
      </c>
      <c r="BP31" s="19">
        <v>23</v>
      </c>
      <c r="BQ31" s="27">
        <f t="shared" si="33"/>
        <v>87.399999999999991</v>
      </c>
      <c r="BR31" s="27">
        <f t="shared" si="34"/>
        <v>87.399999999999991</v>
      </c>
      <c r="BS31" s="19">
        <v>24</v>
      </c>
      <c r="BT31" s="27">
        <f t="shared" si="35"/>
        <v>91.199999999999989</v>
      </c>
      <c r="BU31" s="27">
        <f t="shared" si="36"/>
        <v>91.199999999999989</v>
      </c>
      <c r="BV31" s="19">
        <v>25</v>
      </c>
      <c r="BW31" s="27">
        <f t="shared" si="37"/>
        <v>95</v>
      </c>
      <c r="BX31" s="27">
        <f t="shared" si="38"/>
        <v>95</v>
      </c>
      <c r="BY31" s="19">
        <v>26</v>
      </c>
      <c r="BZ31" s="27">
        <f t="shared" si="39"/>
        <v>98.8</v>
      </c>
      <c r="CA31" s="27">
        <f t="shared" si="40"/>
        <v>98.8</v>
      </c>
      <c r="CB31" s="19">
        <v>27</v>
      </c>
      <c r="CC31" s="27">
        <f t="shared" si="41"/>
        <v>102.6</v>
      </c>
      <c r="CD31" s="27">
        <f t="shared" si="42"/>
        <v>102.6</v>
      </c>
      <c r="CE31" s="19">
        <v>28</v>
      </c>
      <c r="CF31" s="27">
        <f t="shared" si="43"/>
        <v>106.39999999999999</v>
      </c>
      <c r="CG31" s="27">
        <f t="shared" si="44"/>
        <v>106.39999999999999</v>
      </c>
      <c r="CH31" s="19">
        <v>29</v>
      </c>
      <c r="CI31" s="27">
        <f t="shared" si="45"/>
        <v>110.19999999999999</v>
      </c>
      <c r="CJ31" s="27">
        <f t="shared" si="46"/>
        <v>110.19999999999999</v>
      </c>
      <c r="CK31" s="19">
        <v>30</v>
      </c>
      <c r="CL31" s="27">
        <f t="shared" si="47"/>
        <v>114</v>
      </c>
      <c r="CM31" s="27">
        <f t="shared" si="48"/>
        <v>114</v>
      </c>
    </row>
    <row r="32" spans="1:91" s="28" customFormat="1" ht="15" x14ac:dyDescent="0.25">
      <c r="A32" s="28" t="s">
        <v>58</v>
      </c>
      <c r="B32" s="28">
        <v>1</v>
      </c>
      <c r="C32" s="29">
        <v>2.5</v>
      </c>
      <c r="D32" s="29">
        <v>2.5</v>
      </c>
      <c r="E32" s="28">
        <v>2</v>
      </c>
      <c r="F32" s="29">
        <f t="shared" ref="F32:F37" si="85">C32*2</f>
        <v>5</v>
      </c>
      <c r="G32" s="29">
        <f t="shared" ref="G32:G37" si="86">D32*2</f>
        <v>5</v>
      </c>
      <c r="H32" s="28">
        <v>3</v>
      </c>
      <c r="I32" s="29">
        <f t="shared" ref="I32:I37" si="87">C32*3</f>
        <v>7.5</v>
      </c>
      <c r="J32" s="29">
        <f t="shared" ref="J32:J37" si="88">D32*3</f>
        <v>7.5</v>
      </c>
      <c r="K32" s="28">
        <v>4</v>
      </c>
      <c r="L32" s="29">
        <f t="shared" ref="L32:L37" si="89">C32*4</f>
        <v>10</v>
      </c>
      <c r="M32" s="29">
        <f t="shared" ref="M32:M37" si="90">D32*4</f>
        <v>10</v>
      </c>
      <c r="N32" s="28">
        <v>5</v>
      </c>
      <c r="O32" s="29">
        <f t="shared" ref="O32:O37" si="91">C32*5</f>
        <v>12.5</v>
      </c>
      <c r="P32" s="29">
        <f t="shared" ref="P32:P37" si="92">D32*5</f>
        <v>12.5</v>
      </c>
      <c r="Q32" s="28">
        <v>6</v>
      </c>
      <c r="R32" s="29">
        <f t="shared" ref="R32:R37" si="93">C32*6</f>
        <v>15</v>
      </c>
      <c r="S32" s="29">
        <f t="shared" ref="S32:S37" si="94">D32*6</f>
        <v>15</v>
      </c>
      <c r="T32" s="28">
        <v>7</v>
      </c>
      <c r="U32" s="29">
        <f t="shared" ref="U32:U37" si="95">C32*7</f>
        <v>17.5</v>
      </c>
      <c r="V32" s="29">
        <f t="shared" ref="V32:V37" si="96">D32*7</f>
        <v>17.5</v>
      </c>
      <c r="W32" s="28">
        <v>8</v>
      </c>
      <c r="X32" s="29">
        <f t="shared" ref="X32:X37" si="97">C32*8</f>
        <v>20</v>
      </c>
      <c r="Y32" s="29">
        <f t="shared" ref="Y32:Y37" si="98">D32*8</f>
        <v>20</v>
      </c>
      <c r="Z32" s="28">
        <v>9</v>
      </c>
      <c r="AA32" s="29">
        <f t="shared" ref="AA32:AA37" si="99">C32*9</f>
        <v>22.5</v>
      </c>
      <c r="AB32" s="29">
        <f t="shared" ref="AB32:AB37" si="100">D32*9</f>
        <v>22.5</v>
      </c>
      <c r="AC32" s="28">
        <v>10</v>
      </c>
      <c r="AD32" s="29">
        <f t="shared" ref="AD32:AD37" si="101">C32*10</f>
        <v>25</v>
      </c>
      <c r="AE32" s="29">
        <f t="shared" ref="AE32:AE37" si="102">D32*10</f>
        <v>25</v>
      </c>
      <c r="AF32" s="28">
        <v>11</v>
      </c>
      <c r="AG32" s="29">
        <f t="shared" si="9"/>
        <v>27.5</v>
      </c>
      <c r="AH32" s="29">
        <f t="shared" si="10"/>
        <v>27.5</v>
      </c>
      <c r="AI32" s="28">
        <v>12</v>
      </c>
      <c r="AJ32" s="29">
        <f t="shared" si="11"/>
        <v>30</v>
      </c>
      <c r="AK32" s="29">
        <f t="shared" si="12"/>
        <v>30</v>
      </c>
      <c r="AL32" s="28">
        <v>13</v>
      </c>
      <c r="AM32" s="29">
        <f t="shared" si="13"/>
        <v>32.5</v>
      </c>
      <c r="AN32" s="29">
        <f t="shared" si="14"/>
        <v>32.5</v>
      </c>
      <c r="AO32" s="28">
        <v>14</v>
      </c>
      <c r="AP32" s="29">
        <f t="shared" si="15"/>
        <v>35</v>
      </c>
      <c r="AQ32" s="29">
        <f t="shared" si="16"/>
        <v>35</v>
      </c>
      <c r="AR32" s="28">
        <v>15</v>
      </c>
      <c r="AS32" s="29">
        <f t="shared" si="17"/>
        <v>37.5</v>
      </c>
      <c r="AT32" s="29">
        <f t="shared" si="18"/>
        <v>37.5</v>
      </c>
      <c r="AU32" s="28">
        <v>16</v>
      </c>
      <c r="AV32" s="29">
        <f t="shared" si="19"/>
        <v>40</v>
      </c>
      <c r="AW32" s="29">
        <f t="shared" si="20"/>
        <v>40</v>
      </c>
      <c r="AX32" s="28">
        <v>17</v>
      </c>
      <c r="AY32" s="29">
        <f t="shared" si="21"/>
        <v>42.5</v>
      </c>
      <c r="AZ32" s="29">
        <f t="shared" si="22"/>
        <v>42.5</v>
      </c>
      <c r="BA32" s="28">
        <v>18</v>
      </c>
      <c r="BB32" s="29">
        <f t="shared" si="23"/>
        <v>45</v>
      </c>
      <c r="BC32" s="29">
        <f t="shared" si="24"/>
        <v>45</v>
      </c>
      <c r="BD32" s="28">
        <v>19</v>
      </c>
      <c r="BE32" s="29">
        <f t="shared" si="25"/>
        <v>47.5</v>
      </c>
      <c r="BF32" s="29">
        <f t="shared" si="26"/>
        <v>47.5</v>
      </c>
      <c r="BG32" s="28">
        <v>20</v>
      </c>
      <c r="BH32" s="29">
        <f t="shared" si="27"/>
        <v>50</v>
      </c>
      <c r="BI32" s="29">
        <f t="shared" si="28"/>
        <v>50</v>
      </c>
      <c r="BJ32" s="28">
        <v>21</v>
      </c>
      <c r="BK32" s="29">
        <f t="shared" si="29"/>
        <v>52.5</v>
      </c>
      <c r="BL32" s="29">
        <f t="shared" si="30"/>
        <v>52.5</v>
      </c>
      <c r="BM32" s="28">
        <v>22</v>
      </c>
      <c r="BN32" s="29">
        <f t="shared" si="31"/>
        <v>55</v>
      </c>
      <c r="BO32" s="29">
        <f t="shared" si="32"/>
        <v>55</v>
      </c>
      <c r="BP32" s="28">
        <v>23</v>
      </c>
      <c r="BQ32" s="29">
        <f t="shared" si="33"/>
        <v>57.5</v>
      </c>
      <c r="BR32" s="29">
        <f t="shared" si="34"/>
        <v>57.5</v>
      </c>
      <c r="BS32" s="28">
        <v>24</v>
      </c>
      <c r="BT32" s="29">
        <f t="shared" si="35"/>
        <v>60</v>
      </c>
      <c r="BU32" s="29">
        <f t="shared" si="36"/>
        <v>60</v>
      </c>
      <c r="BV32" s="28">
        <v>25</v>
      </c>
      <c r="BW32" s="29">
        <f t="shared" si="37"/>
        <v>62.5</v>
      </c>
      <c r="BX32" s="29">
        <f t="shared" si="38"/>
        <v>62.5</v>
      </c>
      <c r="BY32" s="28">
        <v>26</v>
      </c>
      <c r="BZ32" s="29">
        <f t="shared" si="39"/>
        <v>65</v>
      </c>
      <c r="CA32" s="29">
        <f t="shared" si="40"/>
        <v>65</v>
      </c>
      <c r="CB32" s="28">
        <v>27</v>
      </c>
      <c r="CC32" s="29">
        <f t="shared" si="41"/>
        <v>67.5</v>
      </c>
      <c r="CD32" s="29">
        <f t="shared" si="42"/>
        <v>67.5</v>
      </c>
      <c r="CE32" s="28">
        <v>28</v>
      </c>
      <c r="CF32" s="29">
        <f t="shared" si="43"/>
        <v>70</v>
      </c>
      <c r="CG32" s="29">
        <f t="shared" si="44"/>
        <v>70</v>
      </c>
      <c r="CH32" s="28">
        <v>29</v>
      </c>
      <c r="CI32" s="29">
        <f t="shared" si="45"/>
        <v>72.5</v>
      </c>
      <c r="CJ32" s="29">
        <f t="shared" si="46"/>
        <v>72.5</v>
      </c>
      <c r="CK32" s="28">
        <v>30</v>
      </c>
      <c r="CL32" s="29">
        <f t="shared" si="47"/>
        <v>75</v>
      </c>
      <c r="CM32" s="29">
        <f t="shared" si="48"/>
        <v>75</v>
      </c>
    </row>
    <row r="33" spans="1:91" s="19" customFormat="1" ht="30" x14ac:dyDescent="0.25">
      <c r="A33" s="19" t="s">
        <v>104</v>
      </c>
      <c r="B33" s="19">
        <v>1</v>
      </c>
      <c r="C33" s="27">
        <v>3.5</v>
      </c>
      <c r="D33" s="27">
        <v>3.5</v>
      </c>
      <c r="E33" s="19">
        <v>2</v>
      </c>
      <c r="F33" s="27">
        <f t="shared" si="85"/>
        <v>7</v>
      </c>
      <c r="G33" s="27">
        <f t="shared" si="86"/>
        <v>7</v>
      </c>
      <c r="H33" s="19">
        <v>3</v>
      </c>
      <c r="I33" s="27">
        <f t="shared" si="87"/>
        <v>10.5</v>
      </c>
      <c r="J33" s="27">
        <f t="shared" si="88"/>
        <v>10.5</v>
      </c>
      <c r="K33" s="19">
        <v>4</v>
      </c>
      <c r="L33" s="27">
        <f t="shared" si="89"/>
        <v>14</v>
      </c>
      <c r="M33" s="27">
        <f t="shared" si="90"/>
        <v>14</v>
      </c>
      <c r="N33" s="19">
        <v>5</v>
      </c>
      <c r="O33" s="27">
        <f t="shared" si="91"/>
        <v>17.5</v>
      </c>
      <c r="P33" s="27">
        <f t="shared" si="92"/>
        <v>17.5</v>
      </c>
      <c r="Q33" s="19">
        <v>6</v>
      </c>
      <c r="R33" s="27">
        <f t="shared" si="93"/>
        <v>21</v>
      </c>
      <c r="S33" s="27">
        <f t="shared" si="94"/>
        <v>21</v>
      </c>
      <c r="T33" s="19">
        <v>7</v>
      </c>
      <c r="U33" s="27">
        <f t="shared" si="95"/>
        <v>24.5</v>
      </c>
      <c r="V33" s="27">
        <f t="shared" si="96"/>
        <v>24.5</v>
      </c>
      <c r="W33" s="19">
        <v>8</v>
      </c>
      <c r="X33" s="27">
        <f t="shared" si="97"/>
        <v>28</v>
      </c>
      <c r="Y33" s="27">
        <f t="shared" si="98"/>
        <v>28</v>
      </c>
      <c r="Z33" s="19">
        <v>9</v>
      </c>
      <c r="AA33" s="27">
        <f t="shared" si="99"/>
        <v>31.5</v>
      </c>
      <c r="AB33" s="27">
        <f t="shared" si="100"/>
        <v>31.5</v>
      </c>
      <c r="AC33" s="19">
        <v>10</v>
      </c>
      <c r="AD33" s="27">
        <f t="shared" si="101"/>
        <v>35</v>
      </c>
      <c r="AE33" s="27">
        <f t="shared" si="102"/>
        <v>35</v>
      </c>
      <c r="AF33" s="19">
        <v>11</v>
      </c>
      <c r="AG33" s="27">
        <f t="shared" si="9"/>
        <v>38.5</v>
      </c>
      <c r="AH33" s="27">
        <f t="shared" si="10"/>
        <v>38.5</v>
      </c>
      <c r="AI33" s="19">
        <v>12</v>
      </c>
      <c r="AJ33" s="27">
        <f t="shared" si="11"/>
        <v>42</v>
      </c>
      <c r="AK33" s="27">
        <f t="shared" si="12"/>
        <v>42</v>
      </c>
      <c r="AL33" s="19">
        <v>13</v>
      </c>
      <c r="AM33" s="27">
        <f t="shared" si="13"/>
        <v>45.5</v>
      </c>
      <c r="AN33" s="27">
        <f t="shared" si="14"/>
        <v>45.5</v>
      </c>
      <c r="AO33" s="19">
        <v>14</v>
      </c>
      <c r="AP33" s="27">
        <f t="shared" si="15"/>
        <v>49</v>
      </c>
      <c r="AQ33" s="27">
        <f t="shared" si="16"/>
        <v>49</v>
      </c>
      <c r="AR33" s="19">
        <v>15</v>
      </c>
      <c r="AS33" s="27">
        <f t="shared" si="17"/>
        <v>52.5</v>
      </c>
      <c r="AT33" s="27">
        <f t="shared" si="18"/>
        <v>52.5</v>
      </c>
      <c r="AU33" s="19">
        <v>16</v>
      </c>
      <c r="AV33" s="27">
        <f t="shared" si="19"/>
        <v>56</v>
      </c>
      <c r="AW33" s="27">
        <f t="shared" si="20"/>
        <v>56</v>
      </c>
      <c r="AX33" s="19">
        <v>17</v>
      </c>
      <c r="AY33" s="27">
        <f t="shared" si="21"/>
        <v>59.5</v>
      </c>
      <c r="AZ33" s="27">
        <f t="shared" si="22"/>
        <v>59.5</v>
      </c>
      <c r="BA33" s="19">
        <v>18</v>
      </c>
      <c r="BB33" s="27">
        <f t="shared" si="23"/>
        <v>63</v>
      </c>
      <c r="BC33" s="27">
        <f t="shared" si="24"/>
        <v>63</v>
      </c>
      <c r="BD33" s="19">
        <v>19</v>
      </c>
      <c r="BE33" s="27">
        <f t="shared" si="25"/>
        <v>66.5</v>
      </c>
      <c r="BF33" s="27">
        <f t="shared" si="26"/>
        <v>66.5</v>
      </c>
      <c r="BG33" s="19">
        <v>20</v>
      </c>
      <c r="BH33" s="27">
        <f t="shared" si="27"/>
        <v>70</v>
      </c>
      <c r="BI33" s="27">
        <f t="shared" si="28"/>
        <v>70</v>
      </c>
      <c r="BJ33" s="19">
        <v>21</v>
      </c>
      <c r="BK33" s="27">
        <f t="shared" si="29"/>
        <v>73.5</v>
      </c>
      <c r="BL33" s="27">
        <f t="shared" si="30"/>
        <v>73.5</v>
      </c>
      <c r="BM33" s="19">
        <v>22</v>
      </c>
      <c r="BN33" s="27">
        <f t="shared" si="31"/>
        <v>77</v>
      </c>
      <c r="BO33" s="27">
        <f t="shared" si="32"/>
        <v>77</v>
      </c>
      <c r="BP33" s="19">
        <v>23</v>
      </c>
      <c r="BQ33" s="27">
        <f t="shared" si="33"/>
        <v>80.5</v>
      </c>
      <c r="BR33" s="27">
        <f t="shared" si="34"/>
        <v>80.5</v>
      </c>
      <c r="BS33" s="19">
        <v>24</v>
      </c>
      <c r="BT33" s="27">
        <f t="shared" si="35"/>
        <v>84</v>
      </c>
      <c r="BU33" s="27">
        <f t="shared" si="36"/>
        <v>84</v>
      </c>
      <c r="BV33" s="19">
        <v>25</v>
      </c>
      <c r="BW33" s="27">
        <f t="shared" si="37"/>
        <v>87.5</v>
      </c>
      <c r="BX33" s="27">
        <f t="shared" si="38"/>
        <v>87.5</v>
      </c>
      <c r="BY33" s="19">
        <v>26</v>
      </c>
      <c r="BZ33" s="27">
        <f t="shared" si="39"/>
        <v>91</v>
      </c>
      <c r="CA33" s="27">
        <f t="shared" si="40"/>
        <v>91</v>
      </c>
      <c r="CB33" s="19">
        <v>27</v>
      </c>
      <c r="CC33" s="27">
        <f t="shared" si="41"/>
        <v>94.5</v>
      </c>
      <c r="CD33" s="27">
        <f t="shared" si="42"/>
        <v>94.5</v>
      </c>
      <c r="CE33" s="19">
        <v>28</v>
      </c>
      <c r="CF33" s="27">
        <f t="shared" si="43"/>
        <v>98</v>
      </c>
      <c r="CG33" s="27">
        <f t="shared" si="44"/>
        <v>98</v>
      </c>
      <c r="CH33" s="19">
        <v>29</v>
      </c>
      <c r="CI33" s="27">
        <f t="shared" si="45"/>
        <v>101.5</v>
      </c>
      <c r="CJ33" s="27">
        <f t="shared" si="46"/>
        <v>101.5</v>
      </c>
      <c r="CK33" s="19">
        <v>30</v>
      </c>
      <c r="CL33" s="27">
        <f t="shared" si="47"/>
        <v>105</v>
      </c>
      <c r="CM33" s="27">
        <f t="shared" si="48"/>
        <v>105</v>
      </c>
    </row>
    <row r="34" spans="1:91" s="28" customFormat="1" ht="30" x14ac:dyDescent="0.25">
      <c r="A34" s="28" t="s">
        <v>105</v>
      </c>
      <c r="B34" s="28">
        <v>1</v>
      </c>
      <c r="C34" s="29">
        <v>3.8</v>
      </c>
      <c r="D34" s="29">
        <v>3.8</v>
      </c>
      <c r="E34" s="28">
        <v>2</v>
      </c>
      <c r="F34" s="29">
        <f t="shared" si="85"/>
        <v>7.6</v>
      </c>
      <c r="G34" s="29">
        <f t="shared" si="86"/>
        <v>7.6</v>
      </c>
      <c r="H34" s="28">
        <v>3</v>
      </c>
      <c r="I34" s="29">
        <f t="shared" si="87"/>
        <v>11.399999999999999</v>
      </c>
      <c r="J34" s="29">
        <f t="shared" si="88"/>
        <v>11.399999999999999</v>
      </c>
      <c r="K34" s="28">
        <v>4</v>
      </c>
      <c r="L34" s="29">
        <f t="shared" si="89"/>
        <v>15.2</v>
      </c>
      <c r="M34" s="29">
        <f t="shared" si="90"/>
        <v>15.2</v>
      </c>
      <c r="N34" s="28">
        <v>5</v>
      </c>
      <c r="O34" s="29">
        <f t="shared" si="91"/>
        <v>19</v>
      </c>
      <c r="P34" s="29">
        <f t="shared" si="92"/>
        <v>19</v>
      </c>
      <c r="Q34" s="28">
        <v>6</v>
      </c>
      <c r="R34" s="29">
        <f t="shared" si="93"/>
        <v>22.799999999999997</v>
      </c>
      <c r="S34" s="29">
        <f t="shared" si="94"/>
        <v>22.799999999999997</v>
      </c>
      <c r="T34" s="28">
        <v>7</v>
      </c>
      <c r="U34" s="29">
        <f t="shared" si="95"/>
        <v>26.599999999999998</v>
      </c>
      <c r="V34" s="29">
        <f t="shared" si="96"/>
        <v>26.599999999999998</v>
      </c>
      <c r="W34" s="28">
        <v>8</v>
      </c>
      <c r="X34" s="29">
        <f t="shared" si="97"/>
        <v>30.4</v>
      </c>
      <c r="Y34" s="29">
        <f t="shared" si="98"/>
        <v>30.4</v>
      </c>
      <c r="Z34" s="28">
        <v>9</v>
      </c>
      <c r="AA34" s="29">
        <f t="shared" si="99"/>
        <v>34.199999999999996</v>
      </c>
      <c r="AB34" s="29">
        <f t="shared" si="100"/>
        <v>34.199999999999996</v>
      </c>
      <c r="AC34" s="28">
        <v>10</v>
      </c>
      <c r="AD34" s="29">
        <f t="shared" si="101"/>
        <v>38</v>
      </c>
      <c r="AE34" s="29">
        <f t="shared" si="102"/>
        <v>38</v>
      </c>
      <c r="AF34" s="28">
        <v>11</v>
      </c>
      <c r="AG34" s="29">
        <f t="shared" si="9"/>
        <v>41.8</v>
      </c>
      <c r="AH34" s="29">
        <f t="shared" si="10"/>
        <v>41.8</v>
      </c>
      <c r="AI34" s="28">
        <v>12</v>
      </c>
      <c r="AJ34" s="29">
        <f t="shared" si="11"/>
        <v>45.599999999999994</v>
      </c>
      <c r="AK34" s="29">
        <f t="shared" si="12"/>
        <v>45.599999999999994</v>
      </c>
      <c r="AL34" s="28">
        <v>13</v>
      </c>
      <c r="AM34" s="29">
        <f t="shared" si="13"/>
        <v>49.4</v>
      </c>
      <c r="AN34" s="29">
        <f t="shared" si="14"/>
        <v>49.4</v>
      </c>
      <c r="AO34" s="28">
        <v>14</v>
      </c>
      <c r="AP34" s="29">
        <f t="shared" si="15"/>
        <v>53.199999999999996</v>
      </c>
      <c r="AQ34" s="29">
        <f t="shared" si="16"/>
        <v>53.199999999999996</v>
      </c>
      <c r="AR34" s="28">
        <v>15</v>
      </c>
      <c r="AS34" s="29">
        <f t="shared" si="17"/>
        <v>57</v>
      </c>
      <c r="AT34" s="29">
        <f t="shared" si="18"/>
        <v>57</v>
      </c>
      <c r="AU34" s="28">
        <v>16</v>
      </c>
      <c r="AV34" s="29">
        <f t="shared" si="19"/>
        <v>60.8</v>
      </c>
      <c r="AW34" s="29">
        <f t="shared" si="20"/>
        <v>60.8</v>
      </c>
      <c r="AX34" s="28">
        <v>17</v>
      </c>
      <c r="AY34" s="29">
        <f t="shared" si="21"/>
        <v>64.599999999999994</v>
      </c>
      <c r="AZ34" s="29">
        <f t="shared" si="22"/>
        <v>64.599999999999994</v>
      </c>
      <c r="BA34" s="28">
        <v>18</v>
      </c>
      <c r="BB34" s="29">
        <f t="shared" si="23"/>
        <v>68.399999999999991</v>
      </c>
      <c r="BC34" s="29">
        <f t="shared" si="24"/>
        <v>68.399999999999991</v>
      </c>
      <c r="BD34" s="28">
        <v>19</v>
      </c>
      <c r="BE34" s="29">
        <f t="shared" si="25"/>
        <v>72.2</v>
      </c>
      <c r="BF34" s="29">
        <f t="shared" si="26"/>
        <v>72.2</v>
      </c>
      <c r="BG34" s="28">
        <v>20</v>
      </c>
      <c r="BH34" s="29">
        <f t="shared" si="27"/>
        <v>76</v>
      </c>
      <c r="BI34" s="29">
        <f t="shared" si="28"/>
        <v>76</v>
      </c>
      <c r="BJ34" s="28">
        <v>21</v>
      </c>
      <c r="BK34" s="29">
        <f t="shared" si="29"/>
        <v>79.8</v>
      </c>
      <c r="BL34" s="29">
        <f t="shared" si="30"/>
        <v>79.8</v>
      </c>
      <c r="BM34" s="28">
        <v>22</v>
      </c>
      <c r="BN34" s="29">
        <f t="shared" si="31"/>
        <v>83.6</v>
      </c>
      <c r="BO34" s="29">
        <f t="shared" si="32"/>
        <v>83.6</v>
      </c>
      <c r="BP34" s="28">
        <v>23</v>
      </c>
      <c r="BQ34" s="29">
        <f t="shared" si="33"/>
        <v>87.399999999999991</v>
      </c>
      <c r="BR34" s="29">
        <f t="shared" si="34"/>
        <v>87.399999999999991</v>
      </c>
      <c r="BS34" s="28">
        <v>24</v>
      </c>
      <c r="BT34" s="29">
        <f t="shared" si="35"/>
        <v>91.199999999999989</v>
      </c>
      <c r="BU34" s="29">
        <f t="shared" si="36"/>
        <v>91.199999999999989</v>
      </c>
      <c r="BV34" s="28">
        <v>25</v>
      </c>
      <c r="BW34" s="29">
        <f t="shared" si="37"/>
        <v>95</v>
      </c>
      <c r="BX34" s="29">
        <f t="shared" si="38"/>
        <v>95</v>
      </c>
      <c r="BY34" s="28">
        <v>26</v>
      </c>
      <c r="BZ34" s="29">
        <f t="shared" si="39"/>
        <v>98.8</v>
      </c>
      <c r="CA34" s="29">
        <f t="shared" si="40"/>
        <v>98.8</v>
      </c>
      <c r="CB34" s="28">
        <v>27</v>
      </c>
      <c r="CC34" s="29">
        <f t="shared" si="41"/>
        <v>102.6</v>
      </c>
      <c r="CD34" s="29">
        <f t="shared" si="42"/>
        <v>102.6</v>
      </c>
      <c r="CE34" s="28">
        <v>28</v>
      </c>
      <c r="CF34" s="29">
        <f t="shared" si="43"/>
        <v>106.39999999999999</v>
      </c>
      <c r="CG34" s="29">
        <f t="shared" si="44"/>
        <v>106.39999999999999</v>
      </c>
      <c r="CH34" s="28">
        <v>29</v>
      </c>
      <c r="CI34" s="29">
        <f t="shared" si="45"/>
        <v>110.19999999999999</v>
      </c>
      <c r="CJ34" s="29">
        <f t="shared" si="46"/>
        <v>110.19999999999999</v>
      </c>
      <c r="CK34" s="28">
        <v>30</v>
      </c>
      <c r="CL34" s="29">
        <f t="shared" si="47"/>
        <v>114</v>
      </c>
      <c r="CM34" s="29">
        <f t="shared" si="48"/>
        <v>114</v>
      </c>
    </row>
    <row r="35" spans="1:91" s="19" customFormat="1" ht="20.100000000000001" customHeight="1" x14ac:dyDescent="0.25">
      <c r="A35" s="19" t="s">
        <v>59</v>
      </c>
      <c r="B35" s="19">
        <v>1</v>
      </c>
      <c r="C35" s="27">
        <v>2.5</v>
      </c>
      <c r="D35" s="27">
        <v>2.5</v>
      </c>
      <c r="E35" s="19">
        <v>2</v>
      </c>
      <c r="F35" s="27">
        <f t="shared" si="85"/>
        <v>5</v>
      </c>
      <c r="G35" s="27">
        <f t="shared" si="86"/>
        <v>5</v>
      </c>
      <c r="H35" s="19">
        <v>3</v>
      </c>
      <c r="I35" s="27">
        <f t="shared" si="87"/>
        <v>7.5</v>
      </c>
      <c r="J35" s="27">
        <f t="shared" si="88"/>
        <v>7.5</v>
      </c>
      <c r="K35" s="19">
        <v>4</v>
      </c>
      <c r="L35" s="27">
        <f t="shared" si="89"/>
        <v>10</v>
      </c>
      <c r="M35" s="27">
        <f t="shared" si="90"/>
        <v>10</v>
      </c>
      <c r="N35" s="19">
        <v>5</v>
      </c>
      <c r="O35" s="27">
        <f t="shared" si="91"/>
        <v>12.5</v>
      </c>
      <c r="P35" s="27">
        <f t="shared" si="92"/>
        <v>12.5</v>
      </c>
      <c r="Q35" s="19">
        <v>6</v>
      </c>
      <c r="R35" s="27">
        <f t="shared" si="93"/>
        <v>15</v>
      </c>
      <c r="S35" s="27">
        <f t="shared" si="94"/>
        <v>15</v>
      </c>
      <c r="T35" s="19">
        <v>7</v>
      </c>
      <c r="U35" s="27">
        <f t="shared" si="95"/>
        <v>17.5</v>
      </c>
      <c r="V35" s="27">
        <f t="shared" si="96"/>
        <v>17.5</v>
      </c>
      <c r="W35" s="19">
        <v>8</v>
      </c>
      <c r="X35" s="27">
        <f t="shared" si="97"/>
        <v>20</v>
      </c>
      <c r="Y35" s="27">
        <f t="shared" si="98"/>
        <v>20</v>
      </c>
      <c r="Z35" s="19">
        <v>9</v>
      </c>
      <c r="AA35" s="27">
        <f t="shared" si="99"/>
        <v>22.5</v>
      </c>
      <c r="AB35" s="27">
        <f t="shared" si="100"/>
        <v>22.5</v>
      </c>
      <c r="AC35" s="19">
        <v>10</v>
      </c>
      <c r="AD35" s="27">
        <f t="shared" si="101"/>
        <v>25</v>
      </c>
      <c r="AE35" s="27">
        <f t="shared" si="102"/>
        <v>25</v>
      </c>
      <c r="AF35" s="19">
        <v>11</v>
      </c>
      <c r="AG35" s="27">
        <f t="shared" si="9"/>
        <v>27.5</v>
      </c>
      <c r="AH35" s="27">
        <f t="shared" si="10"/>
        <v>27.5</v>
      </c>
      <c r="AI35" s="19">
        <v>12</v>
      </c>
      <c r="AJ35" s="27">
        <f t="shared" si="11"/>
        <v>30</v>
      </c>
      <c r="AK35" s="27">
        <f t="shared" si="12"/>
        <v>30</v>
      </c>
      <c r="AL35" s="19">
        <v>13</v>
      </c>
      <c r="AM35" s="27">
        <f t="shared" si="13"/>
        <v>32.5</v>
      </c>
      <c r="AN35" s="27">
        <f t="shared" si="14"/>
        <v>32.5</v>
      </c>
      <c r="AO35" s="19">
        <v>14</v>
      </c>
      <c r="AP35" s="27">
        <f t="shared" si="15"/>
        <v>35</v>
      </c>
      <c r="AQ35" s="27">
        <f t="shared" si="16"/>
        <v>35</v>
      </c>
      <c r="AR35" s="19">
        <v>15</v>
      </c>
      <c r="AS35" s="27">
        <f t="shared" si="17"/>
        <v>37.5</v>
      </c>
      <c r="AT35" s="27">
        <f t="shared" si="18"/>
        <v>37.5</v>
      </c>
      <c r="AU35" s="19">
        <v>16</v>
      </c>
      <c r="AV35" s="27">
        <f t="shared" si="19"/>
        <v>40</v>
      </c>
      <c r="AW35" s="27">
        <f t="shared" si="20"/>
        <v>40</v>
      </c>
      <c r="AX35" s="19">
        <v>17</v>
      </c>
      <c r="AY35" s="27">
        <f t="shared" si="21"/>
        <v>42.5</v>
      </c>
      <c r="AZ35" s="27">
        <f t="shared" si="22"/>
        <v>42.5</v>
      </c>
      <c r="BA35" s="19">
        <v>18</v>
      </c>
      <c r="BB35" s="27">
        <f t="shared" si="23"/>
        <v>45</v>
      </c>
      <c r="BC35" s="27">
        <f t="shared" si="24"/>
        <v>45</v>
      </c>
      <c r="BD35" s="19">
        <v>19</v>
      </c>
      <c r="BE35" s="27">
        <f t="shared" si="25"/>
        <v>47.5</v>
      </c>
      <c r="BF35" s="27">
        <f t="shared" si="26"/>
        <v>47.5</v>
      </c>
      <c r="BG35" s="19">
        <v>20</v>
      </c>
      <c r="BH35" s="27">
        <f t="shared" si="27"/>
        <v>50</v>
      </c>
      <c r="BI35" s="27">
        <f t="shared" si="28"/>
        <v>50</v>
      </c>
      <c r="BJ35" s="19">
        <v>21</v>
      </c>
      <c r="BK35" s="27">
        <f t="shared" si="29"/>
        <v>52.5</v>
      </c>
      <c r="BL35" s="27">
        <f t="shared" si="30"/>
        <v>52.5</v>
      </c>
      <c r="BM35" s="19">
        <v>22</v>
      </c>
      <c r="BN35" s="27">
        <f t="shared" si="31"/>
        <v>55</v>
      </c>
      <c r="BO35" s="27">
        <f t="shared" si="32"/>
        <v>55</v>
      </c>
      <c r="BP35" s="19">
        <v>23</v>
      </c>
      <c r="BQ35" s="27">
        <f t="shared" si="33"/>
        <v>57.5</v>
      </c>
      <c r="BR35" s="27">
        <f t="shared" si="34"/>
        <v>57.5</v>
      </c>
      <c r="BS35" s="19">
        <v>24</v>
      </c>
      <c r="BT35" s="27">
        <f t="shared" si="35"/>
        <v>60</v>
      </c>
      <c r="BU35" s="27">
        <f t="shared" si="36"/>
        <v>60</v>
      </c>
      <c r="BV35" s="19">
        <v>25</v>
      </c>
      <c r="BW35" s="27">
        <f t="shared" si="37"/>
        <v>62.5</v>
      </c>
      <c r="BX35" s="27">
        <f t="shared" si="38"/>
        <v>62.5</v>
      </c>
      <c r="BY35" s="19">
        <v>26</v>
      </c>
      <c r="BZ35" s="27">
        <f t="shared" si="39"/>
        <v>65</v>
      </c>
      <c r="CA35" s="27">
        <f t="shared" si="40"/>
        <v>65</v>
      </c>
      <c r="CB35" s="19">
        <v>27</v>
      </c>
      <c r="CC35" s="27">
        <f t="shared" si="41"/>
        <v>67.5</v>
      </c>
      <c r="CD35" s="27">
        <f t="shared" si="42"/>
        <v>67.5</v>
      </c>
      <c r="CE35" s="19">
        <v>28</v>
      </c>
      <c r="CF35" s="27">
        <f t="shared" si="43"/>
        <v>70</v>
      </c>
      <c r="CG35" s="27">
        <f t="shared" si="44"/>
        <v>70</v>
      </c>
      <c r="CH35" s="19">
        <v>29</v>
      </c>
      <c r="CI35" s="27">
        <f t="shared" si="45"/>
        <v>72.5</v>
      </c>
      <c r="CJ35" s="27">
        <f t="shared" si="46"/>
        <v>72.5</v>
      </c>
      <c r="CK35" s="19">
        <v>30</v>
      </c>
      <c r="CL35" s="27">
        <f t="shared" si="47"/>
        <v>75</v>
      </c>
      <c r="CM35" s="27">
        <f t="shared" si="48"/>
        <v>75</v>
      </c>
    </row>
    <row r="36" spans="1:91" s="28" customFormat="1" ht="30" x14ac:dyDescent="0.25">
      <c r="A36" s="28" t="s">
        <v>106</v>
      </c>
      <c r="B36" s="28">
        <v>1</v>
      </c>
      <c r="C36" s="29">
        <v>3.5</v>
      </c>
      <c r="D36" s="29">
        <v>3.5</v>
      </c>
      <c r="E36" s="28">
        <v>2</v>
      </c>
      <c r="F36" s="29">
        <f t="shared" si="85"/>
        <v>7</v>
      </c>
      <c r="G36" s="29">
        <f t="shared" si="86"/>
        <v>7</v>
      </c>
      <c r="H36" s="28">
        <v>3</v>
      </c>
      <c r="I36" s="29">
        <f t="shared" si="87"/>
        <v>10.5</v>
      </c>
      <c r="J36" s="29">
        <f t="shared" si="88"/>
        <v>10.5</v>
      </c>
      <c r="K36" s="28">
        <v>4</v>
      </c>
      <c r="L36" s="29">
        <f t="shared" si="89"/>
        <v>14</v>
      </c>
      <c r="M36" s="29">
        <f t="shared" si="90"/>
        <v>14</v>
      </c>
      <c r="N36" s="28">
        <v>5</v>
      </c>
      <c r="O36" s="29">
        <f t="shared" si="91"/>
        <v>17.5</v>
      </c>
      <c r="P36" s="29">
        <f t="shared" si="92"/>
        <v>17.5</v>
      </c>
      <c r="Q36" s="28">
        <v>6</v>
      </c>
      <c r="R36" s="29">
        <f t="shared" si="93"/>
        <v>21</v>
      </c>
      <c r="S36" s="29">
        <f t="shared" si="94"/>
        <v>21</v>
      </c>
      <c r="T36" s="28">
        <v>7</v>
      </c>
      <c r="U36" s="29">
        <f t="shared" si="95"/>
        <v>24.5</v>
      </c>
      <c r="V36" s="29">
        <f t="shared" si="96"/>
        <v>24.5</v>
      </c>
      <c r="W36" s="28">
        <v>8</v>
      </c>
      <c r="X36" s="29">
        <f t="shared" si="97"/>
        <v>28</v>
      </c>
      <c r="Y36" s="29">
        <f t="shared" si="98"/>
        <v>28</v>
      </c>
      <c r="Z36" s="28">
        <v>9</v>
      </c>
      <c r="AA36" s="29">
        <f t="shared" si="99"/>
        <v>31.5</v>
      </c>
      <c r="AB36" s="29">
        <f t="shared" si="100"/>
        <v>31.5</v>
      </c>
      <c r="AC36" s="28">
        <v>10</v>
      </c>
      <c r="AD36" s="29">
        <f t="shared" si="101"/>
        <v>35</v>
      </c>
      <c r="AE36" s="29">
        <f t="shared" si="102"/>
        <v>35</v>
      </c>
      <c r="AF36" s="28">
        <v>11</v>
      </c>
      <c r="AG36" s="29">
        <f t="shared" si="9"/>
        <v>38.5</v>
      </c>
      <c r="AH36" s="29">
        <f t="shared" si="10"/>
        <v>38.5</v>
      </c>
      <c r="AI36" s="28">
        <v>12</v>
      </c>
      <c r="AJ36" s="29">
        <f t="shared" si="11"/>
        <v>42</v>
      </c>
      <c r="AK36" s="29">
        <f t="shared" si="12"/>
        <v>42</v>
      </c>
      <c r="AL36" s="28">
        <v>13</v>
      </c>
      <c r="AM36" s="29">
        <f t="shared" si="13"/>
        <v>45.5</v>
      </c>
      <c r="AN36" s="29">
        <f t="shared" si="14"/>
        <v>45.5</v>
      </c>
      <c r="AO36" s="28">
        <v>14</v>
      </c>
      <c r="AP36" s="29">
        <f t="shared" si="15"/>
        <v>49</v>
      </c>
      <c r="AQ36" s="29">
        <f t="shared" si="16"/>
        <v>49</v>
      </c>
      <c r="AR36" s="28">
        <v>15</v>
      </c>
      <c r="AS36" s="29">
        <f t="shared" si="17"/>
        <v>52.5</v>
      </c>
      <c r="AT36" s="29">
        <f t="shared" si="18"/>
        <v>52.5</v>
      </c>
      <c r="AU36" s="28">
        <v>16</v>
      </c>
      <c r="AV36" s="29">
        <f t="shared" si="19"/>
        <v>56</v>
      </c>
      <c r="AW36" s="29">
        <f t="shared" si="20"/>
        <v>56</v>
      </c>
      <c r="AX36" s="28">
        <v>17</v>
      </c>
      <c r="AY36" s="29">
        <f t="shared" si="21"/>
        <v>59.5</v>
      </c>
      <c r="AZ36" s="29">
        <f t="shared" si="22"/>
        <v>59.5</v>
      </c>
      <c r="BA36" s="28">
        <v>18</v>
      </c>
      <c r="BB36" s="29">
        <f t="shared" si="23"/>
        <v>63</v>
      </c>
      <c r="BC36" s="29">
        <f t="shared" si="24"/>
        <v>63</v>
      </c>
      <c r="BD36" s="28">
        <v>19</v>
      </c>
      <c r="BE36" s="29">
        <f t="shared" si="25"/>
        <v>66.5</v>
      </c>
      <c r="BF36" s="29">
        <f t="shared" si="26"/>
        <v>66.5</v>
      </c>
      <c r="BG36" s="28">
        <v>20</v>
      </c>
      <c r="BH36" s="29">
        <f t="shared" si="27"/>
        <v>70</v>
      </c>
      <c r="BI36" s="29">
        <f t="shared" si="28"/>
        <v>70</v>
      </c>
      <c r="BJ36" s="28">
        <v>21</v>
      </c>
      <c r="BK36" s="29">
        <f t="shared" si="29"/>
        <v>73.5</v>
      </c>
      <c r="BL36" s="29">
        <f t="shared" si="30"/>
        <v>73.5</v>
      </c>
      <c r="BM36" s="28">
        <v>22</v>
      </c>
      <c r="BN36" s="29">
        <f t="shared" si="31"/>
        <v>77</v>
      </c>
      <c r="BO36" s="29">
        <f t="shared" si="32"/>
        <v>77</v>
      </c>
      <c r="BP36" s="28">
        <v>23</v>
      </c>
      <c r="BQ36" s="29">
        <f t="shared" si="33"/>
        <v>80.5</v>
      </c>
      <c r="BR36" s="29">
        <f t="shared" si="34"/>
        <v>80.5</v>
      </c>
      <c r="BS36" s="28">
        <v>24</v>
      </c>
      <c r="BT36" s="29">
        <f t="shared" si="35"/>
        <v>84</v>
      </c>
      <c r="BU36" s="29">
        <f t="shared" si="36"/>
        <v>84</v>
      </c>
      <c r="BV36" s="28">
        <v>25</v>
      </c>
      <c r="BW36" s="29">
        <f t="shared" si="37"/>
        <v>87.5</v>
      </c>
      <c r="BX36" s="29">
        <f t="shared" si="38"/>
        <v>87.5</v>
      </c>
      <c r="BY36" s="28">
        <v>26</v>
      </c>
      <c r="BZ36" s="29">
        <f t="shared" si="39"/>
        <v>91</v>
      </c>
      <c r="CA36" s="29">
        <f t="shared" si="40"/>
        <v>91</v>
      </c>
      <c r="CB36" s="28">
        <v>27</v>
      </c>
      <c r="CC36" s="29">
        <f t="shared" si="41"/>
        <v>94.5</v>
      </c>
      <c r="CD36" s="29">
        <f t="shared" si="42"/>
        <v>94.5</v>
      </c>
      <c r="CE36" s="28">
        <v>28</v>
      </c>
      <c r="CF36" s="29">
        <f t="shared" si="43"/>
        <v>98</v>
      </c>
      <c r="CG36" s="29">
        <f t="shared" si="44"/>
        <v>98</v>
      </c>
      <c r="CH36" s="28">
        <v>29</v>
      </c>
      <c r="CI36" s="29">
        <f t="shared" si="45"/>
        <v>101.5</v>
      </c>
      <c r="CJ36" s="29">
        <f t="shared" si="46"/>
        <v>101.5</v>
      </c>
      <c r="CK36" s="28">
        <v>30</v>
      </c>
      <c r="CL36" s="29">
        <f t="shared" si="47"/>
        <v>105</v>
      </c>
      <c r="CM36" s="29">
        <f t="shared" si="48"/>
        <v>105</v>
      </c>
    </row>
    <row r="37" spans="1:91" s="19" customFormat="1" ht="30" x14ac:dyDescent="0.25">
      <c r="A37" s="19" t="s">
        <v>107</v>
      </c>
      <c r="B37" s="19">
        <v>1</v>
      </c>
      <c r="C37" s="27">
        <v>3.8</v>
      </c>
      <c r="D37" s="27">
        <v>3.8</v>
      </c>
      <c r="E37" s="19">
        <v>2</v>
      </c>
      <c r="F37" s="27">
        <f t="shared" si="85"/>
        <v>7.6</v>
      </c>
      <c r="G37" s="27">
        <f t="shared" si="86"/>
        <v>7.6</v>
      </c>
      <c r="H37" s="19">
        <v>3</v>
      </c>
      <c r="I37" s="27">
        <f t="shared" si="87"/>
        <v>11.399999999999999</v>
      </c>
      <c r="J37" s="27">
        <f t="shared" si="88"/>
        <v>11.399999999999999</v>
      </c>
      <c r="K37" s="19">
        <v>4</v>
      </c>
      <c r="L37" s="27">
        <f t="shared" si="89"/>
        <v>15.2</v>
      </c>
      <c r="M37" s="27">
        <f t="shared" si="90"/>
        <v>15.2</v>
      </c>
      <c r="N37" s="19">
        <v>5</v>
      </c>
      <c r="O37" s="27">
        <f t="shared" si="91"/>
        <v>19</v>
      </c>
      <c r="P37" s="27">
        <f t="shared" si="92"/>
        <v>19</v>
      </c>
      <c r="Q37" s="19">
        <v>6</v>
      </c>
      <c r="R37" s="27">
        <f t="shared" si="93"/>
        <v>22.799999999999997</v>
      </c>
      <c r="S37" s="27">
        <f t="shared" si="94"/>
        <v>22.799999999999997</v>
      </c>
      <c r="T37" s="19">
        <v>7</v>
      </c>
      <c r="U37" s="27">
        <f t="shared" si="95"/>
        <v>26.599999999999998</v>
      </c>
      <c r="V37" s="27">
        <f t="shared" si="96"/>
        <v>26.599999999999998</v>
      </c>
      <c r="W37" s="19">
        <v>8</v>
      </c>
      <c r="X37" s="27">
        <f t="shared" si="97"/>
        <v>30.4</v>
      </c>
      <c r="Y37" s="27">
        <f t="shared" si="98"/>
        <v>30.4</v>
      </c>
      <c r="Z37" s="19">
        <v>9</v>
      </c>
      <c r="AA37" s="27">
        <f t="shared" si="99"/>
        <v>34.199999999999996</v>
      </c>
      <c r="AB37" s="27">
        <f t="shared" si="100"/>
        <v>34.199999999999996</v>
      </c>
      <c r="AC37" s="19">
        <v>10</v>
      </c>
      <c r="AD37" s="27">
        <f t="shared" si="101"/>
        <v>38</v>
      </c>
      <c r="AE37" s="27">
        <f t="shared" si="102"/>
        <v>38</v>
      </c>
      <c r="AF37" s="19">
        <v>11</v>
      </c>
      <c r="AG37" s="27">
        <f t="shared" si="9"/>
        <v>41.8</v>
      </c>
      <c r="AH37" s="27">
        <f t="shared" si="10"/>
        <v>41.8</v>
      </c>
      <c r="AI37" s="19">
        <v>12</v>
      </c>
      <c r="AJ37" s="27">
        <f t="shared" si="11"/>
        <v>45.599999999999994</v>
      </c>
      <c r="AK37" s="27">
        <f t="shared" si="12"/>
        <v>45.599999999999994</v>
      </c>
      <c r="AL37" s="19">
        <v>13</v>
      </c>
      <c r="AM37" s="27">
        <f t="shared" si="13"/>
        <v>49.4</v>
      </c>
      <c r="AN37" s="27">
        <f t="shared" si="14"/>
        <v>49.4</v>
      </c>
      <c r="AO37" s="19">
        <v>14</v>
      </c>
      <c r="AP37" s="27">
        <f t="shared" si="15"/>
        <v>53.199999999999996</v>
      </c>
      <c r="AQ37" s="27">
        <f t="shared" si="16"/>
        <v>53.199999999999996</v>
      </c>
      <c r="AR37" s="19">
        <v>15</v>
      </c>
      <c r="AS37" s="27">
        <f t="shared" si="17"/>
        <v>57</v>
      </c>
      <c r="AT37" s="27">
        <f t="shared" si="18"/>
        <v>57</v>
      </c>
      <c r="AU37" s="19">
        <v>16</v>
      </c>
      <c r="AV37" s="27">
        <f t="shared" si="19"/>
        <v>60.8</v>
      </c>
      <c r="AW37" s="27">
        <f t="shared" si="20"/>
        <v>60.8</v>
      </c>
      <c r="AX37" s="19">
        <v>17</v>
      </c>
      <c r="AY37" s="27">
        <f t="shared" si="21"/>
        <v>64.599999999999994</v>
      </c>
      <c r="AZ37" s="27">
        <f t="shared" si="22"/>
        <v>64.599999999999994</v>
      </c>
      <c r="BA37" s="19">
        <v>18</v>
      </c>
      <c r="BB37" s="27">
        <f t="shared" si="23"/>
        <v>68.399999999999991</v>
      </c>
      <c r="BC37" s="27">
        <f t="shared" si="24"/>
        <v>68.399999999999991</v>
      </c>
      <c r="BD37" s="19">
        <v>19</v>
      </c>
      <c r="BE37" s="27">
        <f t="shared" si="25"/>
        <v>72.2</v>
      </c>
      <c r="BF37" s="27">
        <f t="shared" si="26"/>
        <v>72.2</v>
      </c>
      <c r="BG37" s="19">
        <v>20</v>
      </c>
      <c r="BH37" s="27">
        <f t="shared" si="27"/>
        <v>76</v>
      </c>
      <c r="BI37" s="27">
        <f t="shared" si="28"/>
        <v>76</v>
      </c>
      <c r="BJ37" s="19">
        <v>21</v>
      </c>
      <c r="BK37" s="27">
        <f t="shared" si="29"/>
        <v>79.8</v>
      </c>
      <c r="BL37" s="27">
        <f t="shared" si="30"/>
        <v>79.8</v>
      </c>
      <c r="BM37" s="19">
        <v>22</v>
      </c>
      <c r="BN37" s="27">
        <f t="shared" si="31"/>
        <v>83.6</v>
      </c>
      <c r="BO37" s="27">
        <f t="shared" si="32"/>
        <v>83.6</v>
      </c>
      <c r="BP37" s="19">
        <v>23</v>
      </c>
      <c r="BQ37" s="27">
        <f t="shared" si="33"/>
        <v>87.399999999999991</v>
      </c>
      <c r="BR37" s="27">
        <f t="shared" si="34"/>
        <v>87.399999999999991</v>
      </c>
      <c r="BS37" s="19">
        <v>24</v>
      </c>
      <c r="BT37" s="27">
        <f t="shared" si="35"/>
        <v>91.199999999999989</v>
      </c>
      <c r="BU37" s="27">
        <f t="shared" si="36"/>
        <v>91.199999999999989</v>
      </c>
      <c r="BV37" s="19">
        <v>25</v>
      </c>
      <c r="BW37" s="27">
        <f t="shared" si="37"/>
        <v>95</v>
      </c>
      <c r="BX37" s="27">
        <f t="shared" si="38"/>
        <v>95</v>
      </c>
      <c r="BY37" s="19">
        <v>26</v>
      </c>
      <c r="BZ37" s="27">
        <f t="shared" si="39"/>
        <v>98.8</v>
      </c>
      <c r="CA37" s="27">
        <f t="shared" si="40"/>
        <v>98.8</v>
      </c>
      <c r="CB37" s="19">
        <v>27</v>
      </c>
      <c r="CC37" s="27">
        <f t="shared" si="41"/>
        <v>102.6</v>
      </c>
      <c r="CD37" s="27">
        <f t="shared" si="42"/>
        <v>102.6</v>
      </c>
      <c r="CE37" s="19">
        <v>28</v>
      </c>
      <c r="CF37" s="27">
        <f t="shared" si="43"/>
        <v>106.39999999999999</v>
      </c>
      <c r="CG37" s="27">
        <f t="shared" si="44"/>
        <v>106.39999999999999</v>
      </c>
      <c r="CH37" s="19">
        <v>29</v>
      </c>
      <c r="CI37" s="27">
        <f t="shared" si="45"/>
        <v>110.19999999999999</v>
      </c>
      <c r="CJ37" s="27">
        <f t="shared" si="46"/>
        <v>110.19999999999999</v>
      </c>
      <c r="CK37" s="19">
        <v>30</v>
      </c>
      <c r="CL37" s="27">
        <f t="shared" si="47"/>
        <v>114</v>
      </c>
      <c r="CM37" s="27">
        <f t="shared" si="48"/>
        <v>114</v>
      </c>
    </row>
    <row r="38" spans="1:91" s="28" customFormat="1" ht="20.100000000000001" customHeight="1" x14ac:dyDescent="0.25">
      <c r="A38" s="28" t="s">
        <v>60</v>
      </c>
      <c r="B38" s="28">
        <v>1</v>
      </c>
      <c r="C38" s="29">
        <v>2.5</v>
      </c>
      <c r="D38" s="29">
        <v>2.5</v>
      </c>
      <c r="E38" s="28">
        <v>2</v>
      </c>
      <c r="F38" s="29">
        <f t="shared" ref="F38:F40" si="103">C38*2</f>
        <v>5</v>
      </c>
      <c r="G38" s="29">
        <f t="shared" ref="G38:G40" si="104">D38*2</f>
        <v>5</v>
      </c>
      <c r="H38" s="28">
        <v>3</v>
      </c>
      <c r="I38" s="29">
        <f t="shared" ref="I38:I40" si="105">C38*3</f>
        <v>7.5</v>
      </c>
      <c r="J38" s="29">
        <f t="shared" ref="J38:J40" si="106">D38*3</f>
        <v>7.5</v>
      </c>
      <c r="K38" s="28">
        <v>4</v>
      </c>
      <c r="L38" s="29">
        <f t="shared" ref="L38:L40" si="107">C38*4</f>
        <v>10</v>
      </c>
      <c r="M38" s="29">
        <f t="shared" ref="M38:M40" si="108">D38*4</f>
        <v>10</v>
      </c>
      <c r="N38" s="28">
        <v>5</v>
      </c>
      <c r="O38" s="29">
        <f t="shared" ref="O38:O40" si="109">C38*5</f>
        <v>12.5</v>
      </c>
      <c r="P38" s="29">
        <f t="shared" ref="P38:P40" si="110">D38*5</f>
        <v>12.5</v>
      </c>
      <c r="Q38" s="28">
        <v>6</v>
      </c>
      <c r="R38" s="29">
        <f t="shared" ref="R38:R40" si="111">C38*6</f>
        <v>15</v>
      </c>
      <c r="S38" s="29">
        <f t="shared" ref="S38:S40" si="112">D38*6</f>
        <v>15</v>
      </c>
      <c r="T38" s="28">
        <v>7</v>
      </c>
      <c r="U38" s="29">
        <f t="shared" ref="U38:U40" si="113">C38*7</f>
        <v>17.5</v>
      </c>
      <c r="V38" s="29">
        <f t="shared" ref="V38:V40" si="114">D38*7</f>
        <v>17.5</v>
      </c>
      <c r="W38" s="28">
        <v>8</v>
      </c>
      <c r="X38" s="29">
        <f t="shared" ref="X38:X40" si="115">C38*8</f>
        <v>20</v>
      </c>
      <c r="Y38" s="29">
        <f t="shared" ref="Y38:Y40" si="116">D38*8</f>
        <v>20</v>
      </c>
      <c r="Z38" s="28">
        <v>9</v>
      </c>
      <c r="AA38" s="29">
        <f t="shared" ref="AA38:AA40" si="117">C38*9</f>
        <v>22.5</v>
      </c>
      <c r="AB38" s="29">
        <f t="shared" ref="AB38:AB40" si="118">D38*9</f>
        <v>22.5</v>
      </c>
      <c r="AC38" s="28">
        <v>10</v>
      </c>
      <c r="AD38" s="29">
        <f t="shared" ref="AD38:AD40" si="119">C38*10</f>
        <v>25</v>
      </c>
      <c r="AE38" s="29">
        <f t="shared" ref="AE38:AE40" si="120">D38*10</f>
        <v>25</v>
      </c>
      <c r="AF38" s="28">
        <v>11</v>
      </c>
      <c r="AG38" s="29">
        <f t="shared" si="9"/>
        <v>27.5</v>
      </c>
      <c r="AH38" s="29">
        <f t="shared" si="10"/>
        <v>27.5</v>
      </c>
      <c r="AI38" s="28">
        <v>12</v>
      </c>
      <c r="AJ38" s="29">
        <f t="shared" si="11"/>
        <v>30</v>
      </c>
      <c r="AK38" s="29">
        <f t="shared" si="12"/>
        <v>30</v>
      </c>
      <c r="AL38" s="28">
        <v>13</v>
      </c>
      <c r="AM38" s="29">
        <f t="shared" si="13"/>
        <v>32.5</v>
      </c>
      <c r="AN38" s="29">
        <f t="shared" si="14"/>
        <v>32.5</v>
      </c>
      <c r="AO38" s="28">
        <v>14</v>
      </c>
      <c r="AP38" s="29">
        <f t="shared" si="15"/>
        <v>35</v>
      </c>
      <c r="AQ38" s="29">
        <f t="shared" si="16"/>
        <v>35</v>
      </c>
      <c r="AR38" s="28">
        <v>15</v>
      </c>
      <c r="AS38" s="29">
        <f t="shared" si="17"/>
        <v>37.5</v>
      </c>
      <c r="AT38" s="29">
        <f t="shared" si="18"/>
        <v>37.5</v>
      </c>
      <c r="AU38" s="28">
        <v>16</v>
      </c>
      <c r="AV38" s="29">
        <f t="shared" si="19"/>
        <v>40</v>
      </c>
      <c r="AW38" s="29">
        <f t="shared" si="20"/>
        <v>40</v>
      </c>
      <c r="AX38" s="28">
        <v>17</v>
      </c>
      <c r="AY38" s="29">
        <f t="shared" si="21"/>
        <v>42.5</v>
      </c>
      <c r="AZ38" s="29">
        <f t="shared" si="22"/>
        <v>42.5</v>
      </c>
      <c r="BA38" s="28">
        <v>18</v>
      </c>
      <c r="BB38" s="29">
        <f t="shared" si="23"/>
        <v>45</v>
      </c>
      <c r="BC38" s="29">
        <f t="shared" si="24"/>
        <v>45</v>
      </c>
      <c r="BD38" s="28">
        <v>19</v>
      </c>
      <c r="BE38" s="29">
        <f t="shared" si="25"/>
        <v>47.5</v>
      </c>
      <c r="BF38" s="29">
        <f t="shared" si="26"/>
        <v>47.5</v>
      </c>
      <c r="BG38" s="28">
        <v>20</v>
      </c>
      <c r="BH38" s="29">
        <f t="shared" si="27"/>
        <v>50</v>
      </c>
      <c r="BI38" s="29">
        <f t="shared" si="28"/>
        <v>50</v>
      </c>
      <c r="BJ38" s="28">
        <v>21</v>
      </c>
      <c r="BK38" s="29">
        <f t="shared" si="29"/>
        <v>52.5</v>
      </c>
      <c r="BL38" s="29">
        <f t="shared" si="30"/>
        <v>52.5</v>
      </c>
      <c r="BM38" s="28">
        <v>22</v>
      </c>
      <c r="BN38" s="29">
        <f t="shared" si="31"/>
        <v>55</v>
      </c>
      <c r="BO38" s="29">
        <f t="shared" si="32"/>
        <v>55</v>
      </c>
      <c r="BP38" s="28">
        <v>23</v>
      </c>
      <c r="BQ38" s="29">
        <f t="shared" si="33"/>
        <v>57.5</v>
      </c>
      <c r="BR38" s="29">
        <f t="shared" si="34"/>
        <v>57.5</v>
      </c>
      <c r="BS38" s="28">
        <v>24</v>
      </c>
      <c r="BT38" s="29">
        <f t="shared" si="35"/>
        <v>60</v>
      </c>
      <c r="BU38" s="29">
        <f t="shared" si="36"/>
        <v>60</v>
      </c>
      <c r="BV38" s="28">
        <v>25</v>
      </c>
      <c r="BW38" s="29">
        <f t="shared" si="37"/>
        <v>62.5</v>
      </c>
      <c r="BX38" s="29">
        <f t="shared" si="38"/>
        <v>62.5</v>
      </c>
      <c r="BY38" s="28">
        <v>26</v>
      </c>
      <c r="BZ38" s="29">
        <f t="shared" si="39"/>
        <v>65</v>
      </c>
      <c r="CA38" s="29">
        <f t="shared" si="40"/>
        <v>65</v>
      </c>
      <c r="CB38" s="28">
        <v>27</v>
      </c>
      <c r="CC38" s="29">
        <f t="shared" si="41"/>
        <v>67.5</v>
      </c>
      <c r="CD38" s="29">
        <f t="shared" si="42"/>
        <v>67.5</v>
      </c>
      <c r="CE38" s="28">
        <v>28</v>
      </c>
      <c r="CF38" s="29">
        <f t="shared" si="43"/>
        <v>70</v>
      </c>
      <c r="CG38" s="29">
        <f t="shared" si="44"/>
        <v>70</v>
      </c>
      <c r="CH38" s="28">
        <v>29</v>
      </c>
      <c r="CI38" s="29">
        <f t="shared" si="45"/>
        <v>72.5</v>
      </c>
      <c r="CJ38" s="29">
        <f t="shared" si="46"/>
        <v>72.5</v>
      </c>
      <c r="CK38" s="28">
        <v>30</v>
      </c>
      <c r="CL38" s="29">
        <f t="shared" si="47"/>
        <v>75</v>
      </c>
      <c r="CM38" s="29">
        <f t="shared" si="48"/>
        <v>75</v>
      </c>
    </row>
    <row r="39" spans="1:91" s="19" customFormat="1" ht="20.100000000000001" customHeight="1" x14ac:dyDescent="0.25">
      <c r="A39" s="19" t="s">
        <v>108</v>
      </c>
      <c r="B39" s="19">
        <v>1</v>
      </c>
      <c r="C39" s="27">
        <v>3.5</v>
      </c>
      <c r="D39" s="27">
        <v>3.5</v>
      </c>
      <c r="E39" s="19">
        <v>2</v>
      </c>
      <c r="F39" s="27">
        <f t="shared" si="103"/>
        <v>7</v>
      </c>
      <c r="G39" s="27">
        <f t="shared" si="104"/>
        <v>7</v>
      </c>
      <c r="H39" s="19">
        <v>3</v>
      </c>
      <c r="I39" s="27">
        <f t="shared" si="105"/>
        <v>10.5</v>
      </c>
      <c r="J39" s="27">
        <f t="shared" si="106"/>
        <v>10.5</v>
      </c>
      <c r="K39" s="19">
        <v>4</v>
      </c>
      <c r="L39" s="27">
        <f t="shared" si="107"/>
        <v>14</v>
      </c>
      <c r="M39" s="27">
        <f t="shared" si="108"/>
        <v>14</v>
      </c>
      <c r="N39" s="19">
        <v>5</v>
      </c>
      <c r="O39" s="27">
        <f t="shared" si="109"/>
        <v>17.5</v>
      </c>
      <c r="P39" s="27">
        <f t="shared" si="110"/>
        <v>17.5</v>
      </c>
      <c r="Q39" s="19">
        <v>6</v>
      </c>
      <c r="R39" s="27">
        <f t="shared" si="111"/>
        <v>21</v>
      </c>
      <c r="S39" s="27">
        <f t="shared" si="112"/>
        <v>21</v>
      </c>
      <c r="T39" s="19">
        <v>7</v>
      </c>
      <c r="U39" s="27">
        <f t="shared" si="113"/>
        <v>24.5</v>
      </c>
      <c r="V39" s="27">
        <f t="shared" si="114"/>
        <v>24.5</v>
      </c>
      <c r="W39" s="19">
        <v>8</v>
      </c>
      <c r="X39" s="27">
        <f t="shared" si="115"/>
        <v>28</v>
      </c>
      <c r="Y39" s="27">
        <f t="shared" si="116"/>
        <v>28</v>
      </c>
      <c r="Z39" s="19">
        <v>9</v>
      </c>
      <c r="AA39" s="27">
        <f t="shared" si="117"/>
        <v>31.5</v>
      </c>
      <c r="AB39" s="27">
        <f t="shared" si="118"/>
        <v>31.5</v>
      </c>
      <c r="AC39" s="19">
        <v>10</v>
      </c>
      <c r="AD39" s="27">
        <f t="shared" si="119"/>
        <v>35</v>
      </c>
      <c r="AE39" s="27">
        <f t="shared" si="120"/>
        <v>35</v>
      </c>
      <c r="AF39" s="19">
        <v>11</v>
      </c>
      <c r="AG39" s="27">
        <f t="shared" si="9"/>
        <v>38.5</v>
      </c>
      <c r="AH39" s="27">
        <f t="shared" si="10"/>
        <v>38.5</v>
      </c>
      <c r="AI39" s="19">
        <v>12</v>
      </c>
      <c r="AJ39" s="27">
        <f t="shared" si="11"/>
        <v>42</v>
      </c>
      <c r="AK39" s="27">
        <f t="shared" si="12"/>
        <v>42</v>
      </c>
      <c r="AL39" s="19">
        <v>13</v>
      </c>
      <c r="AM39" s="27">
        <f t="shared" si="13"/>
        <v>45.5</v>
      </c>
      <c r="AN39" s="27">
        <f t="shared" si="14"/>
        <v>45.5</v>
      </c>
      <c r="AO39" s="19">
        <v>14</v>
      </c>
      <c r="AP39" s="27">
        <f t="shared" si="15"/>
        <v>49</v>
      </c>
      <c r="AQ39" s="27">
        <f t="shared" si="16"/>
        <v>49</v>
      </c>
      <c r="AR39" s="19">
        <v>15</v>
      </c>
      <c r="AS39" s="27">
        <f t="shared" si="17"/>
        <v>52.5</v>
      </c>
      <c r="AT39" s="27">
        <f t="shared" si="18"/>
        <v>52.5</v>
      </c>
      <c r="AU39" s="19">
        <v>16</v>
      </c>
      <c r="AV39" s="27">
        <f t="shared" si="19"/>
        <v>56</v>
      </c>
      <c r="AW39" s="27">
        <f t="shared" si="20"/>
        <v>56</v>
      </c>
      <c r="AX39" s="19">
        <v>17</v>
      </c>
      <c r="AY39" s="27">
        <f t="shared" si="21"/>
        <v>59.5</v>
      </c>
      <c r="AZ39" s="27">
        <f t="shared" si="22"/>
        <v>59.5</v>
      </c>
      <c r="BA39" s="19">
        <v>18</v>
      </c>
      <c r="BB39" s="27">
        <f t="shared" si="23"/>
        <v>63</v>
      </c>
      <c r="BC39" s="27">
        <f t="shared" si="24"/>
        <v>63</v>
      </c>
      <c r="BD39" s="19">
        <v>19</v>
      </c>
      <c r="BE39" s="27">
        <f t="shared" si="25"/>
        <v>66.5</v>
      </c>
      <c r="BF39" s="27">
        <f t="shared" si="26"/>
        <v>66.5</v>
      </c>
      <c r="BG39" s="19">
        <v>20</v>
      </c>
      <c r="BH39" s="27">
        <f t="shared" si="27"/>
        <v>70</v>
      </c>
      <c r="BI39" s="27">
        <f t="shared" si="28"/>
        <v>70</v>
      </c>
      <c r="BJ39" s="19">
        <v>21</v>
      </c>
      <c r="BK39" s="27">
        <f t="shared" si="29"/>
        <v>73.5</v>
      </c>
      <c r="BL39" s="27">
        <f t="shared" si="30"/>
        <v>73.5</v>
      </c>
      <c r="BM39" s="19">
        <v>22</v>
      </c>
      <c r="BN39" s="27">
        <f t="shared" si="31"/>
        <v>77</v>
      </c>
      <c r="BO39" s="27">
        <f t="shared" si="32"/>
        <v>77</v>
      </c>
      <c r="BP39" s="19">
        <v>23</v>
      </c>
      <c r="BQ39" s="27">
        <f t="shared" si="33"/>
        <v>80.5</v>
      </c>
      <c r="BR39" s="27">
        <f t="shared" si="34"/>
        <v>80.5</v>
      </c>
      <c r="BS39" s="19">
        <v>24</v>
      </c>
      <c r="BT39" s="27">
        <f t="shared" si="35"/>
        <v>84</v>
      </c>
      <c r="BU39" s="27">
        <f t="shared" si="36"/>
        <v>84</v>
      </c>
      <c r="BV39" s="19">
        <v>25</v>
      </c>
      <c r="BW39" s="27">
        <f t="shared" si="37"/>
        <v>87.5</v>
      </c>
      <c r="BX39" s="27">
        <f t="shared" si="38"/>
        <v>87.5</v>
      </c>
      <c r="BY39" s="19">
        <v>26</v>
      </c>
      <c r="BZ39" s="27">
        <f t="shared" si="39"/>
        <v>91</v>
      </c>
      <c r="CA39" s="27">
        <f t="shared" si="40"/>
        <v>91</v>
      </c>
      <c r="CB39" s="19">
        <v>27</v>
      </c>
      <c r="CC39" s="27">
        <f t="shared" si="41"/>
        <v>94.5</v>
      </c>
      <c r="CD39" s="27">
        <f t="shared" si="42"/>
        <v>94.5</v>
      </c>
      <c r="CE39" s="19">
        <v>28</v>
      </c>
      <c r="CF39" s="27">
        <f t="shared" si="43"/>
        <v>98</v>
      </c>
      <c r="CG39" s="27">
        <f t="shared" si="44"/>
        <v>98</v>
      </c>
      <c r="CH39" s="19">
        <v>29</v>
      </c>
      <c r="CI39" s="27">
        <f t="shared" si="45"/>
        <v>101.5</v>
      </c>
      <c r="CJ39" s="27">
        <f t="shared" si="46"/>
        <v>101.5</v>
      </c>
      <c r="CK39" s="19">
        <v>30</v>
      </c>
      <c r="CL39" s="27">
        <f t="shared" si="47"/>
        <v>105</v>
      </c>
      <c r="CM39" s="27">
        <f t="shared" si="48"/>
        <v>105</v>
      </c>
    </row>
    <row r="40" spans="1:91" s="28" customFormat="1" ht="20.100000000000001" customHeight="1" x14ac:dyDescent="0.25">
      <c r="A40" s="28" t="s">
        <v>109</v>
      </c>
      <c r="B40" s="28">
        <v>1</v>
      </c>
      <c r="C40" s="29">
        <v>3.8</v>
      </c>
      <c r="D40" s="29">
        <v>3.8</v>
      </c>
      <c r="E40" s="28">
        <v>2</v>
      </c>
      <c r="F40" s="29">
        <f t="shared" si="103"/>
        <v>7.6</v>
      </c>
      <c r="G40" s="29">
        <f t="shared" si="104"/>
        <v>7.6</v>
      </c>
      <c r="H40" s="28">
        <v>3</v>
      </c>
      <c r="I40" s="29">
        <f t="shared" si="105"/>
        <v>11.399999999999999</v>
      </c>
      <c r="J40" s="29">
        <f t="shared" si="106"/>
        <v>11.399999999999999</v>
      </c>
      <c r="K40" s="28">
        <v>4</v>
      </c>
      <c r="L40" s="29">
        <f t="shared" si="107"/>
        <v>15.2</v>
      </c>
      <c r="M40" s="29">
        <f t="shared" si="108"/>
        <v>15.2</v>
      </c>
      <c r="N40" s="28">
        <v>5</v>
      </c>
      <c r="O40" s="29">
        <f t="shared" si="109"/>
        <v>19</v>
      </c>
      <c r="P40" s="29">
        <f t="shared" si="110"/>
        <v>19</v>
      </c>
      <c r="Q40" s="28">
        <v>6</v>
      </c>
      <c r="R40" s="29">
        <f t="shared" si="111"/>
        <v>22.799999999999997</v>
      </c>
      <c r="S40" s="29">
        <f t="shared" si="112"/>
        <v>22.799999999999997</v>
      </c>
      <c r="T40" s="28">
        <v>7</v>
      </c>
      <c r="U40" s="29">
        <f t="shared" si="113"/>
        <v>26.599999999999998</v>
      </c>
      <c r="V40" s="29">
        <f t="shared" si="114"/>
        <v>26.599999999999998</v>
      </c>
      <c r="W40" s="28">
        <v>8</v>
      </c>
      <c r="X40" s="29">
        <f t="shared" si="115"/>
        <v>30.4</v>
      </c>
      <c r="Y40" s="29">
        <f t="shared" si="116"/>
        <v>30.4</v>
      </c>
      <c r="Z40" s="28">
        <v>9</v>
      </c>
      <c r="AA40" s="29">
        <f t="shared" si="117"/>
        <v>34.199999999999996</v>
      </c>
      <c r="AB40" s="29">
        <f t="shared" si="118"/>
        <v>34.199999999999996</v>
      </c>
      <c r="AC40" s="28">
        <v>10</v>
      </c>
      <c r="AD40" s="29">
        <f t="shared" si="119"/>
        <v>38</v>
      </c>
      <c r="AE40" s="29">
        <f t="shared" si="120"/>
        <v>38</v>
      </c>
      <c r="AF40" s="28">
        <v>11</v>
      </c>
      <c r="AG40" s="29">
        <f t="shared" si="9"/>
        <v>41.8</v>
      </c>
      <c r="AH40" s="29">
        <f t="shared" si="10"/>
        <v>41.8</v>
      </c>
      <c r="AI40" s="28">
        <v>12</v>
      </c>
      <c r="AJ40" s="29">
        <f t="shared" si="11"/>
        <v>45.599999999999994</v>
      </c>
      <c r="AK40" s="29">
        <f t="shared" si="12"/>
        <v>45.599999999999994</v>
      </c>
      <c r="AL40" s="28">
        <v>13</v>
      </c>
      <c r="AM40" s="29">
        <f t="shared" si="13"/>
        <v>49.4</v>
      </c>
      <c r="AN40" s="29">
        <f t="shared" si="14"/>
        <v>49.4</v>
      </c>
      <c r="AO40" s="28">
        <v>14</v>
      </c>
      <c r="AP40" s="29">
        <f t="shared" si="15"/>
        <v>53.199999999999996</v>
      </c>
      <c r="AQ40" s="29">
        <f t="shared" si="16"/>
        <v>53.199999999999996</v>
      </c>
      <c r="AR40" s="28">
        <v>15</v>
      </c>
      <c r="AS40" s="29">
        <f t="shared" si="17"/>
        <v>57</v>
      </c>
      <c r="AT40" s="29">
        <f t="shared" si="18"/>
        <v>57</v>
      </c>
      <c r="AU40" s="28">
        <v>16</v>
      </c>
      <c r="AV40" s="29">
        <f t="shared" si="19"/>
        <v>60.8</v>
      </c>
      <c r="AW40" s="29">
        <f t="shared" si="20"/>
        <v>60.8</v>
      </c>
      <c r="AX40" s="28">
        <v>17</v>
      </c>
      <c r="AY40" s="29">
        <f t="shared" si="21"/>
        <v>64.599999999999994</v>
      </c>
      <c r="AZ40" s="29">
        <f t="shared" si="22"/>
        <v>64.599999999999994</v>
      </c>
      <c r="BA40" s="28">
        <v>18</v>
      </c>
      <c r="BB40" s="29">
        <f t="shared" si="23"/>
        <v>68.399999999999991</v>
      </c>
      <c r="BC40" s="29">
        <f t="shared" si="24"/>
        <v>68.399999999999991</v>
      </c>
      <c r="BD40" s="28">
        <v>19</v>
      </c>
      <c r="BE40" s="29">
        <f t="shared" si="25"/>
        <v>72.2</v>
      </c>
      <c r="BF40" s="29">
        <f t="shared" si="26"/>
        <v>72.2</v>
      </c>
      <c r="BG40" s="28">
        <v>20</v>
      </c>
      <c r="BH40" s="29">
        <f t="shared" si="27"/>
        <v>76</v>
      </c>
      <c r="BI40" s="29">
        <f t="shared" si="28"/>
        <v>76</v>
      </c>
      <c r="BJ40" s="28">
        <v>21</v>
      </c>
      <c r="BK40" s="29">
        <f t="shared" si="29"/>
        <v>79.8</v>
      </c>
      <c r="BL40" s="29">
        <f t="shared" si="30"/>
        <v>79.8</v>
      </c>
      <c r="BM40" s="28">
        <v>22</v>
      </c>
      <c r="BN40" s="29">
        <f t="shared" si="31"/>
        <v>83.6</v>
      </c>
      <c r="BO40" s="29">
        <f t="shared" si="32"/>
        <v>83.6</v>
      </c>
      <c r="BP40" s="28">
        <v>23</v>
      </c>
      <c r="BQ40" s="29">
        <f t="shared" si="33"/>
        <v>87.399999999999991</v>
      </c>
      <c r="BR40" s="29">
        <f t="shared" si="34"/>
        <v>87.399999999999991</v>
      </c>
      <c r="BS40" s="28">
        <v>24</v>
      </c>
      <c r="BT40" s="29">
        <f t="shared" si="35"/>
        <v>91.199999999999989</v>
      </c>
      <c r="BU40" s="29">
        <f t="shared" si="36"/>
        <v>91.199999999999989</v>
      </c>
      <c r="BV40" s="28">
        <v>25</v>
      </c>
      <c r="BW40" s="29">
        <f t="shared" si="37"/>
        <v>95</v>
      </c>
      <c r="BX40" s="29">
        <f t="shared" si="38"/>
        <v>95</v>
      </c>
      <c r="BY40" s="28">
        <v>26</v>
      </c>
      <c r="BZ40" s="29">
        <f t="shared" si="39"/>
        <v>98.8</v>
      </c>
      <c r="CA40" s="29">
        <f t="shared" si="40"/>
        <v>98.8</v>
      </c>
      <c r="CB40" s="28">
        <v>27</v>
      </c>
      <c r="CC40" s="29">
        <f t="shared" si="41"/>
        <v>102.6</v>
      </c>
      <c r="CD40" s="29">
        <f t="shared" si="42"/>
        <v>102.6</v>
      </c>
      <c r="CE40" s="28">
        <v>28</v>
      </c>
      <c r="CF40" s="29">
        <f t="shared" si="43"/>
        <v>106.39999999999999</v>
      </c>
      <c r="CG40" s="29">
        <f t="shared" si="44"/>
        <v>106.39999999999999</v>
      </c>
      <c r="CH40" s="28">
        <v>29</v>
      </c>
      <c r="CI40" s="29">
        <f t="shared" si="45"/>
        <v>110.19999999999999</v>
      </c>
      <c r="CJ40" s="29">
        <f t="shared" si="46"/>
        <v>110.19999999999999</v>
      </c>
      <c r="CK40" s="28">
        <v>30</v>
      </c>
      <c r="CL40" s="29">
        <f t="shared" si="47"/>
        <v>114</v>
      </c>
      <c r="CM40" s="29">
        <f t="shared" si="48"/>
        <v>114</v>
      </c>
    </row>
    <row r="41" spans="1:91" s="19" customFormat="1" ht="20.100000000000001" customHeight="1" x14ac:dyDescent="0.25">
      <c r="A41" s="19" t="s">
        <v>61</v>
      </c>
      <c r="B41" s="19">
        <v>1</v>
      </c>
      <c r="C41" s="27">
        <v>3.5</v>
      </c>
      <c r="D41" s="27">
        <v>3.5</v>
      </c>
      <c r="E41" s="19">
        <v>2</v>
      </c>
      <c r="F41" s="27">
        <f t="shared" si="0"/>
        <v>7</v>
      </c>
      <c r="G41" s="27">
        <f t="shared" si="0"/>
        <v>7</v>
      </c>
      <c r="H41" s="19">
        <v>3</v>
      </c>
      <c r="I41" s="27">
        <f t="shared" si="1"/>
        <v>10.5</v>
      </c>
      <c r="J41" s="27">
        <f t="shared" si="1"/>
        <v>10.5</v>
      </c>
      <c r="K41" s="19">
        <v>4</v>
      </c>
      <c r="L41" s="27">
        <f t="shared" si="2"/>
        <v>14</v>
      </c>
      <c r="M41" s="27">
        <f t="shared" si="2"/>
        <v>14</v>
      </c>
      <c r="N41" s="19">
        <v>5</v>
      </c>
      <c r="O41" s="27">
        <f t="shared" si="3"/>
        <v>17.5</v>
      </c>
      <c r="P41" s="27">
        <f t="shared" si="3"/>
        <v>17.5</v>
      </c>
      <c r="Q41" s="19">
        <v>6</v>
      </c>
      <c r="R41" s="27">
        <f t="shared" si="4"/>
        <v>21</v>
      </c>
      <c r="S41" s="27">
        <f t="shared" si="4"/>
        <v>21</v>
      </c>
      <c r="T41" s="19">
        <v>7</v>
      </c>
      <c r="U41" s="27">
        <f t="shared" si="5"/>
        <v>24.5</v>
      </c>
      <c r="V41" s="27">
        <f t="shared" si="5"/>
        <v>24.5</v>
      </c>
      <c r="W41" s="19">
        <v>8</v>
      </c>
      <c r="X41" s="27">
        <f t="shared" si="6"/>
        <v>28</v>
      </c>
      <c r="Y41" s="27">
        <f t="shared" si="6"/>
        <v>28</v>
      </c>
      <c r="Z41" s="19">
        <v>9</v>
      </c>
      <c r="AA41" s="27">
        <f t="shared" si="7"/>
        <v>31.5</v>
      </c>
      <c r="AB41" s="27">
        <f t="shared" si="7"/>
        <v>31.5</v>
      </c>
      <c r="AC41" s="19">
        <v>10</v>
      </c>
      <c r="AD41" s="27">
        <f t="shared" si="8"/>
        <v>35</v>
      </c>
      <c r="AE41" s="27">
        <f t="shared" si="8"/>
        <v>35</v>
      </c>
      <c r="AF41" s="19">
        <v>11</v>
      </c>
      <c r="AG41" s="27">
        <f t="shared" si="9"/>
        <v>38.5</v>
      </c>
      <c r="AH41" s="27">
        <f t="shared" si="10"/>
        <v>38.5</v>
      </c>
      <c r="AI41" s="19">
        <v>12</v>
      </c>
      <c r="AJ41" s="27">
        <f t="shared" si="11"/>
        <v>42</v>
      </c>
      <c r="AK41" s="27">
        <f t="shared" si="12"/>
        <v>42</v>
      </c>
      <c r="AL41" s="19">
        <v>13</v>
      </c>
      <c r="AM41" s="27">
        <f t="shared" si="13"/>
        <v>45.5</v>
      </c>
      <c r="AN41" s="27">
        <f t="shared" si="14"/>
        <v>45.5</v>
      </c>
      <c r="AO41" s="19">
        <v>14</v>
      </c>
      <c r="AP41" s="27">
        <f t="shared" si="15"/>
        <v>49</v>
      </c>
      <c r="AQ41" s="27">
        <f t="shared" si="16"/>
        <v>49</v>
      </c>
      <c r="AR41" s="19">
        <v>15</v>
      </c>
      <c r="AS41" s="27">
        <f t="shared" si="17"/>
        <v>52.5</v>
      </c>
      <c r="AT41" s="27">
        <f t="shared" si="18"/>
        <v>52.5</v>
      </c>
      <c r="AU41" s="19">
        <v>16</v>
      </c>
      <c r="AV41" s="27">
        <f t="shared" si="19"/>
        <v>56</v>
      </c>
      <c r="AW41" s="27">
        <f t="shared" si="20"/>
        <v>56</v>
      </c>
      <c r="AX41" s="19">
        <v>17</v>
      </c>
      <c r="AY41" s="27">
        <f t="shared" si="21"/>
        <v>59.5</v>
      </c>
      <c r="AZ41" s="27">
        <f t="shared" si="22"/>
        <v>59.5</v>
      </c>
      <c r="BA41" s="19">
        <v>18</v>
      </c>
      <c r="BB41" s="27">
        <f t="shared" si="23"/>
        <v>63</v>
      </c>
      <c r="BC41" s="27">
        <f t="shared" si="24"/>
        <v>63</v>
      </c>
      <c r="BD41" s="19">
        <v>19</v>
      </c>
      <c r="BE41" s="27">
        <f t="shared" si="25"/>
        <v>66.5</v>
      </c>
      <c r="BF41" s="27">
        <f t="shared" si="26"/>
        <v>66.5</v>
      </c>
      <c r="BG41" s="19">
        <v>20</v>
      </c>
      <c r="BH41" s="27">
        <f t="shared" si="27"/>
        <v>70</v>
      </c>
      <c r="BI41" s="27">
        <f t="shared" si="28"/>
        <v>70</v>
      </c>
      <c r="BJ41" s="19">
        <v>21</v>
      </c>
      <c r="BK41" s="27">
        <f t="shared" si="29"/>
        <v>73.5</v>
      </c>
      <c r="BL41" s="27">
        <f t="shared" si="30"/>
        <v>73.5</v>
      </c>
      <c r="BM41" s="19">
        <v>22</v>
      </c>
      <c r="BN41" s="27">
        <f t="shared" si="31"/>
        <v>77</v>
      </c>
      <c r="BO41" s="27">
        <f t="shared" si="32"/>
        <v>77</v>
      </c>
      <c r="BP41" s="19">
        <v>23</v>
      </c>
      <c r="BQ41" s="27">
        <f t="shared" si="33"/>
        <v>80.5</v>
      </c>
      <c r="BR41" s="27">
        <f t="shared" si="34"/>
        <v>80.5</v>
      </c>
      <c r="BS41" s="19">
        <v>24</v>
      </c>
      <c r="BT41" s="27">
        <f t="shared" si="35"/>
        <v>84</v>
      </c>
      <c r="BU41" s="27">
        <f t="shared" si="36"/>
        <v>84</v>
      </c>
      <c r="BV41" s="19">
        <v>25</v>
      </c>
      <c r="BW41" s="27">
        <f t="shared" si="37"/>
        <v>87.5</v>
      </c>
      <c r="BX41" s="27">
        <f t="shared" si="38"/>
        <v>87.5</v>
      </c>
      <c r="BY41" s="19">
        <v>26</v>
      </c>
      <c r="BZ41" s="27">
        <f t="shared" si="39"/>
        <v>91</v>
      </c>
      <c r="CA41" s="27">
        <f t="shared" si="40"/>
        <v>91</v>
      </c>
      <c r="CB41" s="19">
        <v>27</v>
      </c>
      <c r="CC41" s="27">
        <f t="shared" si="41"/>
        <v>94.5</v>
      </c>
      <c r="CD41" s="27">
        <f t="shared" si="42"/>
        <v>94.5</v>
      </c>
      <c r="CE41" s="19">
        <v>28</v>
      </c>
      <c r="CF41" s="27">
        <f t="shared" si="43"/>
        <v>98</v>
      </c>
      <c r="CG41" s="27">
        <f t="shared" si="44"/>
        <v>98</v>
      </c>
      <c r="CH41" s="19">
        <v>29</v>
      </c>
      <c r="CI41" s="27">
        <f t="shared" si="45"/>
        <v>101.5</v>
      </c>
      <c r="CJ41" s="27">
        <f t="shared" si="46"/>
        <v>101.5</v>
      </c>
      <c r="CK41" s="19">
        <v>30</v>
      </c>
      <c r="CL41" s="27">
        <f t="shared" si="47"/>
        <v>105</v>
      </c>
      <c r="CM41" s="27">
        <f t="shared" si="48"/>
        <v>105</v>
      </c>
    </row>
    <row r="42" spans="1:91" s="28" customFormat="1" ht="20.100000000000001" customHeight="1" x14ac:dyDescent="0.25">
      <c r="A42" s="28" t="s">
        <v>110</v>
      </c>
      <c r="B42" s="28">
        <v>1</v>
      </c>
      <c r="C42" s="29">
        <v>5</v>
      </c>
      <c r="D42" s="29">
        <v>5</v>
      </c>
      <c r="E42" s="28">
        <v>2</v>
      </c>
      <c r="F42" s="29">
        <f t="shared" si="0"/>
        <v>10</v>
      </c>
      <c r="G42" s="29">
        <f t="shared" si="0"/>
        <v>10</v>
      </c>
      <c r="H42" s="28">
        <v>3</v>
      </c>
      <c r="I42" s="29">
        <f t="shared" si="1"/>
        <v>15</v>
      </c>
      <c r="J42" s="29">
        <f t="shared" si="1"/>
        <v>15</v>
      </c>
      <c r="K42" s="28">
        <v>4</v>
      </c>
      <c r="L42" s="29">
        <f t="shared" si="2"/>
        <v>20</v>
      </c>
      <c r="M42" s="29">
        <f t="shared" si="2"/>
        <v>20</v>
      </c>
      <c r="N42" s="28">
        <v>5</v>
      </c>
      <c r="O42" s="29">
        <f t="shared" si="3"/>
        <v>25</v>
      </c>
      <c r="P42" s="29">
        <f t="shared" si="3"/>
        <v>25</v>
      </c>
      <c r="Q42" s="28">
        <v>6</v>
      </c>
      <c r="R42" s="29">
        <f t="shared" si="4"/>
        <v>30</v>
      </c>
      <c r="S42" s="29">
        <f t="shared" si="4"/>
        <v>30</v>
      </c>
      <c r="T42" s="28">
        <v>7</v>
      </c>
      <c r="U42" s="29">
        <f t="shared" si="5"/>
        <v>35</v>
      </c>
      <c r="V42" s="29">
        <f t="shared" si="5"/>
        <v>35</v>
      </c>
      <c r="W42" s="28">
        <v>8</v>
      </c>
      <c r="X42" s="29">
        <f t="shared" si="6"/>
        <v>40</v>
      </c>
      <c r="Y42" s="29">
        <f t="shared" si="6"/>
        <v>40</v>
      </c>
      <c r="Z42" s="28">
        <v>9</v>
      </c>
      <c r="AA42" s="29">
        <f t="shared" si="7"/>
        <v>45</v>
      </c>
      <c r="AB42" s="29">
        <f t="shared" si="7"/>
        <v>45</v>
      </c>
      <c r="AC42" s="28">
        <v>10</v>
      </c>
      <c r="AD42" s="29">
        <f t="shared" si="8"/>
        <v>50</v>
      </c>
      <c r="AE42" s="29">
        <f t="shared" si="8"/>
        <v>50</v>
      </c>
      <c r="AF42" s="28">
        <v>11</v>
      </c>
      <c r="AG42" s="29">
        <f t="shared" si="9"/>
        <v>55</v>
      </c>
      <c r="AH42" s="29">
        <f t="shared" si="10"/>
        <v>55</v>
      </c>
      <c r="AI42" s="28">
        <v>12</v>
      </c>
      <c r="AJ42" s="29">
        <f t="shared" si="11"/>
        <v>60</v>
      </c>
      <c r="AK42" s="29">
        <f t="shared" si="12"/>
        <v>60</v>
      </c>
      <c r="AL42" s="28">
        <v>13</v>
      </c>
      <c r="AM42" s="29">
        <f t="shared" si="13"/>
        <v>65</v>
      </c>
      <c r="AN42" s="29">
        <f t="shared" si="14"/>
        <v>65</v>
      </c>
      <c r="AO42" s="28">
        <v>14</v>
      </c>
      <c r="AP42" s="29">
        <f t="shared" si="15"/>
        <v>70</v>
      </c>
      <c r="AQ42" s="29">
        <f t="shared" si="16"/>
        <v>70</v>
      </c>
      <c r="AR42" s="28">
        <v>15</v>
      </c>
      <c r="AS42" s="29">
        <f t="shared" si="17"/>
        <v>75</v>
      </c>
      <c r="AT42" s="29">
        <f t="shared" si="18"/>
        <v>75</v>
      </c>
      <c r="AU42" s="28">
        <v>16</v>
      </c>
      <c r="AV42" s="29">
        <f t="shared" si="19"/>
        <v>80</v>
      </c>
      <c r="AW42" s="29">
        <f t="shared" si="20"/>
        <v>80</v>
      </c>
      <c r="AX42" s="28">
        <v>17</v>
      </c>
      <c r="AY42" s="29">
        <f t="shared" si="21"/>
        <v>85</v>
      </c>
      <c r="AZ42" s="29">
        <f t="shared" si="22"/>
        <v>85</v>
      </c>
      <c r="BA42" s="28">
        <v>18</v>
      </c>
      <c r="BB42" s="29">
        <f t="shared" si="23"/>
        <v>90</v>
      </c>
      <c r="BC42" s="29">
        <f t="shared" si="24"/>
        <v>90</v>
      </c>
      <c r="BD42" s="28">
        <v>19</v>
      </c>
      <c r="BE42" s="29">
        <f t="shared" si="25"/>
        <v>95</v>
      </c>
      <c r="BF42" s="29">
        <f t="shared" si="26"/>
        <v>95</v>
      </c>
      <c r="BG42" s="28">
        <v>20</v>
      </c>
      <c r="BH42" s="29">
        <f t="shared" si="27"/>
        <v>100</v>
      </c>
      <c r="BI42" s="29">
        <f t="shared" si="28"/>
        <v>100</v>
      </c>
      <c r="BJ42" s="28">
        <v>21</v>
      </c>
      <c r="BK42" s="29">
        <f t="shared" si="29"/>
        <v>105</v>
      </c>
      <c r="BL42" s="29">
        <f t="shared" si="30"/>
        <v>105</v>
      </c>
      <c r="BM42" s="28">
        <v>22</v>
      </c>
      <c r="BN42" s="29">
        <f t="shared" si="31"/>
        <v>110</v>
      </c>
      <c r="BO42" s="29">
        <f t="shared" si="32"/>
        <v>110</v>
      </c>
      <c r="BP42" s="28">
        <v>23</v>
      </c>
      <c r="BQ42" s="29">
        <f t="shared" si="33"/>
        <v>115</v>
      </c>
      <c r="BR42" s="29">
        <f t="shared" si="34"/>
        <v>115</v>
      </c>
      <c r="BS42" s="28">
        <v>24</v>
      </c>
      <c r="BT42" s="29">
        <f t="shared" si="35"/>
        <v>120</v>
      </c>
      <c r="BU42" s="29">
        <f t="shared" si="36"/>
        <v>120</v>
      </c>
      <c r="BV42" s="28">
        <v>25</v>
      </c>
      <c r="BW42" s="29">
        <f t="shared" si="37"/>
        <v>125</v>
      </c>
      <c r="BX42" s="29">
        <f t="shared" si="38"/>
        <v>125</v>
      </c>
      <c r="BY42" s="28">
        <v>26</v>
      </c>
      <c r="BZ42" s="29">
        <f t="shared" si="39"/>
        <v>130</v>
      </c>
      <c r="CA42" s="29">
        <f t="shared" si="40"/>
        <v>130</v>
      </c>
      <c r="CB42" s="28">
        <v>27</v>
      </c>
      <c r="CC42" s="29">
        <f t="shared" si="41"/>
        <v>135</v>
      </c>
      <c r="CD42" s="29">
        <f t="shared" si="42"/>
        <v>135</v>
      </c>
      <c r="CE42" s="28">
        <v>28</v>
      </c>
      <c r="CF42" s="29">
        <f t="shared" si="43"/>
        <v>140</v>
      </c>
      <c r="CG42" s="29">
        <f t="shared" si="44"/>
        <v>140</v>
      </c>
      <c r="CH42" s="28">
        <v>29</v>
      </c>
      <c r="CI42" s="29">
        <f t="shared" si="45"/>
        <v>145</v>
      </c>
      <c r="CJ42" s="29">
        <f t="shared" si="46"/>
        <v>145</v>
      </c>
      <c r="CK42" s="28">
        <v>30</v>
      </c>
      <c r="CL42" s="29">
        <f t="shared" si="47"/>
        <v>150</v>
      </c>
      <c r="CM42" s="29">
        <f t="shared" si="48"/>
        <v>150</v>
      </c>
    </row>
    <row r="43" spans="1:91" s="19" customFormat="1" ht="30" x14ac:dyDescent="0.25">
      <c r="A43" s="19" t="s">
        <v>111</v>
      </c>
      <c r="B43" s="19">
        <v>1</v>
      </c>
      <c r="C43" s="27">
        <v>5.5</v>
      </c>
      <c r="D43" s="27">
        <v>5.5</v>
      </c>
      <c r="E43" s="19">
        <v>2</v>
      </c>
      <c r="F43" s="27">
        <f t="shared" si="0"/>
        <v>11</v>
      </c>
      <c r="G43" s="27">
        <f t="shared" si="0"/>
        <v>11</v>
      </c>
      <c r="H43" s="19">
        <v>3</v>
      </c>
      <c r="I43" s="27">
        <f t="shared" si="1"/>
        <v>16.5</v>
      </c>
      <c r="J43" s="27">
        <f t="shared" si="1"/>
        <v>16.5</v>
      </c>
      <c r="K43" s="19">
        <v>4</v>
      </c>
      <c r="L43" s="27">
        <f t="shared" si="2"/>
        <v>22</v>
      </c>
      <c r="M43" s="27">
        <f t="shared" si="2"/>
        <v>22</v>
      </c>
      <c r="N43" s="19">
        <v>5</v>
      </c>
      <c r="O43" s="27">
        <f t="shared" si="3"/>
        <v>27.5</v>
      </c>
      <c r="P43" s="27">
        <f t="shared" si="3"/>
        <v>27.5</v>
      </c>
      <c r="Q43" s="19">
        <v>6</v>
      </c>
      <c r="R43" s="27">
        <f t="shared" si="4"/>
        <v>33</v>
      </c>
      <c r="S43" s="27">
        <f t="shared" si="4"/>
        <v>33</v>
      </c>
      <c r="T43" s="19">
        <v>7</v>
      </c>
      <c r="U43" s="27">
        <f t="shared" si="5"/>
        <v>38.5</v>
      </c>
      <c r="V43" s="27">
        <f t="shared" si="5"/>
        <v>38.5</v>
      </c>
      <c r="W43" s="19">
        <v>8</v>
      </c>
      <c r="X43" s="27">
        <f t="shared" si="6"/>
        <v>44</v>
      </c>
      <c r="Y43" s="27">
        <f t="shared" si="6"/>
        <v>44</v>
      </c>
      <c r="Z43" s="19">
        <v>9</v>
      </c>
      <c r="AA43" s="27">
        <f t="shared" si="7"/>
        <v>49.5</v>
      </c>
      <c r="AB43" s="27">
        <f t="shared" si="7"/>
        <v>49.5</v>
      </c>
      <c r="AC43" s="19">
        <v>10</v>
      </c>
      <c r="AD43" s="27">
        <f t="shared" si="8"/>
        <v>55</v>
      </c>
      <c r="AE43" s="27">
        <f t="shared" si="8"/>
        <v>55</v>
      </c>
      <c r="AF43" s="19">
        <v>11</v>
      </c>
      <c r="AG43" s="27">
        <f t="shared" si="9"/>
        <v>60.5</v>
      </c>
      <c r="AH43" s="27">
        <f t="shared" si="10"/>
        <v>60.5</v>
      </c>
      <c r="AI43" s="19">
        <v>12</v>
      </c>
      <c r="AJ43" s="27">
        <f t="shared" si="11"/>
        <v>66</v>
      </c>
      <c r="AK43" s="27">
        <f t="shared" si="12"/>
        <v>66</v>
      </c>
      <c r="AL43" s="19">
        <v>13</v>
      </c>
      <c r="AM43" s="27">
        <f t="shared" si="13"/>
        <v>71.5</v>
      </c>
      <c r="AN43" s="27">
        <f t="shared" si="14"/>
        <v>71.5</v>
      </c>
      <c r="AO43" s="19">
        <v>14</v>
      </c>
      <c r="AP43" s="27">
        <f t="shared" si="15"/>
        <v>77</v>
      </c>
      <c r="AQ43" s="27">
        <f t="shared" si="16"/>
        <v>77</v>
      </c>
      <c r="AR43" s="19">
        <v>15</v>
      </c>
      <c r="AS43" s="27">
        <f t="shared" si="17"/>
        <v>82.5</v>
      </c>
      <c r="AT43" s="27">
        <f t="shared" si="18"/>
        <v>82.5</v>
      </c>
      <c r="AU43" s="19">
        <v>16</v>
      </c>
      <c r="AV43" s="27">
        <f t="shared" si="19"/>
        <v>88</v>
      </c>
      <c r="AW43" s="27">
        <f t="shared" si="20"/>
        <v>88</v>
      </c>
      <c r="AX43" s="19">
        <v>17</v>
      </c>
      <c r="AY43" s="27">
        <f t="shared" si="21"/>
        <v>93.5</v>
      </c>
      <c r="AZ43" s="27">
        <f t="shared" si="22"/>
        <v>93.5</v>
      </c>
      <c r="BA43" s="19">
        <v>18</v>
      </c>
      <c r="BB43" s="27">
        <f t="shared" si="23"/>
        <v>99</v>
      </c>
      <c r="BC43" s="27">
        <f t="shared" si="24"/>
        <v>99</v>
      </c>
      <c r="BD43" s="19">
        <v>19</v>
      </c>
      <c r="BE43" s="27">
        <f t="shared" si="25"/>
        <v>104.5</v>
      </c>
      <c r="BF43" s="27">
        <f t="shared" si="26"/>
        <v>104.5</v>
      </c>
      <c r="BG43" s="19">
        <v>20</v>
      </c>
      <c r="BH43" s="27">
        <f t="shared" si="27"/>
        <v>110</v>
      </c>
      <c r="BI43" s="27">
        <f t="shared" si="28"/>
        <v>110</v>
      </c>
      <c r="BJ43" s="19">
        <v>21</v>
      </c>
      <c r="BK43" s="27">
        <f t="shared" si="29"/>
        <v>115.5</v>
      </c>
      <c r="BL43" s="27">
        <f t="shared" si="30"/>
        <v>115.5</v>
      </c>
      <c r="BM43" s="19">
        <v>22</v>
      </c>
      <c r="BN43" s="27">
        <f t="shared" si="31"/>
        <v>121</v>
      </c>
      <c r="BO43" s="27">
        <f t="shared" si="32"/>
        <v>121</v>
      </c>
      <c r="BP43" s="19">
        <v>23</v>
      </c>
      <c r="BQ43" s="27">
        <f t="shared" si="33"/>
        <v>126.5</v>
      </c>
      <c r="BR43" s="27">
        <f t="shared" si="34"/>
        <v>126.5</v>
      </c>
      <c r="BS43" s="19">
        <v>24</v>
      </c>
      <c r="BT43" s="27">
        <f t="shared" si="35"/>
        <v>132</v>
      </c>
      <c r="BU43" s="27">
        <f t="shared" si="36"/>
        <v>132</v>
      </c>
      <c r="BV43" s="19">
        <v>25</v>
      </c>
      <c r="BW43" s="27">
        <f t="shared" si="37"/>
        <v>137.5</v>
      </c>
      <c r="BX43" s="27">
        <f t="shared" si="38"/>
        <v>137.5</v>
      </c>
      <c r="BY43" s="19">
        <v>26</v>
      </c>
      <c r="BZ43" s="27">
        <f t="shared" si="39"/>
        <v>143</v>
      </c>
      <c r="CA43" s="27">
        <f t="shared" si="40"/>
        <v>143</v>
      </c>
      <c r="CB43" s="19">
        <v>27</v>
      </c>
      <c r="CC43" s="27">
        <f t="shared" si="41"/>
        <v>148.5</v>
      </c>
      <c r="CD43" s="27">
        <f t="shared" si="42"/>
        <v>148.5</v>
      </c>
      <c r="CE43" s="19">
        <v>28</v>
      </c>
      <c r="CF43" s="27">
        <f t="shared" si="43"/>
        <v>154</v>
      </c>
      <c r="CG43" s="27">
        <f t="shared" si="44"/>
        <v>154</v>
      </c>
      <c r="CH43" s="19">
        <v>29</v>
      </c>
      <c r="CI43" s="27">
        <f t="shared" si="45"/>
        <v>159.5</v>
      </c>
      <c r="CJ43" s="27">
        <f t="shared" si="46"/>
        <v>159.5</v>
      </c>
      <c r="CK43" s="19">
        <v>30</v>
      </c>
      <c r="CL43" s="27">
        <f t="shared" si="47"/>
        <v>165</v>
      </c>
      <c r="CM43" s="27">
        <f t="shared" si="48"/>
        <v>165</v>
      </c>
    </row>
    <row r="44" spans="1:91" s="28" customFormat="1" ht="20.100000000000001" customHeight="1" x14ac:dyDescent="0.25">
      <c r="A44" s="28" t="s">
        <v>62</v>
      </c>
      <c r="B44" s="28">
        <v>1</v>
      </c>
      <c r="C44" s="29">
        <v>3.5</v>
      </c>
      <c r="D44" s="29">
        <v>3.5</v>
      </c>
      <c r="E44" s="28">
        <v>2</v>
      </c>
      <c r="F44" s="29">
        <f t="shared" ref="F44:F46" si="121">C44*2</f>
        <v>7</v>
      </c>
      <c r="G44" s="29">
        <f t="shared" ref="G44:G46" si="122">D44*2</f>
        <v>7</v>
      </c>
      <c r="H44" s="28">
        <v>3</v>
      </c>
      <c r="I44" s="29">
        <f t="shared" ref="I44:I46" si="123">C44*3</f>
        <v>10.5</v>
      </c>
      <c r="J44" s="29">
        <f t="shared" ref="J44:J46" si="124">D44*3</f>
        <v>10.5</v>
      </c>
      <c r="K44" s="28">
        <v>4</v>
      </c>
      <c r="L44" s="29">
        <f t="shared" ref="L44:L46" si="125">C44*4</f>
        <v>14</v>
      </c>
      <c r="M44" s="29">
        <f t="shared" ref="M44:M46" si="126">D44*4</f>
        <v>14</v>
      </c>
      <c r="N44" s="28">
        <v>5</v>
      </c>
      <c r="O44" s="29">
        <f t="shared" ref="O44:O46" si="127">C44*5</f>
        <v>17.5</v>
      </c>
      <c r="P44" s="29">
        <f t="shared" ref="P44:P46" si="128">D44*5</f>
        <v>17.5</v>
      </c>
      <c r="Q44" s="28">
        <v>6</v>
      </c>
      <c r="R44" s="29">
        <f t="shared" ref="R44:R46" si="129">C44*6</f>
        <v>21</v>
      </c>
      <c r="S44" s="29">
        <f t="shared" ref="S44:S46" si="130">D44*6</f>
        <v>21</v>
      </c>
      <c r="T44" s="28">
        <v>7</v>
      </c>
      <c r="U44" s="29">
        <f t="shared" ref="U44:U46" si="131">C44*7</f>
        <v>24.5</v>
      </c>
      <c r="V44" s="29">
        <f t="shared" ref="V44:V46" si="132">D44*7</f>
        <v>24.5</v>
      </c>
      <c r="W44" s="28">
        <v>8</v>
      </c>
      <c r="X44" s="29">
        <f t="shared" ref="X44:X46" si="133">C44*8</f>
        <v>28</v>
      </c>
      <c r="Y44" s="29">
        <f t="shared" ref="Y44:Y46" si="134">D44*8</f>
        <v>28</v>
      </c>
      <c r="Z44" s="28">
        <v>9</v>
      </c>
      <c r="AA44" s="29">
        <f t="shared" ref="AA44:AA46" si="135">C44*9</f>
        <v>31.5</v>
      </c>
      <c r="AB44" s="29">
        <f t="shared" ref="AB44:AB46" si="136">D44*9</f>
        <v>31.5</v>
      </c>
      <c r="AC44" s="28">
        <v>10</v>
      </c>
      <c r="AD44" s="29">
        <f t="shared" ref="AD44:AD46" si="137">C44*10</f>
        <v>35</v>
      </c>
      <c r="AE44" s="29">
        <f t="shared" ref="AE44:AE46" si="138">D44*10</f>
        <v>35</v>
      </c>
      <c r="AF44" s="28">
        <v>11</v>
      </c>
      <c r="AG44" s="29">
        <f t="shared" si="9"/>
        <v>38.5</v>
      </c>
      <c r="AH44" s="29">
        <f t="shared" si="10"/>
        <v>38.5</v>
      </c>
      <c r="AI44" s="28">
        <v>12</v>
      </c>
      <c r="AJ44" s="29">
        <f t="shared" si="11"/>
        <v>42</v>
      </c>
      <c r="AK44" s="29">
        <f t="shared" si="12"/>
        <v>42</v>
      </c>
      <c r="AL44" s="28">
        <v>13</v>
      </c>
      <c r="AM44" s="29">
        <f t="shared" si="13"/>
        <v>45.5</v>
      </c>
      <c r="AN44" s="29">
        <f t="shared" si="14"/>
        <v>45.5</v>
      </c>
      <c r="AO44" s="28">
        <v>14</v>
      </c>
      <c r="AP44" s="29">
        <f t="shared" si="15"/>
        <v>49</v>
      </c>
      <c r="AQ44" s="29">
        <f t="shared" si="16"/>
        <v>49</v>
      </c>
      <c r="AR44" s="28">
        <v>15</v>
      </c>
      <c r="AS44" s="29">
        <f t="shared" si="17"/>
        <v>52.5</v>
      </c>
      <c r="AT44" s="29">
        <f t="shared" si="18"/>
        <v>52.5</v>
      </c>
      <c r="AU44" s="28">
        <v>16</v>
      </c>
      <c r="AV44" s="29">
        <f t="shared" si="19"/>
        <v>56</v>
      </c>
      <c r="AW44" s="29">
        <f t="shared" si="20"/>
        <v>56</v>
      </c>
      <c r="AX44" s="28">
        <v>17</v>
      </c>
      <c r="AY44" s="29">
        <f t="shared" si="21"/>
        <v>59.5</v>
      </c>
      <c r="AZ44" s="29">
        <f t="shared" si="22"/>
        <v>59.5</v>
      </c>
      <c r="BA44" s="28">
        <v>18</v>
      </c>
      <c r="BB44" s="29">
        <f t="shared" si="23"/>
        <v>63</v>
      </c>
      <c r="BC44" s="29">
        <f t="shared" si="24"/>
        <v>63</v>
      </c>
      <c r="BD44" s="28">
        <v>19</v>
      </c>
      <c r="BE44" s="29">
        <f t="shared" si="25"/>
        <v>66.5</v>
      </c>
      <c r="BF44" s="29">
        <f t="shared" si="26"/>
        <v>66.5</v>
      </c>
      <c r="BG44" s="28">
        <v>20</v>
      </c>
      <c r="BH44" s="29">
        <f t="shared" si="27"/>
        <v>70</v>
      </c>
      <c r="BI44" s="29">
        <f t="shared" si="28"/>
        <v>70</v>
      </c>
      <c r="BJ44" s="28">
        <v>21</v>
      </c>
      <c r="BK44" s="29">
        <f t="shared" si="29"/>
        <v>73.5</v>
      </c>
      <c r="BL44" s="29">
        <f t="shared" si="30"/>
        <v>73.5</v>
      </c>
      <c r="BM44" s="28">
        <v>22</v>
      </c>
      <c r="BN44" s="29">
        <f t="shared" si="31"/>
        <v>77</v>
      </c>
      <c r="BO44" s="29">
        <f t="shared" si="32"/>
        <v>77</v>
      </c>
      <c r="BP44" s="28">
        <v>23</v>
      </c>
      <c r="BQ44" s="29">
        <f t="shared" si="33"/>
        <v>80.5</v>
      </c>
      <c r="BR44" s="29">
        <f t="shared" si="34"/>
        <v>80.5</v>
      </c>
      <c r="BS44" s="28">
        <v>24</v>
      </c>
      <c r="BT44" s="29">
        <f t="shared" si="35"/>
        <v>84</v>
      </c>
      <c r="BU44" s="29">
        <f t="shared" si="36"/>
        <v>84</v>
      </c>
      <c r="BV44" s="28">
        <v>25</v>
      </c>
      <c r="BW44" s="29">
        <f t="shared" si="37"/>
        <v>87.5</v>
      </c>
      <c r="BX44" s="29">
        <f t="shared" si="38"/>
        <v>87.5</v>
      </c>
      <c r="BY44" s="28">
        <v>26</v>
      </c>
      <c r="BZ44" s="29">
        <f t="shared" si="39"/>
        <v>91</v>
      </c>
      <c r="CA44" s="29">
        <f t="shared" si="40"/>
        <v>91</v>
      </c>
      <c r="CB44" s="28">
        <v>27</v>
      </c>
      <c r="CC44" s="29">
        <f t="shared" si="41"/>
        <v>94.5</v>
      </c>
      <c r="CD44" s="29">
        <f t="shared" si="42"/>
        <v>94.5</v>
      </c>
      <c r="CE44" s="28">
        <v>28</v>
      </c>
      <c r="CF44" s="29">
        <f t="shared" si="43"/>
        <v>98</v>
      </c>
      <c r="CG44" s="29">
        <f t="shared" si="44"/>
        <v>98</v>
      </c>
      <c r="CH44" s="28">
        <v>29</v>
      </c>
      <c r="CI44" s="29">
        <f t="shared" si="45"/>
        <v>101.5</v>
      </c>
      <c r="CJ44" s="29">
        <f t="shared" si="46"/>
        <v>101.5</v>
      </c>
      <c r="CK44" s="28">
        <v>30</v>
      </c>
      <c r="CL44" s="29">
        <f t="shared" si="47"/>
        <v>105</v>
      </c>
      <c r="CM44" s="29">
        <f t="shared" si="48"/>
        <v>105</v>
      </c>
    </row>
    <row r="45" spans="1:91" s="19" customFormat="1" ht="30" x14ac:dyDescent="0.25">
      <c r="A45" s="19" t="s">
        <v>112</v>
      </c>
      <c r="B45" s="19">
        <v>1</v>
      </c>
      <c r="C45" s="27">
        <v>5</v>
      </c>
      <c r="D45" s="27">
        <v>5</v>
      </c>
      <c r="E45" s="19">
        <v>2</v>
      </c>
      <c r="F45" s="27">
        <f t="shared" si="121"/>
        <v>10</v>
      </c>
      <c r="G45" s="27">
        <f t="shared" si="122"/>
        <v>10</v>
      </c>
      <c r="H45" s="19">
        <v>3</v>
      </c>
      <c r="I45" s="27">
        <f t="shared" si="123"/>
        <v>15</v>
      </c>
      <c r="J45" s="27">
        <f t="shared" si="124"/>
        <v>15</v>
      </c>
      <c r="K45" s="19">
        <v>4</v>
      </c>
      <c r="L45" s="27">
        <f t="shared" si="125"/>
        <v>20</v>
      </c>
      <c r="M45" s="27">
        <f t="shared" si="126"/>
        <v>20</v>
      </c>
      <c r="N45" s="19">
        <v>5</v>
      </c>
      <c r="O45" s="27">
        <f t="shared" si="127"/>
        <v>25</v>
      </c>
      <c r="P45" s="27">
        <f t="shared" si="128"/>
        <v>25</v>
      </c>
      <c r="Q45" s="19">
        <v>6</v>
      </c>
      <c r="R45" s="27">
        <f t="shared" si="129"/>
        <v>30</v>
      </c>
      <c r="S45" s="27">
        <f t="shared" si="130"/>
        <v>30</v>
      </c>
      <c r="T45" s="19">
        <v>7</v>
      </c>
      <c r="U45" s="27">
        <f t="shared" si="131"/>
        <v>35</v>
      </c>
      <c r="V45" s="27">
        <f t="shared" si="132"/>
        <v>35</v>
      </c>
      <c r="W45" s="19">
        <v>8</v>
      </c>
      <c r="X45" s="27">
        <f t="shared" si="133"/>
        <v>40</v>
      </c>
      <c r="Y45" s="27">
        <f t="shared" si="134"/>
        <v>40</v>
      </c>
      <c r="Z45" s="19">
        <v>9</v>
      </c>
      <c r="AA45" s="27">
        <f t="shared" si="135"/>
        <v>45</v>
      </c>
      <c r="AB45" s="27">
        <f t="shared" si="136"/>
        <v>45</v>
      </c>
      <c r="AC45" s="19">
        <v>10</v>
      </c>
      <c r="AD45" s="27">
        <f t="shared" si="137"/>
        <v>50</v>
      </c>
      <c r="AE45" s="27">
        <f t="shared" si="138"/>
        <v>50</v>
      </c>
      <c r="AF45" s="19">
        <v>11</v>
      </c>
      <c r="AG45" s="27">
        <f t="shared" si="9"/>
        <v>55</v>
      </c>
      <c r="AH45" s="27">
        <f t="shared" si="10"/>
        <v>55</v>
      </c>
      <c r="AI45" s="19">
        <v>12</v>
      </c>
      <c r="AJ45" s="27">
        <f t="shared" si="11"/>
        <v>60</v>
      </c>
      <c r="AK45" s="27">
        <f t="shared" si="12"/>
        <v>60</v>
      </c>
      <c r="AL45" s="19">
        <v>13</v>
      </c>
      <c r="AM45" s="27">
        <f t="shared" si="13"/>
        <v>65</v>
      </c>
      <c r="AN45" s="27">
        <f t="shared" si="14"/>
        <v>65</v>
      </c>
      <c r="AO45" s="19">
        <v>14</v>
      </c>
      <c r="AP45" s="27">
        <f t="shared" si="15"/>
        <v>70</v>
      </c>
      <c r="AQ45" s="27">
        <f t="shared" si="16"/>
        <v>70</v>
      </c>
      <c r="AR45" s="19">
        <v>15</v>
      </c>
      <c r="AS45" s="27">
        <f t="shared" si="17"/>
        <v>75</v>
      </c>
      <c r="AT45" s="27">
        <f t="shared" si="18"/>
        <v>75</v>
      </c>
      <c r="AU45" s="19">
        <v>16</v>
      </c>
      <c r="AV45" s="27">
        <f t="shared" si="19"/>
        <v>80</v>
      </c>
      <c r="AW45" s="27">
        <f t="shared" si="20"/>
        <v>80</v>
      </c>
      <c r="AX45" s="19">
        <v>17</v>
      </c>
      <c r="AY45" s="27">
        <f t="shared" si="21"/>
        <v>85</v>
      </c>
      <c r="AZ45" s="27">
        <f t="shared" si="22"/>
        <v>85</v>
      </c>
      <c r="BA45" s="19">
        <v>18</v>
      </c>
      <c r="BB45" s="27">
        <f t="shared" si="23"/>
        <v>90</v>
      </c>
      <c r="BC45" s="27">
        <f t="shared" si="24"/>
        <v>90</v>
      </c>
      <c r="BD45" s="19">
        <v>19</v>
      </c>
      <c r="BE45" s="27">
        <f t="shared" si="25"/>
        <v>95</v>
      </c>
      <c r="BF45" s="27">
        <f t="shared" si="26"/>
        <v>95</v>
      </c>
      <c r="BG45" s="19">
        <v>20</v>
      </c>
      <c r="BH45" s="27">
        <f t="shared" si="27"/>
        <v>100</v>
      </c>
      <c r="BI45" s="27">
        <f t="shared" si="28"/>
        <v>100</v>
      </c>
      <c r="BJ45" s="19">
        <v>21</v>
      </c>
      <c r="BK45" s="27">
        <f t="shared" si="29"/>
        <v>105</v>
      </c>
      <c r="BL45" s="27">
        <f t="shared" si="30"/>
        <v>105</v>
      </c>
      <c r="BM45" s="19">
        <v>22</v>
      </c>
      <c r="BN45" s="27">
        <f t="shared" si="31"/>
        <v>110</v>
      </c>
      <c r="BO45" s="27">
        <f t="shared" si="32"/>
        <v>110</v>
      </c>
      <c r="BP45" s="19">
        <v>23</v>
      </c>
      <c r="BQ45" s="27">
        <f t="shared" si="33"/>
        <v>115</v>
      </c>
      <c r="BR45" s="27">
        <f t="shared" si="34"/>
        <v>115</v>
      </c>
      <c r="BS45" s="19">
        <v>24</v>
      </c>
      <c r="BT45" s="27">
        <f t="shared" si="35"/>
        <v>120</v>
      </c>
      <c r="BU45" s="27">
        <f t="shared" si="36"/>
        <v>120</v>
      </c>
      <c r="BV45" s="19">
        <v>25</v>
      </c>
      <c r="BW45" s="27">
        <f t="shared" si="37"/>
        <v>125</v>
      </c>
      <c r="BX45" s="27">
        <f t="shared" si="38"/>
        <v>125</v>
      </c>
      <c r="BY45" s="19">
        <v>26</v>
      </c>
      <c r="BZ45" s="27">
        <f t="shared" si="39"/>
        <v>130</v>
      </c>
      <c r="CA45" s="27">
        <f t="shared" si="40"/>
        <v>130</v>
      </c>
      <c r="CB45" s="19">
        <v>27</v>
      </c>
      <c r="CC45" s="27">
        <f t="shared" si="41"/>
        <v>135</v>
      </c>
      <c r="CD45" s="27">
        <f t="shared" si="42"/>
        <v>135</v>
      </c>
      <c r="CE45" s="19">
        <v>28</v>
      </c>
      <c r="CF45" s="27">
        <f t="shared" si="43"/>
        <v>140</v>
      </c>
      <c r="CG45" s="27">
        <f t="shared" si="44"/>
        <v>140</v>
      </c>
      <c r="CH45" s="19">
        <v>29</v>
      </c>
      <c r="CI45" s="27">
        <f t="shared" si="45"/>
        <v>145</v>
      </c>
      <c r="CJ45" s="27">
        <f t="shared" si="46"/>
        <v>145</v>
      </c>
      <c r="CK45" s="19">
        <v>30</v>
      </c>
      <c r="CL45" s="27">
        <f t="shared" si="47"/>
        <v>150</v>
      </c>
      <c r="CM45" s="27">
        <f t="shared" si="48"/>
        <v>150</v>
      </c>
    </row>
    <row r="46" spans="1:91" s="28" customFormat="1" ht="30" x14ac:dyDescent="0.25">
      <c r="A46" s="28" t="s">
        <v>113</v>
      </c>
      <c r="B46" s="28">
        <v>1</v>
      </c>
      <c r="C46" s="29">
        <v>5.5</v>
      </c>
      <c r="D46" s="29">
        <v>5.5</v>
      </c>
      <c r="E46" s="28">
        <v>2</v>
      </c>
      <c r="F46" s="29">
        <f t="shared" si="121"/>
        <v>11</v>
      </c>
      <c r="G46" s="29">
        <f t="shared" si="122"/>
        <v>11</v>
      </c>
      <c r="H46" s="28">
        <v>3</v>
      </c>
      <c r="I46" s="29">
        <f t="shared" si="123"/>
        <v>16.5</v>
      </c>
      <c r="J46" s="29">
        <f t="shared" si="124"/>
        <v>16.5</v>
      </c>
      <c r="K46" s="28">
        <v>4</v>
      </c>
      <c r="L46" s="29">
        <f t="shared" si="125"/>
        <v>22</v>
      </c>
      <c r="M46" s="29">
        <f t="shared" si="126"/>
        <v>22</v>
      </c>
      <c r="N46" s="28">
        <v>5</v>
      </c>
      <c r="O46" s="29">
        <f t="shared" si="127"/>
        <v>27.5</v>
      </c>
      <c r="P46" s="29">
        <f t="shared" si="128"/>
        <v>27.5</v>
      </c>
      <c r="Q46" s="28">
        <v>6</v>
      </c>
      <c r="R46" s="29">
        <f t="shared" si="129"/>
        <v>33</v>
      </c>
      <c r="S46" s="29">
        <f t="shared" si="130"/>
        <v>33</v>
      </c>
      <c r="T46" s="28">
        <v>7</v>
      </c>
      <c r="U46" s="29">
        <f t="shared" si="131"/>
        <v>38.5</v>
      </c>
      <c r="V46" s="29">
        <f t="shared" si="132"/>
        <v>38.5</v>
      </c>
      <c r="W46" s="28">
        <v>8</v>
      </c>
      <c r="X46" s="29">
        <f t="shared" si="133"/>
        <v>44</v>
      </c>
      <c r="Y46" s="29">
        <f t="shared" si="134"/>
        <v>44</v>
      </c>
      <c r="Z46" s="28">
        <v>9</v>
      </c>
      <c r="AA46" s="29">
        <f t="shared" si="135"/>
        <v>49.5</v>
      </c>
      <c r="AB46" s="29">
        <f t="shared" si="136"/>
        <v>49.5</v>
      </c>
      <c r="AC46" s="28">
        <v>10</v>
      </c>
      <c r="AD46" s="29">
        <f t="shared" si="137"/>
        <v>55</v>
      </c>
      <c r="AE46" s="29">
        <f t="shared" si="138"/>
        <v>55</v>
      </c>
      <c r="AF46" s="28">
        <v>11</v>
      </c>
      <c r="AG46" s="29">
        <f t="shared" si="9"/>
        <v>60.5</v>
      </c>
      <c r="AH46" s="29">
        <f t="shared" si="10"/>
        <v>60.5</v>
      </c>
      <c r="AI46" s="28">
        <v>12</v>
      </c>
      <c r="AJ46" s="29">
        <f t="shared" si="11"/>
        <v>66</v>
      </c>
      <c r="AK46" s="29">
        <f t="shared" si="12"/>
        <v>66</v>
      </c>
      <c r="AL46" s="28">
        <v>13</v>
      </c>
      <c r="AM46" s="29">
        <f t="shared" si="13"/>
        <v>71.5</v>
      </c>
      <c r="AN46" s="29">
        <f t="shared" si="14"/>
        <v>71.5</v>
      </c>
      <c r="AO46" s="28">
        <v>14</v>
      </c>
      <c r="AP46" s="29">
        <f t="shared" si="15"/>
        <v>77</v>
      </c>
      <c r="AQ46" s="29">
        <f t="shared" si="16"/>
        <v>77</v>
      </c>
      <c r="AR46" s="28">
        <v>15</v>
      </c>
      <c r="AS46" s="29">
        <f t="shared" si="17"/>
        <v>82.5</v>
      </c>
      <c r="AT46" s="29">
        <f t="shared" si="18"/>
        <v>82.5</v>
      </c>
      <c r="AU46" s="28">
        <v>16</v>
      </c>
      <c r="AV46" s="29">
        <f t="shared" si="19"/>
        <v>88</v>
      </c>
      <c r="AW46" s="29">
        <f t="shared" si="20"/>
        <v>88</v>
      </c>
      <c r="AX46" s="28">
        <v>17</v>
      </c>
      <c r="AY46" s="29">
        <f t="shared" si="21"/>
        <v>93.5</v>
      </c>
      <c r="AZ46" s="29">
        <f t="shared" si="22"/>
        <v>93.5</v>
      </c>
      <c r="BA46" s="28">
        <v>18</v>
      </c>
      <c r="BB46" s="29">
        <f t="shared" si="23"/>
        <v>99</v>
      </c>
      <c r="BC46" s="29">
        <f t="shared" si="24"/>
        <v>99</v>
      </c>
      <c r="BD46" s="28">
        <v>19</v>
      </c>
      <c r="BE46" s="29">
        <f t="shared" si="25"/>
        <v>104.5</v>
      </c>
      <c r="BF46" s="29">
        <f t="shared" si="26"/>
        <v>104.5</v>
      </c>
      <c r="BG46" s="28">
        <v>20</v>
      </c>
      <c r="BH46" s="29">
        <f t="shared" si="27"/>
        <v>110</v>
      </c>
      <c r="BI46" s="29">
        <f t="shared" si="28"/>
        <v>110</v>
      </c>
      <c r="BJ46" s="28">
        <v>21</v>
      </c>
      <c r="BK46" s="29">
        <f t="shared" si="29"/>
        <v>115.5</v>
      </c>
      <c r="BL46" s="29">
        <f t="shared" si="30"/>
        <v>115.5</v>
      </c>
      <c r="BM46" s="28">
        <v>22</v>
      </c>
      <c r="BN46" s="29">
        <f t="shared" si="31"/>
        <v>121</v>
      </c>
      <c r="BO46" s="29">
        <f t="shared" si="32"/>
        <v>121</v>
      </c>
      <c r="BP46" s="28">
        <v>23</v>
      </c>
      <c r="BQ46" s="29">
        <f t="shared" si="33"/>
        <v>126.5</v>
      </c>
      <c r="BR46" s="29">
        <f t="shared" si="34"/>
        <v>126.5</v>
      </c>
      <c r="BS46" s="28">
        <v>24</v>
      </c>
      <c r="BT46" s="29">
        <f t="shared" si="35"/>
        <v>132</v>
      </c>
      <c r="BU46" s="29">
        <f t="shared" si="36"/>
        <v>132</v>
      </c>
      <c r="BV46" s="28">
        <v>25</v>
      </c>
      <c r="BW46" s="29">
        <f t="shared" si="37"/>
        <v>137.5</v>
      </c>
      <c r="BX46" s="29">
        <f t="shared" si="38"/>
        <v>137.5</v>
      </c>
      <c r="BY46" s="28">
        <v>26</v>
      </c>
      <c r="BZ46" s="29">
        <f t="shared" si="39"/>
        <v>143</v>
      </c>
      <c r="CA46" s="29">
        <f t="shared" si="40"/>
        <v>143</v>
      </c>
      <c r="CB46" s="28">
        <v>27</v>
      </c>
      <c r="CC46" s="29">
        <f t="shared" si="41"/>
        <v>148.5</v>
      </c>
      <c r="CD46" s="29">
        <f t="shared" si="42"/>
        <v>148.5</v>
      </c>
      <c r="CE46" s="28">
        <v>28</v>
      </c>
      <c r="CF46" s="29">
        <f t="shared" si="43"/>
        <v>154</v>
      </c>
      <c r="CG46" s="29">
        <f t="shared" si="44"/>
        <v>154</v>
      </c>
      <c r="CH46" s="28">
        <v>29</v>
      </c>
      <c r="CI46" s="29">
        <f t="shared" si="45"/>
        <v>159.5</v>
      </c>
      <c r="CJ46" s="29">
        <f t="shared" si="46"/>
        <v>159.5</v>
      </c>
      <c r="CK46" s="28">
        <v>30</v>
      </c>
      <c r="CL46" s="29">
        <f t="shared" si="47"/>
        <v>165</v>
      </c>
      <c r="CM46" s="29">
        <f t="shared" si="48"/>
        <v>165</v>
      </c>
    </row>
    <row r="47" spans="1:91" s="19" customFormat="1" ht="20.100000000000001" customHeight="1" x14ac:dyDescent="0.25">
      <c r="A47" s="19" t="s">
        <v>63</v>
      </c>
      <c r="B47" s="19">
        <v>1</v>
      </c>
      <c r="C47" s="27">
        <v>3.5</v>
      </c>
      <c r="D47" s="27">
        <v>3.5</v>
      </c>
      <c r="E47" s="19">
        <v>2</v>
      </c>
      <c r="F47" s="27">
        <f t="shared" ref="F47:F49" si="139">C47*2</f>
        <v>7</v>
      </c>
      <c r="G47" s="27">
        <f t="shared" ref="G47:G49" si="140">D47*2</f>
        <v>7</v>
      </c>
      <c r="H47" s="19">
        <v>3</v>
      </c>
      <c r="I47" s="27">
        <f t="shared" ref="I47:I49" si="141">C47*3</f>
        <v>10.5</v>
      </c>
      <c r="J47" s="27">
        <f t="shared" ref="J47:J49" si="142">D47*3</f>
        <v>10.5</v>
      </c>
      <c r="K47" s="19">
        <v>4</v>
      </c>
      <c r="L47" s="27">
        <f t="shared" ref="L47:L49" si="143">C47*4</f>
        <v>14</v>
      </c>
      <c r="M47" s="27">
        <f t="shared" ref="M47:M49" si="144">D47*4</f>
        <v>14</v>
      </c>
      <c r="N47" s="19">
        <v>5</v>
      </c>
      <c r="O47" s="27">
        <f t="shared" ref="O47:O49" si="145">C47*5</f>
        <v>17.5</v>
      </c>
      <c r="P47" s="27">
        <f t="shared" ref="P47:P49" si="146">D47*5</f>
        <v>17.5</v>
      </c>
      <c r="Q47" s="19">
        <v>6</v>
      </c>
      <c r="R47" s="27">
        <f t="shared" ref="R47:R49" si="147">C47*6</f>
        <v>21</v>
      </c>
      <c r="S47" s="27">
        <f t="shared" ref="S47:S49" si="148">D47*6</f>
        <v>21</v>
      </c>
      <c r="T47" s="19">
        <v>7</v>
      </c>
      <c r="U47" s="27">
        <f t="shared" ref="U47:U49" si="149">C47*7</f>
        <v>24.5</v>
      </c>
      <c r="V47" s="27">
        <f t="shared" ref="V47:V49" si="150">D47*7</f>
        <v>24.5</v>
      </c>
      <c r="W47" s="19">
        <v>8</v>
      </c>
      <c r="X47" s="27">
        <f t="shared" ref="X47:X49" si="151">C47*8</f>
        <v>28</v>
      </c>
      <c r="Y47" s="27">
        <f t="shared" ref="Y47:Y49" si="152">D47*8</f>
        <v>28</v>
      </c>
      <c r="Z47" s="19">
        <v>9</v>
      </c>
      <c r="AA47" s="27">
        <f t="shared" ref="AA47:AA49" si="153">C47*9</f>
        <v>31.5</v>
      </c>
      <c r="AB47" s="27">
        <f t="shared" ref="AB47:AB49" si="154">D47*9</f>
        <v>31.5</v>
      </c>
      <c r="AC47" s="19">
        <v>10</v>
      </c>
      <c r="AD47" s="27">
        <f t="shared" ref="AD47:AD49" si="155">C47*10</f>
        <v>35</v>
      </c>
      <c r="AE47" s="27">
        <f t="shared" ref="AE47:AE49" si="156">D47*10</f>
        <v>35</v>
      </c>
      <c r="AF47" s="19">
        <v>11</v>
      </c>
      <c r="AG47" s="27">
        <f t="shared" si="9"/>
        <v>38.5</v>
      </c>
      <c r="AH47" s="27">
        <f t="shared" si="10"/>
        <v>38.5</v>
      </c>
      <c r="AI47" s="19">
        <v>12</v>
      </c>
      <c r="AJ47" s="27">
        <f t="shared" si="11"/>
        <v>42</v>
      </c>
      <c r="AK47" s="27">
        <f t="shared" si="12"/>
        <v>42</v>
      </c>
      <c r="AL47" s="19">
        <v>13</v>
      </c>
      <c r="AM47" s="27">
        <f t="shared" si="13"/>
        <v>45.5</v>
      </c>
      <c r="AN47" s="27">
        <f t="shared" si="14"/>
        <v>45.5</v>
      </c>
      <c r="AO47" s="19">
        <v>14</v>
      </c>
      <c r="AP47" s="27">
        <f t="shared" si="15"/>
        <v>49</v>
      </c>
      <c r="AQ47" s="27">
        <f t="shared" si="16"/>
        <v>49</v>
      </c>
      <c r="AR47" s="19">
        <v>15</v>
      </c>
      <c r="AS47" s="27">
        <f t="shared" si="17"/>
        <v>52.5</v>
      </c>
      <c r="AT47" s="27">
        <f t="shared" si="18"/>
        <v>52.5</v>
      </c>
      <c r="AU47" s="19">
        <v>16</v>
      </c>
      <c r="AV47" s="27">
        <f t="shared" si="19"/>
        <v>56</v>
      </c>
      <c r="AW47" s="27">
        <f t="shared" si="20"/>
        <v>56</v>
      </c>
      <c r="AX47" s="19">
        <v>17</v>
      </c>
      <c r="AY47" s="27">
        <f t="shared" si="21"/>
        <v>59.5</v>
      </c>
      <c r="AZ47" s="27">
        <f t="shared" si="22"/>
        <v>59.5</v>
      </c>
      <c r="BA47" s="19">
        <v>18</v>
      </c>
      <c r="BB47" s="27">
        <f t="shared" si="23"/>
        <v>63</v>
      </c>
      <c r="BC47" s="27">
        <f t="shared" si="24"/>
        <v>63</v>
      </c>
      <c r="BD47" s="19">
        <v>19</v>
      </c>
      <c r="BE47" s="27">
        <f t="shared" si="25"/>
        <v>66.5</v>
      </c>
      <c r="BF47" s="27">
        <f t="shared" si="26"/>
        <v>66.5</v>
      </c>
      <c r="BG47" s="19">
        <v>20</v>
      </c>
      <c r="BH47" s="27">
        <f t="shared" si="27"/>
        <v>70</v>
      </c>
      <c r="BI47" s="27">
        <f t="shared" si="28"/>
        <v>70</v>
      </c>
      <c r="BJ47" s="19">
        <v>21</v>
      </c>
      <c r="BK47" s="27">
        <f t="shared" si="29"/>
        <v>73.5</v>
      </c>
      <c r="BL47" s="27">
        <f t="shared" si="30"/>
        <v>73.5</v>
      </c>
      <c r="BM47" s="19">
        <v>22</v>
      </c>
      <c r="BN47" s="27">
        <f t="shared" si="31"/>
        <v>77</v>
      </c>
      <c r="BO47" s="27">
        <f t="shared" si="32"/>
        <v>77</v>
      </c>
      <c r="BP47" s="19">
        <v>23</v>
      </c>
      <c r="BQ47" s="27">
        <f t="shared" si="33"/>
        <v>80.5</v>
      </c>
      <c r="BR47" s="27">
        <f t="shared" si="34"/>
        <v>80.5</v>
      </c>
      <c r="BS47" s="19">
        <v>24</v>
      </c>
      <c r="BT47" s="27">
        <f t="shared" si="35"/>
        <v>84</v>
      </c>
      <c r="BU47" s="27">
        <f t="shared" si="36"/>
        <v>84</v>
      </c>
      <c r="BV47" s="19">
        <v>25</v>
      </c>
      <c r="BW47" s="27">
        <f t="shared" si="37"/>
        <v>87.5</v>
      </c>
      <c r="BX47" s="27">
        <f t="shared" si="38"/>
        <v>87.5</v>
      </c>
      <c r="BY47" s="19">
        <v>26</v>
      </c>
      <c r="BZ47" s="27">
        <f t="shared" si="39"/>
        <v>91</v>
      </c>
      <c r="CA47" s="27">
        <f t="shared" si="40"/>
        <v>91</v>
      </c>
      <c r="CB47" s="19">
        <v>27</v>
      </c>
      <c r="CC47" s="27">
        <f t="shared" si="41"/>
        <v>94.5</v>
      </c>
      <c r="CD47" s="27">
        <f t="shared" si="42"/>
        <v>94.5</v>
      </c>
      <c r="CE47" s="19">
        <v>28</v>
      </c>
      <c r="CF47" s="27">
        <f t="shared" si="43"/>
        <v>98</v>
      </c>
      <c r="CG47" s="27">
        <f t="shared" si="44"/>
        <v>98</v>
      </c>
      <c r="CH47" s="19">
        <v>29</v>
      </c>
      <c r="CI47" s="27">
        <f t="shared" si="45"/>
        <v>101.5</v>
      </c>
      <c r="CJ47" s="27">
        <f t="shared" si="46"/>
        <v>101.5</v>
      </c>
      <c r="CK47" s="19">
        <v>30</v>
      </c>
      <c r="CL47" s="27">
        <f t="shared" si="47"/>
        <v>105</v>
      </c>
      <c r="CM47" s="27">
        <f t="shared" si="48"/>
        <v>105</v>
      </c>
    </row>
    <row r="48" spans="1:91" s="28" customFormat="1" ht="30" x14ac:dyDescent="0.25">
      <c r="A48" s="28" t="s">
        <v>114</v>
      </c>
      <c r="B48" s="28">
        <v>1</v>
      </c>
      <c r="C48" s="29">
        <v>5</v>
      </c>
      <c r="D48" s="29">
        <v>5</v>
      </c>
      <c r="E48" s="28">
        <v>2</v>
      </c>
      <c r="F48" s="29">
        <f t="shared" si="139"/>
        <v>10</v>
      </c>
      <c r="G48" s="29">
        <f t="shared" si="140"/>
        <v>10</v>
      </c>
      <c r="H48" s="28">
        <v>3</v>
      </c>
      <c r="I48" s="29">
        <f t="shared" si="141"/>
        <v>15</v>
      </c>
      <c r="J48" s="29">
        <f t="shared" si="142"/>
        <v>15</v>
      </c>
      <c r="K48" s="28">
        <v>4</v>
      </c>
      <c r="L48" s="29">
        <f t="shared" si="143"/>
        <v>20</v>
      </c>
      <c r="M48" s="29">
        <f t="shared" si="144"/>
        <v>20</v>
      </c>
      <c r="N48" s="28">
        <v>5</v>
      </c>
      <c r="O48" s="29">
        <f t="shared" si="145"/>
        <v>25</v>
      </c>
      <c r="P48" s="29">
        <f t="shared" si="146"/>
        <v>25</v>
      </c>
      <c r="Q48" s="28">
        <v>6</v>
      </c>
      <c r="R48" s="29">
        <f t="shared" si="147"/>
        <v>30</v>
      </c>
      <c r="S48" s="29">
        <f t="shared" si="148"/>
        <v>30</v>
      </c>
      <c r="T48" s="28">
        <v>7</v>
      </c>
      <c r="U48" s="29">
        <f t="shared" si="149"/>
        <v>35</v>
      </c>
      <c r="V48" s="29">
        <f t="shared" si="150"/>
        <v>35</v>
      </c>
      <c r="W48" s="28">
        <v>8</v>
      </c>
      <c r="X48" s="29">
        <f t="shared" si="151"/>
        <v>40</v>
      </c>
      <c r="Y48" s="29">
        <f t="shared" si="152"/>
        <v>40</v>
      </c>
      <c r="Z48" s="28">
        <v>9</v>
      </c>
      <c r="AA48" s="29">
        <f t="shared" si="153"/>
        <v>45</v>
      </c>
      <c r="AB48" s="29">
        <f t="shared" si="154"/>
        <v>45</v>
      </c>
      <c r="AC48" s="28">
        <v>10</v>
      </c>
      <c r="AD48" s="29">
        <f t="shared" si="155"/>
        <v>50</v>
      </c>
      <c r="AE48" s="29">
        <f t="shared" si="156"/>
        <v>50</v>
      </c>
      <c r="AF48" s="28">
        <v>11</v>
      </c>
      <c r="AG48" s="29">
        <f t="shared" si="9"/>
        <v>55</v>
      </c>
      <c r="AH48" s="29">
        <f t="shared" si="10"/>
        <v>55</v>
      </c>
      <c r="AI48" s="28">
        <v>12</v>
      </c>
      <c r="AJ48" s="29">
        <f t="shared" si="11"/>
        <v>60</v>
      </c>
      <c r="AK48" s="29">
        <f t="shared" si="12"/>
        <v>60</v>
      </c>
      <c r="AL48" s="28">
        <v>13</v>
      </c>
      <c r="AM48" s="29">
        <f t="shared" si="13"/>
        <v>65</v>
      </c>
      <c r="AN48" s="29">
        <f t="shared" si="14"/>
        <v>65</v>
      </c>
      <c r="AO48" s="28">
        <v>14</v>
      </c>
      <c r="AP48" s="29">
        <f t="shared" si="15"/>
        <v>70</v>
      </c>
      <c r="AQ48" s="29">
        <f t="shared" si="16"/>
        <v>70</v>
      </c>
      <c r="AR48" s="28">
        <v>15</v>
      </c>
      <c r="AS48" s="29">
        <f t="shared" si="17"/>
        <v>75</v>
      </c>
      <c r="AT48" s="29">
        <f t="shared" si="18"/>
        <v>75</v>
      </c>
      <c r="AU48" s="28">
        <v>16</v>
      </c>
      <c r="AV48" s="29">
        <f t="shared" si="19"/>
        <v>80</v>
      </c>
      <c r="AW48" s="29">
        <f t="shared" si="20"/>
        <v>80</v>
      </c>
      <c r="AX48" s="28">
        <v>17</v>
      </c>
      <c r="AY48" s="29">
        <f t="shared" si="21"/>
        <v>85</v>
      </c>
      <c r="AZ48" s="29">
        <f t="shared" si="22"/>
        <v>85</v>
      </c>
      <c r="BA48" s="28">
        <v>18</v>
      </c>
      <c r="BB48" s="29">
        <f t="shared" si="23"/>
        <v>90</v>
      </c>
      <c r="BC48" s="29">
        <f t="shared" si="24"/>
        <v>90</v>
      </c>
      <c r="BD48" s="28">
        <v>19</v>
      </c>
      <c r="BE48" s="29">
        <f t="shared" si="25"/>
        <v>95</v>
      </c>
      <c r="BF48" s="29">
        <f t="shared" si="26"/>
        <v>95</v>
      </c>
      <c r="BG48" s="28">
        <v>20</v>
      </c>
      <c r="BH48" s="29">
        <f t="shared" si="27"/>
        <v>100</v>
      </c>
      <c r="BI48" s="29">
        <f t="shared" si="28"/>
        <v>100</v>
      </c>
      <c r="BJ48" s="28">
        <v>21</v>
      </c>
      <c r="BK48" s="29">
        <f t="shared" si="29"/>
        <v>105</v>
      </c>
      <c r="BL48" s="29">
        <f t="shared" si="30"/>
        <v>105</v>
      </c>
      <c r="BM48" s="28">
        <v>22</v>
      </c>
      <c r="BN48" s="29">
        <f t="shared" si="31"/>
        <v>110</v>
      </c>
      <c r="BO48" s="29">
        <f t="shared" si="32"/>
        <v>110</v>
      </c>
      <c r="BP48" s="28">
        <v>23</v>
      </c>
      <c r="BQ48" s="29">
        <f t="shared" si="33"/>
        <v>115</v>
      </c>
      <c r="BR48" s="29">
        <f t="shared" si="34"/>
        <v>115</v>
      </c>
      <c r="BS48" s="28">
        <v>24</v>
      </c>
      <c r="BT48" s="29">
        <f t="shared" si="35"/>
        <v>120</v>
      </c>
      <c r="BU48" s="29">
        <f t="shared" si="36"/>
        <v>120</v>
      </c>
      <c r="BV48" s="28">
        <v>25</v>
      </c>
      <c r="BW48" s="29">
        <f t="shared" si="37"/>
        <v>125</v>
      </c>
      <c r="BX48" s="29">
        <f t="shared" si="38"/>
        <v>125</v>
      </c>
      <c r="BY48" s="28">
        <v>26</v>
      </c>
      <c r="BZ48" s="29">
        <f t="shared" si="39"/>
        <v>130</v>
      </c>
      <c r="CA48" s="29">
        <f t="shared" si="40"/>
        <v>130</v>
      </c>
      <c r="CB48" s="28">
        <v>27</v>
      </c>
      <c r="CC48" s="29">
        <f t="shared" si="41"/>
        <v>135</v>
      </c>
      <c r="CD48" s="29">
        <f t="shared" si="42"/>
        <v>135</v>
      </c>
      <c r="CE48" s="28">
        <v>28</v>
      </c>
      <c r="CF48" s="29">
        <f t="shared" si="43"/>
        <v>140</v>
      </c>
      <c r="CG48" s="29">
        <f t="shared" si="44"/>
        <v>140</v>
      </c>
      <c r="CH48" s="28">
        <v>29</v>
      </c>
      <c r="CI48" s="29">
        <f t="shared" si="45"/>
        <v>145</v>
      </c>
      <c r="CJ48" s="29">
        <f t="shared" si="46"/>
        <v>145</v>
      </c>
      <c r="CK48" s="28">
        <v>30</v>
      </c>
      <c r="CL48" s="29">
        <f t="shared" si="47"/>
        <v>150</v>
      </c>
      <c r="CM48" s="29">
        <f t="shared" si="48"/>
        <v>150</v>
      </c>
    </row>
    <row r="49" spans="1:91" s="19" customFormat="1" ht="30" x14ac:dyDescent="0.25">
      <c r="A49" s="19" t="s">
        <v>115</v>
      </c>
      <c r="B49" s="19">
        <v>1</v>
      </c>
      <c r="C49" s="27">
        <v>5.5</v>
      </c>
      <c r="D49" s="27">
        <v>5.5</v>
      </c>
      <c r="E49" s="19">
        <v>2</v>
      </c>
      <c r="F49" s="27">
        <f t="shared" si="139"/>
        <v>11</v>
      </c>
      <c r="G49" s="27">
        <f t="shared" si="140"/>
        <v>11</v>
      </c>
      <c r="H49" s="19">
        <v>3</v>
      </c>
      <c r="I49" s="27">
        <f t="shared" si="141"/>
        <v>16.5</v>
      </c>
      <c r="J49" s="27">
        <f t="shared" si="142"/>
        <v>16.5</v>
      </c>
      <c r="K49" s="19">
        <v>4</v>
      </c>
      <c r="L49" s="27">
        <f t="shared" si="143"/>
        <v>22</v>
      </c>
      <c r="M49" s="27">
        <f t="shared" si="144"/>
        <v>22</v>
      </c>
      <c r="N49" s="19">
        <v>5</v>
      </c>
      <c r="O49" s="27">
        <f t="shared" si="145"/>
        <v>27.5</v>
      </c>
      <c r="P49" s="27">
        <f t="shared" si="146"/>
        <v>27.5</v>
      </c>
      <c r="Q49" s="19">
        <v>6</v>
      </c>
      <c r="R49" s="27">
        <f t="shared" si="147"/>
        <v>33</v>
      </c>
      <c r="S49" s="27">
        <f t="shared" si="148"/>
        <v>33</v>
      </c>
      <c r="T49" s="19">
        <v>7</v>
      </c>
      <c r="U49" s="27">
        <f t="shared" si="149"/>
        <v>38.5</v>
      </c>
      <c r="V49" s="27">
        <f t="shared" si="150"/>
        <v>38.5</v>
      </c>
      <c r="W49" s="19">
        <v>8</v>
      </c>
      <c r="X49" s="27">
        <f t="shared" si="151"/>
        <v>44</v>
      </c>
      <c r="Y49" s="27">
        <f t="shared" si="152"/>
        <v>44</v>
      </c>
      <c r="Z49" s="19">
        <v>9</v>
      </c>
      <c r="AA49" s="27">
        <f t="shared" si="153"/>
        <v>49.5</v>
      </c>
      <c r="AB49" s="27">
        <f t="shared" si="154"/>
        <v>49.5</v>
      </c>
      <c r="AC49" s="19">
        <v>10</v>
      </c>
      <c r="AD49" s="27">
        <f t="shared" si="155"/>
        <v>55</v>
      </c>
      <c r="AE49" s="27">
        <f t="shared" si="156"/>
        <v>55</v>
      </c>
      <c r="AF49" s="19">
        <v>11</v>
      </c>
      <c r="AG49" s="27">
        <f t="shared" si="9"/>
        <v>60.5</v>
      </c>
      <c r="AH49" s="27">
        <f t="shared" si="10"/>
        <v>60.5</v>
      </c>
      <c r="AI49" s="19">
        <v>12</v>
      </c>
      <c r="AJ49" s="27">
        <f t="shared" si="11"/>
        <v>66</v>
      </c>
      <c r="AK49" s="27">
        <f t="shared" si="12"/>
        <v>66</v>
      </c>
      <c r="AL49" s="19">
        <v>13</v>
      </c>
      <c r="AM49" s="27">
        <f t="shared" si="13"/>
        <v>71.5</v>
      </c>
      <c r="AN49" s="27">
        <f t="shared" si="14"/>
        <v>71.5</v>
      </c>
      <c r="AO49" s="19">
        <v>14</v>
      </c>
      <c r="AP49" s="27">
        <f t="shared" si="15"/>
        <v>77</v>
      </c>
      <c r="AQ49" s="27">
        <f t="shared" si="16"/>
        <v>77</v>
      </c>
      <c r="AR49" s="19">
        <v>15</v>
      </c>
      <c r="AS49" s="27">
        <f t="shared" si="17"/>
        <v>82.5</v>
      </c>
      <c r="AT49" s="27">
        <f t="shared" si="18"/>
        <v>82.5</v>
      </c>
      <c r="AU49" s="19">
        <v>16</v>
      </c>
      <c r="AV49" s="27">
        <f t="shared" si="19"/>
        <v>88</v>
      </c>
      <c r="AW49" s="27">
        <f t="shared" si="20"/>
        <v>88</v>
      </c>
      <c r="AX49" s="19">
        <v>17</v>
      </c>
      <c r="AY49" s="27">
        <f t="shared" si="21"/>
        <v>93.5</v>
      </c>
      <c r="AZ49" s="27">
        <f t="shared" si="22"/>
        <v>93.5</v>
      </c>
      <c r="BA49" s="19">
        <v>18</v>
      </c>
      <c r="BB49" s="27">
        <f t="shared" si="23"/>
        <v>99</v>
      </c>
      <c r="BC49" s="27">
        <f t="shared" si="24"/>
        <v>99</v>
      </c>
      <c r="BD49" s="19">
        <v>19</v>
      </c>
      <c r="BE49" s="27">
        <f t="shared" si="25"/>
        <v>104.5</v>
      </c>
      <c r="BF49" s="27">
        <f t="shared" si="26"/>
        <v>104.5</v>
      </c>
      <c r="BG49" s="19">
        <v>20</v>
      </c>
      <c r="BH49" s="27">
        <f t="shared" si="27"/>
        <v>110</v>
      </c>
      <c r="BI49" s="27">
        <f t="shared" si="28"/>
        <v>110</v>
      </c>
      <c r="BJ49" s="19">
        <v>21</v>
      </c>
      <c r="BK49" s="27">
        <f t="shared" si="29"/>
        <v>115.5</v>
      </c>
      <c r="BL49" s="27">
        <f t="shared" si="30"/>
        <v>115.5</v>
      </c>
      <c r="BM49" s="19">
        <v>22</v>
      </c>
      <c r="BN49" s="27">
        <f t="shared" si="31"/>
        <v>121</v>
      </c>
      <c r="BO49" s="27">
        <f t="shared" si="32"/>
        <v>121</v>
      </c>
      <c r="BP49" s="19">
        <v>23</v>
      </c>
      <c r="BQ49" s="27">
        <f t="shared" si="33"/>
        <v>126.5</v>
      </c>
      <c r="BR49" s="27">
        <f t="shared" si="34"/>
        <v>126.5</v>
      </c>
      <c r="BS49" s="19">
        <v>24</v>
      </c>
      <c r="BT49" s="27">
        <f t="shared" si="35"/>
        <v>132</v>
      </c>
      <c r="BU49" s="27">
        <f t="shared" si="36"/>
        <v>132</v>
      </c>
      <c r="BV49" s="19">
        <v>25</v>
      </c>
      <c r="BW49" s="27">
        <f t="shared" si="37"/>
        <v>137.5</v>
      </c>
      <c r="BX49" s="27">
        <f t="shared" si="38"/>
        <v>137.5</v>
      </c>
      <c r="BY49" s="19">
        <v>26</v>
      </c>
      <c r="BZ49" s="27">
        <f t="shared" si="39"/>
        <v>143</v>
      </c>
      <c r="CA49" s="27">
        <f t="shared" si="40"/>
        <v>143</v>
      </c>
      <c r="CB49" s="19">
        <v>27</v>
      </c>
      <c r="CC49" s="27">
        <f t="shared" si="41"/>
        <v>148.5</v>
      </c>
      <c r="CD49" s="27">
        <f t="shared" si="42"/>
        <v>148.5</v>
      </c>
      <c r="CE49" s="19">
        <v>28</v>
      </c>
      <c r="CF49" s="27">
        <f t="shared" si="43"/>
        <v>154</v>
      </c>
      <c r="CG49" s="27">
        <f t="shared" si="44"/>
        <v>154</v>
      </c>
      <c r="CH49" s="19">
        <v>29</v>
      </c>
      <c r="CI49" s="27">
        <f t="shared" si="45"/>
        <v>159.5</v>
      </c>
      <c r="CJ49" s="27">
        <f t="shared" si="46"/>
        <v>159.5</v>
      </c>
      <c r="CK49" s="19">
        <v>30</v>
      </c>
      <c r="CL49" s="27">
        <f t="shared" si="47"/>
        <v>165</v>
      </c>
      <c r="CM49" s="27">
        <f t="shared" si="48"/>
        <v>165</v>
      </c>
    </row>
    <row r="50" spans="1:91" s="28" customFormat="1" ht="20.100000000000001" customHeight="1" x14ac:dyDescent="0.25">
      <c r="A50" s="28" t="s">
        <v>64</v>
      </c>
      <c r="B50" s="28">
        <v>1</v>
      </c>
      <c r="C50" s="29">
        <v>3.5</v>
      </c>
      <c r="D50" s="29">
        <v>3.5</v>
      </c>
      <c r="E50" s="28">
        <v>2</v>
      </c>
      <c r="F50" s="29">
        <f t="shared" ref="F50:F52" si="157">C50*2</f>
        <v>7</v>
      </c>
      <c r="G50" s="29">
        <f t="shared" ref="G50:G52" si="158">D50*2</f>
        <v>7</v>
      </c>
      <c r="H50" s="28">
        <v>3</v>
      </c>
      <c r="I50" s="29">
        <f t="shared" ref="I50:I52" si="159">C50*3</f>
        <v>10.5</v>
      </c>
      <c r="J50" s="29">
        <f t="shared" ref="J50:J52" si="160">D50*3</f>
        <v>10.5</v>
      </c>
      <c r="K50" s="28">
        <v>4</v>
      </c>
      <c r="L50" s="29">
        <f t="shared" ref="L50:L52" si="161">C50*4</f>
        <v>14</v>
      </c>
      <c r="M50" s="29">
        <f t="shared" ref="M50:M52" si="162">D50*4</f>
        <v>14</v>
      </c>
      <c r="N50" s="28">
        <v>5</v>
      </c>
      <c r="O50" s="29">
        <f t="shared" ref="O50:O52" si="163">C50*5</f>
        <v>17.5</v>
      </c>
      <c r="P50" s="29">
        <f t="shared" ref="P50:P52" si="164">D50*5</f>
        <v>17.5</v>
      </c>
      <c r="Q50" s="28">
        <v>6</v>
      </c>
      <c r="R50" s="29">
        <f t="shared" ref="R50:R52" si="165">C50*6</f>
        <v>21</v>
      </c>
      <c r="S50" s="29">
        <f t="shared" ref="S50:S52" si="166">D50*6</f>
        <v>21</v>
      </c>
      <c r="T50" s="28">
        <v>7</v>
      </c>
      <c r="U50" s="29">
        <f t="shared" ref="U50:U52" si="167">C50*7</f>
        <v>24.5</v>
      </c>
      <c r="V50" s="29">
        <f t="shared" ref="V50:V52" si="168">D50*7</f>
        <v>24.5</v>
      </c>
      <c r="W50" s="28">
        <v>8</v>
      </c>
      <c r="X50" s="29">
        <f t="shared" ref="X50:X52" si="169">C50*8</f>
        <v>28</v>
      </c>
      <c r="Y50" s="29">
        <f t="shared" ref="Y50:Y52" si="170">D50*8</f>
        <v>28</v>
      </c>
      <c r="Z50" s="28">
        <v>9</v>
      </c>
      <c r="AA50" s="29">
        <f t="shared" ref="AA50:AA52" si="171">C50*9</f>
        <v>31.5</v>
      </c>
      <c r="AB50" s="29">
        <f t="shared" ref="AB50:AB52" si="172">D50*9</f>
        <v>31.5</v>
      </c>
      <c r="AC50" s="28">
        <v>10</v>
      </c>
      <c r="AD50" s="29">
        <f t="shared" ref="AD50:AD52" si="173">C50*10</f>
        <v>35</v>
      </c>
      <c r="AE50" s="29">
        <f t="shared" ref="AE50:AE52" si="174">D50*10</f>
        <v>35</v>
      </c>
      <c r="AF50" s="28">
        <v>11</v>
      </c>
      <c r="AG50" s="29">
        <f t="shared" si="9"/>
        <v>38.5</v>
      </c>
      <c r="AH50" s="29">
        <f t="shared" si="10"/>
        <v>38.5</v>
      </c>
      <c r="AI50" s="28">
        <v>12</v>
      </c>
      <c r="AJ50" s="29">
        <f t="shared" si="11"/>
        <v>42</v>
      </c>
      <c r="AK50" s="29">
        <f t="shared" si="12"/>
        <v>42</v>
      </c>
      <c r="AL50" s="28">
        <v>13</v>
      </c>
      <c r="AM50" s="29">
        <f t="shared" si="13"/>
        <v>45.5</v>
      </c>
      <c r="AN50" s="29">
        <f t="shared" si="14"/>
        <v>45.5</v>
      </c>
      <c r="AO50" s="28">
        <v>14</v>
      </c>
      <c r="AP50" s="29">
        <f t="shared" si="15"/>
        <v>49</v>
      </c>
      <c r="AQ50" s="29">
        <f t="shared" si="16"/>
        <v>49</v>
      </c>
      <c r="AR50" s="28">
        <v>15</v>
      </c>
      <c r="AS50" s="29">
        <f t="shared" si="17"/>
        <v>52.5</v>
      </c>
      <c r="AT50" s="29">
        <f t="shared" si="18"/>
        <v>52.5</v>
      </c>
      <c r="AU50" s="28">
        <v>16</v>
      </c>
      <c r="AV50" s="29">
        <f t="shared" si="19"/>
        <v>56</v>
      </c>
      <c r="AW50" s="29">
        <f t="shared" si="20"/>
        <v>56</v>
      </c>
      <c r="AX50" s="28">
        <v>17</v>
      </c>
      <c r="AY50" s="29">
        <f t="shared" si="21"/>
        <v>59.5</v>
      </c>
      <c r="AZ50" s="29">
        <f t="shared" si="22"/>
        <v>59.5</v>
      </c>
      <c r="BA50" s="28">
        <v>18</v>
      </c>
      <c r="BB50" s="29">
        <f t="shared" si="23"/>
        <v>63</v>
      </c>
      <c r="BC50" s="29">
        <f t="shared" si="24"/>
        <v>63</v>
      </c>
      <c r="BD50" s="28">
        <v>19</v>
      </c>
      <c r="BE50" s="29">
        <f t="shared" si="25"/>
        <v>66.5</v>
      </c>
      <c r="BF50" s="29">
        <f t="shared" si="26"/>
        <v>66.5</v>
      </c>
      <c r="BG50" s="28">
        <v>20</v>
      </c>
      <c r="BH50" s="29">
        <f t="shared" si="27"/>
        <v>70</v>
      </c>
      <c r="BI50" s="29">
        <f t="shared" si="28"/>
        <v>70</v>
      </c>
      <c r="BJ50" s="28">
        <v>21</v>
      </c>
      <c r="BK50" s="29">
        <f t="shared" si="29"/>
        <v>73.5</v>
      </c>
      <c r="BL50" s="29">
        <f t="shared" si="30"/>
        <v>73.5</v>
      </c>
      <c r="BM50" s="28">
        <v>22</v>
      </c>
      <c r="BN50" s="29">
        <f t="shared" si="31"/>
        <v>77</v>
      </c>
      <c r="BO50" s="29">
        <f t="shared" si="32"/>
        <v>77</v>
      </c>
      <c r="BP50" s="28">
        <v>23</v>
      </c>
      <c r="BQ50" s="29">
        <f t="shared" si="33"/>
        <v>80.5</v>
      </c>
      <c r="BR50" s="29">
        <f t="shared" si="34"/>
        <v>80.5</v>
      </c>
      <c r="BS50" s="28">
        <v>24</v>
      </c>
      <c r="BT50" s="29">
        <f t="shared" si="35"/>
        <v>84</v>
      </c>
      <c r="BU50" s="29">
        <f t="shared" si="36"/>
        <v>84</v>
      </c>
      <c r="BV50" s="28">
        <v>25</v>
      </c>
      <c r="BW50" s="29">
        <f t="shared" si="37"/>
        <v>87.5</v>
      </c>
      <c r="BX50" s="29">
        <f t="shared" si="38"/>
        <v>87.5</v>
      </c>
      <c r="BY50" s="28">
        <v>26</v>
      </c>
      <c r="BZ50" s="29">
        <f t="shared" si="39"/>
        <v>91</v>
      </c>
      <c r="CA50" s="29">
        <f t="shared" si="40"/>
        <v>91</v>
      </c>
      <c r="CB50" s="28">
        <v>27</v>
      </c>
      <c r="CC50" s="29">
        <f t="shared" si="41"/>
        <v>94.5</v>
      </c>
      <c r="CD50" s="29">
        <f t="shared" si="42"/>
        <v>94.5</v>
      </c>
      <c r="CE50" s="28">
        <v>28</v>
      </c>
      <c r="CF50" s="29">
        <f t="shared" si="43"/>
        <v>98</v>
      </c>
      <c r="CG50" s="29">
        <f t="shared" si="44"/>
        <v>98</v>
      </c>
      <c r="CH50" s="28">
        <v>29</v>
      </c>
      <c r="CI50" s="29">
        <f t="shared" si="45"/>
        <v>101.5</v>
      </c>
      <c r="CJ50" s="29">
        <f t="shared" si="46"/>
        <v>101.5</v>
      </c>
      <c r="CK50" s="28">
        <v>30</v>
      </c>
      <c r="CL50" s="29">
        <f t="shared" si="47"/>
        <v>105</v>
      </c>
      <c r="CM50" s="29">
        <f t="shared" si="48"/>
        <v>105</v>
      </c>
    </row>
    <row r="51" spans="1:91" s="19" customFormat="1" ht="30" x14ac:dyDescent="0.25">
      <c r="A51" s="19" t="s">
        <v>116</v>
      </c>
      <c r="B51" s="19">
        <v>1</v>
      </c>
      <c r="C51" s="27">
        <v>5</v>
      </c>
      <c r="D51" s="27">
        <v>5</v>
      </c>
      <c r="E51" s="19">
        <v>2</v>
      </c>
      <c r="F51" s="27">
        <f t="shared" si="157"/>
        <v>10</v>
      </c>
      <c r="G51" s="27">
        <f t="shared" si="158"/>
        <v>10</v>
      </c>
      <c r="H51" s="19">
        <v>3</v>
      </c>
      <c r="I51" s="27">
        <f t="shared" si="159"/>
        <v>15</v>
      </c>
      <c r="J51" s="27">
        <f t="shared" si="160"/>
        <v>15</v>
      </c>
      <c r="K51" s="19">
        <v>4</v>
      </c>
      <c r="L51" s="27">
        <f t="shared" si="161"/>
        <v>20</v>
      </c>
      <c r="M51" s="27">
        <f t="shared" si="162"/>
        <v>20</v>
      </c>
      <c r="N51" s="19">
        <v>5</v>
      </c>
      <c r="O51" s="27">
        <f t="shared" si="163"/>
        <v>25</v>
      </c>
      <c r="P51" s="27">
        <f t="shared" si="164"/>
        <v>25</v>
      </c>
      <c r="Q51" s="19">
        <v>6</v>
      </c>
      <c r="R51" s="27">
        <f t="shared" si="165"/>
        <v>30</v>
      </c>
      <c r="S51" s="27">
        <f t="shared" si="166"/>
        <v>30</v>
      </c>
      <c r="T51" s="19">
        <v>7</v>
      </c>
      <c r="U51" s="27">
        <f t="shared" si="167"/>
        <v>35</v>
      </c>
      <c r="V51" s="27">
        <f t="shared" si="168"/>
        <v>35</v>
      </c>
      <c r="W51" s="19">
        <v>8</v>
      </c>
      <c r="X51" s="27">
        <f t="shared" si="169"/>
        <v>40</v>
      </c>
      <c r="Y51" s="27">
        <f t="shared" si="170"/>
        <v>40</v>
      </c>
      <c r="Z51" s="19">
        <v>9</v>
      </c>
      <c r="AA51" s="27">
        <f t="shared" si="171"/>
        <v>45</v>
      </c>
      <c r="AB51" s="27">
        <f t="shared" si="172"/>
        <v>45</v>
      </c>
      <c r="AC51" s="19">
        <v>10</v>
      </c>
      <c r="AD51" s="27">
        <f t="shared" si="173"/>
        <v>50</v>
      </c>
      <c r="AE51" s="27">
        <f t="shared" si="174"/>
        <v>50</v>
      </c>
      <c r="AF51" s="19">
        <v>11</v>
      </c>
      <c r="AG51" s="27">
        <f t="shared" si="9"/>
        <v>55</v>
      </c>
      <c r="AH51" s="27">
        <f t="shared" si="10"/>
        <v>55</v>
      </c>
      <c r="AI51" s="19">
        <v>12</v>
      </c>
      <c r="AJ51" s="27">
        <f t="shared" si="11"/>
        <v>60</v>
      </c>
      <c r="AK51" s="27">
        <f t="shared" si="12"/>
        <v>60</v>
      </c>
      <c r="AL51" s="19">
        <v>13</v>
      </c>
      <c r="AM51" s="27">
        <f t="shared" si="13"/>
        <v>65</v>
      </c>
      <c r="AN51" s="27">
        <f t="shared" si="14"/>
        <v>65</v>
      </c>
      <c r="AO51" s="19">
        <v>14</v>
      </c>
      <c r="AP51" s="27">
        <f t="shared" si="15"/>
        <v>70</v>
      </c>
      <c r="AQ51" s="27">
        <f t="shared" si="16"/>
        <v>70</v>
      </c>
      <c r="AR51" s="19">
        <v>15</v>
      </c>
      <c r="AS51" s="27">
        <f t="shared" si="17"/>
        <v>75</v>
      </c>
      <c r="AT51" s="27">
        <f t="shared" si="18"/>
        <v>75</v>
      </c>
      <c r="AU51" s="19">
        <v>16</v>
      </c>
      <c r="AV51" s="27">
        <f t="shared" si="19"/>
        <v>80</v>
      </c>
      <c r="AW51" s="27">
        <f t="shared" si="20"/>
        <v>80</v>
      </c>
      <c r="AX51" s="19">
        <v>17</v>
      </c>
      <c r="AY51" s="27">
        <f t="shared" si="21"/>
        <v>85</v>
      </c>
      <c r="AZ51" s="27">
        <f t="shared" si="22"/>
        <v>85</v>
      </c>
      <c r="BA51" s="19">
        <v>18</v>
      </c>
      <c r="BB51" s="27">
        <f t="shared" si="23"/>
        <v>90</v>
      </c>
      <c r="BC51" s="27">
        <f t="shared" si="24"/>
        <v>90</v>
      </c>
      <c r="BD51" s="19">
        <v>19</v>
      </c>
      <c r="BE51" s="27">
        <f t="shared" si="25"/>
        <v>95</v>
      </c>
      <c r="BF51" s="27">
        <f t="shared" si="26"/>
        <v>95</v>
      </c>
      <c r="BG51" s="19">
        <v>20</v>
      </c>
      <c r="BH51" s="27">
        <f t="shared" si="27"/>
        <v>100</v>
      </c>
      <c r="BI51" s="27">
        <f t="shared" si="28"/>
        <v>100</v>
      </c>
      <c r="BJ51" s="19">
        <v>21</v>
      </c>
      <c r="BK51" s="27">
        <f t="shared" si="29"/>
        <v>105</v>
      </c>
      <c r="BL51" s="27">
        <f t="shared" si="30"/>
        <v>105</v>
      </c>
      <c r="BM51" s="19">
        <v>22</v>
      </c>
      <c r="BN51" s="27">
        <f t="shared" si="31"/>
        <v>110</v>
      </c>
      <c r="BO51" s="27">
        <f t="shared" si="32"/>
        <v>110</v>
      </c>
      <c r="BP51" s="19">
        <v>23</v>
      </c>
      <c r="BQ51" s="27">
        <f t="shared" si="33"/>
        <v>115</v>
      </c>
      <c r="BR51" s="27">
        <f t="shared" si="34"/>
        <v>115</v>
      </c>
      <c r="BS51" s="19">
        <v>24</v>
      </c>
      <c r="BT51" s="27">
        <f t="shared" si="35"/>
        <v>120</v>
      </c>
      <c r="BU51" s="27">
        <f t="shared" si="36"/>
        <v>120</v>
      </c>
      <c r="BV51" s="19">
        <v>25</v>
      </c>
      <c r="BW51" s="27">
        <f t="shared" si="37"/>
        <v>125</v>
      </c>
      <c r="BX51" s="27">
        <f t="shared" si="38"/>
        <v>125</v>
      </c>
      <c r="BY51" s="19">
        <v>26</v>
      </c>
      <c r="BZ51" s="27">
        <f t="shared" si="39"/>
        <v>130</v>
      </c>
      <c r="CA51" s="27">
        <f t="shared" si="40"/>
        <v>130</v>
      </c>
      <c r="CB51" s="19">
        <v>27</v>
      </c>
      <c r="CC51" s="27">
        <f t="shared" si="41"/>
        <v>135</v>
      </c>
      <c r="CD51" s="27">
        <f t="shared" si="42"/>
        <v>135</v>
      </c>
      <c r="CE51" s="19">
        <v>28</v>
      </c>
      <c r="CF51" s="27">
        <f t="shared" si="43"/>
        <v>140</v>
      </c>
      <c r="CG51" s="27">
        <f t="shared" si="44"/>
        <v>140</v>
      </c>
      <c r="CH51" s="19">
        <v>29</v>
      </c>
      <c r="CI51" s="27">
        <f t="shared" si="45"/>
        <v>145</v>
      </c>
      <c r="CJ51" s="27">
        <f t="shared" si="46"/>
        <v>145</v>
      </c>
      <c r="CK51" s="19">
        <v>30</v>
      </c>
      <c r="CL51" s="27">
        <f t="shared" si="47"/>
        <v>150</v>
      </c>
      <c r="CM51" s="27">
        <f t="shared" si="48"/>
        <v>150</v>
      </c>
    </row>
    <row r="52" spans="1:91" s="28" customFormat="1" ht="30" x14ac:dyDescent="0.25">
      <c r="A52" s="28" t="s">
        <v>117</v>
      </c>
      <c r="B52" s="28">
        <v>1</v>
      </c>
      <c r="C52" s="29">
        <v>5.5</v>
      </c>
      <c r="D52" s="29">
        <v>5.5</v>
      </c>
      <c r="E52" s="28">
        <v>2</v>
      </c>
      <c r="F52" s="29">
        <f t="shared" si="157"/>
        <v>11</v>
      </c>
      <c r="G52" s="29">
        <f t="shared" si="158"/>
        <v>11</v>
      </c>
      <c r="H52" s="28">
        <v>3</v>
      </c>
      <c r="I52" s="29">
        <f t="shared" si="159"/>
        <v>16.5</v>
      </c>
      <c r="J52" s="29">
        <f t="shared" si="160"/>
        <v>16.5</v>
      </c>
      <c r="K52" s="28">
        <v>4</v>
      </c>
      <c r="L52" s="29">
        <f t="shared" si="161"/>
        <v>22</v>
      </c>
      <c r="M52" s="29">
        <f t="shared" si="162"/>
        <v>22</v>
      </c>
      <c r="N52" s="28">
        <v>5</v>
      </c>
      <c r="O52" s="29">
        <f t="shared" si="163"/>
        <v>27.5</v>
      </c>
      <c r="P52" s="29">
        <f t="shared" si="164"/>
        <v>27.5</v>
      </c>
      <c r="Q52" s="28">
        <v>6</v>
      </c>
      <c r="R52" s="29">
        <f t="shared" si="165"/>
        <v>33</v>
      </c>
      <c r="S52" s="29">
        <f t="shared" si="166"/>
        <v>33</v>
      </c>
      <c r="T52" s="28">
        <v>7</v>
      </c>
      <c r="U52" s="29">
        <f t="shared" si="167"/>
        <v>38.5</v>
      </c>
      <c r="V52" s="29">
        <f t="shared" si="168"/>
        <v>38.5</v>
      </c>
      <c r="W52" s="28">
        <v>8</v>
      </c>
      <c r="X52" s="29">
        <f t="shared" si="169"/>
        <v>44</v>
      </c>
      <c r="Y52" s="29">
        <f t="shared" si="170"/>
        <v>44</v>
      </c>
      <c r="Z52" s="28">
        <v>9</v>
      </c>
      <c r="AA52" s="29">
        <f t="shared" si="171"/>
        <v>49.5</v>
      </c>
      <c r="AB52" s="29">
        <f t="shared" si="172"/>
        <v>49.5</v>
      </c>
      <c r="AC52" s="28">
        <v>10</v>
      </c>
      <c r="AD52" s="29">
        <f t="shared" si="173"/>
        <v>55</v>
      </c>
      <c r="AE52" s="29">
        <f t="shared" si="174"/>
        <v>55</v>
      </c>
      <c r="AF52" s="28">
        <v>11</v>
      </c>
      <c r="AG52" s="29">
        <f t="shared" si="9"/>
        <v>60.5</v>
      </c>
      <c r="AH52" s="29">
        <f t="shared" si="10"/>
        <v>60.5</v>
      </c>
      <c r="AI52" s="28">
        <v>12</v>
      </c>
      <c r="AJ52" s="29">
        <f t="shared" si="11"/>
        <v>66</v>
      </c>
      <c r="AK52" s="29">
        <f t="shared" si="12"/>
        <v>66</v>
      </c>
      <c r="AL52" s="28">
        <v>13</v>
      </c>
      <c r="AM52" s="29">
        <f t="shared" si="13"/>
        <v>71.5</v>
      </c>
      <c r="AN52" s="29">
        <f t="shared" si="14"/>
        <v>71.5</v>
      </c>
      <c r="AO52" s="28">
        <v>14</v>
      </c>
      <c r="AP52" s="29">
        <f t="shared" si="15"/>
        <v>77</v>
      </c>
      <c r="AQ52" s="29">
        <f t="shared" si="16"/>
        <v>77</v>
      </c>
      <c r="AR52" s="28">
        <v>15</v>
      </c>
      <c r="AS52" s="29">
        <f t="shared" si="17"/>
        <v>82.5</v>
      </c>
      <c r="AT52" s="29">
        <f t="shared" si="18"/>
        <v>82.5</v>
      </c>
      <c r="AU52" s="28">
        <v>16</v>
      </c>
      <c r="AV52" s="29">
        <f t="shared" si="19"/>
        <v>88</v>
      </c>
      <c r="AW52" s="29">
        <f t="shared" si="20"/>
        <v>88</v>
      </c>
      <c r="AX52" s="28">
        <v>17</v>
      </c>
      <c r="AY52" s="29">
        <f t="shared" si="21"/>
        <v>93.5</v>
      </c>
      <c r="AZ52" s="29">
        <f t="shared" si="22"/>
        <v>93.5</v>
      </c>
      <c r="BA52" s="28">
        <v>18</v>
      </c>
      <c r="BB52" s="29">
        <f t="shared" si="23"/>
        <v>99</v>
      </c>
      <c r="BC52" s="29">
        <f t="shared" si="24"/>
        <v>99</v>
      </c>
      <c r="BD52" s="28">
        <v>19</v>
      </c>
      <c r="BE52" s="29">
        <f t="shared" si="25"/>
        <v>104.5</v>
      </c>
      <c r="BF52" s="29">
        <f t="shared" si="26"/>
        <v>104.5</v>
      </c>
      <c r="BG52" s="28">
        <v>20</v>
      </c>
      <c r="BH52" s="29">
        <f t="shared" si="27"/>
        <v>110</v>
      </c>
      <c r="BI52" s="29">
        <f t="shared" si="28"/>
        <v>110</v>
      </c>
      <c r="BJ52" s="28">
        <v>21</v>
      </c>
      <c r="BK52" s="29">
        <f t="shared" si="29"/>
        <v>115.5</v>
      </c>
      <c r="BL52" s="29">
        <f t="shared" si="30"/>
        <v>115.5</v>
      </c>
      <c r="BM52" s="28">
        <v>22</v>
      </c>
      <c r="BN52" s="29">
        <f t="shared" si="31"/>
        <v>121</v>
      </c>
      <c r="BO52" s="29">
        <f t="shared" si="32"/>
        <v>121</v>
      </c>
      <c r="BP52" s="28">
        <v>23</v>
      </c>
      <c r="BQ52" s="29">
        <f t="shared" si="33"/>
        <v>126.5</v>
      </c>
      <c r="BR52" s="29">
        <f t="shared" si="34"/>
        <v>126.5</v>
      </c>
      <c r="BS52" s="28">
        <v>24</v>
      </c>
      <c r="BT52" s="29">
        <f t="shared" si="35"/>
        <v>132</v>
      </c>
      <c r="BU52" s="29">
        <f t="shared" si="36"/>
        <v>132</v>
      </c>
      <c r="BV52" s="28">
        <v>25</v>
      </c>
      <c r="BW52" s="29">
        <f t="shared" si="37"/>
        <v>137.5</v>
      </c>
      <c r="BX52" s="29">
        <f t="shared" si="38"/>
        <v>137.5</v>
      </c>
      <c r="BY52" s="28">
        <v>26</v>
      </c>
      <c r="BZ52" s="29">
        <f t="shared" si="39"/>
        <v>143</v>
      </c>
      <c r="CA52" s="29">
        <f t="shared" si="40"/>
        <v>143</v>
      </c>
      <c r="CB52" s="28">
        <v>27</v>
      </c>
      <c r="CC52" s="29">
        <f t="shared" si="41"/>
        <v>148.5</v>
      </c>
      <c r="CD52" s="29">
        <f t="shared" si="42"/>
        <v>148.5</v>
      </c>
      <c r="CE52" s="28">
        <v>28</v>
      </c>
      <c r="CF52" s="29">
        <f t="shared" si="43"/>
        <v>154</v>
      </c>
      <c r="CG52" s="29">
        <f t="shared" si="44"/>
        <v>154</v>
      </c>
      <c r="CH52" s="28">
        <v>29</v>
      </c>
      <c r="CI52" s="29">
        <f t="shared" si="45"/>
        <v>159.5</v>
      </c>
      <c r="CJ52" s="29">
        <f t="shared" si="46"/>
        <v>159.5</v>
      </c>
      <c r="CK52" s="28">
        <v>30</v>
      </c>
      <c r="CL52" s="29">
        <f t="shared" si="47"/>
        <v>165</v>
      </c>
      <c r="CM52" s="29">
        <f t="shared" si="48"/>
        <v>165</v>
      </c>
    </row>
    <row r="53" spans="1:91" s="19" customFormat="1" ht="20.100000000000001" customHeight="1" x14ac:dyDescent="0.25">
      <c r="A53" s="19" t="s">
        <v>65</v>
      </c>
      <c r="B53" s="19">
        <v>1</v>
      </c>
      <c r="C53" s="27">
        <v>5</v>
      </c>
      <c r="D53" s="27">
        <v>5</v>
      </c>
      <c r="E53" s="19">
        <v>2</v>
      </c>
      <c r="F53" s="27">
        <f t="shared" si="0"/>
        <v>10</v>
      </c>
      <c r="G53" s="27">
        <f t="shared" si="0"/>
        <v>10</v>
      </c>
      <c r="H53" s="19">
        <v>3</v>
      </c>
      <c r="I53" s="27">
        <f t="shared" si="1"/>
        <v>15</v>
      </c>
      <c r="J53" s="27">
        <f t="shared" si="1"/>
        <v>15</v>
      </c>
      <c r="K53" s="19">
        <v>4</v>
      </c>
      <c r="L53" s="27">
        <f t="shared" si="2"/>
        <v>20</v>
      </c>
      <c r="M53" s="27">
        <f t="shared" si="2"/>
        <v>20</v>
      </c>
      <c r="N53" s="19">
        <v>5</v>
      </c>
      <c r="O53" s="27">
        <f t="shared" si="3"/>
        <v>25</v>
      </c>
      <c r="P53" s="27">
        <f t="shared" si="3"/>
        <v>25</v>
      </c>
      <c r="Q53" s="19">
        <v>6</v>
      </c>
      <c r="R53" s="27">
        <f t="shared" si="4"/>
        <v>30</v>
      </c>
      <c r="S53" s="27">
        <f t="shared" si="4"/>
        <v>30</v>
      </c>
      <c r="T53" s="19">
        <v>7</v>
      </c>
      <c r="U53" s="27">
        <f t="shared" si="5"/>
        <v>35</v>
      </c>
      <c r="V53" s="27">
        <f t="shared" si="5"/>
        <v>35</v>
      </c>
      <c r="W53" s="19">
        <v>8</v>
      </c>
      <c r="X53" s="27">
        <f t="shared" si="6"/>
        <v>40</v>
      </c>
      <c r="Y53" s="27">
        <f t="shared" si="6"/>
        <v>40</v>
      </c>
      <c r="Z53" s="19">
        <v>9</v>
      </c>
      <c r="AA53" s="27">
        <f t="shared" si="7"/>
        <v>45</v>
      </c>
      <c r="AB53" s="27">
        <f t="shared" si="7"/>
        <v>45</v>
      </c>
      <c r="AC53" s="19">
        <v>10</v>
      </c>
      <c r="AD53" s="27">
        <f t="shared" si="8"/>
        <v>50</v>
      </c>
      <c r="AE53" s="27">
        <f t="shared" si="8"/>
        <v>50</v>
      </c>
      <c r="AF53" s="19">
        <v>11</v>
      </c>
      <c r="AG53" s="27">
        <f t="shared" si="9"/>
        <v>55</v>
      </c>
      <c r="AH53" s="27">
        <f t="shared" si="10"/>
        <v>55</v>
      </c>
      <c r="AI53" s="19">
        <v>12</v>
      </c>
      <c r="AJ53" s="27">
        <f t="shared" si="11"/>
        <v>60</v>
      </c>
      <c r="AK53" s="27">
        <f t="shared" si="12"/>
        <v>60</v>
      </c>
      <c r="AL53" s="19">
        <v>13</v>
      </c>
      <c r="AM53" s="27">
        <f t="shared" si="13"/>
        <v>65</v>
      </c>
      <c r="AN53" s="27">
        <f t="shared" si="14"/>
        <v>65</v>
      </c>
      <c r="AO53" s="19">
        <v>14</v>
      </c>
      <c r="AP53" s="27">
        <f t="shared" si="15"/>
        <v>70</v>
      </c>
      <c r="AQ53" s="27">
        <f t="shared" si="16"/>
        <v>70</v>
      </c>
      <c r="AR53" s="19">
        <v>15</v>
      </c>
      <c r="AS53" s="27">
        <f t="shared" si="17"/>
        <v>75</v>
      </c>
      <c r="AT53" s="27">
        <f t="shared" si="18"/>
        <v>75</v>
      </c>
      <c r="AU53" s="19">
        <v>16</v>
      </c>
      <c r="AV53" s="27">
        <f t="shared" si="19"/>
        <v>80</v>
      </c>
      <c r="AW53" s="27">
        <f t="shared" si="20"/>
        <v>80</v>
      </c>
      <c r="AX53" s="19">
        <v>17</v>
      </c>
      <c r="AY53" s="27">
        <f t="shared" si="21"/>
        <v>85</v>
      </c>
      <c r="AZ53" s="27">
        <f t="shared" si="22"/>
        <v>85</v>
      </c>
      <c r="BA53" s="19">
        <v>18</v>
      </c>
      <c r="BB53" s="27">
        <f t="shared" si="23"/>
        <v>90</v>
      </c>
      <c r="BC53" s="27">
        <f t="shared" si="24"/>
        <v>90</v>
      </c>
      <c r="BD53" s="19">
        <v>19</v>
      </c>
      <c r="BE53" s="27">
        <f t="shared" si="25"/>
        <v>95</v>
      </c>
      <c r="BF53" s="27">
        <f t="shared" si="26"/>
        <v>95</v>
      </c>
      <c r="BG53" s="19">
        <v>20</v>
      </c>
      <c r="BH53" s="27">
        <f t="shared" si="27"/>
        <v>100</v>
      </c>
      <c r="BI53" s="27">
        <f t="shared" si="28"/>
        <v>100</v>
      </c>
      <c r="BJ53" s="19">
        <v>21</v>
      </c>
      <c r="BK53" s="27">
        <f t="shared" si="29"/>
        <v>105</v>
      </c>
      <c r="BL53" s="27">
        <f t="shared" si="30"/>
        <v>105</v>
      </c>
      <c r="BM53" s="19">
        <v>22</v>
      </c>
      <c r="BN53" s="27">
        <f t="shared" si="31"/>
        <v>110</v>
      </c>
      <c r="BO53" s="27">
        <f t="shared" si="32"/>
        <v>110</v>
      </c>
      <c r="BP53" s="19">
        <v>23</v>
      </c>
      <c r="BQ53" s="27">
        <f t="shared" si="33"/>
        <v>115</v>
      </c>
      <c r="BR53" s="27">
        <f t="shared" si="34"/>
        <v>115</v>
      </c>
      <c r="BS53" s="19">
        <v>24</v>
      </c>
      <c r="BT53" s="27">
        <f t="shared" si="35"/>
        <v>120</v>
      </c>
      <c r="BU53" s="27">
        <f t="shared" si="36"/>
        <v>120</v>
      </c>
      <c r="BV53" s="19">
        <v>25</v>
      </c>
      <c r="BW53" s="27">
        <f t="shared" si="37"/>
        <v>125</v>
      </c>
      <c r="BX53" s="27">
        <f t="shared" si="38"/>
        <v>125</v>
      </c>
      <c r="BY53" s="19">
        <v>26</v>
      </c>
      <c r="BZ53" s="27">
        <f t="shared" si="39"/>
        <v>130</v>
      </c>
      <c r="CA53" s="27">
        <f t="shared" si="40"/>
        <v>130</v>
      </c>
      <c r="CB53" s="19">
        <v>27</v>
      </c>
      <c r="CC53" s="27">
        <f t="shared" si="41"/>
        <v>135</v>
      </c>
      <c r="CD53" s="27">
        <f t="shared" si="42"/>
        <v>135</v>
      </c>
      <c r="CE53" s="19">
        <v>28</v>
      </c>
      <c r="CF53" s="27">
        <f t="shared" si="43"/>
        <v>140</v>
      </c>
      <c r="CG53" s="27">
        <f t="shared" si="44"/>
        <v>140</v>
      </c>
      <c r="CH53" s="19">
        <v>29</v>
      </c>
      <c r="CI53" s="27">
        <f t="shared" si="45"/>
        <v>145</v>
      </c>
      <c r="CJ53" s="27">
        <f t="shared" si="46"/>
        <v>145</v>
      </c>
      <c r="CK53" s="19">
        <v>30</v>
      </c>
      <c r="CL53" s="27">
        <f t="shared" si="47"/>
        <v>150</v>
      </c>
      <c r="CM53" s="27">
        <f t="shared" si="48"/>
        <v>150</v>
      </c>
    </row>
    <row r="54" spans="1:91" s="28" customFormat="1" ht="30" x14ac:dyDescent="0.25">
      <c r="A54" s="28" t="s">
        <v>118</v>
      </c>
      <c r="B54" s="28">
        <v>1</v>
      </c>
      <c r="C54" s="29">
        <v>7.5</v>
      </c>
      <c r="D54" s="29">
        <v>7.5</v>
      </c>
      <c r="E54" s="28">
        <v>2</v>
      </c>
      <c r="F54" s="29">
        <f t="shared" si="0"/>
        <v>15</v>
      </c>
      <c r="G54" s="29">
        <f t="shared" si="0"/>
        <v>15</v>
      </c>
      <c r="H54" s="28">
        <v>3</v>
      </c>
      <c r="I54" s="29">
        <f t="shared" si="1"/>
        <v>22.5</v>
      </c>
      <c r="J54" s="29">
        <f t="shared" si="1"/>
        <v>22.5</v>
      </c>
      <c r="K54" s="28">
        <v>4</v>
      </c>
      <c r="L54" s="29">
        <f t="shared" si="2"/>
        <v>30</v>
      </c>
      <c r="M54" s="29">
        <f t="shared" si="2"/>
        <v>30</v>
      </c>
      <c r="N54" s="28">
        <v>5</v>
      </c>
      <c r="O54" s="29">
        <f t="shared" si="3"/>
        <v>37.5</v>
      </c>
      <c r="P54" s="29">
        <f t="shared" si="3"/>
        <v>37.5</v>
      </c>
      <c r="Q54" s="28">
        <v>6</v>
      </c>
      <c r="R54" s="29">
        <f t="shared" si="4"/>
        <v>45</v>
      </c>
      <c r="S54" s="29">
        <f t="shared" si="4"/>
        <v>45</v>
      </c>
      <c r="T54" s="28">
        <v>7</v>
      </c>
      <c r="U54" s="29">
        <f t="shared" si="5"/>
        <v>52.5</v>
      </c>
      <c r="V54" s="29">
        <f t="shared" si="5"/>
        <v>52.5</v>
      </c>
      <c r="W54" s="28">
        <v>8</v>
      </c>
      <c r="X54" s="29">
        <f t="shared" si="6"/>
        <v>60</v>
      </c>
      <c r="Y54" s="29">
        <f t="shared" si="6"/>
        <v>60</v>
      </c>
      <c r="Z54" s="28">
        <v>9</v>
      </c>
      <c r="AA54" s="29">
        <f t="shared" si="7"/>
        <v>67.5</v>
      </c>
      <c r="AB54" s="29">
        <f t="shared" si="7"/>
        <v>67.5</v>
      </c>
      <c r="AC54" s="28">
        <v>10</v>
      </c>
      <c r="AD54" s="29">
        <f t="shared" si="8"/>
        <v>75</v>
      </c>
      <c r="AE54" s="29">
        <f t="shared" si="8"/>
        <v>75</v>
      </c>
      <c r="AF54" s="28">
        <v>11</v>
      </c>
      <c r="AG54" s="29">
        <f t="shared" si="9"/>
        <v>82.5</v>
      </c>
      <c r="AH54" s="29">
        <f t="shared" si="10"/>
        <v>82.5</v>
      </c>
      <c r="AI54" s="28">
        <v>12</v>
      </c>
      <c r="AJ54" s="29">
        <f t="shared" si="11"/>
        <v>90</v>
      </c>
      <c r="AK54" s="29">
        <f t="shared" si="12"/>
        <v>90</v>
      </c>
      <c r="AL54" s="28">
        <v>13</v>
      </c>
      <c r="AM54" s="29">
        <f t="shared" si="13"/>
        <v>97.5</v>
      </c>
      <c r="AN54" s="29">
        <f t="shared" si="14"/>
        <v>97.5</v>
      </c>
      <c r="AO54" s="28">
        <v>14</v>
      </c>
      <c r="AP54" s="29">
        <f t="shared" si="15"/>
        <v>105</v>
      </c>
      <c r="AQ54" s="29">
        <f t="shared" si="16"/>
        <v>105</v>
      </c>
      <c r="AR54" s="28">
        <v>15</v>
      </c>
      <c r="AS54" s="29">
        <f t="shared" si="17"/>
        <v>112.5</v>
      </c>
      <c r="AT54" s="29">
        <f t="shared" si="18"/>
        <v>112.5</v>
      </c>
      <c r="AU54" s="28">
        <v>16</v>
      </c>
      <c r="AV54" s="29">
        <f t="shared" si="19"/>
        <v>120</v>
      </c>
      <c r="AW54" s="29">
        <f t="shared" si="20"/>
        <v>120</v>
      </c>
      <c r="AX54" s="28">
        <v>17</v>
      </c>
      <c r="AY54" s="29">
        <f t="shared" si="21"/>
        <v>127.5</v>
      </c>
      <c r="AZ54" s="29">
        <f t="shared" si="22"/>
        <v>127.5</v>
      </c>
      <c r="BA54" s="28">
        <v>18</v>
      </c>
      <c r="BB54" s="29">
        <f t="shared" si="23"/>
        <v>135</v>
      </c>
      <c r="BC54" s="29">
        <f t="shared" si="24"/>
        <v>135</v>
      </c>
      <c r="BD54" s="28">
        <v>19</v>
      </c>
      <c r="BE54" s="29">
        <f t="shared" si="25"/>
        <v>142.5</v>
      </c>
      <c r="BF54" s="29">
        <f t="shared" si="26"/>
        <v>142.5</v>
      </c>
      <c r="BG54" s="28">
        <v>20</v>
      </c>
      <c r="BH54" s="29">
        <f t="shared" si="27"/>
        <v>150</v>
      </c>
      <c r="BI54" s="29">
        <f t="shared" si="28"/>
        <v>150</v>
      </c>
      <c r="BJ54" s="28">
        <v>21</v>
      </c>
      <c r="BK54" s="29">
        <f t="shared" si="29"/>
        <v>157.5</v>
      </c>
      <c r="BL54" s="29">
        <f t="shared" si="30"/>
        <v>157.5</v>
      </c>
      <c r="BM54" s="28">
        <v>22</v>
      </c>
      <c r="BN54" s="29">
        <f t="shared" si="31"/>
        <v>165</v>
      </c>
      <c r="BO54" s="29">
        <f t="shared" si="32"/>
        <v>165</v>
      </c>
      <c r="BP54" s="28">
        <v>23</v>
      </c>
      <c r="BQ54" s="29">
        <f t="shared" si="33"/>
        <v>172.5</v>
      </c>
      <c r="BR54" s="29">
        <f t="shared" si="34"/>
        <v>172.5</v>
      </c>
      <c r="BS54" s="28">
        <v>24</v>
      </c>
      <c r="BT54" s="29">
        <f t="shared" si="35"/>
        <v>180</v>
      </c>
      <c r="BU54" s="29">
        <f t="shared" si="36"/>
        <v>180</v>
      </c>
      <c r="BV54" s="28">
        <v>25</v>
      </c>
      <c r="BW54" s="29">
        <f t="shared" si="37"/>
        <v>187.5</v>
      </c>
      <c r="BX54" s="29">
        <f t="shared" si="38"/>
        <v>187.5</v>
      </c>
      <c r="BY54" s="28">
        <v>26</v>
      </c>
      <c r="BZ54" s="29">
        <f t="shared" si="39"/>
        <v>195</v>
      </c>
      <c r="CA54" s="29">
        <f t="shared" si="40"/>
        <v>195</v>
      </c>
      <c r="CB54" s="28">
        <v>27</v>
      </c>
      <c r="CC54" s="29">
        <f t="shared" si="41"/>
        <v>202.5</v>
      </c>
      <c r="CD54" s="29">
        <f t="shared" si="42"/>
        <v>202.5</v>
      </c>
      <c r="CE54" s="28">
        <v>28</v>
      </c>
      <c r="CF54" s="29">
        <f t="shared" si="43"/>
        <v>210</v>
      </c>
      <c r="CG54" s="29">
        <f t="shared" si="44"/>
        <v>210</v>
      </c>
      <c r="CH54" s="28">
        <v>29</v>
      </c>
      <c r="CI54" s="29">
        <f t="shared" si="45"/>
        <v>217.5</v>
      </c>
      <c r="CJ54" s="29">
        <f t="shared" si="46"/>
        <v>217.5</v>
      </c>
      <c r="CK54" s="28">
        <v>30</v>
      </c>
      <c r="CL54" s="29">
        <f t="shared" si="47"/>
        <v>225</v>
      </c>
      <c r="CM54" s="29">
        <f t="shared" si="48"/>
        <v>225</v>
      </c>
    </row>
    <row r="55" spans="1:91" s="19" customFormat="1" ht="30" x14ac:dyDescent="0.25">
      <c r="A55" s="19" t="s">
        <v>119</v>
      </c>
      <c r="B55" s="19">
        <v>1</v>
      </c>
      <c r="C55" s="27">
        <v>5</v>
      </c>
      <c r="D55" s="27">
        <v>5</v>
      </c>
      <c r="E55" s="19">
        <v>2</v>
      </c>
      <c r="F55" s="27">
        <f t="shared" si="0"/>
        <v>10</v>
      </c>
      <c r="G55" s="27">
        <f t="shared" si="0"/>
        <v>10</v>
      </c>
      <c r="H55" s="19">
        <v>3</v>
      </c>
      <c r="I55" s="27">
        <f t="shared" si="1"/>
        <v>15</v>
      </c>
      <c r="J55" s="27">
        <f t="shared" si="1"/>
        <v>15</v>
      </c>
      <c r="K55" s="19">
        <v>4</v>
      </c>
      <c r="L55" s="27">
        <f t="shared" si="2"/>
        <v>20</v>
      </c>
      <c r="M55" s="27">
        <f t="shared" si="2"/>
        <v>20</v>
      </c>
      <c r="N55" s="19">
        <v>5</v>
      </c>
      <c r="O55" s="27">
        <f t="shared" si="3"/>
        <v>25</v>
      </c>
      <c r="P55" s="27">
        <f t="shared" si="3"/>
        <v>25</v>
      </c>
      <c r="Q55" s="19">
        <v>6</v>
      </c>
      <c r="R55" s="27">
        <f t="shared" si="4"/>
        <v>30</v>
      </c>
      <c r="S55" s="27">
        <f t="shared" si="4"/>
        <v>30</v>
      </c>
      <c r="T55" s="19">
        <v>7</v>
      </c>
      <c r="U55" s="27">
        <f t="shared" si="5"/>
        <v>35</v>
      </c>
      <c r="V55" s="27">
        <f t="shared" si="5"/>
        <v>35</v>
      </c>
      <c r="W55" s="19">
        <v>8</v>
      </c>
      <c r="X55" s="27">
        <f t="shared" si="6"/>
        <v>40</v>
      </c>
      <c r="Y55" s="27">
        <f t="shared" si="6"/>
        <v>40</v>
      </c>
      <c r="Z55" s="19">
        <v>9</v>
      </c>
      <c r="AA55" s="27">
        <f t="shared" si="7"/>
        <v>45</v>
      </c>
      <c r="AB55" s="27">
        <f t="shared" si="7"/>
        <v>45</v>
      </c>
      <c r="AC55" s="19">
        <v>10</v>
      </c>
      <c r="AD55" s="27">
        <f t="shared" si="8"/>
        <v>50</v>
      </c>
      <c r="AE55" s="27">
        <f t="shared" si="8"/>
        <v>50</v>
      </c>
      <c r="AF55" s="19">
        <v>11</v>
      </c>
      <c r="AG55" s="27">
        <f t="shared" si="9"/>
        <v>55</v>
      </c>
      <c r="AH55" s="27">
        <f t="shared" si="10"/>
        <v>55</v>
      </c>
      <c r="AI55" s="19">
        <v>12</v>
      </c>
      <c r="AJ55" s="27">
        <f t="shared" si="11"/>
        <v>60</v>
      </c>
      <c r="AK55" s="27">
        <f t="shared" si="12"/>
        <v>60</v>
      </c>
      <c r="AL55" s="19">
        <v>13</v>
      </c>
      <c r="AM55" s="27">
        <f t="shared" si="13"/>
        <v>65</v>
      </c>
      <c r="AN55" s="27">
        <f t="shared" si="14"/>
        <v>65</v>
      </c>
      <c r="AO55" s="19">
        <v>14</v>
      </c>
      <c r="AP55" s="27">
        <f t="shared" si="15"/>
        <v>70</v>
      </c>
      <c r="AQ55" s="27">
        <f t="shared" si="16"/>
        <v>70</v>
      </c>
      <c r="AR55" s="19">
        <v>15</v>
      </c>
      <c r="AS55" s="27">
        <f t="shared" si="17"/>
        <v>75</v>
      </c>
      <c r="AT55" s="27">
        <f t="shared" si="18"/>
        <v>75</v>
      </c>
      <c r="AU55" s="19">
        <v>16</v>
      </c>
      <c r="AV55" s="27">
        <f t="shared" si="19"/>
        <v>80</v>
      </c>
      <c r="AW55" s="27">
        <f t="shared" si="20"/>
        <v>80</v>
      </c>
      <c r="AX55" s="19">
        <v>17</v>
      </c>
      <c r="AY55" s="27">
        <f t="shared" si="21"/>
        <v>85</v>
      </c>
      <c r="AZ55" s="27">
        <f t="shared" si="22"/>
        <v>85</v>
      </c>
      <c r="BA55" s="19">
        <v>18</v>
      </c>
      <c r="BB55" s="27">
        <f t="shared" si="23"/>
        <v>90</v>
      </c>
      <c r="BC55" s="27">
        <f t="shared" si="24"/>
        <v>90</v>
      </c>
      <c r="BD55" s="19">
        <v>19</v>
      </c>
      <c r="BE55" s="27">
        <f t="shared" si="25"/>
        <v>95</v>
      </c>
      <c r="BF55" s="27">
        <f t="shared" si="26"/>
        <v>95</v>
      </c>
      <c r="BG55" s="19">
        <v>20</v>
      </c>
      <c r="BH55" s="27">
        <f t="shared" si="27"/>
        <v>100</v>
      </c>
      <c r="BI55" s="27">
        <f t="shared" si="28"/>
        <v>100</v>
      </c>
      <c r="BJ55" s="19">
        <v>21</v>
      </c>
      <c r="BK55" s="27">
        <f t="shared" si="29"/>
        <v>105</v>
      </c>
      <c r="BL55" s="27">
        <f t="shared" si="30"/>
        <v>105</v>
      </c>
      <c r="BM55" s="19">
        <v>22</v>
      </c>
      <c r="BN55" s="27">
        <f t="shared" si="31"/>
        <v>110</v>
      </c>
      <c r="BO55" s="27">
        <f t="shared" si="32"/>
        <v>110</v>
      </c>
      <c r="BP55" s="19">
        <v>23</v>
      </c>
      <c r="BQ55" s="27">
        <f t="shared" si="33"/>
        <v>115</v>
      </c>
      <c r="BR55" s="27">
        <f t="shared" si="34"/>
        <v>115</v>
      </c>
      <c r="BS55" s="19">
        <v>24</v>
      </c>
      <c r="BT55" s="27">
        <f t="shared" si="35"/>
        <v>120</v>
      </c>
      <c r="BU55" s="27">
        <f t="shared" si="36"/>
        <v>120</v>
      </c>
      <c r="BV55" s="19">
        <v>25</v>
      </c>
      <c r="BW55" s="27">
        <f t="shared" si="37"/>
        <v>125</v>
      </c>
      <c r="BX55" s="27">
        <f t="shared" si="38"/>
        <v>125</v>
      </c>
      <c r="BY55" s="19">
        <v>26</v>
      </c>
      <c r="BZ55" s="27">
        <f t="shared" si="39"/>
        <v>130</v>
      </c>
      <c r="CA55" s="27">
        <f t="shared" si="40"/>
        <v>130</v>
      </c>
      <c r="CB55" s="19">
        <v>27</v>
      </c>
      <c r="CC55" s="27">
        <f t="shared" si="41"/>
        <v>135</v>
      </c>
      <c r="CD55" s="27">
        <f t="shared" si="42"/>
        <v>135</v>
      </c>
      <c r="CE55" s="19">
        <v>28</v>
      </c>
      <c r="CF55" s="27">
        <f t="shared" si="43"/>
        <v>140</v>
      </c>
      <c r="CG55" s="27">
        <f t="shared" si="44"/>
        <v>140</v>
      </c>
      <c r="CH55" s="19">
        <v>29</v>
      </c>
      <c r="CI55" s="27">
        <f t="shared" si="45"/>
        <v>145</v>
      </c>
      <c r="CJ55" s="27">
        <f t="shared" si="46"/>
        <v>145</v>
      </c>
      <c r="CK55" s="19">
        <v>30</v>
      </c>
      <c r="CL55" s="27">
        <f t="shared" si="47"/>
        <v>150</v>
      </c>
      <c r="CM55" s="27">
        <f t="shared" si="48"/>
        <v>150</v>
      </c>
    </row>
    <row r="56" spans="1:91" s="28" customFormat="1" ht="20.100000000000001" customHeight="1" x14ac:dyDescent="0.25">
      <c r="A56" s="28" t="s">
        <v>66</v>
      </c>
      <c r="B56" s="28">
        <v>1</v>
      </c>
      <c r="C56" s="29">
        <v>5</v>
      </c>
      <c r="D56" s="29">
        <v>5</v>
      </c>
      <c r="E56" s="28">
        <v>2</v>
      </c>
      <c r="F56" s="29">
        <f t="shared" ref="F56:F58" si="175">C56*2</f>
        <v>10</v>
      </c>
      <c r="G56" s="29">
        <f t="shared" ref="G56:G58" si="176">D56*2</f>
        <v>10</v>
      </c>
      <c r="H56" s="28">
        <v>3</v>
      </c>
      <c r="I56" s="29">
        <f t="shared" ref="I56:I58" si="177">C56*3</f>
        <v>15</v>
      </c>
      <c r="J56" s="29">
        <f t="shared" ref="J56:J58" si="178">D56*3</f>
        <v>15</v>
      </c>
      <c r="K56" s="28">
        <v>4</v>
      </c>
      <c r="L56" s="29">
        <f t="shared" ref="L56:L58" si="179">C56*4</f>
        <v>20</v>
      </c>
      <c r="M56" s="29">
        <f t="shared" ref="M56:M58" si="180">D56*4</f>
        <v>20</v>
      </c>
      <c r="N56" s="28">
        <v>5</v>
      </c>
      <c r="O56" s="29">
        <f t="shared" ref="O56:O58" si="181">C56*5</f>
        <v>25</v>
      </c>
      <c r="P56" s="29">
        <f t="shared" ref="P56:P58" si="182">D56*5</f>
        <v>25</v>
      </c>
      <c r="Q56" s="28">
        <v>6</v>
      </c>
      <c r="R56" s="29">
        <f t="shared" ref="R56:R58" si="183">C56*6</f>
        <v>30</v>
      </c>
      <c r="S56" s="29">
        <f t="shared" ref="S56:S58" si="184">D56*6</f>
        <v>30</v>
      </c>
      <c r="T56" s="28">
        <v>7</v>
      </c>
      <c r="U56" s="29">
        <f t="shared" ref="U56:U58" si="185">C56*7</f>
        <v>35</v>
      </c>
      <c r="V56" s="29">
        <f t="shared" ref="V56:V58" si="186">D56*7</f>
        <v>35</v>
      </c>
      <c r="W56" s="28">
        <v>8</v>
      </c>
      <c r="X56" s="29">
        <f t="shared" ref="X56:X58" si="187">C56*8</f>
        <v>40</v>
      </c>
      <c r="Y56" s="29">
        <f t="shared" ref="Y56:Y58" si="188">D56*8</f>
        <v>40</v>
      </c>
      <c r="Z56" s="28">
        <v>9</v>
      </c>
      <c r="AA56" s="29">
        <f t="shared" ref="AA56:AA58" si="189">C56*9</f>
        <v>45</v>
      </c>
      <c r="AB56" s="29">
        <f t="shared" ref="AB56:AB58" si="190">D56*9</f>
        <v>45</v>
      </c>
      <c r="AC56" s="28">
        <v>10</v>
      </c>
      <c r="AD56" s="29">
        <f t="shared" ref="AD56:AD58" si="191">C56*10</f>
        <v>50</v>
      </c>
      <c r="AE56" s="29">
        <f t="shared" ref="AE56:AE58" si="192">D56*10</f>
        <v>50</v>
      </c>
      <c r="AF56" s="28">
        <v>11</v>
      </c>
      <c r="AG56" s="29">
        <f t="shared" si="9"/>
        <v>55</v>
      </c>
      <c r="AH56" s="29">
        <f t="shared" si="10"/>
        <v>55</v>
      </c>
      <c r="AI56" s="28">
        <v>12</v>
      </c>
      <c r="AJ56" s="29">
        <f t="shared" si="11"/>
        <v>60</v>
      </c>
      <c r="AK56" s="29">
        <f t="shared" si="12"/>
        <v>60</v>
      </c>
      <c r="AL56" s="28">
        <v>13</v>
      </c>
      <c r="AM56" s="29">
        <f t="shared" si="13"/>
        <v>65</v>
      </c>
      <c r="AN56" s="29">
        <f t="shared" si="14"/>
        <v>65</v>
      </c>
      <c r="AO56" s="28">
        <v>14</v>
      </c>
      <c r="AP56" s="29">
        <f t="shared" si="15"/>
        <v>70</v>
      </c>
      <c r="AQ56" s="29">
        <f t="shared" si="16"/>
        <v>70</v>
      </c>
      <c r="AR56" s="28">
        <v>15</v>
      </c>
      <c r="AS56" s="29">
        <f t="shared" si="17"/>
        <v>75</v>
      </c>
      <c r="AT56" s="29">
        <f t="shared" si="18"/>
        <v>75</v>
      </c>
      <c r="AU56" s="28">
        <v>16</v>
      </c>
      <c r="AV56" s="29">
        <f t="shared" si="19"/>
        <v>80</v>
      </c>
      <c r="AW56" s="29">
        <f t="shared" si="20"/>
        <v>80</v>
      </c>
      <c r="AX56" s="28">
        <v>17</v>
      </c>
      <c r="AY56" s="29">
        <f t="shared" si="21"/>
        <v>85</v>
      </c>
      <c r="AZ56" s="29">
        <f t="shared" si="22"/>
        <v>85</v>
      </c>
      <c r="BA56" s="28">
        <v>18</v>
      </c>
      <c r="BB56" s="29">
        <f t="shared" si="23"/>
        <v>90</v>
      </c>
      <c r="BC56" s="29">
        <f t="shared" si="24"/>
        <v>90</v>
      </c>
      <c r="BD56" s="28">
        <v>19</v>
      </c>
      <c r="BE56" s="29">
        <f t="shared" si="25"/>
        <v>95</v>
      </c>
      <c r="BF56" s="29">
        <f t="shared" si="26"/>
        <v>95</v>
      </c>
      <c r="BG56" s="28">
        <v>20</v>
      </c>
      <c r="BH56" s="29">
        <f t="shared" si="27"/>
        <v>100</v>
      </c>
      <c r="BI56" s="29">
        <f t="shared" si="28"/>
        <v>100</v>
      </c>
      <c r="BJ56" s="28">
        <v>21</v>
      </c>
      <c r="BK56" s="29">
        <f t="shared" si="29"/>
        <v>105</v>
      </c>
      <c r="BL56" s="29">
        <f t="shared" si="30"/>
        <v>105</v>
      </c>
      <c r="BM56" s="28">
        <v>22</v>
      </c>
      <c r="BN56" s="29">
        <f t="shared" si="31"/>
        <v>110</v>
      </c>
      <c r="BO56" s="29">
        <f t="shared" si="32"/>
        <v>110</v>
      </c>
      <c r="BP56" s="28">
        <v>23</v>
      </c>
      <c r="BQ56" s="29">
        <f t="shared" si="33"/>
        <v>115</v>
      </c>
      <c r="BR56" s="29">
        <f t="shared" si="34"/>
        <v>115</v>
      </c>
      <c r="BS56" s="28">
        <v>24</v>
      </c>
      <c r="BT56" s="29">
        <f t="shared" si="35"/>
        <v>120</v>
      </c>
      <c r="BU56" s="29">
        <f t="shared" si="36"/>
        <v>120</v>
      </c>
      <c r="BV56" s="28">
        <v>25</v>
      </c>
      <c r="BW56" s="29">
        <f t="shared" si="37"/>
        <v>125</v>
      </c>
      <c r="BX56" s="29">
        <f t="shared" si="38"/>
        <v>125</v>
      </c>
      <c r="BY56" s="28">
        <v>26</v>
      </c>
      <c r="BZ56" s="29">
        <f t="shared" si="39"/>
        <v>130</v>
      </c>
      <c r="CA56" s="29">
        <f t="shared" si="40"/>
        <v>130</v>
      </c>
      <c r="CB56" s="28">
        <v>27</v>
      </c>
      <c r="CC56" s="29">
        <f t="shared" si="41"/>
        <v>135</v>
      </c>
      <c r="CD56" s="29">
        <f t="shared" si="42"/>
        <v>135</v>
      </c>
      <c r="CE56" s="28">
        <v>28</v>
      </c>
      <c r="CF56" s="29">
        <f t="shared" si="43"/>
        <v>140</v>
      </c>
      <c r="CG56" s="29">
        <f t="shared" si="44"/>
        <v>140</v>
      </c>
      <c r="CH56" s="28">
        <v>29</v>
      </c>
      <c r="CI56" s="29">
        <f t="shared" si="45"/>
        <v>145</v>
      </c>
      <c r="CJ56" s="29">
        <f t="shared" si="46"/>
        <v>145</v>
      </c>
      <c r="CK56" s="28">
        <v>30</v>
      </c>
      <c r="CL56" s="29">
        <f t="shared" si="47"/>
        <v>150</v>
      </c>
      <c r="CM56" s="29">
        <f t="shared" si="48"/>
        <v>150</v>
      </c>
    </row>
    <row r="57" spans="1:91" s="19" customFormat="1" ht="30" x14ac:dyDescent="0.25">
      <c r="A57" s="19" t="s">
        <v>120</v>
      </c>
      <c r="B57" s="19">
        <v>1</v>
      </c>
      <c r="C57" s="27">
        <v>7.5</v>
      </c>
      <c r="D57" s="27">
        <v>7.5</v>
      </c>
      <c r="E57" s="19">
        <v>2</v>
      </c>
      <c r="F57" s="27">
        <f t="shared" si="175"/>
        <v>15</v>
      </c>
      <c r="G57" s="27">
        <f t="shared" si="176"/>
        <v>15</v>
      </c>
      <c r="H57" s="19">
        <v>3</v>
      </c>
      <c r="I57" s="27">
        <f t="shared" si="177"/>
        <v>22.5</v>
      </c>
      <c r="J57" s="27">
        <f t="shared" si="178"/>
        <v>22.5</v>
      </c>
      <c r="K57" s="19">
        <v>4</v>
      </c>
      <c r="L57" s="27">
        <f t="shared" si="179"/>
        <v>30</v>
      </c>
      <c r="M57" s="27">
        <f t="shared" si="180"/>
        <v>30</v>
      </c>
      <c r="N57" s="19">
        <v>5</v>
      </c>
      <c r="O57" s="27">
        <f t="shared" si="181"/>
        <v>37.5</v>
      </c>
      <c r="P57" s="27">
        <f t="shared" si="182"/>
        <v>37.5</v>
      </c>
      <c r="Q57" s="19">
        <v>6</v>
      </c>
      <c r="R57" s="27">
        <f t="shared" si="183"/>
        <v>45</v>
      </c>
      <c r="S57" s="27">
        <f t="shared" si="184"/>
        <v>45</v>
      </c>
      <c r="T57" s="19">
        <v>7</v>
      </c>
      <c r="U57" s="27">
        <f t="shared" si="185"/>
        <v>52.5</v>
      </c>
      <c r="V57" s="27">
        <f t="shared" si="186"/>
        <v>52.5</v>
      </c>
      <c r="W57" s="19">
        <v>8</v>
      </c>
      <c r="X57" s="27">
        <f t="shared" si="187"/>
        <v>60</v>
      </c>
      <c r="Y57" s="27">
        <f t="shared" si="188"/>
        <v>60</v>
      </c>
      <c r="Z57" s="19">
        <v>9</v>
      </c>
      <c r="AA57" s="27">
        <f t="shared" si="189"/>
        <v>67.5</v>
      </c>
      <c r="AB57" s="27">
        <f t="shared" si="190"/>
        <v>67.5</v>
      </c>
      <c r="AC57" s="19">
        <v>10</v>
      </c>
      <c r="AD57" s="27">
        <f t="shared" si="191"/>
        <v>75</v>
      </c>
      <c r="AE57" s="27">
        <f t="shared" si="192"/>
        <v>75</v>
      </c>
      <c r="AF57" s="19">
        <v>11</v>
      </c>
      <c r="AG57" s="27">
        <f t="shared" si="9"/>
        <v>82.5</v>
      </c>
      <c r="AH57" s="27">
        <f t="shared" si="10"/>
        <v>82.5</v>
      </c>
      <c r="AI57" s="19">
        <v>12</v>
      </c>
      <c r="AJ57" s="27">
        <f t="shared" si="11"/>
        <v>90</v>
      </c>
      <c r="AK57" s="27">
        <f t="shared" si="12"/>
        <v>90</v>
      </c>
      <c r="AL57" s="19">
        <v>13</v>
      </c>
      <c r="AM57" s="27">
        <f t="shared" si="13"/>
        <v>97.5</v>
      </c>
      <c r="AN57" s="27">
        <f t="shared" si="14"/>
        <v>97.5</v>
      </c>
      <c r="AO57" s="19">
        <v>14</v>
      </c>
      <c r="AP57" s="27">
        <f t="shared" si="15"/>
        <v>105</v>
      </c>
      <c r="AQ57" s="27">
        <f t="shared" si="16"/>
        <v>105</v>
      </c>
      <c r="AR57" s="19">
        <v>15</v>
      </c>
      <c r="AS57" s="27">
        <f t="shared" si="17"/>
        <v>112.5</v>
      </c>
      <c r="AT57" s="27">
        <f t="shared" si="18"/>
        <v>112.5</v>
      </c>
      <c r="AU57" s="19">
        <v>16</v>
      </c>
      <c r="AV57" s="27">
        <f t="shared" si="19"/>
        <v>120</v>
      </c>
      <c r="AW57" s="27">
        <f t="shared" si="20"/>
        <v>120</v>
      </c>
      <c r="AX57" s="19">
        <v>17</v>
      </c>
      <c r="AY57" s="27">
        <f t="shared" si="21"/>
        <v>127.5</v>
      </c>
      <c r="AZ57" s="27">
        <f t="shared" si="22"/>
        <v>127.5</v>
      </c>
      <c r="BA57" s="19">
        <v>18</v>
      </c>
      <c r="BB57" s="27">
        <f t="shared" si="23"/>
        <v>135</v>
      </c>
      <c r="BC57" s="27">
        <f t="shared" si="24"/>
        <v>135</v>
      </c>
      <c r="BD57" s="19">
        <v>19</v>
      </c>
      <c r="BE57" s="27">
        <f t="shared" si="25"/>
        <v>142.5</v>
      </c>
      <c r="BF57" s="27">
        <f t="shared" si="26"/>
        <v>142.5</v>
      </c>
      <c r="BG57" s="19">
        <v>20</v>
      </c>
      <c r="BH57" s="27">
        <f t="shared" si="27"/>
        <v>150</v>
      </c>
      <c r="BI57" s="27">
        <f t="shared" si="28"/>
        <v>150</v>
      </c>
      <c r="BJ57" s="19">
        <v>21</v>
      </c>
      <c r="BK57" s="27">
        <f t="shared" si="29"/>
        <v>157.5</v>
      </c>
      <c r="BL57" s="27">
        <f t="shared" si="30"/>
        <v>157.5</v>
      </c>
      <c r="BM57" s="19">
        <v>22</v>
      </c>
      <c r="BN57" s="27">
        <f t="shared" si="31"/>
        <v>165</v>
      </c>
      <c r="BO57" s="27">
        <f t="shared" si="32"/>
        <v>165</v>
      </c>
      <c r="BP57" s="19">
        <v>23</v>
      </c>
      <c r="BQ57" s="27">
        <f t="shared" si="33"/>
        <v>172.5</v>
      </c>
      <c r="BR57" s="27">
        <f t="shared" si="34"/>
        <v>172.5</v>
      </c>
      <c r="BS57" s="19">
        <v>24</v>
      </c>
      <c r="BT57" s="27">
        <f t="shared" si="35"/>
        <v>180</v>
      </c>
      <c r="BU57" s="27">
        <f t="shared" si="36"/>
        <v>180</v>
      </c>
      <c r="BV57" s="19">
        <v>25</v>
      </c>
      <c r="BW57" s="27">
        <f t="shared" si="37"/>
        <v>187.5</v>
      </c>
      <c r="BX57" s="27">
        <f t="shared" si="38"/>
        <v>187.5</v>
      </c>
      <c r="BY57" s="19">
        <v>26</v>
      </c>
      <c r="BZ57" s="27">
        <f t="shared" si="39"/>
        <v>195</v>
      </c>
      <c r="CA57" s="27">
        <f t="shared" si="40"/>
        <v>195</v>
      </c>
      <c r="CB57" s="19">
        <v>27</v>
      </c>
      <c r="CC57" s="27">
        <f t="shared" si="41"/>
        <v>202.5</v>
      </c>
      <c r="CD57" s="27">
        <f t="shared" si="42"/>
        <v>202.5</v>
      </c>
      <c r="CE57" s="19">
        <v>28</v>
      </c>
      <c r="CF57" s="27">
        <f t="shared" si="43"/>
        <v>210</v>
      </c>
      <c r="CG57" s="27">
        <f t="shared" si="44"/>
        <v>210</v>
      </c>
      <c r="CH57" s="19">
        <v>29</v>
      </c>
      <c r="CI57" s="27">
        <f t="shared" si="45"/>
        <v>217.5</v>
      </c>
      <c r="CJ57" s="27">
        <f t="shared" si="46"/>
        <v>217.5</v>
      </c>
      <c r="CK57" s="19">
        <v>30</v>
      </c>
      <c r="CL57" s="27">
        <f t="shared" si="47"/>
        <v>225</v>
      </c>
      <c r="CM57" s="27">
        <f t="shared" si="48"/>
        <v>225</v>
      </c>
    </row>
    <row r="58" spans="1:91" s="28" customFormat="1" ht="30" x14ac:dyDescent="0.25">
      <c r="A58" s="28" t="s">
        <v>121</v>
      </c>
      <c r="B58" s="28">
        <v>1</v>
      </c>
      <c r="C58" s="29">
        <v>8.5</v>
      </c>
      <c r="D58" s="29">
        <v>8.5</v>
      </c>
      <c r="E58" s="28">
        <v>2</v>
      </c>
      <c r="F58" s="29">
        <f t="shared" si="175"/>
        <v>17</v>
      </c>
      <c r="G58" s="29">
        <f t="shared" si="176"/>
        <v>17</v>
      </c>
      <c r="H58" s="28">
        <v>3</v>
      </c>
      <c r="I58" s="29">
        <f t="shared" si="177"/>
        <v>25.5</v>
      </c>
      <c r="J58" s="29">
        <f t="shared" si="178"/>
        <v>25.5</v>
      </c>
      <c r="K58" s="28">
        <v>4</v>
      </c>
      <c r="L58" s="29">
        <f t="shared" si="179"/>
        <v>34</v>
      </c>
      <c r="M58" s="29">
        <f t="shared" si="180"/>
        <v>34</v>
      </c>
      <c r="N58" s="28">
        <v>5</v>
      </c>
      <c r="O58" s="29">
        <f t="shared" si="181"/>
        <v>42.5</v>
      </c>
      <c r="P58" s="29">
        <f t="shared" si="182"/>
        <v>42.5</v>
      </c>
      <c r="Q58" s="28">
        <v>6</v>
      </c>
      <c r="R58" s="29">
        <f t="shared" si="183"/>
        <v>51</v>
      </c>
      <c r="S58" s="29">
        <f t="shared" si="184"/>
        <v>51</v>
      </c>
      <c r="T58" s="28">
        <v>7</v>
      </c>
      <c r="U58" s="29">
        <f t="shared" si="185"/>
        <v>59.5</v>
      </c>
      <c r="V58" s="29">
        <f t="shared" si="186"/>
        <v>59.5</v>
      </c>
      <c r="W58" s="28">
        <v>8</v>
      </c>
      <c r="X58" s="29">
        <f t="shared" si="187"/>
        <v>68</v>
      </c>
      <c r="Y58" s="29">
        <f t="shared" si="188"/>
        <v>68</v>
      </c>
      <c r="Z58" s="28">
        <v>9</v>
      </c>
      <c r="AA58" s="29">
        <f t="shared" si="189"/>
        <v>76.5</v>
      </c>
      <c r="AB58" s="29">
        <f t="shared" si="190"/>
        <v>76.5</v>
      </c>
      <c r="AC58" s="28">
        <v>10</v>
      </c>
      <c r="AD58" s="29">
        <f t="shared" si="191"/>
        <v>85</v>
      </c>
      <c r="AE58" s="29">
        <f t="shared" si="192"/>
        <v>85</v>
      </c>
      <c r="AF58" s="28">
        <v>11</v>
      </c>
      <c r="AG58" s="29">
        <f t="shared" si="9"/>
        <v>93.5</v>
      </c>
      <c r="AH58" s="29">
        <f t="shared" si="10"/>
        <v>93.5</v>
      </c>
      <c r="AI58" s="28">
        <v>12</v>
      </c>
      <c r="AJ58" s="29">
        <f t="shared" si="11"/>
        <v>102</v>
      </c>
      <c r="AK58" s="29">
        <f t="shared" si="12"/>
        <v>102</v>
      </c>
      <c r="AL58" s="28">
        <v>13</v>
      </c>
      <c r="AM58" s="29">
        <f t="shared" si="13"/>
        <v>110.5</v>
      </c>
      <c r="AN58" s="29">
        <f t="shared" si="14"/>
        <v>110.5</v>
      </c>
      <c r="AO58" s="28">
        <v>14</v>
      </c>
      <c r="AP58" s="29">
        <f t="shared" si="15"/>
        <v>119</v>
      </c>
      <c r="AQ58" s="29">
        <f t="shared" si="16"/>
        <v>119</v>
      </c>
      <c r="AR58" s="28">
        <v>15</v>
      </c>
      <c r="AS58" s="29">
        <f t="shared" si="17"/>
        <v>127.5</v>
      </c>
      <c r="AT58" s="29">
        <f t="shared" si="18"/>
        <v>127.5</v>
      </c>
      <c r="AU58" s="28">
        <v>16</v>
      </c>
      <c r="AV58" s="29">
        <f t="shared" si="19"/>
        <v>136</v>
      </c>
      <c r="AW58" s="29">
        <f t="shared" si="20"/>
        <v>136</v>
      </c>
      <c r="AX58" s="28">
        <v>17</v>
      </c>
      <c r="AY58" s="29">
        <f t="shared" si="21"/>
        <v>144.5</v>
      </c>
      <c r="AZ58" s="29">
        <f t="shared" si="22"/>
        <v>144.5</v>
      </c>
      <c r="BA58" s="28">
        <v>18</v>
      </c>
      <c r="BB58" s="29">
        <f t="shared" si="23"/>
        <v>153</v>
      </c>
      <c r="BC58" s="29">
        <f t="shared" si="24"/>
        <v>153</v>
      </c>
      <c r="BD58" s="28">
        <v>19</v>
      </c>
      <c r="BE58" s="29">
        <f t="shared" si="25"/>
        <v>161.5</v>
      </c>
      <c r="BF58" s="29">
        <f t="shared" si="26"/>
        <v>161.5</v>
      </c>
      <c r="BG58" s="28">
        <v>20</v>
      </c>
      <c r="BH58" s="29">
        <f t="shared" si="27"/>
        <v>170</v>
      </c>
      <c r="BI58" s="29">
        <f t="shared" si="28"/>
        <v>170</v>
      </c>
      <c r="BJ58" s="28">
        <v>21</v>
      </c>
      <c r="BK58" s="29">
        <f t="shared" si="29"/>
        <v>178.5</v>
      </c>
      <c r="BL58" s="29">
        <f t="shared" si="30"/>
        <v>178.5</v>
      </c>
      <c r="BM58" s="28">
        <v>22</v>
      </c>
      <c r="BN58" s="29">
        <f t="shared" si="31"/>
        <v>187</v>
      </c>
      <c r="BO58" s="29">
        <f t="shared" si="32"/>
        <v>187</v>
      </c>
      <c r="BP58" s="28">
        <v>23</v>
      </c>
      <c r="BQ58" s="29">
        <f t="shared" si="33"/>
        <v>195.5</v>
      </c>
      <c r="BR58" s="29">
        <f t="shared" si="34"/>
        <v>195.5</v>
      </c>
      <c r="BS58" s="28">
        <v>24</v>
      </c>
      <c r="BT58" s="29">
        <f t="shared" si="35"/>
        <v>204</v>
      </c>
      <c r="BU58" s="29">
        <f t="shared" si="36"/>
        <v>204</v>
      </c>
      <c r="BV58" s="28">
        <v>25</v>
      </c>
      <c r="BW58" s="29">
        <f t="shared" si="37"/>
        <v>212.5</v>
      </c>
      <c r="BX58" s="29">
        <f t="shared" si="38"/>
        <v>212.5</v>
      </c>
      <c r="BY58" s="28">
        <v>26</v>
      </c>
      <c r="BZ58" s="29">
        <f t="shared" si="39"/>
        <v>221</v>
      </c>
      <c r="CA58" s="29">
        <f t="shared" si="40"/>
        <v>221</v>
      </c>
      <c r="CB58" s="28">
        <v>27</v>
      </c>
      <c r="CC58" s="29">
        <f t="shared" si="41"/>
        <v>229.5</v>
      </c>
      <c r="CD58" s="29">
        <f t="shared" si="42"/>
        <v>229.5</v>
      </c>
      <c r="CE58" s="28">
        <v>28</v>
      </c>
      <c r="CF58" s="29">
        <f t="shared" si="43"/>
        <v>238</v>
      </c>
      <c r="CG58" s="29">
        <f t="shared" si="44"/>
        <v>238</v>
      </c>
      <c r="CH58" s="28">
        <v>29</v>
      </c>
      <c r="CI58" s="29">
        <f t="shared" si="45"/>
        <v>246.5</v>
      </c>
      <c r="CJ58" s="29">
        <f t="shared" si="46"/>
        <v>246.5</v>
      </c>
      <c r="CK58" s="28">
        <v>30</v>
      </c>
      <c r="CL58" s="29">
        <f t="shared" si="47"/>
        <v>255</v>
      </c>
      <c r="CM58" s="29">
        <f t="shared" si="48"/>
        <v>255</v>
      </c>
    </row>
    <row r="59" spans="1:91" s="19" customFormat="1" ht="20.100000000000001" customHeight="1" x14ac:dyDescent="0.25">
      <c r="A59" s="19" t="s">
        <v>67</v>
      </c>
      <c r="B59" s="19">
        <v>1</v>
      </c>
      <c r="C59" s="27">
        <v>6</v>
      </c>
      <c r="D59" s="27">
        <v>6</v>
      </c>
      <c r="E59" s="19">
        <v>2</v>
      </c>
      <c r="F59" s="27">
        <f t="shared" ref="F59:F64" si="193">C59*2</f>
        <v>12</v>
      </c>
      <c r="G59" s="27">
        <f t="shared" ref="G59:G64" si="194">D59*2</f>
        <v>12</v>
      </c>
      <c r="H59" s="19">
        <v>3</v>
      </c>
      <c r="I59" s="27">
        <f t="shared" ref="I59:I64" si="195">C59*3</f>
        <v>18</v>
      </c>
      <c r="J59" s="27">
        <f t="shared" ref="J59:J64" si="196">D59*3</f>
        <v>18</v>
      </c>
      <c r="K59" s="19">
        <v>4</v>
      </c>
      <c r="L59" s="27">
        <f t="shared" ref="L59:L64" si="197">C59*4</f>
        <v>24</v>
      </c>
      <c r="M59" s="27">
        <f t="shared" ref="M59:M64" si="198">D59*4</f>
        <v>24</v>
      </c>
      <c r="N59" s="19">
        <v>5</v>
      </c>
      <c r="O59" s="27">
        <f t="shared" ref="O59:O64" si="199">C59*5</f>
        <v>30</v>
      </c>
      <c r="P59" s="27">
        <f t="shared" ref="P59:P64" si="200">D59*5</f>
        <v>30</v>
      </c>
      <c r="Q59" s="19">
        <v>6</v>
      </c>
      <c r="R59" s="27">
        <f t="shared" ref="R59:R64" si="201">C59*6</f>
        <v>36</v>
      </c>
      <c r="S59" s="27">
        <f t="shared" ref="S59:S64" si="202">D59*6</f>
        <v>36</v>
      </c>
      <c r="T59" s="19">
        <v>7</v>
      </c>
      <c r="U59" s="27">
        <f t="shared" ref="U59:U64" si="203">C59*7</f>
        <v>42</v>
      </c>
      <c r="V59" s="27">
        <f t="shared" ref="V59:V64" si="204">D59*7</f>
        <v>42</v>
      </c>
      <c r="W59" s="19">
        <v>8</v>
      </c>
      <c r="X59" s="27">
        <f t="shared" ref="X59:X64" si="205">C59*8</f>
        <v>48</v>
      </c>
      <c r="Y59" s="27">
        <f t="shared" ref="Y59:Y64" si="206">D59*8</f>
        <v>48</v>
      </c>
      <c r="Z59" s="19">
        <v>9</v>
      </c>
      <c r="AA59" s="27">
        <f t="shared" ref="AA59:AA64" si="207">C59*9</f>
        <v>54</v>
      </c>
      <c r="AB59" s="27">
        <f t="shared" ref="AB59:AB64" si="208">D59*9</f>
        <v>54</v>
      </c>
      <c r="AC59" s="19">
        <v>10</v>
      </c>
      <c r="AD59" s="27">
        <f t="shared" ref="AD59:AD64" si="209">C59*10</f>
        <v>60</v>
      </c>
      <c r="AE59" s="27">
        <f t="shared" ref="AE59:AE64" si="210">D59*10</f>
        <v>60</v>
      </c>
      <c r="AF59" s="19">
        <v>11</v>
      </c>
      <c r="AG59" s="27">
        <f t="shared" si="9"/>
        <v>66</v>
      </c>
      <c r="AH59" s="27">
        <f t="shared" si="10"/>
        <v>66</v>
      </c>
      <c r="AI59" s="19">
        <v>12</v>
      </c>
      <c r="AJ59" s="27">
        <f t="shared" si="11"/>
        <v>72</v>
      </c>
      <c r="AK59" s="27">
        <f t="shared" si="12"/>
        <v>72</v>
      </c>
      <c r="AL59" s="19">
        <v>13</v>
      </c>
      <c r="AM59" s="27">
        <f t="shared" si="13"/>
        <v>78</v>
      </c>
      <c r="AN59" s="27">
        <f t="shared" si="14"/>
        <v>78</v>
      </c>
      <c r="AO59" s="19">
        <v>14</v>
      </c>
      <c r="AP59" s="27">
        <f t="shared" si="15"/>
        <v>84</v>
      </c>
      <c r="AQ59" s="27">
        <f t="shared" si="16"/>
        <v>84</v>
      </c>
      <c r="AR59" s="19">
        <v>15</v>
      </c>
      <c r="AS59" s="27">
        <f t="shared" si="17"/>
        <v>90</v>
      </c>
      <c r="AT59" s="27">
        <f t="shared" si="18"/>
        <v>90</v>
      </c>
      <c r="AU59" s="19">
        <v>16</v>
      </c>
      <c r="AV59" s="27">
        <f t="shared" si="19"/>
        <v>96</v>
      </c>
      <c r="AW59" s="27">
        <f t="shared" si="20"/>
        <v>96</v>
      </c>
      <c r="AX59" s="19">
        <v>17</v>
      </c>
      <c r="AY59" s="27">
        <f t="shared" si="21"/>
        <v>102</v>
      </c>
      <c r="AZ59" s="27">
        <f t="shared" si="22"/>
        <v>102</v>
      </c>
      <c r="BA59" s="19">
        <v>18</v>
      </c>
      <c r="BB59" s="27">
        <f t="shared" si="23"/>
        <v>108</v>
      </c>
      <c r="BC59" s="27">
        <f t="shared" si="24"/>
        <v>108</v>
      </c>
      <c r="BD59" s="19">
        <v>19</v>
      </c>
      <c r="BE59" s="27">
        <f t="shared" si="25"/>
        <v>114</v>
      </c>
      <c r="BF59" s="27">
        <f t="shared" si="26"/>
        <v>114</v>
      </c>
      <c r="BG59" s="19">
        <v>20</v>
      </c>
      <c r="BH59" s="27">
        <f t="shared" si="27"/>
        <v>120</v>
      </c>
      <c r="BI59" s="27">
        <f t="shared" si="28"/>
        <v>120</v>
      </c>
      <c r="BJ59" s="19">
        <v>21</v>
      </c>
      <c r="BK59" s="27">
        <f t="shared" si="29"/>
        <v>126</v>
      </c>
      <c r="BL59" s="27">
        <f t="shared" si="30"/>
        <v>126</v>
      </c>
      <c r="BM59" s="19">
        <v>22</v>
      </c>
      <c r="BN59" s="27">
        <f t="shared" si="31"/>
        <v>132</v>
      </c>
      <c r="BO59" s="27">
        <f t="shared" si="32"/>
        <v>132</v>
      </c>
      <c r="BP59" s="19">
        <v>23</v>
      </c>
      <c r="BQ59" s="27">
        <f t="shared" si="33"/>
        <v>138</v>
      </c>
      <c r="BR59" s="27">
        <f t="shared" si="34"/>
        <v>138</v>
      </c>
      <c r="BS59" s="19">
        <v>24</v>
      </c>
      <c r="BT59" s="27">
        <f t="shared" si="35"/>
        <v>144</v>
      </c>
      <c r="BU59" s="27">
        <f t="shared" si="36"/>
        <v>144</v>
      </c>
      <c r="BV59" s="19">
        <v>25</v>
      </c>
      <c r="BW59" s="27">
        <f t="shared" si="37"/>
        <v>150</v>
      </c>
      <c r="BX59" s="27">
        <f t="shared" si="38"/>
        <v>150</v>
      </c>
      <c r="BY59" s="19">
        <v>26</v>
      </c>
      <c r="BZ59" s="27">
        <f t="shared" si="39"/>
        <v>156</v>
      </c>
      <c r="CA59" s="27">
        <f t="shared" si="40"/>
        <v>156</v>
      </c>
      <c r="CB59" s="19">
        <v>27</v>
      </c>
      <c r="CC59" s="27">
        <f t="shared" si="41"/>
        <v>162</v>
      </c>
      <c r="CD59" s="27">
        <f t="shared" si="42"/>
        <v>162</v>
      </c>
      <c r="CE59" s="19">
        <v>28</v>
      </c>
      <c r="CF59" s="27">
        <f t="shared" si="43"/>
        <v>168</v>
      </c>
      <c r="CG59" s="27">
        <f t="shared" si="44"/>
        <v>168</v>
      </c>
      <c r="CH59" s="19">
        <v>29</v>
      </c>
      <c r="CI59" s="27">
        <f t="shared" si="45"/>
        <v>174</v>
      </c>
      <c r="CJ59" s="27">
        <f t="shared" si="46"/>
        <v>174</v>
      </c>
      <c r="CK59" s="19">
        <v>30</v>
      </c>
      <c r="CL59" s="27">
        <f t="shared" si="47"/>
        <v>180</v>
      </c>
      <c r="CM59" s="27">
        <f t="shared" si="48"/>
        <v>180</v>
      </c>
    </row>
    <row r="60" spans="1:91" s="28" customFormat="1" ht="30" x14ac:dyDescent="0.25">
      <c r="A60" s="28" t="s">
        <v>122</v>
      </c>
      <c r="B60" s="28">
        <v>1</v>
      </c>
      <c r="C60" s="29">
        <v>9</v>
      </c>
      <c r="D60" s="29">
        <v>9</v>
      </c>
      <c r="E60" s="28">
        <v>2</v>
      </c>
      <c r="F60" s="29">
        <f t="shared" si="193"/>
        <v>18</v>
      </c>
      <c r="G60" s="29">
        <f t="shared" si="194"/>
        <v>18</v>
      </c>
      <c r="H60" s="28">
        <v>3</v>
      </c>
      <c r="I60" s="29">
        <f t="shared" si="195"/>
        <v>27</v>
      </c>
      <c r="J60" s="29">
        <f t="shared" si="196"/>
        <v>27</v>
      </c>
      <c r="K60" s="28">
        <v>4</v>
      </c>
      <c r="L60" s="29">
        <f t="shared" si="197"/>
        <v>36</v>
      </c>
      <c r="M60" s="29">
        <f t="shared" si="198"/>
        <v>36</v>
      </c>
      <c r="N60" s="28">
        <v>5</v>
      </c>
      <c r="O60" s="29">
        <f t="shared" si="199"/>
        <v>45</v>
      </c>
      <c r="P60" s="29">
        <f t="shared" si="200"/>
        <v>45</v>
      </c>
      <c r="Q60" s="28">
        <v>6</v>
      </c>
      <c r="R60" s="29">
        <f t="shared" si="201"/>
        <v>54</v>
      </c>
      <c r="S60" s="29">
        <f t="shared" si="202"/>
        <v>54</v>
      </c>
      <c r="T60" s="28">
        <v>7</v>
      </c>
      <c r="U60" s="29">
        <f t="shared" si="203"/>
        <v>63</v>
      </c>
      <c r="V60" s="29">
        <f t="shared" si="204"/>
        <v>63</v>
      </c>
      <c r="W60" s="28">
        <v>8</v>
      </c>
      <c r="X60" s="29">
        <f t="shared" si="205"/>
        <v>72</v>
      </c>
      <c r="Y60" s="29">
        <f t="shared" si="206"/>
        <v>72</v>
      </c>
      <c r="Z60" s="28">
        <v>9</v>
      </c>
      <c r="AA60" s="29">
        <f t="shared" si="207"/>
        <v>81</v>
      </c>
      <c r="AB60" s="29">
        <f t="shared" si="208"/>
        <v>81</v>
      </c>
      <c r="AC60" s="28">
        <v>10</v>
      </c>
      <c r="AD60" s="29">
        <f t="shared" si="209"/>
        <v>90</v>
      </c>
      <c r="AE60" s="29">
        <f t="shared" si="210"/>
        <v>90</v>
      </c>
      <c r="AF60" s="28">
        <v>11</v>
      </c>
      <c r="AG60" s="29">
        <f t="shared" si="9"/>
        <v>99</v>
      </c>
      <c r="AH60" s="29">
        <f t="shared" si="10"/>
        <v>99</v>
      </c>
      <c r="AI60" s="28">
        <v>12</v>
      </c>
      <c r="AJ60" s="29">
        <f t="shared" si="11"/>
        <v>108</v>
      </c>
      <c r="AK60" s="29">
        <f t="shared" si="12"/>
        <v>108</v>
      </c>
      <c r="AL60" s="28">
        <v>13</v>
      </c>
      <c r="AM60" s="29">
        <f t="shared" si="13"/>
        <v>117</v>
      </c>
      <c r="AN60" s="29">
        <f t="shared" si="14"/>
        <v>117</v>
      </c>
      <c r="AO60" s="28">
        <v>14</v>
      </c>
      <c r="AP60" s="29">
        <f t="shared" si="15"/>
        <v>126</v>
      </c>
      <c r="AQ60" s="29">
        <f t="shared" si="16"/>
        <v>126</v>
      </c>
      <c r="AR60" s="28">
        <v>15</v>
      </c>
      <c r="AS60" s="29">
        <f t="shared" si="17"/>
        <v>135</v>
      </c>
      <c r="AT60" s="29">
        <f t="shared" si="18"/>
        <v>135</v>
      </c>
      <c r="AU60" s="28">
        <v>16</v>
      </c>
      <c r="AV60" s="29">
        <f t="shared" si="19"/>
        <v>144</v>
      </c>
      <c r="AW60" s="29">
        <f t="shared" si="20"/>
        <v>144</v>
      </c>
      <c r="AX60" s="28">
        <v>17</v>
      </c>
      <c r="AY60" s="29">
        <f t="shared" si="21"/>
        <v>153</v>
      </c>
      <c r="AZ60" s="29">
        <f t="shared" si="22"/>
        <v>153</v>
      </c>
      <c r="BA60" s="28">
        <v>18</v>
      </c>
      <c r="BB60" s="29">
        <f t="shared" si="23"/>
        <v>162</v>
      </c>
      <c r="BC60" s="29">
        <f t="shared" si="24"/>
        <v>162</v>
      </c>
      <c r="BD60" s="28">
        <v>19</v>
      </c>
      <c r="BE60" s="29">
        <f t="shared" si="25"/>
        <v>171</v>
      </c>
      <c r="BF60" s="29">
        <f t="shared" si="26"/>
        <v>171</v>
      </c>
      <c r="BG60" s="28">
        <v>20</v>
      </c>
      <c r="BH60" s="29">
        <f t="shared" si="27"/>
        <v>180</v>
      </c>
      <c r="BI60" s="29">
        <f t="shared" si="28"/>
        <v>180</v>
      </c>
      <c r="BJ60" s="28">
        <v>21</v>
      </c>
      <c r="BK60" s="29">
        <f t="shared" si="29"/>
        <v>189</v>
      </c>
      <c r="BL60" s="29">
        <f t="shared" si="30"/>
        <v>189</v>
      </c>
      <c r="BM60" s="28">
        <v>22</v>
      </c>
      <c r="BN60" s="29">
        <f t="shared" si="31"/>
        <v>198</v>
      </c>
      <c r="BO60" s="29">
        <f t="shared" si="32"/>
        <v>198</v>
      </c>
      <c r="BP60" s="28">
        <v>23</v>
      </c>
      <c r="BQ60" s="29">
        <f t="shared" si="33"/>
        <v>207</v>
      </c>
      <c r="BR60" s="29">
        <f t="shared" si="34"/>
        <v>207</v>
      </c>
      <c r="BS60" s="28">
        <v>24</v>
      </c>
      <c r="BT60" s="29">
        <f t="shared" si="35"/>
        <v>216</v>
      </c>
      <c r="BU60" s="29">
        <f t="shared" si="36"/>
        <v>216</v>
      </c>
      <c r="BV60" s="28">
        <v>25</v>
      </c>
      <c r="BW60" s="29">
        <f t="shared" si="37"/>
        <v>225</v>
      </c>
      <c r="BX60" s="29">
        <f t="shared" si="38"/>
        <v>225</v>
      </c>
      <c r="BY60" s="28">
        <v>26</v>
      </c>
      <c r="BZ60" s="29">
        <f t="shared" si="39"/>
        <v>234</v>
      </c>
      <c r="CA60" s="29">
        <f t="shared" si="40"/>
        <v>234</v>
      </c>
      <c r="CB60" s="28">
        <v>27</v>
      </c>
      <c r="CC60" s="29">
        <f t="shared" si="41"/>
        <v>243</v>
      </c>
      <c r="CD60" s="29">
        <f t="shared" si="42"/>
        <v>243</v>
      </c>
      <c r="CE60" s="28">
        <v>28</v>
      </c>
      <c r="CF60" s="29">
        <f t="shared" si="43"/>
        <v>252</v>
      </c>
      <c r="CG60" s="29">
        <f t="shared" si="44"/>
        <v>252</v>
      </c>
      <c r="CH60" s="28">
        <v>29</v>
      </c>
      <c r="CI60" s="29">
        <f t="shared" si="45"/>
        <v>261</v>
      </c>
      <c r="CJ60" s="29">
        <f t="shared" si="46"/>
        <v>261</v>
      </c>
      <c r="CK60" s="28">
        <v>30</v>
      </c>
      <c r="CL60" s="29">
        <f t="shared" si="47"/>
        <v>270</v>
      </c>
      <c r="CM60" s="29">
        <f t="shared" si="48"/>
        <v>270</v>
      </c>
    </row>
    <row r="61" spans="1:91" s="19" customFormat="1" ht="30" x14ac:dyDescent="0.25">
      <c r="A61" s="19" t="s">
        <v>123</v>
      </c>
      <c r="B61" s="19">
        <v>1</v>
      </c>
      <c r="C61" s="27">
        <v>10</v>
      </c>
      <c r="D61" s="27">
        <v>10</v>
      </c>
      <c r="E61" s="19">
        <v>2</v>
      </c>
      <c r="F61" s="27">
        <f t="shared" si="193"/>
        <v>20</v>
      </c>
      <c r="G61" s="27">
        <f t="shared" si="194"/>
        <v>20</v>
      </c>
      <c r="H61" s="19">
        <v>3</v>
      </c>
      <c r="I61" s="27">
        <f t="shared" si="195"/>
        <v>30</v>
      </c>
      <c r="J61" s="27">
        <f t="shared" si="196"/>
        <v>30</v>
      </c>
      <c r="K61" s="19">
        <v>4</v>
      </c>
      <c r="L61" s="27">
        <f t="shared" si="197"/>
        <v>40</v>
      </c>
      <c r="M61" s="27">
        <f t="shared" si="198"/>
        <v>40</v>
      </c>
      <c r="N61" s="19">
        <v>5</v>
      </c>
      <c r="O61" s="27">
        <f t="shared" si="199"/>
        <v>50</v>
      </c>
      <c r="P61" s="27">
        <f t="shared" si="200"/>
        <v>50</v>
      </c>
      <c r="Q61" s="19">
        <v>6</v>
      </c>
      <c r="R61" s="27">
        <f t="shared" si="201"/>
        <v>60</v>
      </c>
      <c r="S61" s="27">
        <f t="shared" si="202"/>
        <v>60</v>
      </c>
      <c r="T61" s="19">
        <v>7</v>
      </c>
      <c r="U61" s="27">
        <f t="shared" si="203"/>
        <v>70</v>
      </c>
      <c r="V61" s="27">
        <f t="shared" si="204"/>
        <v>70</v>
      </c>
      <c r="W61" s="19">
        <v>8</v>
      </c>
      <c r="X61" s="27">
        <f t="shared" si="205"/>
        <v>80</v>
      </c>
      <c r="Y61" s="27">
        <f t="shared" si="206"/>
        <v>80</v>
      </c>
      <c r="Z61" s="19">
        <v>9</v>
      </c>
      <c r="AA61" s="27">
        <f t="shared" si="207"/>
        <v>90</v>
      </c>
      <c r="AB61" s="27">
        <f t="shared" si="208"/>
        <v>90</v>
      </c>
      <c r="AC61" s="19">
        <v>10</v>
      </c>
      <c r="AD61" s="27">
        <f t="shared" si="209"/>
        <v>100</v>
      </c>
      <c r="AE61" s="27">
        <f t="shared" si="210"/>
        <v>100</v>
      </c>
      <c r="AF61" s="19">
        <v>11</v>
      </c>
      <c r="AG61" s="27">
        <f t="shared" si="9"/>
        <v>110</v>
      </c>
      <c r="AH61" s="27">
        <f t="shared" si="10"/>
        <v>110</v>
      </c>
      <c r="AI61" s="19">
        <v>12</v>
      </c>
      <c r="AJ61" s="27">
        <f t="shared" si="11"/>
        <v>120</v>
      </c>
      <c r="AK61" s="27">
        <f t="shared" si="12"/>
        <v>120</v>
      </c>
      <c r="AL61" s="19">
        <v>13</v>
      </c>
      <c r="AM61" s="27">
        <f t="shared" si="13"/>
        <v>130</v>
      </c>
      <c r="AN61" s="27">
        <f t="shared" si="14"/>
        <v>130</v>
      </c>
      <c r="AO61" s="19">
        <v>14</v>
      </c>
      <c r="AP61" s="27">
        <f t="shared" si="15"/>
        <v>140</v>
      </c>
      <c r="AQ61" s="27">
        <f t="shared" si="16"/>
        <v>140</v>
      </c>
      <c r="AR61" s="19">
        <v>15</v>
      </c>
      <c r="AS61" s="27">
        <f t="shared" si="17"/>
        <v>150</v>
      </c>
      <c r="AT61" s="27">
        <f t="shared" si="18"/>
        <v>150</v>
      </c>
      <c r="AU61" s="19">
        <v>16</v>
      </c>
      <c r="AV61" s="27">
        <f t="shared" si="19"/>
        <v>160</v>
      </c>
      <c r="AW61" s="27">
        <f t="shared" si="20"/>
        <v>160</v>
      </c>
      <c r="AX61" s="19">
        <v>17</v>
      </c>
      <c r="AY61" s="27">
        <f t="shared" si="21"/>
        <v>170</v>
      </c>
      <c r="AZ61" s="27">
        <f t="shared" si="22"/>
        <v>170</v>
      </c>
      <c r="BA61" s="19">
        <v>18</v>
      </c>
      <c r="BB61" s="27">
        <f t="shared" si="23"/>
        <v>180</v>
      </c>
      <c r="BC61" s="27">
        <f t="shared" si="24"/>
        <v>180</v>
      </c>
      <c r="BD61" s="19">
        <v>19</v>
      </c>
      <c r="BE61" s="27">
        <f t="shared" si="25"/>
        <v>190</v>
      </c>
      <c r="BF61" s="27">
        <f t="shared" si="26"/>
        <v>190</v>
      </c>
      <c r="BG61" s="19">
        <v>20</v>
      </c>
      <c r="BH61" s="27">
        <f t="shared" si="27"/>
        <v>200</v>
      </c>
      <c r="BI61" s="27">
        <f t="shared" si="28"/>
        <v>200</v>
      </c>
      <c r="BJ61" s="19">
        <v>21</v>
      </c>
      <c r="BK61" s="27">
        <f t="shared" si="29"/>
        <v>210</v>
      </c>
      <c r="BL61" s="27">
        <f t="shared" si="30"/>
        <v>210</v>
      </c>
      <c r="BM61" s="19">
        <v>22</v>
      </c>
      <c r="BN61" s="27">
        <f t="shared" si="31"/>
        <v>220</v>
      </c>
      <c r="BO61" s="27">
        <f t="shared" si="32"/>
        <v>220</v>
      </c>
      <c r="BP61" s="19">
        <v>23</v>
      </c>
      <c r="BQ61" s="27">
        <f t="shared" si="33"/>
        <v>230</v>
      </c>
      <c r="BR61" s="27">
        <f t="shared" si="34"/>
        <v>230</v>
      </c>
      <c r="BS61" s="19">
        <v>24</v>
      </c>
      <c r="BT61" s="27">
        <f t="shared" si="35"/>
        <v>240</v>
      </c>
      <c r="BU61" s="27">
        <f t="shared" si="36"/>
        <v>240</v>
      </c>
      <c r="BV61" s="19">
        <v>25</v>
      </c>
      <c r="BW61" s="27">
        <f t="shared" si="37"/>
        <v>250</v>
      </c>
      <c r="BX61" s="27">
        <f t="shared" si="38"/>
        <v>250</v>
      </c>
      <c r="BY61" s="19">
        <v>26</v>
      </c>
      <c r="BZ61" s="27">
        <f t="shared" si="39"/>
        <v>260</v>
      </c>
      <c r="CA61" s="27">
        <f t="shared" si="40"/>
        <v>260</v>
      </c>
      <c r="CB61" s="19">
        <v>27</v>
      </c>
      <c r="CC61" s="27">
        <f t="shared" si="41"/>
        <v>270</v>
      </c>
      <c r="CD61" s="27">
        <f t="shared" si="42"/>
        <v>270</v>
      </c>
      <c r="CE61" s="19">
        <v>28</v>
      </c>
      <c r="CF61" s="27">
        <f t="shared" si="43"/>
        <v>280</v>
      </c>
      <c r="CG61" s="27">
        <f t="shared" si="44"/>
        <v>280</v>
      </c>
      <c r="CH61" s="19">
        <v>29</v>
      </c>
      <c r="CI61" s="27">
        <f t="shared" si="45"/>
        <v>290</v>
      </c>
      <c r="CJ61" s="27">
        <f t="shared" si="46"/>
        <v>290</v>
      </c>
      <c r="CK61" s="19">
        <v>30</v>
      </c>
      <c r="CL61" s="27">
        <f t="shared" si="47"/>
        <v>300</v>
      </c>
      <c r="CM61" s="27">
        <f t="shared" si="48"/>
        <v>300</v>
      </c>
    </row>
    <row r="62" spans="1:91" s="28" customFormat="1" ht="15" x14ac:dyDescent="0.25">
      <c r="A62" s="28" t="s">
        <v>68</v>
      </c>
      <c r="B62" s="28">
        <v>1</v>
      </c>
      <c r="C62" s="29">
        <v>6</v>
      </c>
      <c r="D62" s="29">
        <v>6</v>
      </c>
      <c r="E62" s="28">
        <v>2</v>
      </c>
      <c r="F62" s="29">
        <f t="shared" si="193"/>
        <v>12</v>
      </c>
      <c r="G62" s="29">
        <f t="shared" si="194"/>
        <v>12</v>
      </c>
      <c r="H62" s="28">
        <v>3</v>
      </c>
      <c r="I62" s="29">
        <f t="shared" si="195"/>
        <v>18</v>
      </c>
      <c r="J62" s="29">
        <f t="shared" si="196"/>
        <v>18</v>
      </c>
      <c r="K62" s="28">
        <v>4</v>
      </c>
      <c r="L62" s="29">
        <f t="shared" si="197"/>
        <v>24</v>
      </c>
      <c r="M62" s="29">
        <f t="shared" si="198"/>
        <v>24</v>
      </c>
      <c r="N62" s="28">
        <v>5</v>
      </c>
      <c r="O62" s="29">
        <f t="shared" si="199"/>
        <v>30</v>
      </c>
      <c r="P62" s="29">
        <f t="shared" si="200"/>
        <v>30</v>
      </c>
      <c r="Q62" s="28">
        <v>6</v>
      </c>
      <c r="R62" s="29">
        <f t="shared" si="201"/>
        <v>36</v>
      </c>
      <c r="S62" s="29">
        <f t="shared" si="202"/>
        <v>36</v>
      </c>
      <c r="T62" s="28">
        <v>7</v>
      </c>
      <c r="U62" s="29">
        <f t="shared" si="203"/>
        <v>42</v>
      </c>
      <c r="V62" s="29">
        <f t="shared" si="204"/>
        <v>42</v>
      </c>
      <c r="W62" s="28">
        <v>8</v>
      </c>
      <c r="X62" s="29">
        <f t="shared" si="205"/>
        <v>48</v>
      </c>
      <c r="Y62" s="29">
        <f t="shared" si="206"/>
        <v>48</v>
      </c>
      <c r="Z62" s="28">
        <v>9</v>
      </c>
      <c r="AA62" s="29">
        <f t="shared" si="207"/>
        <v>54</v>
      </c>
      <c r="AB62" s="29">
        <f t="shared" si="208"/>
        <v>54</v>
      </c>
      <c r="AC62" s="28">
        <v>10</v>
      </c>
      <c r="AD62" s="29">
        <f t="shared" si="209"/>
        <v>60</v>
      </c>
      <c r="AE62" s="29">
        <f t="shared" si="210"/>
        <v>60</v>
      </c>
      <c r="AF62" s="28">
        <v>11</v>
      </c>
      <c r="AG62" s="29">
        <f t="shared" si="9"/>
        <v>66</v>
      </c>
      <c r="AH62" s="29">
        <f t="shared" si="10"/>
        <v>66</v>
      </c>
      <c r="AI62" s="28">
        <v>12</v>
      </c>
      <c r="AJ62" s="29">
        <f t="shared" si="11"/>
        <v>72</v>
      </c>
      <c r="AK62" s="29">
        <f t="shared" si="12"/>
        <v>72</v>
      </c>
      <c r="AL62" s="28">
        <v>13</v>
      </c>
      <c r="AM62" s="29">
        <f t="shared" si="13"/>
        <v>78</v>
      </c>
      <c r="AN62" s="29">
        <f t="shared" si="14"/>
        <v>78</v>
      </c>
      <c r="AO62" s="28">
        <v>14</v>
      </c>
      <c r="AP62" s="29">
        <f t="shared" si="15"/>
        <v>84</v>
      </c>
      <c r="AQ62" s="29">
        <f t="shared" si="16"/>
        <v>84</v>
      </c>
      <c r="AR62" s="28">
        <v>15</v>
      </c>
      <c r="AS62" s="29">
        <f t="shared" si="17"/>
        <v>90</v>
      </c>
      <c r="AT62" s="29">
        <f t="shared" si="18"/>
        <v>90</v>
      </c>
      <c r="AU62" s="28">
        <v>16</v>
      </c>
      <c r="AV62" s="29">
        <f t="shared" si="19"/>
        <v>96</v>
      </c>
      <c r="AW62" s="29">
        <f t="shared" si="20"/>
        <v>96</v>
      </c>
      <c r="AX62" s="28">
        <v>17</v>
      </c>
      <c r="AY62" s="29">
        <f t="shared" si="21"/>
        <v>102</v>
      </c>
      <c r="AZ62" s="29">
        <f t="shared" si="22"/>
        <v>102</v>
      </c>
      <c r="BA62" s="28">
        <v>18</v>
      </c>
      <c r="BB62" s="29">
        <f t="shared" si="23"/>
        <v>108</v>
      </c>
      <c r="BC62" s="29">
        <f t="shared" si="24"/>
        <v>108</v>
      </c>
      <c r="BD62" s="28">
        <v>19</v>
      </c>
      <c r="BE62" s="29">
        <f t="shared" si="25"/>
        <v>114</v>
      </c>
      <c r="BF62" s="29">
        <f t="shared" si="26"/>
        <v>114</v>
      </c>
      <c r="BG62" s="28">
        <v>20</v>
      </c>
      <c r="BH62" s="29">
        <f t="shared" si="27"/>
        <v>120</v>
      </c>
      <c r="BI62" s="29">
        <f t="shared" si="28"/>
        <v>120</v>
      </c>
      <c r="BJ62" s="28">
        <v>21</v>
      </c>
      <c r="BK62" s="29">
        <f t="shared" si="29"/>
        <v>126</v>
      </c>
      <c r="BL62" s="29">
        <f t="shared" si="30"/>
        <v>126</v>
      </c>
      <c r="BM62" s="28">
        <v>22</v>
      </c>
      <c r="BN62" s="29">
        <f t="shared" si="31"/>
        <v>132</v>
      </c>
      <c r="BO62" s="29">
        <f t="shared" si="32"/>
        <v>132</v>
      </c>
      <c r="BP62" s="28">
        <v>23</v>
      </c>
      <c r="BQ62" s="29">
        <f t="shared" si="33"/>
        <v>138</v>
      </c>
      <c r="BR62" s="29">
        <f t="shared" si="34"/>
        <v>138</v>
      </c>
      <c r="BS62" s="28">
        <v>24</v>
      </c>
      <c r="BT62" s="29">
        <f t="shared" si="35"/>
        <v>144</v>
      </c>
      <c r="BU62" s="29">
        <f t="shared" si="36"/>
        <v>144</v>
      </c>
      <c r="BV62" s="28">
        <v>25</v>
      </c>
      <c r="BW62" s="29">
        <f t="shared" si="37"/>
        <v>150</v>
      </c>
      <c r="BX62" s="29">
        <f t="shared" si="38"/>
        <v>150</v>
      </c>
      <c r="BY62" s="28">
        <v>26</v>
      </c>
      <c r="BZ62" s="29">
        <f t="shared" si="39"/>
        <v>156</v>
      </c>
      <c r="CA62" s="29">
        <f t="shared" si="40"/>
        <v>156</v>
      </c>
      <c r="CB62" s="28">
        <v>27</v>
      </c>
      <c r="CC62" s="29">
        <f t="shared" si="41"/>
        <v>162</v>
      </c>
      <c r="CD62" s="29">
        <f t="shared" si="42"/>
        <v>162</v>
      </c>
      <c r="CE62" s="28">
        <v>28</v>
      </c>
      <c r="CF62" s="29">
        <f t="shared" si="43"/>
        <v>168</v>
      </c>
      <c r="CG62" s="29">
        <f t="shared" si="44"/>
        <v>168</v>
      </c>
      <c r="CH62" s="28">
        <v>29</v>
      </c>
      <c r="CI62" s="29">
        <f t="shared" si="45"/>
        <v>174</v>
      </c>
      <c r="CJ62" s="29">
        <f t="shared" si="46"/>
        <v>174</v>
      </c>
      <c r="CK62" s="28">
        <v>30</v>
      </c>
      <c r="CL62" s="29">
        <f t="shared" si="47"/>
        <v>180</v>
      </c>
      <c r="CM62" s="29">
        <f t="shared" si="48"/>
        <v>180</v>
      </c>
    </row>
    <row r="63" spans="1:91" s="19" customFormat="1" ht="30" x14ac:dyDescent="0.25">
      <c r="A63" s="19" t="s">
        <v>124</v>
      </c>
      <c r="B63" s="19">
        <v>1</v>
      </c>
      <c r="C63" s="27">
        <v>9</v>
      </c>
      <c r="D63" s="27">
        <v>9</v>
      </c>
      <c r="E63" s="19">
        <v>2</v>
      </c>
      <c r="F63" s="27">
        <f t="shared" si="193"/>
        <v>18</v>
      </c>
      <c r="G63" s="27">
        <f t="shared" si="194"/>
        <v>18</v>
      </c>
      <c r="H63" s="19">
        <v>3</v>
      </c>
      <c r="I63" s="27">
        <f t="shared" si="195"/>
        <v>27</v>
      </c>
      <c r="J63" s="27">
        <f t="shared" si="196"/>
        <v>27</v>
      </c>
      <c r="K63" s="19">
        <v>4</v>
      </c>
      <c r="L63" s="27">
        <f t="shared" si="197"/>
        <v>36</v>
      </c>
      <c r="M63" s="27">
        <f t="shared" si="198"/>
        <v>36</v>
      </c>
      <c r="N63" s="19">
        <v>5</v>
      </c>
      <c r="O63" s="27">
        <f t="shared" si="199"/>
        <v>45</v>
      </c>
      <c r="P63" s="27">
        <f t="shared" si="200"/>
        <v>45</v>
      </c>
      <c r="Q63" s="19">
        <v>6</v>
      </c>
      <c r="R63" s="27">
        <f t="shared" si="201"/>
        <v>54</v>
      </c>
      <c r="S63" s="27">
        <f t="shared" si="202"/>
        <v>54</v>
      </c>
      <c r="T63" s="19">
        <v>7</v>
      </c>
      <c r="U63" s="27">
        <f t="shared" si="203"/>
        <v>63</v>
      </c>
      <c r="V63" s="27">
        <f t="shared" si="204"/>
        <v>63</v>
      </c>
      <c r="W63" s="19">
        <v>8</v>
      </c>
      <c r="X63" s="27">
        <f t="shared" si="205"/>
        <v>72</v>
      </c>
      <c r="Y63" s="27">
        <f t="shared" si="206"/>
        <v>72</v>
      </c>
      <c r="Z63" s="19">
        <v>9</v>
      </c>
      <c r="AA63" s="27">
        <f t="shared" si="207"/>
        <v>81</v>
      </c>
      <c r="AB63" s="27">
        <f t="shared" si="208"/>
        <v>81</v>
      </c>
      <c r="AC63" s="19">
        <v>10</v>
      </c>
      <c r="AD63" s="27">
        <f t="shared" si="209"/>
        <v>90</v>
      </c>
      <c r="AE63" s="27">
        <f t="shared" si="210"/>
        <v>90</v>
      </c>
      <c r="AF63" s="19">
        <v>11</v>
      </c>
      <c r="AG63" s="27">
        <f t="shared" si="9"/>
        <v>99</v>
      </c>
      <c r="AH63" s="27">
        <f t="shared" si="10"/>
        <v>99</v>
      </c>
      <c r="AI63" s="19">
        <v>12</v>
      </c>
      <c r="AJ63" s="27">
        <f t="shared" si="11"/>
        <v>108</v>
      </c>
      <c r="AK63" s="27">
        <f t="shared" si="12"/>
        <v>108</v>
      </c>
      <c r="AL63" s="19">
        <v>13</v>
      </c>
      <c r="AM63" s="27">
        <f t="shared" si="13"/>
        <v>117</v>
      </c>
      <c r="AN63" s="27">
        <f t="shared" si="14"/>
        <v>117</v>
      </c>
      <c r="AO63" s="19">
        <v>14</v>
      </c>
      <c r="AP63" s="27">
        <f t="shared" si="15"/>
        <v>126</v>
      </c>
      <c r="AQ63" s="27">
        <f t="shared" si="16"/>
        <v>126</v>
      </c>
      <c r="AR63" s="19">
        <v>15</v>
      </c>
      <c r="AS63" s="27">
        <f t="shared" si="17"/>
        <v>135</v>
      </c>
      <c r="AT63" s="27">
        <f t="shared" si="18"/>
        <v>135</v>
      </c>
      <c r="AU63" s="19">
        <v>16</v>
      </c>
      <c r="AV63" s="27">
        <f t="shared" si="19"/>
        <v>144</v>
      </c>
      <c r="AW63" s="27">
        <f t="shared" si="20"/>
        <v>144</v>
      </c>
      <c r="AX63" s="19">
        <v>17</v>
      </c>
      <c r="AY63" s="27">
        <f t="shared" si="21"/>
        <v>153</v>
      </c>
      <c r="AZ63" s="27">
        <f t="shared" si="22"/>
        <v>153</v>
      </c>
      <c r="BA63" s="19">
        <v>18</v>
      </c>
      <c r="BB63" s="27">
        <f t="shared" si="23"/>
        <v>162</v>
      </c>
      <c r="BC63" s="27">
        <f t="shared" si="24"/>
        <v>162</v>
      </c>
      <c r="BD63" s="19">
        <v>19</v>
      </c>
      <c r="BE63" s="27">
        <f t="shared" si="25"/>
        <v>171</v>
      </c>
      <c r="BF63" s="27">
        <f t="shared" si="26"/>
        <v>171</v>
      </c>
      <c r="BG63" s="19">
        <v>20</v>
      </c>
      <c r="BH63" s="27">
        <f t="shared" si="27"/>
        <v>180</v>
      </c>
      <c r="BI63" s="27">
        <f t="shared" si="28"/>
        <v>180</v>
      </c>
      <c r="BJ63" s="19">
        <v>21</v>
      </c>
      <c r="BK63" s="27">
        <f t="shared" si="29"/>
        <v>189</v>
      </c>
      <c r="BL63" s="27">
        <f t="shared" si="30"/>
        <v>189</v>
      </c>
      <c r="BM63" s="19">
        <v>22</v>
      </c>
      <c r="BN63" s="27">
        <f t="shared" si="31"/>
        <v>198</v>
      </c>
      <c r="BO63" s="27">
        <f t="shared" si="32"/>
        <v>198</v>
      </c>
      <c r="BP63" s="19">
        <v>23</v>
      </c>
      <c r="BQ63" s="27">
        <f t="shared" si="33"/>
        <v>207</v>
      </c>
      <c r="BR63" s="27">
        <f t="shared" si="34"/>
        <v>207</v>
      </c>
      <c r="BS63" s="19">
        <v>24</v>
      </c>
      <c r="BT63" s="27">
        <f t="shared" si="35"/>
        <v>216</v>
      </c>
      <c r="BU63" s="27">
        <f t="shared" si="36"/>
        <v>216</v>
      </c>
      <c r="BV63" s="19">
        <v>25</v>
      </c>
      <c r="BW63" s="27">
        <f t="shared" si="37"/>
        <v>225</v>
      </c>
      <c r="BX63" s="27">
        <f t="shared" si="38"/>
        <v>225</v>
      </c>
      <c r="BY63" s="19">
        <v>26</v>
      </c>
      <c r="BZ63" s="27">
        <f t="shared" si="39"/>
        <v>234</v>
      </c>
      <c r="CA63" s="27">
        <f t="shared" si="40"/>
        <v>234</v>
      </c>
      <c r="CB63" s="19">
        <v>27</v>
      </c>
      <c r="CC63" s="27">
        <f t="shared" si="41"/>
        <v>243</v>
      </c>
      <c r="CD63" s="27">
        <f t="shared" si="42"/>
        <v>243</v>
      </c>
      <c r="CE63" s="19">
        <v>28</v>
      </c>
      <c r="CF63" s="27">
        <f t="shared" si="43"/>
        <v>252</v>
      </c>
      <c r="CG63" s="27">
        <f t="shared" si="44"/>
        <v>252</v>
      </c>
      <c r="CH63" s="19">
        <v>29</v>
      </c>
      <c r="CI63" s="27">
        <f t="shared" si="45"/>
        <v>261</v>
      </c>
      <c r="CJ63" s="27">
        <f t="shared" si="46"/>
        <v>261</v>
      </c>
      <c r="CK63" s="19">
        <v>30</v>
      </c>
      <c r="CL63" s="27">
        <f t="shared" si="47"/>
        <v>270</v>
      </c>
      <c r="CM63" s="27">
        <f t="shared" si="48"/>
        <v>270</v>
      </c>
    </row>
    <row r="64" spans="1:91" s="28" customFormat="1" ht="30" x14ac:dyDescent="0.25">
      <c r="A64" s="28" t="s">
        <v>125</v>
      </c>
      <c r="B64" s="28">
        <v>1</v>
      </c>
      <c r="C64" s="29">
        <v>10</v>
      </c>
      <c r="D64" s="29">
        <v>10</v>
      </c>
      <c r="E64" s="28">
        <v>2</v>
      </c>
      <c r="F64" s="29">
        <f t="shared" si="193"/>
        <v>20</v>
      </c>
      <c r="G64" s="29">
        <f t="shared" si="194"/>
        <v>20</v>
      </c>
      <c r="H64" s="28">
        <v>3</v>
      </c>
      <c r="I64" s="29">
        <f t="shared" si="195"/>
        <v>30</v>
      </c>
      <c r="J64" s="29">
        <f t="shared" si="196"/>
        <v>30</v>
      </c>
      <c r="K64" s="28">
        <v>4</v>
      </c>
      <c r="L64" s="29">
        <f t="shared" si="197"/>
        <v>40</v>
      </c>
      <c r="M64" s="29">
        <f t="shared" si="198"/>
        <v>40</v>
      </c>
      <c r="N64" s="28">
        <v>5</v>
      </c>
      <c r="O64" s="29">
        <f t="shared" si="199"/>
        <v>50</v>
      </c>
      <c r="P64" s="29">
        <f t="shared" si="200"/>
        <v>50</v>
      </c>
      <c r="Q64" s="28">
        <v>6</v>
      </c>
      <c r="R64" s="29">
        <f t="shared" si="201"/>
        <v>60</v>
      </c>
      <c r="S64" s="29">
        <f t="shared" si="202"/>
        <v>60</v>
      </c>
      <c r="T64" s="28">
        <v>7</v>
      </c>
      <c r="U64" s="29">
        <f t="shared" si="203"/>
        <v>70</v>
      </c>
      <c r="V64" s="29">
        <f t="shared" si="204"/>
        <v>70</v>
      </c>
      <c r="W64" s="28">
        <v>8</v>
      </c>
      <c r="X64" s="29">
        <f t="shared" si="205"/>
        <v>80</v>
      </c>
      <c r="Y64" s="29">
        <f t="shared" si="206"/>
        <v>80</v>
      </c>
      <c r="Z64" s="28">
        <v>9</v>
      </c>
      <c r="AA64" s="29">
        <f t="shared" si="207"/>
        <v>90</v>
      </c>
      <c r="AB64" s="29">
        <f t="shared" si="208"/>
        <v>90</v>
      </c>
      <c r="AC64" s="28">
        <v>10</v>
      </c>
      <c r="AD64" s="29">
        <f t="shared" si="209"/>
        <v>100</v>
      </c>
      <c r="AE64" s="29">
        <f t="shared" si="210"/>
        <v>100</v>
      </c>
      <c r="AF64" s="28">
        <v>11</v>
      </c>
      <c r="AG64" s="29">
        <f t="shared" si="9"/>
        <v>110</v>
      </c>
      <c r="AH64" s="29">
        <f t="shared" si="10"/>
        <v>110</v>
      </c>
      <c r="AI64" s="28">
        <v>12</v>
      </c>
      <c r="AJ64" s="29">
        <f t="shared" si="11"/>
        <v>120</v>
      </c>
      <c r="AK64" s="29">
        <f t="shared" si="12"/>
        <v>120</v>
      </c>
      <c r="AL64" s="28">
        <v>13</v>
      </c>
      <c r="AM64" s="29">
        <f t="shared" si="13"/>
        <v>130</v>
      </c>
      <c r="AN64" s="29">
        <f t="shared" si="14"/>
        <v>130</v>
      </c>
      <c r="AO64" s="28">
        <v>14</v>
      </c>
      <c r="AP64" s="29">
        <f t="shared" si="15"/>
        <v>140</v>
      </c>
      <c r="AQ64" s="29">
        <f t="shared" si="16"/>
        <v>140</v>
      </c>
      <c r="AR64" s="28">
        <v>15</v>
      </c>
      <c r="AS64" s="29">
        <f t="shared" si="17"/>
        <v>150</v>
      </c>
      <c r="AT64" s="29">
        <f t="shared" si="18"/>
        <v>150</v>
      </c>
      <c r="AU64" s="28">
        <v>16</v>
      </c>
      <c r="AV64" s="29">
        <f t="shared" si="19"/>
        <v>160</v>
      </c>
      <c r="AW64" s="29">
        <f t="shared" si="20"/>
        <v>160</v>
      </c>
      <c r="AX64" s="28">
        <v>17</v>
      </c>
      <c r="AY64" s="29">
        <f t="shared" si="21"/>
        <v>170</v>
      </c>
      <c r="AZ64" s="29">
        <f t="shared" si="22"/>
        <v>170</v>
      </c>
      <c r="BA64" s="28">
        <v>18</v>
      </c>
      <c r="BB64" s="29">
        <f t="shared" si="23"/>
        <v>180</v>
      </c>
      <c r="BC64" s="29">
        <f t="shared" si="24"/>
        <v>180</v>
      </c>
      <c r="BD64" s="28">
        <v>19</v>
      </c>
      <c r="BE64" s="29">
        <f t="shared" si="25"/>
        <v>190</v>
      </c>
      <c r="BF64" s="29">
        <f t="shared" si="26"/>
        <v>190</v>
      </c>
      <c r="BG64" s="28">
        <v>20</v>
      </c>
      <c r="BH64" s="29">
        <f t="shared" si="27"/>
        <v>200</v>
      </c>
      <c r="BI64" s="29">
        <f t="shared" si="28"/>
        <v>200</v>
      </c>
      <c r="BJ64" s="28">
        <v>21</v>
      </c>
      <c r="BK64" s="29">
        <f t="shared" si="29"/>
        <v>210</v>
      </c>
      <c r="BL64" s="29">
        <f t="shared" si="30"/>
        <v>210</v>
      </c>
      <c r="BM64" s="28">
        <v>22</v>
      </c>
      <c r="BN64" s="29">
        <f t="shared" si="31"/>
        <v>220</v>
      </c>
      <c r="BO64" s="29">
        <f t="shared" si="32"/>
        <v>220</v>
      </c>
      <c r="BP64" s="28">
        <v>23</v>
      </c>
      <c r="BQ64" s="29">
        <f t="shared" si="33"/>
        <v>230</v>
      </c>
      <c r="BR64" s="29">
        <f t="shared" si="34"/>
        <v>230</v>
      </c>
      <c r="BS64" s="28">
        <v>24</v>
      </c>
      <c r="BT64" s="29">
        <f t="shared" si="35"/>
        <v>240</v>
      </c>
      <c r="BU64" s="29">
        <f t="shared" si="36"/>
        <v>240</v>
      </c>
      <c r="BV64" s="28">
        <v>25</v>
      </c>
      <c r="BW64" s="29">
        <f t="shared" si="37"/>
        <v>250</v>
      </c>
      <c r="BX64" s="29">
        <f t="shared" si="38"/>
        <v>250</v>
      </c>
      <c r="BY64" s="28">
        <v>26</v>
      </c>
      <c r="BZ64" s="29">
        <f t="shared" si="39"/>
        <v>260</v>
      </c>
      <c r="CA64" s="29">
        <f t="shared" si="40"/>
        <v>260</v>
      </c>
      <c r="CB64" s="28">
        <v>27</v>
      </c>
      <c r="CC64" s="29">
        <f t="shared" si="41"/>
        <v>270</v>
      </c>
      <c r="CD64" s="29">
        <f t="shared" si="42"/>
        <v>270</v>
      </c>
      <c r="CE64" s="28">
        <v>28</v>
      </c>
      <c r="CF64" s="29">
        <f t="shared" si="43"/>
        <v>280</v>
      </c>
      <c r="CG64" s="29">
        <f t="shared" si="44"/>
        <v>280</v>
      </c>
      <c r="CH64" s="28">
        <v>29</v>
      </c>
      <c r="CI64" s="29">
        <f t="shared" si="45"/>
        <v>290</v>
      </c>
      <c r="CJ64" s="29">
        <f t="shared" si="46"/>
        <v>290</v>
      </c>
      <c r="CK64" s="28">
        <v>30</v>
      </c>
      <c r="CL64" s="29">
        <f t="shared" si="47"/>
        <v>300</v>
      </c>
      <c r="CM64" s="29">
        <f t="shared" si="48"/>
        <v>300</v>
      </c>
    </row>
    <row r="65" spans="1:91" s="19" customFormat="1" ht="20.100000000000001" customHeight="1" x14ac:dyDescent="0.25">
      <c r="A65" s="19" t="s">
        <v>69</v>
      </c>
      <c r="B65" s="19">
        <v>1</v>
      </c>
      <c r="C65" s="27">
        <v>8</v>
      </c>
      <c r="D65" s="27">
        <v>8</v>
      </c>
      <c r="E65" s="19">
        <v>2</v>
      </c>
      <c r="F65" s="27">
        <f t="shared" si="0"/>
        <v>16</v>
      </c>
      <c r="G65" s="27">
        <f t="shared" si="0"/>
        <v>16</v>
      </c>
      <c r="H65" s="19">
        <v>3</v>
      </c>
      <c r="I65" s="27">
        <f t="shared" si="1"/>
        <v>24</v>
      </c>
      <c r="J65" s="27">
        <f t="shared" si="1"/>
        <v>24</v>
      </c>
      <c r="K65" s="19">
        <v>4</v>
      </c>
      <c r="L65" s="27">
        <f t="shared" si="2"/>
        <v>32</v>
      </c>
      <c r="M65" s="27">
        <f t="shared" si="2"/>
        <v>32</v>
      </c>
      <c r="N65" s="19">
        <v>5</v>
      </c>
      <c r="O65" s="27">
        <f t="shared" si="3"/>
        <v>40</v>
      </c>
      <c r="P65" s="27">
        <f t="shared" si="3"/>
        <v>40</v>
      </c>
      <c r="Q65" s="19">
        <v>6</v>
      </c>
      <c r="R65" s="27">
        <f t="shared" si="4"/>
        <v>48</v>
      </c>
      <c r="S65" s="27">
        <f t="shared" si="4"/>
        <v>48</v>
      </c>
      <c r="T65" s="19">
        <v>7</v>
      </c>
      <c r="U65" s="27">
        <f t="shared" si="5"/>
        <v>56</v>
      </c>
      <c r="V65" s="27">
        <f t="shared" si="5"/>
        <v>56</v>
      </c>
      <c r="W65" s="19">
        <v>8</v>
      </c>
      <c r="X65" s="27">
        <f t="shared" si="6"/>
        <v>64</v>
      </c>
      <c r="Y65" s="27">
        <f t="shared" si="6"/>
        <v>64</v>
      </c>
      <c r="Z65" s="19">
        <v>9</v>
      </c>
      <c r="AA65" s="27">
        <f t="shared" si="7"/>
        <v>72</v>
      </c>
      <c r="AB65" s="27">
        <f t="shared" si="7"/>
        <v>72</v>
      </c>
      <c r="AC65" s="19">
        <v>10</v>
      </c>
      <c r="AD65" s="27">
        <f t="shared" si="8"/>
        <v>80</v>
      </c>
      <c r="AE65" s="27">
        <f t="shared" si="8"/>
        <v>80</v>
      </c>
      <c r="AF65" s="19">
        <v>11</v>
      </c>
      <c r="AG65" s="27">
        <f t="shared" si="9"/>
        <v>88</v>
      </c>
      <c r="AH65" s="27">
        <f t="shared" si="10"/>
        <v>88</v>
      </c>
      <c r="AI65" s="19">
        <v>12</v>
      </c>
      <c r="AJ65" s="27">
        <f t="shared" si="11"/>
        <v>96</v>
      </c>
      <c r="AK65" s="27">
        <f t="shared" si="12"/>
        <v>96</v>
      </c>
      <c r="AL65" s="19">
        <v>13</v>
      </c>
      <c r="AM65" s="27">
        <f t="shared" si="13"/>
        <v>104</v>
      </c>
      <c r="AN65" s="27">
        <f t="shared" si="14"/>
        <v>104</v>
      </c>
      <c r="AO65" s="19">
        <v>14</v>
      </c>
      <c r="AP65" s="27">
        <f t="shared" si="15"/>
        <v>112</v>
      </c>
      <c r="AQ65" s="27">
        <f t="shared" si="16"/>
        <v>112</v>
      </c>
      <c r="AR65" s="19">
        <v>15</v>
      </c>
      <c r="AS65" s="27">
        <f t="shared" si="17"/>
        <v>120</v>
      </c>
      <c r="AT65" s="27">
        <f t="shared" si="18"/>
        <v>120</v>
      </c>
      <c r="AU65" s="19">
        <v>16</v>
      </c>
      <c r="AV65" s="27">
        <f t="shared" si="19"/>
        <v>128</v>
      </c>
      <c r="AW65" s="27">
        <f t="shared" si="20"/>
        <v>128</v>
      </c>
      <c r="AX65" s="19">
        <v>17</v>
      </c>
      <c r="AY65" s="27">
        <f t="shared" si="21"/>
        <v>136</v>
      </c>
      <c r="AZ65" s="27">
        <f t="shared" si="22"/>
        <v>136</v>
      </c>
      <c r="BA65" s="19">
        <v>18</v>
      </c>
      <c r="BB65" s="27">
        <f t="shared" si="23"/>
        <v>144</v>
      </c>
      <c r="BC65" s="27">
        <f t="shared" si="24"/>
        <v>144</v>
      </c>
      <c r="BD65" s="19">
        <v>19</v>
      </c>
      <c r="BE65" s="27">
        <f t="shared" si="25"/>
        <v>152</v>
      </c>
      <c r="BF65" s="27">
        <f t="shared" si="26"/>
        <v>152</v>
      </c>
      <c r="BG65" s="19">
        <v>20</v>
      </c>
      <c r="BH65" s="27">
        <f t="shared" si="27"/>
        <v>160</v>
      </c>
      <c r="BI65" s="27">
        <f t="shared" si="28"/>
        <v>160</v>
      </c>
      <c r="BJ65" s="19">
        <v>21</v>
      </c>
      <c r="BK65" s="27">
        <f t="shared" si="29"/>
        <v>168</v>
      </c>
      <c r="BL65" s="27">
        <f t="shared" si="30"/>
        <v>168</v>
      </c>
      <c r="BM65" s="19">
        <v>22</v>
      </c>
      <c r="BN65" s="27">
        <f t="shared" si="31"/>
        <v>176</v>
      </c>
      <c r="BO65" s="27">
        <f t="shared" si="32"/>
        <v>176</v>
      </c>
      <c r="BP65" s="19">
        <v>23</v>
      </c>
      <c r="BQ65" s="27">
        <f t="shared" si="33"/>
        <v>184</v>
      </c>
      <c r="BR65" s="27">
        <f t="shared" si="34"/>
        <v>184</v>
      </c>
      <c r="BS65" s="19">
        <v>24</v>
      </c>
      <c r="BT65" s="27">
        <f t="shared" si="35"/>
        <v>192</v>
      </c>
      <c r="BU65" s="27">
        <f t="shared" si="36"/>
        <v>192</v>
      </c>
      <c r="BV65" s="19">
        <v>25</v>
      </c>
      <c r="BW65" s="27">
        <f t="shared" si="37"/>
        <v>200</v>
      </c>
      <c r="BX65" s="27">
        <f t="shared" si="38"/>
        <v>200</v>
      </c>
      <c r="BY65" s="19">
        <v>26</v>
      </c>
      <c r="BZ65" s="27">
        <f t="shared" si="39"/>
        <v>208</v>
      </c>
      <c r="CA65" s="27">
        <f t="shared" si="40"/>
        <v>208</v>
      </c>
      <c r="CB65" s="19">
        <v>27</v>
      </c>
      <c r="CC65" s="27">
        <f t="shared" si="41"/>
        <v>216</v>
      </c>
      <c r="CD65" s="27">
        <f t="shared" si="42"/>
        <v>216</v>
      </c>
      <c r="CE65" s="19">
        <v>28</v>
      </c>
      <c r="CF65" s="27">
        <f t="shared" si="43"/>
        <v>224</v>
      </c>
      <c r="CG65" s="27">
        <f t="shared" si="44"/>
        <v>224</v>
      </c>
      <c r="CH65" s="19">
        <v>29</v>
      </c>
      <c r="CI65" s="27">
        <f t="shared" si="45"/>
        <v>232</v>
      </c>
      <c r="CJ65" s="27">
        <f t="shared" si="46"/>
        <v>232</v>
      </c>
      <c r="CK65" s="19">
        <v>30</v>
      </c>
      <c r="CL65" s="27">
        <f t="shared" si="47"/>
        <v>240</v>
      </c>
      <c r="CM65" s="27">
        <f t="shared" si="48"/>
        <v>240</v>
      </c>
    </row>
    <row r="66" spans="1:91" s="28" customFormat="1" ht="30" x14ac:dyDescent="0.25">
      <c r="A66" s="28" t="s">
        <v>126</v>
      </c>
      <c r="B66" s="28">
        <v>1</v>
      </c>
      <c r="C66" s="29">
        <v>13</v>
      </c>
      <c r="D66" s="29">
        <v>13</v>
      </c>
      <c r="E66" s="28">
        <v>2</v>
      </c>
      <c r="F66" s="29">
        <f t="shared" si="0"/>
        <v>26</v>
      </c>
      <c r="G66" s="29">
        <f t="shared" si="0"/>
        <v>26</v>
      </c>
      <c r="H66" s="28">
        <v>3</v>
      </c>
      <c r="I66" s="29">
        <f t="shared" si="1"/>
        <v>39</v>
      </c>
      <c r="J66" s="29">
        <f t="shared" si="1"/>
        <v>39</v>
      </c>
      <c r="K66" s="28">
        <v>4</v>
      </c>
      <c r="L66" s="29">
        <f t="shared" si="2"/>
        <v>52</v>
      </c>
      <c r="M66" s="29">
        <f t="shared" si="2"/>
        <v>52</v>
      </c>
      <c r="N66" s="28">
        <v>5</v>
      </c>
      <c r="O66" s="29">
        <f t="shared" si="3"/>
        <v>65</v>
      </c>
      <c r="P66" s="29">
        <f t="shared" si="3"/>
        <v>65</v>
      </c>
      <c r="Q66" s="28">
        <v>6</v>
      </c>
      <c r="R66" s="29">
        <f t="shared" si="4"/>
        <v>78</v>
      </c>
      <c r="S66" s="29">
        <f t="shared" si="4"/>
        <v>78</v>
      </c>
      <c r="T66" s="28">
        <v>7</v>
      </c>
      <c r="U66" s="29">
        <f t="shared" si="5"/>
        <v>91</v>
      </c>
      <c r="V66" s="29">
        <f t="shared" si="5"/>
        <v>91</v>
      </c>
      <c r="W66" s="28">
        <v>8</v>
      </c>
      <c r="X66" s="29">
        <f t="shared" si="6"/>
        <v>104</v>
      </c>
      <c r="Y66" s="29">
        <f t="shared" si="6"/>
        <v>104</v>
      </c>
      <c r="Z66" s="28">
        <v>9</v>
      </c>
      <c r="AA66" s="29">
        <f t="shared" si="7"/>
        <v>117</v>
      </c>
      <c r="AB66" s="29">
        <f t="shared" si="7"/>
        <v>117</v>
      </c>
      <c r="AC66" s="28">
        <v>10</v>
      </c>
      <c r="AD66" s="29">
        <f t="shared" si="8"/>
        <v>130</v>
      </c>
      <c r="AE66" s="29">
        <f t="shared" si="8"/>
        <v>130</v>
      </c>
      <c r="AF66" s="28">
        <v>11</v>
      </c>
      <c r="AG66" s="29">
        <f t="shared" si="9"/>
        <v>143</v>
      </c>
      <c r="AH66" s="29">
        <f t="shared" si="10"/>
        <v>143</v>
      </c>
      <c r="AI66" s="28">
        <v>12</v>
      </c>
      <c r="AJ66" s="29">
        <f t="shared" si="11"/>
        <v>156</v>
      </c>
      <c r="AK66" s="29">
        <f t="shared" si="12"/>
        <v>156</v>
      </c>
      <c r="AL66" s="28">
        <v>13</v>
      </c>
      <c r="AM66" s="29">
        <f t="shared" si="13"/>
        <v>169</v>
      </c>
      <c r="AN66" s="29">
        <f t="shared" si="14"/>
        <v>169</v>
      </c>
      <c r="AO66" s="28">
        <v>14</v>
      </c>
      <c r="AP66" s="29">
        <f t="shared" si="15"/>
        <v>182</v>
      </c>
      <c r="AQ66" s="29">
        <f t="shared" si="16"/>
        <v>182</v>
      </c>
      <c r="AR66" s="28">
        <v>15</v>
      </c>
      <c r="AS66" s="29">
        <f t="shared" si="17"/>
        <v>195</v>
      </c>
      <c r="AT66" s="29">
        <f t="shared" si="18"/>
        <v>195</v>
      </c>
      <c r="AU66" s="28">
        <v>16</v>
      </c>
      <c r="AV66" s="29">
        <f t="shared" si="19"/>
        <v>208</v>
      </c>
      <c r="AW66" s="29">
        <f t="shared" si="20"/>
        <v>208</v>
      </c>
      <c r="AX66" s="28">
        <v>17</v>
      </c>
      <c r="AY66" s="29">
        <f t="shared" si="21"/>
        <v>221</v>
      </c>
      <c r="AZ66" s="29">
        <f t="shared" si="22"/>
        <v>221</v>
      </c>
      <c r="BA66" s="28">
        <v>18</v>
      </c>
      <c r="BB66" s="29">
        <f t="shared" si="23"/>
        <v>234</v>
      </c>
      <c r="BC66" s="29">
        <f t="shared" si="24"/>
        <v>234</v>
      </c>
      <c r="BD66" s="28">
        <v>19</v>
      </c>
      <c r="BE66" s="29">
        <f t="shared" si="25"/>
        <v>247</v>
      </c>
      <c r="BF66" s="29">
        <f t="shared" si="26"/>
        <v>247</v>
      </c>
      <c r="BG66" s="28">
        <v>20</v>
      </c>
      <c r="BH66" s="29">
        <f t="shared" si="27"/>
        <v>260</v>
      </c>
      <c r="BI66" s="29">
        <f t="shared" si="28"/>
        <v>260</v>
      </c>
      <c r="BJ66" s="28">
        <v>21</v>
      </c>
      <c r="BK66" s="29">
        <f t="shared" si="29"/>
        <v>273</v>
      </c>
      <c r="BL66" s="29">
        <f t="shared" si="30"/>
        <v>273</v>
      </c>
      <c r="BM66" s="28">
        <v>22</v>
      </c>
      <c r="BN66" s="29">
        <f t="shared" si="31"/>
        <v>286</v>
      </c>
      <c r="BO66" s="29">
        <f t="shared" si="32"/>
        <v>286</v>
      </c>
      <c r="BP66" s="28">
        <v>23</v>
      </c>
      <c r="BQ66" s="29">
        <f t="shared" si="33"/>
        <v>299</v>
      </c>
      <c r="BR66" s="29">
        <f t="shared" si="34"/>
        <v>299</v>
      </c>
      <c r="BS66" s="28">
        <v>24</v>
      </c>
      <c r="BT66" s="29">
        <f t="shared" si="35"/>
        <v>312</v>
      </c>
      <c r="BU66" s="29">
        <f t="shared" si="36"/>
        <v>312</v>
      </c>
      <c r="BV66" s="28">
        <v>25</v>
      </c>
      <c r="BW66" s="29">
        <f t="shared" si="37"/>
        <v>325</v>
      </c>
      <c r="BX66" s="29">
        <f t="shared" si="38"/>
        <v>325</v>
      </c>
      <c r="BY66" s="28">
        <v>26</v>
      </c>
      <c r="BZ66" s="29">
        <f t="shared" si="39"/>
        <v>338</v>
      </c>
      <c r="CA66" s="29">
        <f t="shared" si="40"/>
        <v>338</v>
      </c>
      <c r="CB66" s="28">
        <v>27</v>
      </c>
      <c r="CC66" s="29">
        <f t="shared" si="41"/>
        <v>351</v>
      </c>
      <c r="CD66" s="29">
        <f t="shared" si="42"/>
        <v>351</v>
      </c>
      <c r="CE66" s="28">
        <v>28</v>
      </c>
      <c r="CF66" s="29">
        <f t="shared" si="43"/>
        <v>364</v>
      </c>
      <c r="CG66" s="29">
        <f t="shared" si="44"/>
        <v>364</v>
      </c>
      <c r="CH66" s="28">
        <v>29</v>
      </c>
      <c r="CI66" s="29">
        <f t="shared" si="45"/>
        <v>377</v>
      </c>
      <c r="CJ66" s="29">
        <f t="shared" si="46"/>
        <v>377</v>
      </c>
      <c r="CK66" s="28">
        <v>30</v>
      </c>
      <c r="CL66" s="29">
        <f t="shared" si="47"/>
        <v>390</v>
      </c>
      <c r="CM66" s="29">
        <f t="shared" si="48"/>
        <v>390</v>
      </c>
    </row>
    <row r="67" spans="1:91" s="19" customFormat="1" ht="30" x14ac:dyDescent="0.25">
      <c r="A67" s="19" t="s">
        <v>127</v>
      </c>
      <c r="B67" s="19">
        <v>1</v>
      </c>
      <c r="C67" s="27">
        <v>14</v>
      </c>
      <c r="D67" s="27">
        <v>14</v>
      </c>
      <c r="E67" s="19">
        <v>2</v>
      </c>
      <c r="F67" s="27">
        <f t="shared" si="0"/>
        <v>28</v>
      </c>
      <c r="G67" s="27">
        <f t="shared" si="0"/>
        <v>28</v>
      </c>
      <c r="H67" s="19">
        <v>3</v>
      </c>
      <c r="I67" s="27">
        <f t="shared" si="1"/>
        <v>42</v>
      </c>
      <c r="J67" s="27">
        <f t="shared" si="1"/>
        <v>42</v>
      </c>
      <c r="K67" s="19">
        <v>4</v>
      </c>
      <c r="L67" s="27">
        <f t="shared" si="2"/>
        <v>56</v>
      </c>
      <c r="M67" s="27">
        <f t="shared" si="2"/>
        <v>56</v>
      </c>
      <c r="N67" s="19">
        <v>5</v>
      </c>
      <c r="O67" s="27">
        <f t="shared" si="3"/>
        <v>70</v>
      </c>
      <c r="P67" s="27">
        <f t="shared" si="3"/>
        <v>70</v>
      </c>
      <c r="Q67" s="19">
        <v>6</v>
      </c>
      <c r="R67" s="27">
        <f t="shared" si="4"/>
        <v>84</v>
      </c>
      <c r="S67" s="27">
        <f t="shared" si="4"/>
        <v>84</v>
      </c>
      <c r="T67" s="19">
        <v>7</v>
      </c>
      <c r="U67" s="27">
        <f t="shared" si="5"/>
        <v>98</v>
      </c>
      <c r="V67" s="27">
        <f t="shared" si="5"/>
        <v>98</v>
      </c>
      <c r="W67" s="19">
        <v>8</v>
      </c>
      <c r="X67" s="27">
        <f t="shared" si="6"/>
        <v>112</v>
      </c>
      <c r="Y67" s="27">
        <f t="shared" si="6"/>
        <v>112</v>
      </c>
      <c r="Z67" s="19">
        <v>9</v>
      </c>
      <c r="AA67" s="27">
        <f t="shared" si="7"/>
        <v>126</v>
      </c>
      <c r="AB67" s="27">
        <f t="shared" si="7"/>
        <v>126</v>
      </c>
      <c r="AC67" s="19">
        <v>10</v>
      </c>
      <c r="AD67" s="27">
        <f t="shared" si="8"/>
        <v>140</v>
      </c>
      <c r="AE67" s="27">
        <f t="shared" si="8"/>
        <v>140</v>
      </c>
      <c r="AF67" s="19">
        <v>11</v>
      </c>
      <c r="AG67" s="27">
        <f t="shared" si="9"/>
        <v>154</v>
      </c>
      <c r="AH67" s="27">
        <f t="shared" si="10"/>
        <v>154</v>
      </c>
      <c r="AI67" s="19">
        <v>12</v>
      </c>
      <c r="AJ67" s="27">
        <f t="shared" si="11"/>
        <v>168</v>
      </c>
      <c r="AK67" s="27">
        <f t="shared" si="12"/>
        <v>168</v>
      </c>
      <c r="AL67" s="19">
        <v>13</v>
      </c>
      <c r="AM67" s="27">
        <f t="shared" si="13"/>
        <v>182</v>
      </c>
      <c r="AN67" s="27">
        <f t="shared" si="14"/>
        <v>182</v>
      </c>
      <c r="AO67" s="19">
        <v>14</v>
      </c>
      <c r="AP67" s="27">
        <f t="shared" si="15"/>
        <v>196</v>
      </c>
      <c r="AQ67" s="27">
        <f t="shared" si="16"/>
        <v>196</v>
      </c>
      <c r="AR67" s="19">
        <v>15</v>
      </c>
      <c r="AS67" s="27">
        <f t="shared" si="17"/>
        <v>210</v>
      </c>
      <c r="AT67" s="27">
        <f t="shared" si="18"/>
        <v>210</v>
      </c>
      <c r="AU67" s="19">
        <v>16</v>
      </c>
      <c r="AV67" s="27">
        <f t="shared" si="19"/>
        <v>224</v>
      </c>
      <c r="AW67" s="27">
        <f t="shared" si="20"/>
        <v>224</v>
      </c>
      <c r="AX67" s="19">
        <v>17</v>
      </c>
      <c r="AY67" s="27">
        <f t="shared" si="21"/>
        <v>238</v>
      </c>
      <c r="AZ67" s="27">
        <f t="shared" si="22"/>
        <v>238</v>
      </c>
      <c r="BA67" s="19">
        <v>18</v>
      </c>
      <c r="BB67" s="27">
        <f t="shared" si="23"/>
        <v>252</v>
      </c>
      <c r="BC67" s="27">
        <f t="shared" si="24"/>
        <v>252</v>
      </c>
      <c r="BD67" s="19">
        <v>19</v>
      </c>
      <c r="BE67" s="27">
        <f t="shared" si="25"/>
        <v>266</v>
      </c>
      <c r="BF67" s="27">
        <f t="shared" si="26"/>
        <v>266</v>
      </c>
      <c r="BG67" s="19">
        <v>20</v>
      </c>
      <c r="BH67" s="27">
        <f t="shared" si="27"/>
        <v>280</v>
      </c>
      <c r="BI67" s="27">
        <f t="shared" si="28"/>
        <v>280</v>
      </c>
      <c r="BJ67" s="19">
        <v>21</v>
      </c>
      <c r="BK67" s="27">
        <f t="shared" si="29"/>
        <v>294</v>
      </c>
      <c r="BL67" s="27">
        <f t="shared" si="30"/>
        <v>294</v>
      </c>
      <c r="BM67" s="19">
        <v>22</v>
      </c>
      <c r="BN67" s="27">
        <f t="shared" si="31"/>
        <v>308</v>
      </c>
      <c r="BO67" s="27">
        <f t="shared" si="32"/>
        <v>308</v>
      </c>
      <c r="BP67" s="19">
        <v>23</v>
      </c>
      <c r="BQ67" s="27">
        <f t="shared" si="33"/>
        <v>322</v>
      </c>
      <c r="BR67" s="27">
        <f t="shared" si="34"/>
        <v>322</v>
      </c>
      <c r="BS67" s="19">
        <v>24</v>
      </c>
      <c r="BT67" s="27">
        <f t="shared" si="35"/>
        <v>336</v>
      </c>
      <c r="BU67" s="27">
        <f t="shared" si="36"/>
        <v>336</v>
      </c>
      <c r="BV67" s="19">
        <v>25</v>
      </c>
      <c r="BW67" s="27">
        <f t="shared" si="37"/>
        <v>350</v>
      </c>
      <c r="BX67" s="27">
        <f t="shared" si="38"/>
        <v>350</v>
      </c>
      <c r="BY67" s="19">
        <v>26</v>
      </c>
      <c r="BZ67" s="27">
        <f t="shared" si="39"/>
        <v>364</v>
      </c>
      <c r="CA67" s="27">
        <f t="shared" si="40"/>
        <v>364</v>
      </c>
      <c r="CB67" s="19">
        <v>27</v>
      </c>
      <c r="CC67" s="27">
        <f t="shared" si="41"/>
        <v>378</v>
      </c>
      <c r="CD67" s="27">
        <f t="shared" si="42"/>
        <v>378</v>
      </c>
      <c r="CE67" s="19">
        <v>28</v>
      </c>
      <c r="CF67" s="27">
        <f t="shared" si="43"/>
        <v>392</v>
      </c>
      <c r="CG67" s="27">
        <f t="shared" si="44"/>
        <v>392</v>
      </c>
      <c r="CH67" s="19">
        <v>29</v>
      </c>
      <c r="CI67" s="27">
        <f t="shared" si="45"/>
        <v>406</v>
      </c>
      <c r="CJ67" s="27">
        <f t="shared" si="46"/>
        <v>406</v>
      </c>
      <c r="CK67" s="19">
        <v>30</v>
      </c>
      <c r="CL67" s="27">
        <f t="shared" si="47"/>
        <v>420</v>
      </c>
      <c r="CM67" s="27">
        <f t="shared" si="48"/>
        <v>420</v>
      </c>
    </row>
    <row r="68" spans="1:91" s="28" customFormat="1" ht="20.100000000000001" customHeight="1" x14ac:dyDescent="0.25">
      <c r="A68" s="28" t="s">
        <v>70</v>
      </c>
      <c r="B68" s="28">
        <v>1</v>
      </c>
      <c r="C68" s="29">
        <v>12</v>
      </c>
      <c r="D68" s="29">
        <v>12</v>
      </c>
      <c r="E68" s="28">
        <v>2</v>
      </c>
      <c r="F68" s="29">
        <f t="shared" ref="F68:F73" si="211">C68*2</f>
        <v>24</v>
      </c>
      <c r="G68" s="29">
        <f t="shared" ref="G68:G73" si="212">D68*2</f>
        <v>24</v>
      </c>
      <c r="H68" s="28">
        <v>3</v>
      </c>
      <c r="I68" s="29">
        <f t="shared" ref="I68:I73" si="213">C68*3</f>
        <v>36</v>
      </c>
      <c r="J68" s="29">
        <f t="shared" ref="J68:J73" si="214">D68*3</f>
        <v>36</v>
      </c>
      <c r="K68" s="28">
        <v>4</v>
      </c>
      <c r="L68" s="29">
        <f t="shared" ref="L68:L73" si="215">C68*4</f>
        <v>48</v>
      </c>
      <c r="M68" s="29">
        <f t="shared" ref="M68:M73" si="216">D68*4</f>
        <v>48</v>
      </c>
      <c r="N68" s="28">
        <v>5</v>
      </c>
      <c r="O68" s="29">
        <f t="shared" ref="O68:O73" si="217">C68*5</f>
        <v>60</v>
      </c>
      <c r="P68" s="29">
        <f t="shared" ref="P68:P73" si="218">D68*5</f>
        <v>60</v>
      </c>
      <c r="Q68" s="28">
        <v>6</v>
      </c>
      <c r="R68" s="29">
        <f t="shared" ref="R68:R73" si="219">C68*6</f>
        <v>72</v>
      </c>
      <c r="S68" s="29">
        <f t="shared" ref="S68:S73" si="220">D68*6</f>
        <v>72</v>
      </c>
      <c r="T68" s="28">
        <v>7</v>
      </c>
      <c r="U68" s="29">
        <f t="shared" ref="U68:U73" si="221">C68*7</f>
        <v>84</v>
      </c>
      <c r="V68" s="29">
        <f t="shared" ref="V68:V73" si="222">D68*7</f>
        <v>84</v>
      </c>
      <c r="W68" s="28">
        <v>8</v>
      </c>
      <c r="X68" s="29">
        <f t="shared" ref="X68:X73" si="223">C68*8</f>
        <v>96</v>
      </c>
      <c r="Y68" s="29">
        <f t="shared" ref="Y68:Y73" si="224">D68*8</f>
        <v>96</v>
      </c>
      <c r="Z68" s="28">
        <v>9</v>
      </c>
      <c r="AA68" s="29">
        <f t="shared" ref="AA68:AA73" si="225">C68*9</f>
        <v>108</v>
      </c>
      <c r="AB68" s="29">
        <f t="shared" ref="AB68:AB73" si="226">D68*9</f>
        <v>108</v>
      </c>
      <c r="AC68" s="28">
        <v>10</v>
      </c>
      <c r="AD68" s="29">
        <f t="shared" ref="AD68:AD73" si="227">C68*10</f>
        <v>120</v>
      </c>
      <c r="AE68" s="29">
        <f t="shared" ref="AE68:AE73" si="228">D68*10</f>
        <v>120</v>
      </c>
      <c r="AF68" s="28">
        <v>11</v>
      </c>
      <c r="AG68" s="29">
        <f t="shared" si="9"/>
        <v>132</v>
      </c>
      <c r="AH68" s="29">
        <f t="shared" si="10"/>
        <v>132</v>
      </c>
      <c r="AI68" s="28">
        <v>12</v>
      </c>
      <c r="AJ68" s="29">
        <f t="shared" si="11"/>
        <v>144</v>
      </c>
      <c r="AK68" s="29">
        <f t="shared" si="12"/>
        <v>144</v>
      </c>
      <c r="AL68" s="28">
        <v>13</v>
      </c>
      <c r="AM68" s="29">
        <f t="shared" si="13"/>
        <v>156</v>
      </c>
      <c r="AN68" s="29">
        <f t="shared" si="14"/>
        <v>156</v>
      </c>
      <c r="AO68" s="28">
        <v>14</v>
      </c>
      <c r="AP68" s="29">
        <f t="shared" si="15"/>
        <v>168</v>
      </c>
      <c r="AQ68" s="29">
        <f t="shared" si="16"/>
        <v>168</v>
      </c>
      <c r="AR68" s="28">
        <v>15</v>
      </c>
      <c r="AS68" s="29">
        <f t="shared" si="17"/>
        <v>180</v>
      </c>
      <c r="AT68" s="29">
        <f t="shared" si="18"/>
        <v>180</v>
      </c>
      <c r="AU68" s="28">
        <v>16</v>
      </c>
      <c r="AV68" s="29">
        <f t="shared" si="19"/>
        <v>192</v>
      </c>
      <c r="AW68" s="29">
        <f t="shared" si="20"/>
        <v>192</v>
      </c>
      <c r="AX68" s="28">
        <v>17</v>
      </c>
      <c r="AY68" s="29">
        <f t="shared" si="21"/>
        <v>204</v>
      </c>
      <c r="AZ68" s="29">
        <f t="shared" si="22"/>
        <v>204</v>
      </c>
      <c r="BA68" s="28">
        <v>18</v>
      </c>
      <c r="BB68" s="29">
        <f t="shared" si="23"/>
        <v>216</v>
      </c>
      <c r="BC68" s="29">
        <f t="shared" si="24"/>
        <v>216</v>
      </c>
      <c r="BD68" s="28">
        <v>19</v>
      </c>
      <c r="BE68" s="29">
        <f t="shared" si="25"/>
        <v>228</v>
      </c>
      <c r="BF68" s="29">
        <f t="shared" si="26"/>
        <v>228</v>
      </c>
      <c r="BG68" s="28">
        <v>20</v>
      </c>
      <c r="BH68" s="29">
        <f t="shared" si="27"/>
        <v>240</v>
      </c>
      <c r="BI68" s="29">
        <f t="shared" si="28"/>
        <v>240</v>
      </c>
      <c r="BJ68" s="28">
        <v>21</v>
      </c>
      <c r="BK68" s="29">
        <f t="shared" si="29"/>
        <v>252</v>
      </c>
      <c r="BL68" s="29">
        <f t="shared" si="30"/>
        <v>252</v>
      </c>
      <c r="BM68" s="28">
        <v>22</v>
      </c>
      <c r="BN68" s="29">
        <f t="shared" si="31"/>
        <v>264</v>
      </c>
      <c r="BO68" s="29">
        <f t="shared" si="32"/>
        <v>264</v>
      </c>
      <c r="BP68" s="28">
        <v>23</v>
      </c>
      <c r="BQ68" s="29">
        <f t="shared" si="33"/>
        <v>276</v>
      </c>
      <c r="BR68" s="29">
        <f t="shared" si="34"/>
        <v>276</v>
      </c>
      <c r="BS68" s="28">
        <v>24</v>
      </c>
      <c r="BT68" s="29">
        <f t="shared" si="35"/>
        <v>288</v>
      </c>
      <c r="BU68" s="29">
        <f t="shared" si="36"/>
        <v>288</v>
      </c>
      <c r="BV68" s="28">
        <v>25</v>
      </c>
      <c r="BW68" s="29">
        <f t="shared" si="37"/>
        <v>300</v>
      </c>
      <c r="BX68" s="29">
        <f t="shared" si="38"/>
        <v>300</v>
      </c>
      <c r="BY68" s="28">
        <v>26</v>
      </c>
      <c r="BZ68" s="29">
        <f t="shared" si="39"/>
        <v>312</v>
      </c>
      <c r="CA68" s="29">
        <f t="shared" si="40"/>
        <v>312</v>
      </c>
      <c r="CB68" s="28">
        <v>27</v>
      </c>
      <c r="CC68" s="29">
        <f t="shared" si="41"/>
        <v>324</v>
      </c>
      <c r="CD68" s="29">
        <f t="shared" si="42"/>
        <v>324</v>
      </c>
      <c r="CE68" s="28">
        <v>28</v>
      </c>
      <c r="CF68" s="29">
        <f t="shared" si="43"/>
        <v>336</v>
      </c>
      <c r="CG68" s="29">
        <f t="shared" si="44"/>
        <v>336</v>
      </c>
      <c r="CH68" s="28">
        <v>29</v>
      </c>
      <c r="CI68" s="29">
        <f t="shared" si="45"/>
        <v>348</v>
      </c>
      <c r="CJ68" s="29">
        <f t="shared" si="46"/>
        <v>348</v>
      </c>
      <c r="CK68" s="28">
        <v>30</v>
      </c>
      <c r="CL68" s="29">
        <f t="shared" si="47"/>
        <v>360</v>
      </c>
      <c r="CM68" s="29">
        <f t="shared" si="48"/>
        <v>360</v>
      </c>
    </row>
    <row r="69" spans="1:91" s="19" customFormat="1" ht="30" x14ac:dyDescent="0.25">
      <c r="A69" s="19" t="s">
        <v>128</v>
      </c>
      <c r="B69" s="19">
        <v>1</v>
      </c>
      <c r="C69" s="27">
        <v>18</v>
      </c>
      <c r="D69" s="27">
        <v>18</v>
      </c>
      <c r="E69" s="19">
        <v>2</v>
      </c>
      <c r="F69" s="27">
        <f t="shared" si="211"/>
        <v>36</v>
      </c>
      <c r="G69" s="27">
        <f t="shared" si="212"/>
        <v>36</v>
      </c>
      <c r="H69" s="19">
        <v>3</v>
      </c>
      <c r="I69" s="27">
        <f t="shared" si="213"/>
        <v>54</v>
      </c>
      <c r="J69" s="27">
        <f t="shared" si="214"/>
        <v>54</v>
      </c>
      <c r="K69" s="19">
        <v>4</v>
      </c>
      <c r="L69" s="27">
        <f t="shared" si="215"/>
        <v>72</v>
      </c>
      <c r="M69" s="27">
        <f t="shared" si="216"/>
        <v>72</v>
      </c>
      <c r="N69" s="19">
        <v>5</v>
      </c>
      <c r="O69" s="27">
        <f t="shared" si="217"/>
        <v>90</v>
      </c>
      <c r="P69" s="27">
        <f t="shared" si="218"/>
        <v>90</v>
      </c>
      <c r="Q69" s="19">
        <v>6</v>
      </c>
      <c r="R69" s="27">
        <f t="shared" si="219"/>
        <v>108</v>
      </c>
      <c r="S69" s="27">
        <f t="shared" si="220"/>
        <v>108</v>
      </c>
      <c r="T69" s="19">
        <v>7</v>
      </c>
      <c r="U69" s="27">
        <f t="shared" si="221"/>
        <v>126</v>
      </c>
      <c r="V69" s="27">
        <f t="shared" si="222"/>
        <v>126</v>
      </c>
      <c r="W69" s="19">
        <v>8</v>
      </c>
      <c r="X69" s="27">
        <f t="shared" si="223"/>
        <v>144</v>
      </c>
      <c r="Y69" s="27">
        <f t="shared" si="224"/>
        <v>144</v>
      </c>
      <c r="Z69" s="19">
        <v>9</v>
      </c>
      <c r="AA69" s="27">
        <f t="shared" si="225"/>
        <v>162</v>
      </c>
      <c r="AB69" s="27">
        <f t="shared" si="226"/>
        <v>162</v>
      </c>
      <c r="AC69" s="19">
        <v>10</v>
      </c>
      <c r="AD69" s="27">
        <f t="shared" si="227"/>
        <v>180</v>
      </c>
      <c r="AE69" s="27">
        <f t="shared" si="228"/>
        <v>180</v>
      </c>
      <c r="AF69" s="19">
        <v>11</v>
      </c>
      <c r="AG69" s="27">
        <f t="shared" si="9"/>
        <v>198</v>
      </c>
      <c r="AH69" s="27">
        <f t="shared" si="10"/>
        <v>198</v>
      </c>
      <c r="AI69" s="19">
        <v>12</v>
      </c>
      <c r="AJ69" s="27">
        <f t="shared" si="11"/>
        <v>216</v>
      </c>
      <c r="AK69" s="27">
        <f t="shared" si="12"/>
        <v>216</v>
      </c>
      <c r="AL69" s="19">
        <v>13</v>
      </c>
      <c r="AM69" s="27">
        <f t="shared" si="13"/>
        <v>234</v>
      </c>
      <c r="AN69" s="27">
        <f t="shared" si="14"/>
        <v>234</v>
      </c>
      <c r="AO69" s="19">
        <v>14</v>
      </c>
      <c r="AP69" s="27">
        <f t="shared" si="15"/>
        <v>252</v>
      </c>
      <c r="AQ69" s="27">
        <f t="shared" si="16"/>
        <v>252</v>
      </c>
      <c r="AR69" s="19">
        <v>15</v>
      </c>
      <c r="AS69" s="27">
        <f t="shared" si="17"/>
        <v>270</v>
      </c>
      <c r="AT69" s="27">
        <f t="shared" si="18"/>
        <v>270</v>
      </c>
      <c r="AU69" s="19">
        <v>16</v>
      </c>
      <c r="AV69" s="27">
        <f t="shared" si="19"/>
        <v>288</v>
      </c>
      <c r="AW69" s="27">
        <f t="shared" si="20"/>
        <v>288</v>
      </c>
      <c r="AX69" s="19">
        <v>17</v>
      </c>
      <c r="AY69" s="27">
        <f t="shared" si="21"/>
        <v>306</v>
      </c>
      <c r="AZ69" s="27">
        <f t="shared" si="22"/>
        <v>306</v>
      </c>
      <c r="BA69" s="19">
        <v>18</v>
      </c>
      <c r="BB69" s="27">
        <f t="shared" si="23"/>
        <v>324</v>
      </c>
      <c r="BC69" s="27">
        <f t="shared" si="24"/>
        <v>324</v>
      </c>
      <c r="BD69" s="19">
        <v>19</v>
      </c>
      <c r="BE69" s="27">
        <f t="shared" si="25"/>
        <v>342</v>
      </c>
      <c r="BF69" s="27">
        <f t="shared" si="26"/>
        <v>342</v>
      </c>
      <c r="BG69" s="19">
        <v>20</v>
      </c>
      <c r="BH69" s="27">
        <f t="shared" si="27"/>
        <v>360</v>
      </c>
      <c r="BI69" s="27">
        <f t="shared" si="28"/>
        <v>360</v>
      </c>
      <c r="BJ69" s="19">
        <v>21</v>
      </c>
      <c r="BK69" s="27">
        <f t="shared" si="29"/>
        <v>378</v>
      </c>
      <c r="BL69" s="27">
        <f t="shared" si="30"/>
        <v>378</v>
      </c>
      <c r="BM69" s="19">
        <v>22</v>
      </c>
      <c r="BN69" s="27">
        <f t="shared" si="31"/>
        <v>396</v>
      </c>
      <c r="BO69" s="27">
        <f t="shared" si="32"/>
        <v>396</v>
      </c>
      <c r="BP69" s="19">
        <v>23</v>
      </c>
      <c r="BQ69" s="27">
        <f t="shared" si="33"/>
        <v>414</v>
      </c>
      <c r="BR69" s="27">
        <f t="shared" si="34"/>
        <v>414</v>
      </c>
      <c r="BS69" s="19">
        <v>24</v>
      </c>
      <c r="BT69" s="27">
        <f t="shared" si="35"/>
        <v>432</v>
      </c>
      <c r="BU69" s="27">
        <f t="shared" si="36"/>
        <v>432</v>
      </c>
      <c r="BV69" s="19">
        <v>25</v>
      </c>
      <c r="BW69" s="27">
        <f t="shared" si="37"/>
        <v>450</v>
      </c>
      <c r="BX69" s="27">
        <f t="shared" si="38"/>
        <v>450</v>
      </c>
      <c r="BY69" s="19">
        <v>26</v>
      </c>
      <c r="BZ69" s="27">
        <f t="shared" si="39"/>
        <v>468</v>
      </c>
      <c r="CA69" s="27">
        <f t="shared" si="40"/>
        <v>468</v>
      </c>
      <c r="CB69" s="19">
        <v>27</v>
      </c>
      <c r="CC69" s="27">
        <f t="shared" si="41"/>
        <v>486</v>
      </c>
      <c r="CD69" s="27">
        <f t="shared" si="42"/>
        <v>486</v>
      </c>
      <c r="CE69" s="19">
        <v>28</v>
      </c>
      <c r="CF69" s="27">
        <f t="shared" si="43"/>
        <v>504</v>
      </c>
      <c r="CG69" s="27">
        <f t="shared" si="44"/>
        <v>504</v>
      </c>
      <c r="CH69" s="19">
        <v>29</v>
      </c>
      <c r="CI69" s="27">
        <f t="shared" si="45"/>
        <v>522</v>
      </c>
      <c r="CJ69" s="27">
        <f t="shared" si="46"/>
        <v>522</v>
      </c>
      <c r="CK69" s="19">
        <v>30</v>
      </c>
      <c r="CL69" s="27">
        <f t="shared" si="47"/>
        <v>540</v>
      </c>
      <c r="CM69" s="27">
        <f t="shared" si="48"/>
        <v>540</v>
      </c>
    </row>
    <row r="70" spans="1:91" s="28" customFormat="1" ht="30" x14ac:dyDescent="0.25">
      <c r="A70" s="28" t="s">
        <v>129</v>
      </c>
      <c r="B70" s="28">
        <v>1</v>
      </c>
      <c r="C70" s="29">
        <v>19</v>
      </c>
      <c r="D70" s="29">
        <v>19</v>
      </c>
      <c r="E70" s="28">
        <v>2</v>
      </c>
      <c r="F70" s="29">
        <f t="shared" si="211"/>
        <v>38</v>
      </c>
      <c r="G70" s="29">
        <f t="shared" si="212"/>
        <v>38</v>
      </c>
      <c r="H70" s="28">
        <v>3</v>
      </c>
      <c r="I70" s="29">
        <f t="shared" si="213"/>
        <v>57</v>
      </c>
      <c r="J70" s="29">
        <f t="shared" si="214"/>
        <v>57</v>
      </c>
      <c r="K70" s="28">
        <v>4</v>
      </c>
      <c r="L70" s="29">
        <f t="shared" si="215"/>
        <v>76</v>
      </c>
      <c r="M70" s="29">
        <f t="shared" si="216"/>
        <v>76</v>
      </c>
      <c r="N70" s="28">
        <v>5</v>
      </c>
      <c r="O70" s="29">
        <f t="shared" si="217"/>
        <v>95</v>
      </c>
      <c r="P70" s="29">
        <f t="shared" si="218"/>
        <v>95</v>
      </c>
      <c r="Q70" s="28">
        <v>6</v>
      </c>
      <c r="R70" s="29">
        <f t="shared" si="219"/>
        <v>114</v>
      </c>
      <c r="S70" s="29">
        <f t="shared" si="220"/>
        <v>114</v>
      </c>
      <c r="T70" s="28">
        <v>7</v>
      </c>
      <c r="U70" s="29">
        <f t="shared" si="221"/>
        <v>133</v>
      </c>
      <c r="V70" s="29">
        <f t="shared" si="222"/>
        <v>133</v>
      </c>
      <c r="W70" s="28">
        <v>8</v>
      </c>
      <c r="X70" s="29">
        <f t="shared" si="223"/>
        <v>152</v>
      </c>
      <c r="Y70" s="29">
        <f t="shared" si="224"/>
        <v>152</v>
      </c>
      <c r="Z70" s="28">
        <v>9</v>
      </c>
      <c r="AA70" s="29">
        <f t="shared" si="225"/>
        <v>171</v>
      </c>
      <c r="AB70" s="29">
        <f t="shared" si="226"/>
        <v>171</v>
      </c>
      <c r="AC70" s="28">
        <v>10</v>
      </c>
      <c r="AD70" s="29">
        <f t="shared" si="227"/>
        <v>190</v>
      </c>
      <c r="AE70" s="29">
        <f t="shared" si="228"/>
        <v>190</v>
      </c>
      <c r="AF70" s="28">
        <v>11</v>
      </c>
      <c r="AG70" s="29">
        <f t="shared" ref="AG70:AG85" si="229">C70*11</f>
        <v>209</v>
      </c>
      <c r="AH70" s="29">
        <f t="shared" ref="AH70:AH85" si="230">D70*11</f>
        <v>209</v>
      </c>
      <c r="AI70" s="28">
        <v>12</v>
      </c>
      <c r="AJ70" s="29">
        <f t="shared" ref="AJ70:AJ85" si="231">C70*12</f>
        <v>228</v>
      </c>
      <c r="AK70" s="29">
        <f t="shared" ref="AK70:AK85" si="232">D70*12</f>
        <v>228</v>
      </c>
      <c r="AL70" s="28">
        <v>13</v>
      </c>
      <c r="AM70" s="29">
        <f t="shared" si="13"/>
        <v>247</v>
      </c>
      <c r="AN70" s="29">
        <f t="shared" si="14"/>
        <v>247</v>
      </c>
      <c r="AO70" s="28">
        <v>14</v>
      </c>
      <c r="AP70" s="29">
        <f t="shared" si="15"/>
        <v>266</v>
      </c>
      <c r="AQ70" s="29">
        <f t="shared" si="16"/>
        <v>266</v>
      </c>
      <c r="AR70" s="28">
        <v>15</v>
      </c>
      <c r="AS70" s="29">
        <f t="shared" si="17"/>
        <v>285</v>
      </c>
      <c r="AT70" s="29">
        <f t="shared" si="18"/>
        <v>285</v>
      </c>
      <c r="AU70" s="28">
        <v>16</v>
      </c>
      <c r="AV70" s="29">
        <f t="shared" si="19"/>
        <v>304</v>
      </c>
      <c r="AW70" s="29">
        <f t="shared" si="20"/>
        <v>304</v>
      </c>
      <c r="AX70" s="28">
        <v>17</v>
      </c>
      <c r="AY70" s="29">
        <f t="shared" si="21"/>
        <v>323</v>
      </c>
      <c r="AZ70" s="29">
        <f t="shared" si="22"/>
        <v>323</v>
      </c>
      <c r="BA70" s="28">
        <v>18</v>
      </c>
      <c r="BB70" s="29">
        <f t="shared" si="23"/>
        <v>342</v>
      </c>
      <c r="BC70" s="29">
        <f t="shared" si="24"/>
        <v>342</v>
      </c>
      <c r="BD70" s="28">
        <v>19</v>
      </c>
      <c r="BE70" s="29">
        <f t="shared" si="25"/>
        <v>361</v>
      </c>
      <c r="BF70" s="29">
        <f t="shared" si="26"/>
        <v>361</v>
      </c>
      <c r="BG70" s="28">
        <v>20</v>
      </c>
      <c r="BH70" s="29">
        <f t="shared" si="27"/>
        <v>380</v>
      </c>
      <c r="BI70" s="29">
        <f t="shared" si="28"/>
        <v>380</v>
      </c>
      <c r="BJ70" s="28">
        <v>21</v>
      </c>
      <c r="BK70" s="29">
        <f t="shared" si="29"/>
        <v>399</v>
      </c>
      <c r="BL70" s="29">
        <f t="shared" si="30"/>
        <v>399</v>
      </c>
      <c r="BM70" s="28">
        <v>22</v>
      </c>
      <c r="BN70" s="29">
        <f t="shared" si="31"/>
        <v>418</v>
      </c>
      <c r="BO70" s="29">
        <f t="shared" si="32"/>
        <v>418</v>
      </c>
      <c r="BP70" s="28">
        <v>23</v>
      </c>
      <c r="BQ70" s="29">
        <f t="shared" si="33"/>
        <v>437</v>
      </c>
      <c r="BR70" s="29">
        <f t="shared" si="34"/>
        <v>437</v>
      </c>
      <c r="BS70" s="28">
        <v>24</v>
      </c>
      <c r="BT70" s="29">
        <f t="shared" si="35"/>
        <v>456</v>
      </c>
      <c r="BU70" s="29">
        <f t="shared" si="36"/>
        <v>456</v>
      </c>
      <c r="BV70" s="28">
        <v>25</v>
      </c>
      <c r="BW70" s="29">
        <f t="shared" si="37"/>
        <v>475</v>
      </c>
      <c r="BX70" s="29">
        <f t="shared" si="38"/>
        <v>475</v>
      </c>
      <c r="BY70" s="28">
        <v>26</v>
      </c>
      <c r="BZ70" s="29">
        <f t="shared" si="39"/>
        <v>494</v>
      </c>
      <c r="CA70" s="29">
        <f t="shared" si="40"/>
        <v>494</v>
      </c>
      <c r="CB70" s="28">
        <v>27</v>
      </c>
      <c r="CC70" s="29">
        <f t="shared" si="41"/>
        <v>513</v>
      </c>
      <c r="CD70" s="29">
        <f t="shared" si="42"/>
        <v>513</v>
      </c>
      <c r="CE70" s="28">
        <v>28</v>
      </c>
      <c r="CF70" s="29">
        <f t="shared" si="43"/>
        <v>532</v>
      </c>
      <c r="CG70" s="29">
        <f t="shared" si="44"/>
        <v>532</v>
      </c>
      <c r="CH70" s="28">
        <v>29</v>
      </c>
      <c r="CI70" s="29">
        <f t="shared" si="45"/>
        <v>551</v>
      </c>
      <c r="CJ70" s="29">
        <f t="shared" si="46"/>
        <v>551</v>
      </c>
      <c r="CK70" s="28">
        <v>30</v>
      </c>
      <c r="CL70" s="29">
        <f t="shared" si="47"/>
        <v>570</v>
      </c>
      <c r="CM70" s="29">
        <f t="shared" si="48"/>
        <v>570</v>
      </c>
    </row>
    <row r="71" spans="1:91" s="19" customFormat="1" ht="20.100000000000001" customHeight="1" x14ac:dyDescent="0.25">
      <c r="A71" s="19" t="s">
        <v>71</v>
      </c>
      <c r="B71" s="19">
        <v>1</v>
      </c>
      <c r="C71" s="27">
        <v>15</v>
      </c>
      <c r="D71" s="27">
        <v>15</v>
      </c>
      <c r="E71" s="19">
        <v>2</v>
      </c>
      <c r="F71" s="27">
        <f t="shared" si="211"/>
        <v>30</v>
      </c>
      <c r="G71" s="27">
        <f t="shared" si="212"/>
        <v>30</v>
      </c>
      <c r="H71" s="19">
        <v>3</v>
      </c>
      <c r="I71" s="27">
        <f t="shared" si="213"/>
        <v>45</v>
      </c>
      <c r="J71" s="27">
        <f t="shared" si="214"/>
        <v>45</v>
      </c>
      <c r="K71" s="19">
        <v>4</v>
      </c>
      <c r="L71" s="27">
        <f t="shared" si="215"/>
        <v>60</v>
      </c>
      <c r="M71" s="27">
        <f t="shared" si="216"/>
        <v>60</v>
      </c>
      <c r="N71" s="19">
        <v>5</v>
      </c>
      <c r="O71" s="27">
        <f t="shared" si="217"/>
        <v>75</v>
      </c>
      <c r="P71" s="27">
        <f t="shared" si="218"/>
        <v>75</v>
      </c>
      <c r="Q71" s="19">
        <v>6</v>
      </c>
      <c r="R71" s="27">
        <f t="shared" si="219"/>
        <v>90</v>
      </c>
      <c r="S71" s="27">
        <f t="shared" si="220"/>
        <v>90</v>
      </c>
      <c r="T71" s="19">
        <v>7</v>
      </c>
      <c r="U71" s="27">
        <f t="shared" si="221"/>
        <v>105</v>
      </c>
      <c r="V71" s="27">
        <f t="shared" si="222"/>
        <v>105</v>
      </c>
      <c r="W71" s="19">
        <v>8</v>
      </c>
      <c r="X71" s="27">
        <f t="shared" si="223"/>
        <v>120</v>
      </c>
      <c r="Y71" s="27">
        <f t="shared" si="224"/>
        <v>120</v>
      </c>
      <c r="Z71" s="19">
        <v>9</v>
      </c>
      <c r="AA71" s="27">
        <f t="shared" si="225"/>
        <v>135</v>
      </c>
      <c r="AB71" s="27">
        <f t="shared" si="226"/>
        <v>135</v>
      </c>
      <c r="AC71" s="19">
        <v>10</v>
      </c>
      <c r="AD71" s="27">
        <f t="shared" si="227"/>
        <v>150</v>
      </c>
      <c r="AE71" s="27">
        <f t="shared" si="228"/>
        <v>150</v>
      </c>
      <c r="AF71" s="19">
        <v>11</v>
      </c>
      <c r="AG71" s="27">
        <f t="shared" si="229"/>
        <v>165</v>
      </c>
      <c r="AH71" s="27">
        <f t="shared" si="230"/>
        <v>165</v>
      </c>
      <c r="AI71" s="19">
        <v>12</v>
      </c>
      <c r="AJ71" s="27">
        <f t="shared" si="231"/>
        <v>180</v>
      </c>
      <c r="AK71" s="27">
        <f t="shared" si="232"/>
        <v>180</v>
      </c>
      <c r="AL71" s="19">
        <v>13</v>
      </c>
      <c r="AM71" s="27">
        <f t="shared" ref="AM71:AM74" si="233">C71*13</f>
        <v>195</v>
      </c>
      <c r="AN71" s="27">
        <f t="shared" ref="AN71:AN74" si="234">D71*13</f>
        <v>195</v>
      </c>
      <c r="AO71" s="19">
        <v>14</v>
      </c>
      <c r="AP71" s="27">
        <f t="shared" ref="AP71:AP74" si="235">C71*14</f>
        <v>210</v>
      </c>
      <c r="AQ71" s="27">
        <f t="shared" ref="AQ71:AQ74" si="236">D71*14</f>
        <v>210</v>
      </c>
      <c r="AR71" s="19">
        <v>15</v>
      </c>
      <c r="AS71" s="27">
        <f t="shared" ref="AS71:AS74" si="237">C71*15</f>
        <v>225</v>
      </c>
      <c r="AT71" s="27">
        <f t="shared" ref="AT71:AT74" si="238">D71*15</f>
        <v>225</v>
      </c>
      <c r="AU71" s="19">
        <v>16</v>
      </c>
      <c r="AV71" s="27">
        <f t="shared" ref="AV71:AV74" si="239">C71*16</f>
        <v>240</v>
      </c>
      <c r="AW71" s="27">
        <f t="shared" ref="AW71:AW74" si="240">D71*16</f>
        <v>240</v>
      </c>
      <c r="AX71" s="19">
        <v>17</v>
      </c>
      <c r="AY71" s="27">
        <f t="shared" ref="AY71:AY74" si="241">C71*17</f>
        <v>255</v>
      </c>
      <c r="AZ71" s="27">
        <f t="shared" ref="AZ71:AZ74" si="242">D71*17</f>
        <v>255</v>
      </c>
      <c r="BA71" s="19">
        <v>18</v>
      </c>
      <c r="BB71" s="27">
        <f t="shared" ref="BB71:BB74" si="243">C71*18</f>
        <v>270</v>
      </c>
      <c r="BC71" s="27">
        <f t="shared" ref="BC71:BC74" si="244">D71*18</f>
        <v>270</v>
      </c>
      <c r="BD71" s="19">
        <v>19</v>
      </c>
      <c r="BE71" s="27">
        <f t="shared" ref="BE71:BE74" si="245">C71*19</f>
        <v>285</v>
      </c>
      <c r="BF71" s="27">
        <f t="shared" ref="BF71:BF74" si="246">D71*19</f>
        <v>285</v>
      </c>
      <c r="BG71" s="19">
        <v>20</v>
      </c>
      <c r="BH71" s="27">
        <f t="shared" ref="BH71:BH74" si="247">C71*20</f>
        <v>300</v>
      </c>
      <c r="BI71" s="27">
        <f t="shared" ref="BI71:BI74" si="248">D71*20</f>
        <v>300</v>
      </c>
      <c r="BJ71" s="19">
        <v>21</v>
      </c>
      <c r="BK71" s="27">
        <f t="shared" ref="BK71:BK74" si="249">C71*21</f>
        <v>315</v>
      </c>
      <c r="BL71" s="27">
        <f t="shared" ref="BL71:BL74" si="250">D71*21</f>
        <v>315</v>
      </c>
      <c r="BM71" s="19">
        <v>22</v>
      </c>
      <c r="BN71" s="27">
        <f t="shared" ref="BN71:BN74" si="251">C71*22</f>
        <v>330</v>
      </c>
      <c r="BO71" s="27">
        <f t="shared" ref="BO71:BO74" si="252">D71*22</f>
        <v>330</v>
      </c>
      <c r="BP71" s="19">
        <v>23</v>
      </c>
      <c r="BQ71" s="27">
        <f t="shared" ref="BQ71:BQ74" si="253">C71*23</f>
        <v>345</v>
      </c>
      <c r="BR71" s="27">
        <f t="shared" ref="BR71:BR74" si="254">D71*23</f>
        <v>345</v>
      </c>
      <c r="BS71" s="19">
        <v>24</v>
      </c>
      <c r="BT71" s="27">
        <f t="shared" ref="BT71:BT74" si="255">C71*24</f>
        <v>360</v>
      </c>
      <c r="BU71" s="27">
        <f t="shared" ref="BU71:BU74" si="256">D71*24</f>
        <v>360</v>
      </c>
      <c r="BV71" s="19">
        <v>25</v>
      </c>
      <c r="BW71" s="27">
        <f t="shared" ref="BW71:BW74" si="257">C71*25</f>
        <v>375</v>
      </c>
      <c r="BX71" s="27">
        <f t="shared" ref="BX71:BX74" si="258">D71*25</f>
        <v>375</v>
      </c>
      <c r="BY71" s="19">
        <v>26</v>
      </c>
      <c r="BZ71" s="27">
        <f t="shared" ref="BZ71:BZ74" si="259">C71*26</f>
        <v>390</v>
      </c>
      <c r="CA71" s="27">
        <f t="shared" ref="CA71:CA74" si="260">D71*26</f>
        <v>390</v>
      </c>
      <c r="CB71" s="19">
        <v>27</v>
      </c>
      <c r="CC71" s="27">
        <f t="shared" ref="CC71:CC74" si="261">D71*27</f>
        <v>405</v>
      </c>
      <c r="CD71" s="27">
        <f t="shared" ref="CD71:CD74" si="262">D71*27</f>
        <v>405</v>
      </c>
      <c r="CE71" s="19">
        <v>28</v>
      </c>
      <c r="CF71" s="27">
        <f t="shared" ref="CF71:CF74" si="263">D71*28</f>
        <v>420</v>
      </c>
      <c r="CG71" s="27">
        <f t="shared" ref="CG71:CG74" si="264">D71*28</f>
        <v>420</v>
      </c>
      <c r="CH71" s="19">
        <v>29</v>
      </c>
      <c r="CI71" s="27">
        <f t="shared" ref="CI71:CI74" si="265">C71*29</f>
        <v>435</v>
      </c>
      <c r="CJ71" s="27">
        <f t="shared" ref="CJ71:CJ74" si="266">D71*29</f>
        <v>435</v>
      </c>
      <c r="CK71" s="19">
        <v>30</v>
      </c>
      <c r="CL71" s="27">
        <f t="shared" ref="CL71:CL74" si="267">D71*30</f>
        <v>450</v>
      </c>
      <c r="CM71" s="27">
        <f t="shared" ref="CM71:CM74" si="268">D71*30</f>
        <v>450</v>
      </c>
    </row>
    <row r="72" spans="1:91" s="28" customFormat="1" ht="30" x14ac:dyDescent="0.25">
      <c r="A72" s="28" t="s">
        <v>130</v>
      </c>
      <c r="B72" s="28">
        <v>1</v>
      </c>
      <c r="C72" s="29">
        <v>22.5</v>
      </c>
      <c r="D72" s="29">
        <v>22.5</v>
      </c>
      <c r="E72" s="28">
        <v>2</v>
      </c>
      <c r="F72" s="29">
        <f t="shared" si="211"/>
        <v>45</v>
      </c>
      <c r="G72" s="29">
        <f t="shared" si="212"/>
        <v>45</v>
      </c>
      <c r="H72" s="28">
        <v>3</v>
      </c>
      <c r="I72" s="29">
        <f t="shared" si="213"/>
        <v>67.5</v>
      </c>
      <c r="J72" s="29">
        <f t="shared" si="214"/>
        <v>67.5</v>
      </c>
      <c r="K72" s="28">
        <v>4</v>
      </c>
      <c r="L72" s="29">
        <f t="shared" si="215"/>
        <v>90</v>
      </c>
      <c r="M72" s="29">
        <f t="shared" si="216"/>
        <v>90</v>
      </c>
      <c r="N72" s="28">
        <v>5</v>
      </c>
      <c r="O72" s="29">
        <f t="shared" si="217"/>
        <v>112.5</v>
      </c>
      <c r="P72" s="29">
        <f t="shared" si="218"/>
        <v>112.5</v>
      </c>
      <c r="Q72" s="28">
        <v>6</v>
      </c>
      <c r="R72" s="29">
        <f t="shared" si="219"/>
        <v>135</v>
      </c>
      <c r="S72" s="29">
        <f t="shared" si="220"/>
        <v>135</v>
      </c>
      <c r="T72" s="28">
        <v>7</v>
      </c>
      <c r="U72" s="29">
        <f t="shared" si="221"/>
        <v>157.5</v>
      </c>
      <c r="V72" s="29">
        <f t="shared" si="222"/>
        <v>157.5</v>
      </c>
      <c r="W72" s="28">
        <v>8</v>
      </c>
      <c r="X72" s="29">
        <f t="shared" si="223"/>
        <v>180</v>
      </c>
      <c r="Y72" s="29">
        <f t="shared" si="224"/>
        <v>180</v>
      </c>
      <c r="Z72" s="28">
        <v>9</v>
      </c>
      <c r="AA72" s="29">
        <f t="shared" si="225"/>
        <v>202.5</v>
      </c>
      <c r="AB72" s="29">
        <f t="shared" si="226"/>
        <v>202.5</v>
      </c>
      <c r="AC72" s="28">
        <v>10</v>
      </c>
      <c r="AD72" s="29">
        <f t="shared" si="227"/>
        <v>225</v>
      </c>
      <c r="AE72" s="29">
        <f t="shared" si="228"/>
        <v>225</v>
      </c>
      <c r="AF72" s="28">
        <v>11</v>
      </c>
      <c r="AG72" s="29">
        <f t="shared" si="229"/>
        <v>247.5</v>
      </c>
      <c r="AH72" s="29">
        <f t="shared" si="230"/>
        <v>247.5</v>
      </c>
      <c r="AI72" s="28">
        <v>12</v>
      </c>
      <c r="AJ72" s="29">
        <f t="shared" si="231"/>
        <v>270</v>
      </c>
      <c r="AK72" s="29">
        <f t="shared" si="232"/>
        <v>270</v>
      </c>
      <c r="AL72" s="28">
        <v>13</v>
      </c>
      <c r="AM72" s="29">
        <f t="shared" si="233"/>
        <v>292.5</v>
      </c>
      <c r="AN72" s="29">
        <f t="shared" si="234"/>
        <v>292.5</v>
      </c>
      <c r="AO72" s="28">
        <v>14</v>
      </c>
      <c r="AP72" s="29">
        <f t="shared" si="235"/>
        <v>315</v>
      </c>
      <c r="AQ72" s="29">
        <f t="shared" si="236"/>
        <v>315</v>
      </c>
      <c r="AR72" s="28">
        <v>15</v>
      </c>
      <c r="AS72" s="29">
        <f t="shared" si="237"/>
        <v>337.5</v>
      </c>
      <c r="AT72" s="29">
        <f t="shared" si="238"/>
        <v>337.5</v>
      </c>
      <c r="AU72" s="28">
        <v>16</v>
      </c>
      <c r="AV72" s="29">
        <f t="shared" si="239"/>
        <v>360</v>
      </c>
      <c r="AW72" s="29">
        <f t="shared" si="240"/>
        <v>360</v>
      </c>
      <c r="AX72" s="28">
        <v>17</v>
      </c>
      <c r="AY72" s="29">
        <f t="shared" si="241"/>
        <v>382.5</v>
      </c>
      <c r="AZ72" s="29">
        <f t="shared" si="242"/>
        <v>382.5</v>
      </c>
      <c r="BA72" s="28">
        <v>18</v>
      </c>
      <c r="BB72" s="29">
        <f t="shared" si="243"/>
        <v>405</v>
      </c>
      <c r="BC72" s="29">
        <f t="shared" si="244"/>
        <v>405</v>
      </c>
      <c r="BD72" s="28">
        <v>19</v>
      </c>
      <c r="BE72" s="29">
        <f t="shared" si="245"/>
        <v>427.5</v>
      </c>
      <c r="BF72" s="29">
        <f t="shared" si="246"/>
        <v>427.5</v>
      </c>
      <c r="BG72" s="28">
        <v>20</v>
      </c>
      <c r="BH72" s="29">
        <f t="shared" si="247"/>
        <v>450</v>
      </c>
      <c r="BI72" s="29">
        <f t="shared" si="248"/>
        <v>450</v>
      </c>
      <c r="BJ72" s="28">
        <v>21</v>
      </c>
      <c r="BK72" s="29">
        <f t="shared" si="249"/>
        <v>472.5</v>
      </c>
      <c r="BL72" s="29">
        <f t="shared" si="250"/>
        <v>472.5</v>
      </c>
      <c r="BM72" s="28">
        <v>22</v>
      </c>
      <c r="BN72" s="29">
        <f t="shared" si="251"/>
        <v>495</v>
      </c>
      <c r="BO72" s="29">
        <f t="shared" si="252"/>
        <v>495</v>
      </c>
      <c r="BP72" s="28">
        <v>23</v>
      </c>
      <c r="BQ72" s="29">
        <f t="shared" si="253"/>
        <v>517.5</v>
      </c>
      <c r="BR72" s="29">
        <f t="shared" si="254"/>
        <v>517.5</v>
      </c>
      <c r="BS72" s="28">
        <v>24</v>
      </c>
      <c r="BT72" s="29">
        <f t="shared" si="255"/>
        <v>540</v>
      </c>
      <c r="BU72" s="29">
        <f t="shared" si="256"/>
        <v>540</v>
      </c>
      <c r="BV72" s="28">
        <v>25</v>
      </c>
      <c r="BW72" s="29">
        <f t="shared" si="257"/>
        <v>562.5</v>
      </c>
      <c r="BX72" s="29">
        <f t="shared" si="258"/>
        <v>562.5</v>
      </c>
      <c r="BY72" s="28">
        <v>26</v>
      </c>
      <c r="BZ72" s="29">
        <f t="shared" si="259"/>
        <v>585</v>
      </c>
      <c r="CA72" s="29">
        <f t="shared" si="260"/>
        <v>585</v>
      </c>
      <c r="CB72" s="28">
        <v>27</v>
      </c>
      <c r="CC72" s="29">
        <f t="shared" si="261"/>
        <v>607.5</v>
      </c>
      <c r="CD72" s="29">
        <f t="shared" si="262"/>
        <v>607.5</v>
      </c>
      <c r="CE72" s="28">
        <v>28</v>
      </c>
      <c r="CF72" s="29">
        <f t="shared" si="263"/>
        <v>630</v>
      </c>
      <c r="CG72" s="29">
        <f t="shared" si="264"/>
        <v>630</v>
      </c>
      <c r="CH72" s="28">
        <v>29</v>
      </c>
      <c r="CI72" s="29">
        <f t="shared" si="265"/>
        <v>652.5</v>
      </c>
      <c r="CJ72" s="29">
        <f t="shared" si="266"/>
        <v>652.5</v>
      </c>
      <c r="CK72" s="28">
        <v>30</v>
      </c>
      <c r="CL72" s="29">
        <f t="shared" si="267"/>
        <v>675</v>
      </c>
      <c r="CM72" s="29">
        <f t="shared" si="268"/>
        <v>675</v>
      </c>
    </row>
    <row r="73" spans="1:91" s="19" customFormat="1" ht="30" x14ac:dyDescent="0.25">
      <c r="A73" s="19" t="s">
        <v>131</v>
      </c>
      <c r="B73" s="19">
        <v>1</v>
      </c>
      <c r="C73" s="27">
        <v>25</v>
      </c>
      <c r="D73" s="27">
        <v>25</v>
      </c>
      <c r="E73" s="19">
        <v>2</v>
      </c>
      <c r="F73" s="27">
        <f t="shared" si="211"/>
        <v>50</v>
      </c>
      <c r="G73" s="27">
        <f t="shared" si="212"/>
        <v>50</v>
      </c>
      <c r="H73" s="19">
        <v>3</v>
      </c>
      <c r="I73" s="27">
        <f t="shared" si="213"/>
        <v>75</v>
      </c>
      <c r="J73" s="27">
        <f t="shared" si="214"/>
        <v>75</v>
      </c>
      <c r="K73" s="19">
        <v>4</v>
      </c>
      <c r="L73" s="27">
        <f t="shared" si="215"/>
        <v>100</v>
      </c>
      <c r="M73" s="27">
        <f t="shared" si="216"/>
        <v>100</v>
      </c>
      <c r="N73" s="19">
        <v>5</v>
      </c>
      <c r="O73" s="27">
        <f t="shared" si="217"/>
        <v>125</v>
      </c>
      <c r="P73" s="27">
        <f t="shared" si="218"/>
        <v>125</v>
      </c>
      <c r="Q73" s="19">
        <v>6</v>
      </c>
      <c r="R73" s="27">
        <f t="shared" si="219"/>
        <v>150</v>
      </c>
      <c r="S73" s="27">
        <f t="shared" si="220"/>
        <v>150</v>
      </c>
      <c r="T73" s="19">
        <v>7</v>
      </c>
      <c r="U73" s="27">
        <f t="shared" si="221"/>
        <v>175</v>
      </c>
      <c r="V73" s="27">
        <f t="shared" si="222"/>
        <v>175</v>
      </c>
      <c r="W73" s="19">
        <v>8</v>
      </c>
      <c r="X73" s="27">
        <f t="shared" si="223"/>
        <v>200</v>
      </c>
      <c r="Y73" s="27">
        <f t="shared" si="224"/>
        <v>200</v>
      </c>
      <c r="Z73" s="19">
        <v>9</v>
      </c>
      <c r="AA73" s="27">
        <f t="shared" si="225"/>
        <v>225</v>
      </c>
      <c r="AB73" s="27">
        <f t="shared" si="226"/>
        <v>225</v>
      </c>
      <c r="AC73" s="19">
        <v>10</v>
      </c>
      <c r="AD73" s="27">
        <f t="shared" si="227"/>
        <v>250</v>
      </c>
      <c r="AE73" s="27">
        <f t="shared" si="228"/>
        <v>250</v>
      </c>
      <c r="AF73" s="19">
        <v>11</v>
      </c>
      <c r="AG73" s="27">
        <f t="shared" si="229"/>
        <v>275</v>
      </c>
      <c r="AH73" s="27">
        <f t="shared" si="230"/>
        <v>275</v>
      </c>
      <c r="AI73" s="19">
        <v>12</v>
      </c>
      <c r="AJ73" s="27">
        <f t="shared" si="231"/>
        <v>300</v>
      </c>
      <c r="AK73" s="27">
        <f t="shared" si="232"/>
        <v>300</v>
      </c>
      <c r="AL73" s="19">
        <v>13</v>
      </c>
      <c r="AM73" s="27">
        <f t="shared" si="233"/>
        <v>325</v>
      </c>
      <c r="AN73" s="27">
        <f t="shared" si="234"/>
        <v>325</v>
      </c>
      <c r="AO73" s="19">
        <v>14</v>
      </c>
      <c r="AP73" s="27">
        <f t="shared" si="235"/>
        <v>350</v>
      </c>
      <c r="AQ73" s="27">
        <f t="shared" si="236"/>
        <v>350</v>
      </c>
      <c r="AR73" s="19">
        <v>15</v>
      </c>
      <c r="AS73" s="27">
        <f t="shared" si="237"/>
        <v>375</v>
      </c>
      <c r="AT73" s="27">
        <f t="shared" si="238"/>
        <v>375</v>
      </c>
      <c r="AU73" s="19">
        <v>16</v>
      </c>
      <c r="AV73" s="27">
        <f t="shared" si="239"/>
        <v>400</v>
      </c>
      <c r="AW73" s="27">
        <f t="shared" si="240"/>
        <v>400</v>
      </c>
      <c r="AX73" s="19">
        <v>17</v>
      </c>
      <c r="AY73" s="27">
        <f t="shared" si="241"/>
        <v>425</v>
      </c>
      <c r="AZ73" s="27">
        <f t="shared" si="242"/>
        <v>425</v>
      </c>
      <c r="BA73" s="19">
        <v>18</v>
      </c>
      <c r="BB73" s="27">
        <f t="shared" si="243"/>
        <v>450</v>
      </c>
      <c r="BC73" s="27">
        <f t="shared" si="244"/>
        <v>450</v>
      </c>
      <c r="BD73" s="19">
        <v>19</v>
      </c>
      <c r="BE73" s="27">
        <f t="shared" si="245"/>
        <v>475</v>
      </c>
      <c r="BF73" s="27">
        <f t="shared" si="246"/>
        <v>475</v>
      </c>
      <c r="BG73" s="19">
        <v>20</v>
      </c>
      <c r="BH73" s="27">
        <f t="shared" si="247"/>
        <v>500</v>
      </c>
      <c r="BI73" s="27">
        <f t="shared" si="248"/>
        <v>500</v>
      </c>
      <c r="BJ73" s="19">
        <v>21</v>
      </c>
      <c r="BK73" s="27">
        <f t="shared" si="249"/>
        <v>525</v>
      </c>
      <c r="BL73" s="27">
        <f t="shared" si="250"/>
        <v>525</v>
      </c>
      <c r="BM73" s="19">
        <v>22</v>
      </c>
      <c r="BN73" s="27">
        <f t="shared" si="251"/>
        <v>550</v>
      </c>
      <c r="BO73" s="27">
        <f t="shared" si="252"/>
        <v>550</v>
      </c>
      <c r="BP73" s="19">
        <v>23</v>
      </c>
      <c r="BQ73" s="27">
        <f t="shared" si="253"/>
        <v>575</v>
      </c>
      <c r="BR73" s="27">
        <f t="shared" si="254"/>
        <v>575</v>
      </c>
      <c r="BS73" s="19">
        <v>24</v>
      </c>
      <c r="BT73" s="27">
        <f t="shared" si="255"/>
        <v>600</v>
      </c>
      <c r="BU73" s="27">
        <f t="shared" si="256"/>
        <v>600</v>
      </c>
      <c r="BV73" s="19">
        <v>25</v>
      </c>
      <c r="BW73" s="27">
        <f t="shared" si="257"/>
        <v>625</v>
      </c>
      <c r="BX73" s="27">
        <f t="shared" si="258"/>
        <v>625</v>
      </c>
      <c r="BY73" s="19">
        <v>26</v>
      </c>
      <c r="BZ73" s="27">
        <f t="shared" si="259"/>
        <v>650</v>
      </c>
      <c r="CA73" s="27">
        <f t="shared" si="260"/>
        <v>650</v>
      </c>
      <c r="CB73" s="19">
        <v>27</v>
      </c>
      <c r="CC73" s="27">
        <f t="shared" si="261"/>
        <v>675</v>
      </c>
      <c r="CD73" s="27">
        <f t="shared" si="262"/>
        <v>675</v>
      </c>
      <c r="CE73" s="19">
        <v>28</v>
      </c>
      <c r="CF73" s="27">
        <f t="shared" si="263"/>
        <v>700</v>
      </c>
      <c r="CG73" s="27">
        <f t="shared" si="264"/>
        <v>700</v>
      </c>
      <c r="CH73" s="19">
        <v>29</v>
      </c>
      <c r="CI73" s="27">
        <f t="shared" si="265"/>
        <v>725</v>
      </c>
      <c r="CJ73" s="27">
        <f t="shared" si="266"/>
        <v>725</v>
      </c>
      <c r="CK73" s="19">
        <v>30</v>
      </c>
      <c r="CL73" s="27">
        <f t="shared" si="267"/>
        <v>750</v>
      </c>
      <c r="CM73" s="27">
        <f t="shared" si="268"/>
        <v>750</v>
      </c>
    </row>
    <row r="74" spans="1:91" s="28" customFormat="1" ht="20.100000000000001" customHeight="1" x14ac:dyDescent="0.25">
      <c r="A74" s="28" t="s">
        <v>72</v>
      </c>
      <c r="B74" s="28">
        <v>1</v>
      </c>
      <c r="C74" s="29">
        <v>17</v>
      </c>
      <c r="D74" s="29">
        <v>17</v>
      </c>
      <c r="E74" s="28">
        <v>2</v>
      </c>
      <c r="F74" s="29">
        <f t="shared" ref="F74:F76" si="269">C74*2</f>
        <v>34</v>
      </c>
      <c r="G74" s="29">
        <f t="shared" ref="G74:G76" si="270">D74*2</f>
        <v>34</v>
      </c>
      <c r="H74" s="28">
        <v>3</v>
      </c>
      <c r="I74" s="29">
        <f t="shared" ref="I74:I76" si="271">C74*3</f>
        <v>51</v>
      </c>
      <c r="J74" s="29">
        <f t="shared" ref="J74:J76" si="272">D74*3</f>
        <v>51</v>
      </c>
      <c r="K74" s="28">
        <v>4</v>
      </c>
      <c r="L74" s="29">
        <f t="shared" ref="L74:L76" si="273">C74*4</f>
        <v>68</v>
      </c>
      <c r="M74" s="29">
        <f t="shared" ref="M74:M76" si="274">D74*4</f>
        <v>68</v>
      </c>
      <c r="N74" s="28">
        <v>5</v>
      </c>
      <c r="O74" s="29">
        <f t="shared" ref="O74:O76" si="275">C74*5</f>
        <v>85</v>
      </c>
      <c r="P74" s="29">
        <f t="shared" ref="P74:P76" si="276">D74*5</f>
        <v>85</v>
      </c>
      <c r="Q74" s="28">
        <v>6</v>
      </c>
      <c r="R74" s="29">
        <f t="shared" ref="R74:R76" si="277">C74*6</f>
        <v>102</v>
      </c>
      <c r="S74" s="29">
        <f t="shared" ref="S74:S76" si="278">D74*6</f>
        <v>102</v>
      </c>
      <c r="T74" s="28">
        <v>7</v>
      </c>
      <c r="U74" s="29">
        <f t="shared" ref="U74:U76" si="279">C74*7</f>
        <v>119</v>
      </c>
      <c r="V74" s="29">
        <f t="shared" ref="V74:V76" si="280">D74*7</f>
        <v>119</v>
      </c>
      <c r="W74" s="28">
        <v>8</v>
      </c>
      <c r="X74" s="29">
        <f t="shared" ref="X74:X76" si="281">C74*8</f>
        <v>136</v>
      </c>
      <c r="Y74" s="29">
        <f t="shared" ref="Y74:Y76" si="282">D74*8</f>
        <v>136</v>
      </c>
      <c r="Z74" s="28">
        <v>9</v>
      </c>
      <c r="AA74" s="29">
        <f t="shared" ref="AA74:AA76" si="283">C74*9</f>
        <v>153</v>
      </c>
      <c r="AB74" s="29">
        <f t="shared" ref="AB74:AB76" si="284">D74*9</f>
        <v>153</v>
      </c>
      <c r="AC74" s="28">
        <v>10</v>
      </c>
      <c r="AD74" s="29">
        <f t="shared" ref="AD74:AD76" si="285">C74*10</f>
        <v>170</v>
      </c>
      <c r="AE74" s="29">
        <f t="shared" ref="AE74:AE76" si="286">D74*10</f>
        <v>170</v>
      </c>
      <c r="AF74" s="28">
        <v>11</v>
      </c>
      <c r="AG74" s="29">
        <f t="shared" si="229"/>
        <v>187</v>
      </c>
      <c r="AH74" s="29">
        <f t="shared" si="230"/>
        <v>187</v>
      </c>
      <c r="AI74" s="28">
        <v>12</v>
      </c>
      <c r="AJ74" s="29">
        <f t="shared" si="231"/>
        <v>204</v>
      </c>
      <c r="AK74" s="29">
        <f t="shared" si="232"/>
        <v>204</v>
      </c>
      <c r="AL74" s="28">
        <v>13</v>
      </c>
      <c r="AM74" s="29">
        <f t="shared" si="233"/>
        <v>221</v>
      </c>
      <c r="AN74" s="29">
        <f t="shared" si="234"/>
        <v>221</v>
      </c>
      <c r="AO74" s="28">
        <v>14</v>
      </c>
      <c r="AP74" s="29">
        <f t="shared" si="235"/>
        <v>238</v>
      </c>
      <c r="AQ74" s="29">
        <f t="shared" si="236"/>
        <v>238</v>
      </c>
      <c r="AR74" s="28">
        <v>15</v>
      </c>
      <c r="AS74" s="29">
        <f t="shared" si="237"/>
        <v>255</v>
      </c>
      <c r="AT74" s="29">
        <f t="shared" si="238"/>
        <v>255</v>
      </c>
      <c r="AU74" s="28">
        <v>16</v>
      </c>
      <c r="AV74" s="29">
        <f t="shared" si="239"/>
        <v>272</v>
      </c>
      <c r="AW74" s="29">
        <f t="shared" si="240"/>
        <v>272</v>
      </c>
      <c r="AX74" s="28">
        <v>17</v>
      </c>
      <c r="AY74" s="29">
        <f t="shared" si="241"/>
        <v>289</v>
      </c>
      <c r="AZ74" s="29">
        <f t="shared" si="242"/>
        <v>289</v>
      </c>
      <c r="BA74" s="28">
        <v>18</v>
      </c>
      <c r="BB74" s="29">
        <f t="shared" si="243"/>
        <v>306</v>
      </c>
      <c r="BC74" s="29">
        <f t="shared" si="244"/>
        <v>306</v>
      </c>
      <c r="BD74" s="28">
        <v>19</v>
      </c>
      <c r="BE74" s="29">
        <f t="shared" si="245"/>
        <v>323</v>
      </c>
      <c r="BF74" s="29">
        <f t="shared" si="246"/>
        <v>323</v>
      </c>
      <c r="BG74" s="28">
        <v>20</v>
      </c>
      <c r="BH74" s="29">
        <f t="shared" si="247"/>
        <v>340</v>
      </c>
      <c r="BI74" s="29">
        <f t="shared" si="248"/>
        <v>340</v>
      </c>
      <c r="BJ74" s="28">
        <v>21</v>
      </c>
      <c r="BK74" s="29">
        <f t="shared" si="249"/>
        <v>357</v>
      </c>
      <c r="BL74" s="29">
        <f t="shared" si="250"/>
        <v>357</v>
      </c>
      <c r="BM74" s="28">
        <v>22</v>
      </c>
      <c r="BN74" s="29">
        <f t="shared" si="251"/>
        <v>374</v>
      </c>
      <c r="BO74" s="29">
        <f t="shared" si="252"/>
        <v>374</v>
      </c>
      <c r="BP74" s="28">
        <v>23</v>
      </c>
      <c r="BQ74" s="29">
        <f t="shared" si="253"/>
        <v>391</v>
      </c>
      <c r="BR74" s="29">
        <f t="shared" si="254"/>
        <v>391</v>
      </c>
      <c r="BS74" s="28">
        <v>24</v>
      </c>
      <c r="BT74" s="29">
        <f t="shared" si="255"/>
        <v>408</v>
      </c>
      <c r="BU74" s="29">
        <f t="shared" si="256"/>
        <v>408</v>
      </c>
      <c r="BV74" s="28">
        <v>25</v>
      </c>
      <c r="BW74" s="29">
        <f t="shared" si="257"/>
        <v>425</v>
      </c>
      <c r="BX74" s="29">
        <f t="shared" si="258"/>
        <v>425</v>
      </c>
      <c r="BY74" s="28">
        <v>26</v>
      </c>
      <c r="BZ74" s="29">
        <f t="shared" si="259"/>
        <v>442</v>
      </c>
      <c r="CA74" s="29">
        <f t="shared" si="260"/>
        <v>442</v>
      </c>
      <c r="CB74" s="28">
        <v>27</v>
      </c>
      <c r="CC74" s="29">
        <f t="shared" si="261"/>
        <v>459</v>
      </c>
      <c r="CD74" s="29">
        <f t="shared" si="262"/>
        <v>459</v>
      </c>
      <c r="CE74" s="28">
        <v>28</v>
      </c>
      <c r="CF74" s="29">
        <f t="shared" si="263"/>
        <v>476</v>
      </c>
      <c r="CG74" s="29">
        <f t="shared" si="264"/>
        <v>476</v>
      </c>
      <c r="CH74" s="28">
        <v>29</v>
      </c>
      <c r="CI74" s="29">
        <f t="shared" si="265"/>
        <v>493</v>
      </c>
      <c r="CJ74" s="29">
        <f t="shared" si="266"/>
        <v>493</v>
      </c>
      <c r="CK74" s="28">
        <v>30</v>
      </c>
      <c r="CL74" s="29">
        <f t="shared" si="267"/>
        <v>510</v>
      </c>
      <c r="CM74" s="29">
        <f t="shared" si="268"/>
        <v>510</v>
      </c>
    </row>
    <row r="75" spans="1:91" s="19" customFormat="1" ht="30" x14ac:dyDescent="0.25">
      <c r="A75" s="19" t="s">
        <v>132</v>
      </c>
      <c r="B75" s="19">
        <v>1</v>
      </c>
      <c r="C75" s="27">
        <v>25</v>
      </c>
      <c r="D75" s="27">
        <v>25</v>
      </c>
      <c r="E75" s="19">
        <v>2</v>
      </c>
      <c r="F75" s="27">
        <f t="shared" si="269"/>
        <v>50</v>
      </c>
      <c r="G75" s="27">
        <f t="shared" si="270"/>
        <v>50</v>
      </c>
      <c r="H75" s="19">
        <v>3</v>
      </c>
      <c r="I75" s="27">
        <f t="shared" si="271"/>
        <v>75</v>
      </c>
      <c r="J75" s="27">
        <f t="shared" si="272"/>
        <v>75</v>
      </c>
      <c r="K75" s="19">
        <v>4</v>
      </c>
      <c r="L75" s="27">
        <f t="shared" si="273"/>
        <v>100</v>
      </c>
      <c r="M75" s="27">
        <f t="shared" si="274"/>
        <v>100</v>
      </c>
      <c r="N75" s="19">
        <v>5</v>
      </c>
      <c r="O75" s="27">
        <f t="shared" si="275"/>
        <v>125</v>
      </c>
      <c r="P75" s="27">
        <f t="shared" si="276"/>
        <v>125</v>
      </c>
      <c r="Q75" s="19">
        <v>6</v>
      </c>
      <c r="R75" s="27">
        <f t="shared" si="277"/>
        <v>150</v>
      </c>
      <c r="S75" s="27">
        <f t="shared" si="278"/>
        <v>150</v>
      </c>
      <c r="T75" s="19">
        <v>7</v>
      </c>
      <c r="U75" s="27">
        <f t="shared" si="279"/>
        <v>175</v>
      </c>
      <c r="V75" s="27">
        <f t="shared" si="280"/>
        <v>175</v>
      </c>
      <c r="W75" s="19">
        <v>8</v>
      </c>
      <c r="X75" s="27">
        <f t="shared" si="281"/>
        <v>200</v>
      </c>
      <c r="Y75" s="27">
        <f t="shared" si="282"/>
        <v>200</v>
      </c>
      <c r="Z75" s="19">
        <v>9</v>
      </c>
      <c r="AA75" s="27">
        <f t="shared" si="283"/>
        <v>225</v>
      </c>
      <c r="AB75" s="27">
        <f t="shared" si="284"/>
        <v>225</v>
      </c>
      <c r="AC75" s="19">
        <v>10</v>
      </c>
      <c r="AD75" s="27">
        <f t="shared" si="285"/>
        <v>250</v>
      </c>
      <c r="AE75" s="27">
        <f t="shared" si="286"/>
        <v>250</v>
      </c>
      <c r="AF75" s="19">
        <v>11</v>
      </c>
      <c r="AG75" s="27">
        <f t="shared" si="229"/>
        <v>275</v>
      </c>
      <c r="AH75" s="27">
        <f t="shared" si="230"/>
        <v>275</v>
      </c>
      <c r="AI75" s="19">
        <v>12</v>
      </c>
      <c r="AJ75" s="27">
        <f t="shared" si="231"/>
        <v>300</v>
      </c>
      <c r="AK75" s="27">
        <f t="shared" si="232"/>
        <v>300</v>
      </c>
      <c r="AL75" s="19">
        <v>13</v>
      </c>
      <c r="AM75" s="27">
        <f>C75*13</f>
        <v>325</v>
      </c>
      <c r="AN75" s="27">
        <f>D75*13</f>
        <v>325</v>
      </c>
      <c r="AO75" s="19">
        <v>14</v>
      </c>
      <c r="AP75" s="27">
        <f>C75*14</f>
        <v>350</v>
      </c>
      <c r="AQ75" s="27">
        <f>D75*14</f>
        <v>350</v>
      </c>
      <c r="AR75" s="19">
        <v>15</v>
      </c>
      <c r="AS75" s="27">
        <f>C75*15</f>
        <v>375</v>
      </c>
      <c r="AT75" s="27">
        <f>D75*15</f>
        <v>375</v>
      </c>
      <c r="AU75" s="19">
        <v>16</v>
      </c>
      <c r="AV75" s="27">
        <f>C75*16</f>
        <v>400</v>
      </c>
      <c r="AW75" s="27">
        <f>D75*16</f>
        <v>400</v>
      </c>
      <c r="AX75" s="19">
        <v>17</v>
      </c>
      <c r="AY75" s="27">
        <f>C75*17</f>
        <v>425</v>
      </c>
      <c r="AZ75" s="27">
        <f>D75*17</f>
        <v>425</v>
      </c>
      <c r="BA75" s="19">
        <v>18</v>
      </c>
      <c r="BB75" s="27">
        <f>C75*18</f>
        <v>450</v>
      </c>
      <c r="BC75" s="27">
        <f>D75*18</f>
        <v>450</v>
      </c>
      <c r="BD75" s="19">
        <v>19</v>
      </c>
      <c r="BE75" s="27">
        <f>C75*19</f>
        <v>475</v>
      </c>
      <c r="BF75" s="27">
        <f>D75*19</f>
        <v>475</v>
      </c>
      <c r="BG75" s="19">
        <v>20</v>
      </c>
      <c r="BH75" s="27">
        <f>C75*20</f>
        <v>500</v>
      </c>
      <c r="BI75" s="27">
        <f>D75*20</f>
        <v>500</v>
      </c>
      <c r="BJ75" s="19">
        <v>21</v>
      </c>
      <c r="BK75" s="27">
        <f>C75*21</f>
        <v>525</v>
      </c>
      <c r="BL75" s="27">
        <f>D75*21</f>
        <v>525</v>
      </c>
      <c r="BM75" s="19">
        <v>22</v>
      </c>
      <c r="BN75" s="27">
        <f>C75*22</f>
        <v>550</v>
      </c>
      <c r="BO75" s="27">
        <f>D75*22</f>
        <v>550</v>
      </c>
      <c r="BP75" s="19">
        <v>23</v>
      </c>
      <c r="BQ75" s="27">
        <f>C75*23</f>
        <v>575</v>
      </c>
      <c r="BR75" s="27">
        <f>D75*23</f>
        <v>575</v>
      </c>
      <c r="BS75" s="19">
        <v>24</v>
      </c>
      <c r="BT75" s="27">
        <f>C75*24</f>
        <v>600</v>
      </c>
      <c r="BU75" s="27">
        <f>D75*24</f>
        <v>600</v>
      </c>
      <c r="BV75" s="19">
        <v>25</v>
      </c>
      <c r="BW75" s="27">
        <f>C75*25</f>
        <v>625</v>
      </c>
      <c r="BX75" s="27">
        <f>D75*25</f>
        <v>625</v>
      </c>
      <c r="BY75" s="19">
        <v>26</v>
      </c>
      <c r="BZ75" s="27">
        <f>C75*26</f>
        <v>650</v>
      </c>
      <c r="CA75" s="27">
        <f>D75*26</f>
        <v>650</v>
      </c>
      <c r="CB75" s="19">
        <v>27</v>
      </c>
      <c r="CC75" s="27">
        <f>D75*27</f>
        <v>675</v>
      </c>
      <c r="CD75" s="27">
        <f>D75*27</f>
        <v>675</v>
      </c>
      <c r="CE75" s="19">
        <v>28</v>
      </c>
      <c r="CF75" s="27">
        <f>D75*28</f>
        <v>700</v>
      </c>
      <c r="CG75" s="27">
        <f>D75*28</f>
        <v>700</v>
      </c>
      <c r="CH75" s="19">
        <v>29</v>
      </c>
      <c r="CI75" s="27">
        <f>C75*29</f>
        <v>725</v>
      </c>
      <c r="CJ75" s="27">
        <f>D75*29</f>
        <v>725</v>
      </c>
      <c r="CK75" s="19">
        <v>30</v>
      </c>
      <c r="CL75" s="27">
        <f>D75*30</f>
        <v>750</v>
      </c>
      <c r="CM75" s="27">
        <f>D75*30</f>
        <v>750</v>
      </c>
    </row>
    <row r="76" spans="1:91" s="28" customFormat="1" ht="30" x14ac:dyDescent="0.25">
      <c r="A76" s="28" t="s">
        <v>133</v>
      </c>
      <c r="B76" s="28">
        <v>1</v>
      </c>
      <c r="C76" s="29">
        <v>27.5</v>
      </c>
      <c r="D76" s="29">
        <v>27.5</v>
      </c>
      <c r="E76" s="28">
        <v>2</v>
      </c>
      <c r="F76" s="29">
        <f t="shared" si="269"/>
        <v>55</v>
      </c>
      <c r="G76" s="29">
        <f t="shared" si="270"/>
        <v>55</v>
      </c>
      <c r="H76" s="28">
        <v>3</v>
      </c>
      <c r="I76" s="29">
        <f t="shared" si="271"/>
        <v>82.5</v>
      </c>
      <c r="J76" s="29">
        <f t="shared" si="272"/>
        <v>82.5</v>
      </c>
      <c r="K76" s="28">
        <v>4</v>
      </c>
      <c r="L76" s="29">
        <f t="shared" si="273"/>
        <v>110</v>
      </c>
      <c r="M76" s="29">
        <f t="shared" si="274"/>
        <v>110</v>
      </c>
      <c r="N76" s="28">
        <v>5</v>
      </c>
      <c r="O76" s="29">
        <f t="shared" si="275"/>
        <v>137.5</v>
      </c>
      <c r="P76" s="29">
        <f t="shared" si="276"/>
        <v>137.5</v>
      </c>
      <c r="Q76" s="28">
        <v>6</v>
      </c>
      <c r="R76" s="29">
        <f t="shared" si="277"/>
        <v>165</v>
      </c>
      <c r="S76" s="29">
        <f t="shared" si="278"/>
        <v>165</v>
      </c>
      <c r="T76" s="28">
        <v>7</v>
      </c>
      <c r="U76" s="29">
        <f t="shared" si="279"/>
        <v>192.5</v>
      </c>
      <c r="V76" s="29">
        <f t="shared" si="280"/>
        <v>192.5</v>
      </c>
      <c r="W76" s="28">
        <v>8</v>
      </c>
      <c r="X76" s="29">
        <f t="shared" si="281"/>
        <v>220</v>
      </c>
      <c r="Y76" s="29">
        <f t="shared" si="282"/>
        <v>220</v>
      </c>
      <c r="Z76" s="28">
        <v>9</v>
      </c>
      <c r="AA76" s="29">
        <f t="shared" si="283"/>
        <v>247.5</v>
      </c>
      <c r="AB76" s="29">
        <f t="shared" si="284"/>
        <v>247.5</v>
      </c>
      <c r="AC76" s="28">
        <v>10</v>
      </c>
      <c r="AD76" s="29">
        <f t="shared" si="285"/>
        <v>275</v>
      </c>
      <c r="AE76" s="29">
        <f t="shared" si="286"/>
        <v>275</v>
      </c>
      <c r="AF76" s="28">
        <v>11</v>
      </c>
      <c r="AG76" s="29">
        <f t="shared" si="229"/>
        <v>302.5</v>
      </c>
      <c r="AH76" s="29">
        <f t="shared" si="230"/>
        <v>302.5</v>
      </c>
      <c r="AI76" s="28">
        <v>12</v>
      </c>
      <c r="AJ76" s="29">
        <f t="shared" si="231"/>
        <v>330</v>
      </c>
      <c r="AK76" s="29">
        <f t="shared" si="232"/>
        <v>330</v>
      </c>
      <c r="AL76" s="28">
        <v>13</v>
      </c>
      <c r="AM76" s="29">
        <f>C76*13</f>
        <v>357.5</v>
      </c>
      <c r="AN76" s="29">
        <f>D76*13</f>
        <v>357.5</v>
      </c>
      <c r="AO76" s="28">
        <v>14</v>
      </c>
      <c r="AP76" s="29">
        <f>C76*14</f>
        <v>385</v>
      </c>
      <c r="AQ76" s="29">
        <f>D76*14</f>
        <v>385</v>
      </c>
      <c r="AR76" s="28">
        <v>15</v>
      </c>
      <c r="AS76" s="29">
        <f>C76*15</f>
        <v>412.5</v>
      </c>
      <c r="AT76" s="29">
        <f>D76*15</f>
        <v>412.5</v>
      </c>
      <c r="AU76" s="28">
        <v>16</v>
      </c>
      <c r="AV76" s="29">
        <f>C76*16</f>
        <v>440</v>
      </c>
      <c r="AW76" s="29">
        <f>D76*16</f>
        <v>440</v>
      </c>
      <c r="AX76" s="28">
        <v>17</v>
      </c>
      <c r="AY76" s="29">
        <f>C76*17</f>
        <v>467.5</v>
      </c>
      <c r="AZ76" s="29">
        <f>D76*17</f>
        <v>467.5</v>
      </c>
      <c r="BA76" s="28">
        <v>18</v>
      </c>
      <c r="BB76" s="29">
        <f>C76*18</f>
        <v>495</v>
      </c>
      <c r="BC76" s="29">
        <f>D76*18</f>
        <v>495</v>
      </c>
      <c r="BD76" s="28">
        <v>19</v>
      </c>
      <c r="BE76" s="29">
        <f>C76*19</f>
        <v>522.5</v>
      </c>
      <c r="BF76" s="29">
        <f>D76*19</f>
        <v>522.5</v>
      </c>
      <c r="BG76" s="28">
        <v>20</v>
      </c>
      <c r="BH76" s="29">
        <f>C76*20</f>
        <v>550</v>
      </c>
      <c r="BI76" s="29">
        <f>D76*20</f>
        <v>550</v>
      </c>
      <c r="BJ76" s="28">
        <v>21</v>
      </c>
      <c r="BK76" s="29">
        <f>C76*21</f>
        <v>577.5</v>
      </c>
      <c r="BL76" s="29">
        <f>D76*21</f>
        <v>577.5</v>
      </c>
      <c r="BM76" s="28">
        <v>22</v>
      </c>
      <c r="BN76" s="29">
        <f>C76*22</f>
        <v>605</v>
      </c>
      <c r="BO76" s="29">
        <f>D76*22</f>
        <v>605</v>
      </c>
      <c r="BP76" s="28">
        <v>23</v>
      </c>
      <c r="BQ76" s="29">
        <f>C76*23</f>
        <v>632.5</v>
      </c>
      <c r="BR76" s="29">
        <f>D76*23</f>
        <v>632.5</v>
      </c>
      <c r="BS76" s="28">
        <v>24</v>
      </c>
      <c r="BT76" s="29">
        <f>C76*24</f>
        <v>660</v>
      </c>
      <c r="BU76" s="29">
        <f>D76*24</f>
        <v>660</v>
      </c>
      <c r="BV76" s="28">
        <v>25</v>
      </c>
      <c r="BW76" s="29">
        <f>C76*25</f>
        <v>687.5</v>
      </c>
      <c r="BX76" s="29">
        <f>D76*25</f>
        <v>687.5</v>
      </c>
      <c r="BY76" s="28">
        <v>26</v>
      </c>
      <c r="BZ76" s="29">
        <f>C76*26</f>
        <v>715</v>
      </c>
      <c r="CA76" s="29">
        <f>D76*26</f>
        <v>715</v>
      </c>
      <c r="CB76" s="28">
        <v>27</v>
      </c>
      <c r="CC76" s="29">
        <f>D76*27</f>
        <v>742.5</v>
      </c>
      <c r="CD76" s="29">
        <f>D76*27</f>
        <v>742.5</v>
      </c>
      <c r="CE76" s="28">
        <v>28</v>
      </c>
      <c r="CF76" s="29">
        <f>D76*28</f>
        <v>770</v>
      </c>
      <c r="CG76" s="29">
        <f>D76*28</f>
        <v>770</v>
      </c>
      <c r="CH76" s="28">
        <v>29</v>
      </c>
      <c r="CI76" s="29">
        <f>C76*29</f>
        <v>797.5</v>
      </c>
      <c r="CJ76" s="29">
        <f>D76*29</f>
        <v>797.5</v>
      </c>
      <c r="CK76" s="28">
        <v>30</v>
      </c>
      <c r="CL76" s="29">
        <f>D76*30</f>
        <v>825</v>
      </c>
      <c r="CM76" s="29">
        <f>D76*30</f>
        <v>825</v>
      </c>
    </row>
    <row r="77" spans="1:91" s="14" customFormat="1" ht="20.100000000000001" customHeight="1" x14ac:dyDescent="0.25">
      <c r="A77" s="19" t="s">
        <v>38</v>
      </c>
      <c r="B77" s="19">
        <v>1</v>
      </c>
      <c r="C77" s="27">
        <v>23</v>
      </c>
      <c r="D77" s="27">
        <v>23</v>
      </c>
      <c r="E77" s="19">
        <v>2</v>
      </c>
      <c r="F77" s="27">
        <f t="shared" si="0"/>
        <v>46</v>
      </c>
      <c r="G77" s="27">
        <f t="shared" si="0"/>
        <v>46</v>
      </c>
      <c r="H77" s="19">
        <v>3</v>
      </c>
      <c r="I77" s="27">
        <f t="shared" si="1"/>
        <v>69</v>
      </c>
      <c r="J77" s="27">
        <f t="shared" si="1"/>
        <v>69</v>
      </c>
      <c r="K77" s="19">
        <v>4</v>
      </c>
      <c r="L77" s="27">
        <f t="shared" si="2"/>
        <v>92</v>
      </c>
      <c r="M77" s="27">
        <f t="shared" si="2"/>
        <v>92</v>
      </c>
      <c r="N77" s="19">
        <v>5</v>
      </c>
      <c r="O77" s="27">
        <f t="shared" si="3"/>
        <v>115</v>
      </c>
      <c r="P77" s="27">
        <f t="shared" si="3"/>
        <v>115</v>
      </c>
      <c r="Q77" s="19">
        <v>6</v>
      </c>
      <c r="R77" s="27">
        <f t="shared" si="4"/>
        <v>138</v>
      </c>
      <c r="S77" s="27">
        <f t="shared" si="4"/>
        <v>138</v>
      </c>
      <c r="T77" s="19">
        <v>7</v>
      </c>
      <c r="U77" s="27">
        <f t="shared" si="5"/>
        <v>161</v>
      </c>
      <c r="V77" s="27">
        <f t="shared" si="5"/>
        <v>161</v>
      </c>
      <c r="W77" s="19">
        <v>8</v>
      </c>
      <c r="X77" s="27">
        <f t="shared" si="6"/>
        <v>184</v>
      </c>
      <c r="Y77" s="27">
        <f t="shared" si="6"/>
        <v>184</v>
      </c>
      <c r="Z77" s="19">
        <v>9</v>
      </c>
      <c r="AA77" s="27">
        <f t="shared" si="7"/>
        <v>207</v>
      </c>
      <c r="AB77" s="27">
        <f t="shared" si="7"/>
        <v>207</v>
      </c>
      <c r="AC77" s="19">
        <v>10</v>
      </c>
      <c r="AD77" s="27">
        <f t="shared" si="8"/>
        <v>230</v>
      </c>
      <c r="AE77" s="27">
        <f t="shared" si="8"/>
        <v>230</v>
      </c>
      <c r="AF77" s="19">
        <v>11</v>
      </c>
      <c r="AG77" s="27">
        <f t="shared" si="229"/>
        <v>253</v>
      </c>
      <c r="AH77" s="27">
        <f t="shared" si="230"/>
        <v>253</v>
      </c>
      <c r="AI77" s="19">
        <v>12</v>
      </c>
      <c r="AJ77" s="27">
        <f t="shared" si="231"/>
        <v>276</v>
      </c>
      <c r="AK77" s="27">
        <f t="shared" si="232"/>
        <v>276</v>
      </c>
      <c r="AL77" s="19">
        <v>13</v>
      </c>
      <c r="AM77" s="27">
        <f t="shared" ref="AM77:AM85" si="287">C77*13</f>
        <v>299</v>
      </c>
      <c r="AN77" s="27">
        <f t="shared" ref="AN77:AN85" si="288">D77*13</f>
        <v>299</v>
      </c>
      <c r="AO77" s="19">
        <v>14</v>
      </c>
      <c r="AP77" s="27">
        <f t="shared" ref="AP77:AP85" si="289">C77*14</f>
        <v>322</v>
      </c>
      <c r="AQ77" s="27">
        <f t="shared" ref="AQ77:AQ85" si="290">D77*14</f>
        <v>322</v>
      </c>
      <c r="AR77" s="19">
        <v>15</v>
      </c>
      <c r="AS77" s="27">
        <f t="shared" ref="AS77:AS85" si="291">C77*15</f>
        <v>345</v>
      </c>
      <c r="AT77" s="27">
        <f t="shared" ref="AT77:AT85" si="292">D77*15</f>
        <v>345</v>
      </c>
      <c r="AU77" s="19">
        <v>16</v>
      </c>
      <c r="AV77" s="27">
        <f t="shared" ref="AV77:AV85" si="293">C77*16</f>
        <v>368</v>
      </c>
      <c r="AW77" s="27">
        <f t="shared" ref="AW77:AW85" si="294">D77*16</f>
        <v>368</v>
      </c>
      <c r="AX77" s="19">
        <v>17</v>
      </c>
      <c r="AY77" s="27">
        <f t="shared" ref="AY77:AY85" si="295">C77*17</f>
        <v>391</v>
      </c>
      <c r="AZ77" s="27">
        <f t="shared" ref="AZ77:AZ85" si="296">D77*17</f>
        <v>391</v>
      </c>
      <c r="BA77" s="19">
        <v>18</v>
      </c>
      <c r="BB77" s="27">
        <f t="shared" ref="BB77:BB85" si="297">C77*18</f>
        <v>414</v>
      </c>
      <c r="BC77" s="27">
        <f t="shared" ref="BC77:BC85" si="298">D77*18</f>
        <v>414</v>
      </c>
      <c r="BD77" s="19">
        <v>19</v>
      </c>
      <c r="BE77" s="27">
        <f t="shared" ref="BE77:BE85" si="299">C77*19</f>
        <v>437</v>
      </c>
      <c r="BF77" s="27">
        <f t="shared" ref="BF77:BF85" si="300">D77*19</f>
        <v>437</v>
      </c>
      <c r="BG77" s="19">
        <v>20</v>
      </c>
      <c r="BH77" s="27">
        <f t="shared" ref="BH77:BH85" si="301">C77*20</f>
        <v>460</v>
      </c>
      <c r="BI77" s="27">
        <f t="shared" ref="BI77:BI85" si="302">D77*20</f>
        <v>460</v>
      </c>
      <c r="BJ77" s="19">
        <v>21</v>
      </c>
      <c r="BK77" s="27">
        <f t="shared" ref="BK77:BK85" si="303">C77*21</f>
        <v>483</v>
      </c>
      <c r="BL77" s="27">
        <f t="shared" ref="BL77:BL85" si="304">D77*21</f>
        <v>483</v>
      </c>
      <c r="BM77" s="19">
        <v>22</v>
      </c>
      <c r="BN77" s="27">
        <f t="shared" ref="BN77:BN85" si="305">C77*22</f>
        <v>506</v>
      </c>
      <c r="BO77" s="27">
        <f t="shared" ref="BO77:BO85" si="306">D77*22</f>
        <v>506</v>
      </c>
      <c r="BP77" s="19">
        <v>23</v>
      </c>
      <c r="BQ77" s="27">
        <f t="shared" ref="BQ77:BQ85" si="307">C77*23</f>
        <v>529</v>
      </c>
      <c r="BR77" s="27">
        <f t="shared" ref="BR77:BR85" si="308">D77*23</f>
        <v>529</v>
      </c>
      <c r="BS77" s="19">
        <v>24</v>
      </c>
      <c r="BT77" s="27">
        <f t="shared" ref="BT77:BT85" si="309">C77*24</f>
        <v>552</v>
      </c>
      <c r="BU77" s="27">
        <f t="shared" ref="BU77:BU85" si="310">D77*24</f>
        <v>552</v>
      </c>
      <c r="BV77" s="19">
        <v>25</v>
      </c>
      <c r="BW77" s="27">
        <f t="shared" ref="BW77:BW85" si="311">C77*25</f>
        <v>575</v>
      </c>
      <c r="BX77" s="27">
        <f t="shared" ref="BX77:BX85" si="312">D77*25</f>
        <v>575</v>
      </c>
      <c r="BY77" s="19">
        <v>26</v>
      </c>
      <c r="BZ77" s="27">
        <f t="shared" ref="BZ77:BZ85" si="313">C77*26</f>
        <v>598</v>
      </c>
      <c r="CA77" s="27">
        <f t="shared" ref="CA77:CA85" si="314">D77*26</f>
        <v>598</v>
      </c>
      <c r="CB77" s="19">
        <v>27</v>
      </c>
      <c r="CC77" s="27">
        <f t="shared" ref="CC77:CC85" si="315">D77*27</f>
        <v>621</v>
      </c>
      <c r="CD77" s="27">
        <f t="shared" ref="CD77:CD85" si="316">D77*27</f>
        <v>621</v>
      </c>
      <c r="CE77" s="19">
        <v>28</v>
      </c>
      <c r="CF77" s="27">
        <f t="shared" ref="CF77:CF85" si="317">D77*28</f>
        <v>644</v>
      </c>
      <c r="CG77" s="27">
        <f t="shared" ref="CG77:CG85" si="318">D77*28</f>
        <v>644</v>
      </c>
      <c r="CH77" s="19">
        <v>29</v>
      </c>
      <c r="CI77" s="27">
        <f t="shared" ref="CI77:CI85" si="319">C77*29</f>
        <v>667</v>
      </c>
      <c r="CJ77" s="27">
        <f t="shared" ref="CJ77:CJ85" si="320">D77*29</f>
        <v>667</v>
      </c>
      <c r="CK77" s="19">
        <v>30</v>
      </c>
      <c r="CL77" s="27">
        <f t="shared" ref="CL77:CL85" si="321">D77*30</f>
        <v>690</v>
      </c>
      <c r="CM77" s="27">
        <f t="shared" ref="CM77:CM85" si="322">D77*30</f>
        <v>690</v>
      </c>
    </row>
    <row r="78" spans="1:91" s="28" customFormat="1" ht="30" x14ac:dyDescent="0.25">
      <c r="A78" s="28" t="s">
        <v>134</v>
      </c>
      <c r="B78" s="28">
        <v>1</v>
      </c>
      <c r="C78" s="29">
        <v>34</v>
      </c>
      <c r="D78" s="29">
        <v>34</v>
      </c>
      <c r="E78" s="28">
        <v>2</v>
      </c>
      <c r="F78" s="29">
        <f t="shared" si="0"/>
        <v>68</v>
      </c>
      <c r="G78" s="29">
        <f t="shared" si="0"/>
        <v>68</v>
      </c>
      <c r="H78" s="28">
        <v>3</v>
      </c>
      <c r="I78" s="29">
        <f t="shared" si="1"/>
        <v>102</v>
      </c>
      <c r="J78" s="29">
        <f t="shared" si="1"/>
        <v>102</v>
      </c>
      <c r="K78" s="28">
        <v>4</v>
      </c>
      <c r="L78" s="29">
        <f t="shared" si="2"/>
        <v>136</v>
      </c>
      <c r="M78" s="29">
        <f t="shared" si="2"/>
        <v>136</v>
      </c>
      <c r="N78" s="28">
        <v>5</v>
      </c>
      <c r="O78" s="29">
        <f t="shared" si="3"/>
        <v>170</v>
      </c>
      <c r="P78" s="29">
        <f t="shared" si="3"/>
        <v>170</v>
      </c>
      <c r="Q78" s="28">
        <v>6</v>
      </c>
      <c r="R78" s="29">
        <f t="shared" si="4"/>
        <v>204</v>
      </c>
      <c r="S78" s="29">
        <f t="shared" si="4"/>
        <v>204</v>
      </c>
      <c r="T78" s="28">
        <v>7</v>
      </c>
      <c r="U78" s="29">
        <f t="shared" si="5"/>
        <v>238</v>
      </c>
      <c r="V78" s="29">
        <f t="shared" si="5"/>
        <v>238</v>
      </c>
      <c r="W78" s="28">
        <v>8</v>
      </c>
      <c r="X78" s="29">
        <f t="shared" si="6"/>
        <v>272</v>
      </c>
      <c r="Y78" s="29">
        <f t="shared" si="6"/>
        <v>272</v>
      </c>
      <c r="Z78" s="28">
        <v>9</v>
      </c>
      <c r="AA78" s="29">
        <f t="shared" si="7"/>
        <v>306</v>
      </c>
      <c r="AB78" s="29">
        <f t="shared" si="7"/>
        <v>306</v>
      </c>
      <c r="AC78" s="28">
        <v>10</v>
      </c>
      <c r="AD78" s="29">
        <f t="shared" si="8"/>
        <v>340</v>
      </c>
      <c r="AE78" s="29">
        <f t="shared" si="8"/>
        <v>340</v>
      </c>
      <c r="AF78" s="28">
        <v>11</v>
      </c>
      <c r="AG78" s="29">
        <f t="shared" si="229"/>
        <v>374</v>
      </c>
      <c r="AH78" s="29">
        <f t="shared" si="230"/>
        <v>374</v>
      </c>
      <c r="AI78" s="28">
        <v>12</v>
      </c>
      <c r="AJ78" s="29">
        <f t="shared" si="231"/>
        <v>408</v>
      </c>
      <c r="AK78" s="29">
        <f t="shared" si="232"/>
        <v>408</v>
      </c>
      <c r="AL78" s="28">
        <v>13</v>
      </c>
      <c r="AM78" s="29">
        <f t="shared" si="287"/>
        <v>442</v>
      </c>
      <c r="AN78" s="29">
        <f t="shared" si="288"/>
        <v>442</v>
      </c>
      <c r="AO78" s="28">
        <v>14</v>
      </c>
      <c r="AP78" s="29">
        <f t="shared" si="289"/>
        <v>476</v>
      </c>
      <c r="AQ78" s="29">
        <f t="shared" si="290"/>
        <v>476</v>
      </c>
      <c r="AR78" s="28">
        <v>15</v>
      </c>
      <c r="AS78" s="29">
        <f t="shared" si="291"/>
        <v>510</v>
      </c>
      <c r="AT78" s="29">
        <f t="shared" si="292"/>
        <v>510</v>
      </c>
      <c r="AU78" s="28">
        <v>16</v>
      </c>
      <c r="AV78" s="29">
        <f t="shared" si="293"/>
        <v>544</v>
      </c>
      <c r="AW78" s="29">
        <f t="shared" si="294"/>
        <v>544</v>
      </c>
      <c r="AX78" s="28">
        <v>17</v>
      </c>
      <c r="AY78" s="29">
        <f t="shared" si="295"/>
        <v>578</v>
      </c>
      <c r="AZ78" s="29">
        <f t="shared" si="296"/>
        <v>578</v>
      </c>
      <c r="BA78" s="28">
        <v>18</v>
      </c>
      <c r="BB78" s="29">
        <f t="shared" si="297"/>
        <v>612</v>
      </c>
      <c r="BC78" s="29">
        <f t="shared" si="298"/>
        <v>612</v>
      </c>
      <c r="BD78" s="28">
        <v>19</v>
      </c>
      <c r="BE78" s="29">
        <f t="shared" si="299"/>
        <v>646</v>
      </c>
      <c r="BF78" s="29">
        <f t="shared" si="300"/>
        <v>646</v>
      </c>
      <c r="BG78" s="28">
        <v>20</v>
      </c>
      <c r="BH78" s="29">
        <f t="shared" si="301"/>
        <v>680</v>
      </c>
      <c r="BI78" s="29">
        <f t="shared" si="302"/>
        <v>680</v>
      </c>
      <c r="BJ78" s="28">
        <v>21</v>
      </c>
      <c r="BK78" s="29">
        <f t="shared" si="303"/>
        <v>714</v>
      </c>
      <c r="BL78" s="29">
        <f t="shared" si="304"/>
        <v>714</v>
      </c>
      <c r="BM78" s="28">
        <v>22</v>
      </c>
      <c r="BN78" s="29">
        <f t="shared" si="305"/>
        <v>748</v>
      </c>
      <c r="BO78" s="29">
        <f t="shared" si="306"/>
        <v>748</v>
      </c>
      <c r="BP78" s="28">
        <v>23</v>
      </c>
      <c r="BQ78" s="29">
        <f t="shared" si="307"/>
        <v>782</v>
      </c>
      <c r="BR78" s="29">
        <f t="shared" si="308"/>
        <v>782</v>
      </c>
      <c r="BS78" s="28">
        <v>24</v>
      </c>
      <c r="BT78" s="29">
        <f t="shared" si="309"/>
        <v>816</v>
      </c>
      <c r="BU78" s="29">
        <f t="shared" si="310"/>
        <v>816</v>
      </c>
      <c r="BV78" s="28">
        <v>25</v>
      </c>
      <c r="BW78" s="29">
        <f t="shared" si="311"/>
        <v>850</v>
      </c>
      <c r="BX78" s="29">
        <f t="shared" si="312"/>
        <v>850</v>
      </c>
      <c r="BY78" s="28">
        <v>26</v>
      </c>
      <c r="BZ78" s="29">
        <f t="shared" si="313"/>
        <v>884</v>
      </c>
      <c r="CA78" s="29">
        <f t="shared" si="314"/>
        <v>884</v>
      </c>
      <c r="CB78" s="28">
        <v>27</v>
      </c>
      <c r="CC78" s="29">
        <f t="shared" si="315"/>
        <v>918</v>
      </c>
      <c r="CD78" s="29">
        <f t="shared" si="316"/>
        <v>918</v>
      </c>
      <c r="CE78" s="28">
        <v>28</v>
      </c>
      <c r="CF78" s="29">
        <f t="shared" si="317"/>
        <v>952</v>
      </c>
      <c r="CG78" s="29">
        <f t="shared" si="318"/>
        <v>952</v>
      </c>
      <c r="CH78" s="28">
        <v>29</v>
      </c>
      <c r="CI78" s="29">
        <f t="shared" si="319"/>
        <v>986</v>
      </c>
      <c r="CJ78" s="29">
        <f t="shared" si="320"/>
        <v>986</v>
      </c>
      <c r="CK78" s="28">
        <v>30</v>
      </c>
      <c r="CL78" s="29">
        <f t="shared" si="321"/>
        <v>1020</v>
      </c>
      <c r="CM78" s="29">
        <f t="shared" si="322"/>
        <v>1020</v>
      </c>
    </row>
    <row r="79" spans="1:91" s="19" customFormat="1" ht="30" x14ac:dyDescent="0.25">
      <c r="A79" s="19" t="s">
        <v>135</v>
      </c>
      <c r="B79" s="19">
        <v>1</v>
      </c>
      <c r="C79" s="27">
        <v>38</v>
      </c>
      <c r="D79" s="27">
        <v>38</v>
      </c>
      <c r="E79" s="19">
        <v>2</v>
      </c>
      <c r="F79" s="27">
        <f t="shared" si="0"/>
        <v>76</v>
      </c>
      <c r="G79" s="27">
        <f t="shared" si="0"/>
        <v>76</v>
      </c>
      <c r="H79" s="19">
        <v>3</v>
      </c>
      <c r="I79" s="27">
        <f t="shared" si="1"/>
        <v>114</v>
      </c>
      <c r="J79" s="27">
        <f t="shared" si="1"/>
        <v>114</v>
      </c>
      <c r="K79" s="19">
        <v>4</v>
      </c>
      <c r="L79" s="27">
        <f t="shared" si="2"/>
        <v>152</v>
      </c>
      <c r="M79" s="27">
        <f t="shared" si="2"/>
        <v>152</v>
      </c>
      <c r="N79" s="19">
        <v>5</v>
      </c>
      <c r="O79" s="27">
        <f t="shared" si="3"/>
        <v>190</v>
      </c>
      <c r="P79" s="27">
        <f t="shared" si="3"/>
        <v>190</v>
      </c>
      <c r="Q79" s="19">
        <v>6</v>
      </c>
      <c r="R79" s="27">
        <f t="shared" si="4"/>
        <v>228</v>
      </c>
      <c r="S79" s="27">
        <f t="shared" si="4"/>
        <v>228</v>
      </c>
      <c r="T79" s="19">
        <v>7</v>
      </c>
      <c r="U79" s="27">
        <f t="shared" si="5"/>
        <v>266</v>
      </c>
      <c r="V79" s="27">
        <f t="shared" si="5"/>
        <v>266</v>
      </c>
      <c r="W79" s="19">
        <v>8</v>
      </c>
      <c r="X79" s="27">
        <f t="shared" si="6"/>
        <v>304</v>
      </c>
      <c r="Y79" s="27">
        <f t="shared" si="6"/>
        <v>304</v>
      </c>
      <c r="Z79" s="19">
        <v>9</v>
      </c>
      <c r="AA79" s="27">
        <f t="shared" si="7"/>
        <v>342</v>
      </c>
      <c r="AB79" s="27">
        <f t="shared" si="7"/>
        <v>342</v>
      </c>
      <c r="AC79" s="19">
        <v>10</v>
      </c>
      <c r="AD79" s="27">
        <f t="shared" si="8"/>
        <v>380</v>
      </c>
      <c r="AE79" s="27">
        <f t="shared" si="8"/>
        <v>380</v>
      </c>
      <c r="AF79" s="19">
        <v>11</v>
      </c>
      <c r="AG79" s="27">
        <f t="shared" si="229"/>
        <v>418</v>
      </c>
      <c r="AH79" s="27">
        <f t="shared" si="230"/>
        <v>418</v>
      </c>
      <c r="AI79" s="19">
        <v>12</v>
      </c>
      <c r="AJ79" s="27">
        <f t="shared" si="231"/>
        <v>456</v>
      </c>
      <c r="AK79" s="27">
        <f t="shared" si="232"/>
        <v>456</v>
      </c>
      <c r="AL79" s="19">
        <v>13</v>
      </c>
      <c r="AM79" s="27">
        <f t="shared" si="287"/>
        <v>494</v>
      </c>
      <c r="AN79" s="27">
        <f t="shared" si="288"/>
        <v>494</v>
      </c>
      <c r="AO79" s="19">
        <v>14</v>
      </c>
      <c r="AP79" s="27">
        <f t="shared" si="289"/>
        <v>532</v>
      </c>
      <c r="AQ79" s="27">
        <f t="shared" si="290"/>
        <v>532</v>
      </c>
      <c r="AR79" s="19">
        <v>15</v>
      </c>
      <c r="AS79" s="27">
        <f t="shared" si="291"/>
        <v>570</v>
      </c>
      <c r="AT79" s="27">
        <f t="shared" si="292"/>
        <v>570</v>
      </c>
      <c r="AU79" s="19">
        <v>16</v>
      </c>
      <c r="AV79" s="27">
        <f t="shared" si="293"/>
        <v>608</v>
      </c>
      <c r="AW79" s="27">
        <f t="shared" si="294"/>
        <v>608</v>
      </c>
      <c r="AX79" s="19">
        <v>17</v>
      </c>
      <c r="AY79" s="27">
        <f t="shared" si="295"/>
        <v>646</v>
      </c>
      <c r="AZ79" s="27">
        <f t="shared" si="296"/>
        <v>646</v>
      </c>
      <c r="BA79" s="19">
        <v>18</v>
      </c>
      <c r="BB79" s="27">
        <f t="shared" si="297"/>
        <v>684</v>
      </c>
      <c r="BC79" s="27">
        <f t="shared" si="298"/>
        <v>684</v>
      </c>
      <c r="BD79" s="19">
        <v>19</v>
      </c>
      <c r="BE79" s="27">
        <f t="shared" si="299"/>
        <v>722</v>
      </c>
      <c r="BF79" s="27">
        <f t="shared" si="300"/>
        <v>722</v>
      </c>
      <c r="BG79" s="19">
        <v>20</v>
      </c>
      <c r="BH79" s="27">
        <f t="shared" si="301"/>
        <v>760</v>
      </c>
      <c r="BI79" s="27">
        <f t="shared" si="302"/>
        <v>760</v>
      </c>
      <c r="BJ79" s="19">
        <v>21</v>
      </c>
      <c r="BK79" s="27">
        <f t="shared" si="303"/>
        <v>798</v>
      </c>
      <c r="BL79" s="27">
        <f t="shared" si="304"/>
        <v>798</v>
      </c>
      <c r="BM79" s="19">
        <v>22</v>
      </c>
      <c r="BN79" s="27">
        <f t="shared" si="305"/>
        <v>836</v>
      </c>
      <c r="BO79" s="27">
        <f t="shared" si="306"/>
        <v>836</v>
      </c>
      <c r="BP79" s="19">
        <v>23</v>
      </c>
      <c r="BQ79" s="27">
        <f t="shared" si="307"/>
        <v>874</v>
      </c>
      <c r="BR79" s="27">
        <f t="shared" si="308"/>
        <v>874</v>
      </c>
      <c r="BS79" s="19">
        <v>24</v>
      </c>
      <c r="BT79" s="27">
        <f t="shared" si="309"/>
        <v>912</v>
      </c>
      <c r="BU79" s="27">
        <f t="shared" si="310"/>
        <v>912</v>
      </c>
      <c r="BV79" s="19">
        <v>25</v>
      </c>
      <c r="BW79" s="27">
        <f t="shared" si="311"/>
        <v>950</v>
      </c>
      <c r="BX79" s="27">
        <f t="shared" si="312"/>
        <v>950</v>
      </c>
      <c r="BY79" s="19">
        <v>26</v>
      </c>
      <c r="BZ79" s="27">
        <f t="shared" si="313"/>
        <v>988</v>
      </c>
      <c r="CA79" s="27">
        <f t="shared" si="314"/>
        <v>988</v>
      </c>
      <c r="CB79" s="19">
        <v>27</v>
      </c>
      <c r="CC79" s="27">
        <f t="shared" si="315"/>
        <v>1026</v>
      </c>
      <c r="CD79" s="27">
        <f t="shared" si="316"/>
        <v>1026</v>
      </c>
      <c r="CE79" s="19">
        <v>28</v>
      </c>
      <c r="CF79" s="27">
        <f t="shared" si="317"/>
        <v>1064</v>
      </c>
      <c r="CG79" s="27">
        <f t="shared" si="318"/>
        <v>1064</v>
      </c>
      <c r="CH79" s="19">
        <v>29</v>
      </c>
      <c r="CI79" s="27">
        <f t="shared" si="319"/>
        <v>1102</v>
      </c>
      <c r="CJ79" s="27">
        <f t="shared" si="320"/>
        <v>1102</v>
      </c>
      <c r="CK79" s="19">
        <v>30</v>
      </c>
      <c r="CL79" s="27">
        <f t="shared" si="321"/>
        <v>1140</v>
      </c>
      <c r="CM79" s="27">
        <f t="shared" si="322"/>
        <v>1140</v>
      </c>
    </row>
    <row r="80" spans="1:91" s="28" customFormat="1" ht="20.100000000000001" customHeight="1" x14ac:dyDescent="0.25">
      <c r="A80" s="28" t="s">
        <v>39</v>
      </c>
      <c r="B80" s="28">
        <v>1</v>
      </c>
      <c r="C80" s="29">
        <v>26</v>
      </c>
      <c r="D80" s="29">
        <v>26</v>
      </c>
      <c r="E80" s="28">
        <v>2</v>
      </c>
      <c r="F80" s="29">
        <f t="shared" si="0"/>
        <v>52</v>
      </c>
      <c r="G80" s="29">
        <f t="shared" si="0"/>
        <v>52</v>
      </c>
      <c r="H80" s="28">
        <v>3</v>
      </c>
      <c r="I80" s="29">
        <f t="shared" si="1"/>
        <v>78</v>
      </c>
      <c r="J80" s="29">
        <f t="shared" si="1"/>
        <v>78</v>
      </c>
      <c r="K80" s="28">
        <v>4</v>
      </c>
      <c r="L80" s="29">
        <f t="shared" si="2"/>
        <v>104</v>
      </c>
      <c r="M80" s="29">
        <f t="shared" si="2"/>
        <v>104</v>
      </c>
      <c r="N80" s="28">
        <v>5</v>
      </c>
      <c r="O80" s="29">
        <f t="shared" si="3"/>
        <v>130</v>
      </c>
      <c r="P80" s="29">
        <f t="shared" si="3"/>
        <v>130</v>
      </c>
      <c r="Q80" s="28">
        <v>6</v>
      </c>
      <c r="R80" s="29">
        <f t="shared" si="4"/>
        <v>156</v>
      </c>
      <c r="S80" s="29">
        <f t="shared" si="4"/>
        <v>156</v>
      </c>
      <c r="T80" s="28">
        <v>7</v>
      </c>
      <c r="U80" s="29">
        <f t="shared" si="5"/>
        <v>182</v>
      </c>
      <c r="V80" s="29">
        <f t="shared" si="5"/>
        <v>182</v>
      </c>
      <c r="W80" s="28">
        <v>8</v>
      </c>
      <c r="X80" s="29">
        <f t="shared" si="6"/>
        <v>208</v>
      </c>
      <c r="Y80" s="29">
        <f t="shared" si="6"/>
        <v>208</v>
      </c>
      <c r="Z80" s="28">
        <v>9</v>
      </c>
      <c r="AA80" s="29">
        <f t="shared" si="7"/>
        <v>234</v>
      </c>
      <c r="AB80" s="29">
        <f t="shared" si="7"/>
        <v>234</v>
      </c>
      <c r="AC80" s="28">
        <v>10</v>
      </c>
      <c r="AD80" s="29">
        <f t="shared" si="8"/>
        <v>260</v>
      </c>
      <c r="AE80" s="29">
        <f t="shared" si="8"/>
        <v>260</v>
      </c>
      <c r="AF80" s="28">
        <v>11</v>
      </c>
      <c r="AG80" s="29">
        <f t="shared" si="229"/>
        <v>286</v>
      </c>
      <c r="AH80" s="29">
        <f t="shared" si="230"/>
        <v>286</v>
      </c>
      <c r="AI80" s="28">
        <v>12</v>
      </c>
      <c r="AJ80" s="29">
        <f t="shared" si="231"/>
        <v>312</v>
      </c>
      <c r="AK80" s="29">
        <f t="shared" si="232"/>
        <v>312</v>
      </c>
      <c r="AL80" s="28">
        <v>13</v>
      </c>
      <c r="AM80" s="29">
        <f t="shared" si="287"/>
        <v>338</v>
      </c>
      <c r="AN80" s="29">
        <f t="shared" si="288"/>
        <v>338</v>
      </c>
      <c r="AO80" s="28">
        <v>14</v>
      </c>
      <c r="AP80" s="29">
        <f t="shared" si="289"/>
        <v>364</v>
      </c>
      <c r="AQ80" s="29">
        <f t="shared" si="290"/>
        <v>364</v>
      </c>
      <c r="AR80" s="28">
        <v>15</v>
      </c>
      <c r="AS80" s="29">
        <f t="shared" si="291"/>
        <v>390</v>
      </c>
      <c r="AT80" s="29">
        <f t="shared" si="292"/>
        <v>390</v>
      </c>
      <c r="AU80" s="28">
        <v>16</v>
      </c>
      <c r="AV80" s="29">
        <f t="shared" si="293"/>
        <v>416</v>
      </c>
      <c r="AW80" s="29">
        <f t="shared" si="294"/>
        <v>416</v>
      </c>
      <c r="AX80" s="28">
        <v>17</v>
      </c>
      <c r="AY80" s="29">
        <f t="shared" si="295"/>
        <v>442</v>
      </c>
      <c r="AZ80" s="29">
        <f t="shared" si="296"/>
        <v>442</v>
      </c>
      <c r="BA80" s="28">
        <v>18</v>
      </c>
      <c r="BB80" s="29">
        <f t="shared" si="297"/>
        <v>468</v>
      </c>
      <c r="BC80" s="29">
        <f t="shared" si="298"/>
        <v>468</v>
      </c>
      <c r="BD80" s="28">
        <v>19</v>
      </c>
      <c r="BE80" s="29">
        <f t="shared" si="299"/>
        <v>494</v>
      </c>
      <c r="BF80" s="29">
        <f t="shared" si="300"/>
        <v>494</v>
      </c>
      <c r="BG80" s="28">
        <v>20</v>
      </c>
      <c r="BH80" s="29">
        <f t="shared" si="301"/>
        <v>520</v>
      </c>
      <c r="BI80" s="29">
        <f t="shared" si="302"/>
        <v>520</v>
      </c>
      <c r="BJ80" s="28">
        <v>21</v>
      </c>
      <c r="BK80" s="29">
        <f t="shared" si="303"/>
        <v>546</v>
      </c>
      <c r="BL80" s="29">
        <f t="shared" si="304"/>
        <v>546</v>
      </c>
      <c r="BM80" s="28">
        <v>22</v>
      </c>
      <c r="BN80" s="29">
        <f t="shared" si="305"/>
        <v>572</v>
      </c>
      <c r="BO80" s="29">
        <f t="shared" si="306"/>
        <v>572</v>
      </c>
      <c r="BP80" s="28">
        <v>23</v>
      </c>
      <c r="BQ80" s="29">
        <f t="shared" si="307"/>
        <v>598</v>
      </c>
      <c r="BR80" s="29">
        <f t="shared" si="308"/>
        <v>598</v>
      </c>
      <c r="BS80" s="28">
        <v>24</v>
      </c>
      <c r="BT80" s="29">
        <f t="shared" si="309"/>
        <v>624</v>
      </c>
      <c r="BU80" s="29">
        <f t="shared" si="310"/>
        <v>624</v>
      </c>
      <c r="BV80" s="28">
        <v>25</v>
      </c>
      <c r="BW80" s="29">
        <f t="shared" si="311"/>
        <v>650</v>
      </c>
      <c r="BX80" s="29">
        <f t="shared" si="312"/>
        <v>650</v>
      </c>
      <c r="BY80" s="28">
        <v>26</v>
      </c>
      <c r="BZ80" s="29">
        <f t="shared" si="313"/>
        <v>676</v>
      </c>
      <c r="CA80" s="29">
        <f t="shared" si="314"/>
        <v>676</v>
      </c>
      <c r="CB80" s="28">
        <v>27</v>
      </c>
      <c r="CC80" s="29">
        <f t="shared" si="315"/>
        <v>702</v>
      </c>
      <c r="CD80" s="29">
        <f t="shared" si="316"/>
        <v>702</v>
      </c>
      <c r="CE80" s="28">
        <v>28</v>
      </c>
      <c r="CF80" s="29">
        <f t="shared" si="317"/>
        <v>728</v>
      </c>
      <c r="CG80" s="29">
        <f t="shared" si="318"/>
        <v>728</v>
      </c>
      <c r="CH80" s="28">
        <v>29</v>
      </c>
      <c r="CI80" s="29">
        <f t="shared" si="319"/>
        <v>754</v>
      </c>
      <c r="CJ80" s="29">
        <f t="shared" si="320"/>
        <v>754</v>
      </c>
      <c r="CK80" s="28">
        <v>30</v>
      </c>
      <c r="CL80" s="29">
        <f t="shared" si="321"/>
        <v>780</v>
      </c>
      <c r="CM80" s="29">
        <f t="shared" si="322"/>
        <v>780</v>
      </c>
    </row>
    <row r="81" spans="1:91" s="19" customFormat="1" ht="30" x14ac:dyDescent="0.25">
      <c r="A81" s="19" t="s">
        <v>136</v>
      </c>
      <c r="B81" s="19">
        <v>1</v>
      </c>
      <c r="C81" s="27">
        <v>39</v>
      </c>
      <c r="D81" s="27">
        <v>39</v>
      </c>
      <c r="E81" s="19">
        <v>2</v>
      </c>
      <c r="F81" s="27">
        <f t="shared" si="0"/>
        <v>78</v>
      </c>
      <c r="G81" s="27">
        <f t="shared" si="0"/>
        <v>78</v>
      </c>
      <c r="H81" s="19">
        <v>3</v>
      </c>
      <c r="I81" s="27">
        <f t="shared" si="1"/>
        <v>117</v>
      </c>
      <c r="J81" s="27">
        <f t="shared" si="1"/>
        <v>117</v>
      </c>
      <c r="K81" s="19">
        <v>4</v>
      </c>
      <c r="L81" s="27">
        <f t="shared" si="2"/>
        <v>156</v>
      </c>
      <c r="M81" s="27">
        <f t="shared" si="2"/>
        <v>156</v>
      </c>
      <c r="N81" s="19">
        <v>5</v>
      </c>
      <c r="O81" s="27">
        <f t="shared" si="3"/>
        <v>195</v>
      </c>
      <c r="P81" s="27">
        <f t="shared" si="3"/>
        <v>195</v>
      </c>
      <c r="Q81" s="19">
        <v>6</v>
      </c>
      <c r="R81" s="27">
        <f t="shared" si="4"/>
        <v>234</v>
      </c>
      <c r="S81" s="27">
        <f t="shared" si="4"/>
        <v>234</v>
      </c>
      <c r="T81" s="19">
        <v>7</v>
      </c>
      <c r="U81" s="27">
        <f t="shared" si="5"/>
        <v>273</v>
      </c>
      <c r="V81" s="27">
        <f t="shared" si="5"/>
        <v>273</v>
      </c>
      <c r="W81" s="19">
        <v>8</v>
      </c>
      <c r="X81" s="27">
        <f t="shared" si="6"/>
        <v>312</v>
      </c>
      <c r="Y81" s="27">
        <f t="shared" si="6"/>
        <v>312</v>
      </c>
      <c r="Z81" s="19">
        <v>9</v>
      </c>
      <c r="AA81" s="27">
        <f t="shared" si="7"/>
        <v>351</v>
      </c>
      <c r="AB81" s="27">
        <f t="shared" si="7"/>
        <v>351</v>
      </c>
      <c r="AC81" s="19">
        <v>10</v>
      </c>
      <c r="AD81" s="27">
        <f t="shared" si="8"/>
        <v>390</v>
      </c>
      <c r="AE81" s="27">
        <f t="shared" si="8"/>
        <v>390</v>
      </c>
      <c r="AF81" s="19">
        <v>11</v>
      </c>
      <c r="AG81" s="27">
        <f t="shared" si="229"/>
        <v>429</v>
      </c>
      <c r="AH81" s="27">
        <f t="shared" si="230"/>
        <v>429</v>
      </c>
      <c r="AI81" s="19">
        <v>12</v>
      </c>
      <c r="AJ81" s="27">
        <f t="shared" si="231"/>
        <v>468</v>
      </c>
      <c r="AK81" s="27">
        <f t="shared" si="232"/>
        <v>468</v>
      </c>
      <c r="AL81" s="19">
        <v>13</v>
      </c>
      <c r="AM81" s="27">
        <f t="shared" si="287"/>
        <v>507</v>
      </c>
      <c r="AN81" s="27">
        <f t="shared" si="288"/>
        <v>507</v>
      </c>
      <c r="AO81" s="19">
        <v>14</v>
      </c>
      <c r="AP81" s="27">
        <f t="shared" si="289"/>
        <v>546</v>
      </c>
      <c r="AQ81" s="27">
        <f t="shared" si="290"/>
        <v>546</v>
      </c>
      <c r="AR81" s="19">
        <v>15</v>
      </c>
      <c r="AS81" s="27">
        <f t="shared" si="291"/>
        <v>585</v>
      </c>
      <c r="AT81" s="27">
        <f t="shared" si="292"/>
        <v>585</v>
      </c>
      <c r="AU81" s="19">
        <v>16</v>
      </c>
      <c r="AV81" s="27">
        <f t="shared" si="293"/>
        <v>624</v>
      </c>
      <c r="AW81" s="27">
        <f t="shared" si="294"/>
        <v>624</v>
      </c>
      <c r="AX81" s="19">
        <v>17</v>
      </c>
      <c r="AY81" s="27">
        <f t="shared" si="295"/>
        <v>663</v>
      </c>
      <c r="AZ81" s="27">
        <f t="shared" si="296"/>
        <v>663</v>
      </c>
      <c r="BA81" s="19">
        <v>18</v>
      </c>
      <c r="BB81" s="27">
        <f t="shared" si="297"/>
        <v>702</v>
      </c>
      <c r="BC81" s="27">
        <f t="shared" si="298"/>
        <v>702</v>
      </c>
      <c r="BD81" s="19">
        <v>19</v>
      </c>
      <c r="BE81" s="27">
        <f t="shared" si="299"/>
        <v>741</v>
      </c>
      <c r="BF81" s="27">
        <f t="shared" si="300"/>
        <v>741</v>
      </c>
      <c r="BG81" s="19">
        <v>20</v>
      </c>
      <c r="BH81" s="27">
        <f t="shared" si="301"/>
        <v>780</v>
      </c>
      <c r="BI81" s="27">
        <f t="shared" si="302"/>
        <v>780</v>
      </c>
      <c r="BJ81" s="19">
        <v>21</v>
      </c>
      <c r="BK81" s="27">
        <f t="shared" si="303"/>
        <v>819</v>
      </c>
      <c r="BL81" s="27">
        <f t="shared" si="304"/>
        <v>819</v>
      </c>
      <c r="BM81" s="19">
        <v>22</v>
      </c>
      <c r="BN81" s="27">
        <f t="shared" si="305"/>
        <v>858</v>
      </c>
      <c r="BO81" s="27">
        <f t="shared" si="306"/>
        <v>858</v>
      </c>
      <c r="BP81" s="19">
        <v>23</v>
      </c>
      <c r="BQ81" s="27">
        <f t="shared" si="307"/>
        <v>897</v>
      </c>
      <c r="BR81" s="27">
        <f t="shared" si="308"/>
        <v>897</v>
      </c>
      <c r="BS81" s="19">
        <v>24</v>
      </c>
      <c r="BT81" s="27">
        <f t="shared" si="309"/>
        <v>936</v>
      </c>
      <c r="BU81" s="27">
        <f t="shared" si="310"/>
        <v>936</v>
      </c>
      <c r="BV81" s="19">
        <v>25</v>
      </c>
      <c r="BW81" s="27">
        <f t="shared" si="311"/>
        <v>975</v>
      </c>
      <c r="BX81" s="27">
        <f t="shared" si="312"/>
        <v>975</v>
      </c>
      <c r="BY81" s="19">
        <v>26</v>
      </c>
      <c r="BZ81" s="27">
        <f t="shared" si="313"/>
        <v>1014</v>
      </c>
      <c r="CA81" s="27">
        <f t="shared" si="314"/>
        <v>1014</v>
      </c>
      <c r="CB81" s="19">
        <v>27</v>
      </c>
      <c r="CC81" s="27">
        <f t="shared" si="315"/>
        <v>1053</v>
      </c>
      <c r="CD81" s="27">
        <f t="shared" si="316"/>
        <v>1053</v>
      </c>
      <c r="CE81" s="19">
        <v>28</v>
      </c>
      <c r="CF81" s="27">
        <f t="shared" si="317"/>
        <v>1092</v>
      </c>
      <c r="CG81" s="27">
        <f t="shared" si="318"/>
        <v>1092</v>
      </c>
      <c r="CH81" s="19">
        <v>29</v>
      </c>
      <c r="CI81" s="27">
        <f t="shared" si="319"/>
        <v>1131</v>
      </c>
      <c r="CJ81" s="27">
        <f t="shared" si="320"/>
        <v>1131</v>
      </c>
      <c r="CK81" s="19">
        <v>30</v>
      </c>
      <c r="CL81" s="27">
        <f t="shared" si="321"/>
        <v>1170</v>
      </c>
      <c r="CM81" s="27">
        <f t="shared" si="322"/>
        <v>1170</v>
      </c>
    </row>
    <row r="82" spans="1:91" s="28" customFormat="1" ht="30" x14ac:dyDescent="0.25">
      <c r="A82" s="28" t="s">
        <v>137</v>
      </c>
      <c r="B82" s="28">
        <v>1</v>
      </c>
      <c r="C82" s="29">
        <v>42</v>
      </c>
      <c r="D82" s="29">
        <v>42</v>
      </c>
      <c r="E82" s="28">
        <v>2</v>
      </c>
      <c r="F82" s="29">
        <f t="shared" si="0"/>
        <v>84</v>
      </c>
      <c r="G82" s="29">
        <f t="shared" si="0"/>
        <v>84</v>
      </c>
      <c r="H82" s="28">
        <v>3</v>
      </c>
      <c r="I82" s="29">
        <f t="shared" si="1"/>
        <v>126</v>
      </c>
      <c r="J82" s="29">
        <f t="shared" si="1"/>
        <v>126</v>
      </c>
      <c r="K82" s="28">
        <v>4</v>
      </c>
      <c r="L82" s="29">
        <f t="shared" si="2"/>
        <v>168</v>
      </c>
      <c r="M82" s="29">
        <f t="shared" si="2"/>
        <v>168</v>
      </c>
      <c r="N82" s="28">
        <v>5</v>
      </c>
      <c r="O82" s="29">
        <f t="shared" si="3"/>
        <v>210</v>
      </c>
      <c r="P82" s="29">
        <f t="shared" si="3"/>
        <v>210</v>
      </c>
      <c r="Q82" s="28">
        <v>6</v>
      </c>
      <c r="R82" s="29">
        <f t="shared" si="4"/>
        <v>252</v>
      </c>
      <c r="S82" s="29">
        <f t="shared" si="4"/>
        <v>252</v>
      </c>
      <c r="T82" s="28">
        <v>7</v>
      </c>
      <c r="U82" s="29">
        <f t="shared" si="5"/>
        <v>294</v>
      </c>
      <c r="V82" s="29">
        <f t="shared" si="5"/>
        <v>294</v>
      </c>
      <c r="W82" s="28">
        <v>8</v>
      </c>
      <c r="X82" s="29">
        <f t="shared" si="6"/>
        <v>336</v>
      </c>
      <c r="Y82" s="29">
        <f t="shared" si="6"/>
        <v>336</v>
      </c>
      <c r="Z82" s="28">
        <v>9</v>
      </c>
      <c r="AA82" s="29">
        <f t="shared" si="7"/>
        <v>378</v>
      </c>
      <c r="AB82" s="29">
        <f t="shared" si="7"/>
        <v>378</v>
      </c>
      <c r="AC82" s="28">
        <v>10</v>
      </c>
      <c r="AD82" s="29">
        <f t="shared" si="8"/>
        <v>420</v>
      </c>
      <c r="AE82" s="29">
        <f t="shared" si="8"/>
        <v>420</v>
      </c>
      <c r="AF82" s="28">
        <v>11</v>
      </c>
      <c r="AG82" s="29">
        <f t="shared" si="229"/>
        <v>462</v>
      </c>
      <c r="AH82" s="29">
        <f t="shared" si="230"/>
        <v>462</v>
      </c>
      <c r="AI82" s="28">
        <v>12</v>
      </c>
      <c r="AJ82" s="29">
        <f t="shared" si="231"/>
        <v>504</v>
      </c>
      <c r="AK82" s="29">
        <f t="shared" si="232"/>
        <v>504</v>
      </c>
      <c r="AL82" s="28">
        <v>13</v>
      </c>
      <c r="AM82" s="29">
        <f t="shared" si="287"/>
        <v>546</v>
      </c>
      <c r="AN82" s="29">
        <f t="shared" si="288"/>
        <v>546</v>
      </c>
      <c r="AO82" s="28">
        <v>14</v>
      </c>
      <c r="AP82" s="29">
        <f t="shared" si="289"/>
        <v>588</v>
      </c>
      <c r="AQ82" s="29">
        <f t="shared" si="290"/>
        <v>588</v>
      </c>
      <c r="AR82" s="28">
        <v>15</v>
      </c>
      <c r="AS82" s="29">
        <f t="shared" si="291"/>
        <v>630</v>
      </c>
      <c r="AT82" s="29">
        <f t="shared" si="292"/>
        <v>630</v>
      </c>
      <c r="AU82" s="28">
        <v>16</v>
      </c>
      <c r="AV82" s="29">
        <f t="shared" si="293"/>
        <v>672</v>
      </c>
      <c r="AW82" s="29">
        <f t="shared" si="294"/>
        <v>672</v>
      </c>
      <c r="AX82" s="28">
        <v>17</v>
      </c>
      <c r="AY82" s="29">
        <f t="shared" si="295"/>
        <v>714</v>
      </c>
      <c r="AZ82" s="29">
        <f t="shared" si="296"/>
        <v>714</v>
      </c>
      <c r="BA82" s="28">
        <v>18</v>
      </c>
      <c r="BB82" s="29">
        <f t="shared" si="297"/>
        <v>756</v>
      </c>
      <c r="BC82" s="29">
        <f t="shared" si="298"/>
        <v>756</v>
      </c>
      <c r="BD82" s="28">
        <v>19</v>
      </c>
      <c r="BE82" s="29">
        <f t="shared" si="299"/>
        <v>798</v>
      </c>
      <c r="BF82" s="29">
        <f t="shared" si="300"/>
        <v>798</v>
      </c>
      <c r="BG82" s="28">
        <v>20</v>
      </c>
      <c r="BH82" s="29">
        <f t="shared" si="301"/>
        <v>840</v>
      </c>
      <c r="BI82" s="29">
        <f t="shared" si="302"/>
        <v>840</v>
      </c>
      <c r="BJ82" s="28">
        <v>21</v>
      </c>
      <c r="BK82" s="29">
        <f t="shared" si="303"/>
        <v>882</v>
      </c>
      <c r="BL82" s="29">
        <f t="shared" si="304"/>
        <v>882</v>
      </c>
      <c r="BM82" s="28">
        <v>22</v>
      </c>
      <c r="BN82" s="29">
        <f t="shared" si="305"/>
        <v>924</v>
      </c>
      <c r="BO82" s="29">
        <f t="shared" si="306"/>
        <v>924</v>
      </c>
      <c r="BP82" s="28">
        <v>23</v>
      </c>
      <c r="BQ82" s="29">
        <f t="shared" si="307"/>
        <v>966</v>
      </c>
      <c r="BR82" s="29">
        <f t="shared" si="308"/>
        <v>966</v>
      </c>
      <c r="BS82" s="28">
        <v>24</v>
      </c>
      <c r="BT82" s="29">
        <f t="shared" si="309"/>
        <v>1008</v>
      </c>
      <c r="BU82" s="29">
        <f t="shared" si="310"/>
        <v>1008</v>
      </c>
      <c r="BV82" s="28">
        <v>25</v>
      </c>
      <c r="BW82" s="29">
        <f t="shared" si="311"/>
        <v>1050</v>
      </c>
      <c r="BX82" s="29">
        <f t="shared" si="312"/>
        <v>1050</v>
      </c>
      <c r="BY82" s="28">
        <v>26</v>
      </c>
      <c r="BZ82" s="29">
        <f t="shared" si="313"/>
        <v>1092</v>
      </c>
      <c r="CA82" s="29">
        <f t="shared" si="314"/>
        <v>1092</v>
      </c>
      <c r="CB82" s="28">
        <v>27</v>
      </c>
      <c r="CC82" s="29">
        <f t="shared" si="315"/>
        <v>1134</v>
      </c>
      <c r="CD82" s="29">
        <f t="shared" si="316"/>
        <v>1134</v>
      </c>
      <c r="CE82" s="28">
        <v>28</v>
      </c>
      <c r="CF82" s="29">
        <f t="shared" si="317"/>
        <v>1176</v>
      </c>
      <c r="CG82" s="29">
        <f t="shared" si="318"/>
        <v>1176</v>
      </c>
      <c r="CH82" s="28">
        <v>29</v>
      </c>
      <c r="CI82" s="29">
        <f t="shared" si="319"/>
        <v>1218</v>
      </c>
      <c r="CJ82" s="29">
        <f t="shared" si="320"/>
        <v>1218</v>
      </c>
      <c r="CK82" s="28">
        <v>30</v>
      </c>
      <c r="CL82" s="29">
        <f t="shared" si="321"/>
        <v>1260</v>
      </c>
      <c r="CM82" s="29">
        <f t="shared" si="322"/>
        <v>1260</v>
      </c>
    </row>
    <row r="83" spans="1:91" s="19" customFormat="1" ht="20.100000000000001" customHeight="1" x14ac:dyDescent="0.25">
      <c r="A83" s="19" t="s">
        <v>40</v>
      </c>
      <c r="B83" s="19">
        <v>1</v>
      </c>
      <c r="C83" s="27">
        <v>28</v>
      </c>
      <c r="D83" s="27">
        <v>28</v>
      </c>
      <c r="E83" s="19">
        <v>2</v>
      </c>
      <c r="F83" s="27">
        <f t="shared" si="0"/>
        <v>56</v>
      </c>
      <c r="G83" s="27">
        <f t="shared" si="0"/>
        <v>56</v>
      </c>
      <c r="H83" s="19">
        <v>3</v>
      </c>
      <c r="I83" s="27">
        <f t="shared" si="1"/>
        <v>84</v>
      </c>
      <c r="J83" s="27">
        <f t="shared" si="1"/>
        <v>84</v>
      </c>
      <c r="K83" s="19">
        <v>4</v>
      </c>
      <c r="L83" s="27">
        <f t="shared" si="2"/>
        <v>112</v>
      </c>
      <c r="M83" s="27">
        <f t="shared" si="2"/>
        <v>112</v>
      </c>
      <c r="N83" s="19">
        <v>5</v>
      </c>
      <c r="O83" s="27">
        <f t="shared" si="3"/>
        <v>140</v>
      </c>
      <c r="P83" s="27">
        <f t="shared" si="3"/>
        <v>140</v>
      </c>
      <c r="Q83" s="19">
        <v>6</v>
      </c>
      <c r="R83" s="27">
        <f t="shared" si="4"/>
        <v>168</v>
      </c>
      <c r="S83" s="27">
        <f t="shared" si="4"/>
        <v>168</v>
      </c>
      <c r="T83" s="19">
        <v>7</v>
      </c>
      <c r="U83" s="27">
        <f t="shared" si="5"/>
        <v>196</v>
      </c>
      <c r="V83" s="27">
        <f t="shared" si="5"/>
        <v>196</v>
      </c>
      <c r="W83" s="19">
        <v>8</v>
      </c>
      <c r="X83" s="27">
        <f t="shared" si="6"/>
        <v>224</v>
      </c>
      <c r="Y83" s="27">
        <f t="shared" si="6"/>
        <v>224</v>
      </c>
      <c r="Z83" s="19">
        <v>9</v>
      </c>
      <c r="AA83" s="27">
        <f t="shared" si="7"/>
        <v>252</v>
      </c>
      <c r="AB83" s="27">
        <f t="shared" si="7"/>
        <v>252</v>
      </c>
      <c r="AC83" s="19">
        <v>10</v>
      </c>
      <c r="AD83" s="27">
        <f t="shared" si="8"/>
        <v>280</v>
      </c>
      <c r="AE83" s="27">
        <f t="shared" si="8"/>
        <v>280</v>
      </c>
      <c r="AF83" s="19">
        <v>11</v>
      </c>
      <c r="AG83" s="27">
        <f t="shared" si="229"/>
        <v>308</v>
      </c>
      <c r="AH83" s="27">
        <f t="shared" si="230"/>
        <v>308</v>
      </c>
      <c r="AI83" s="19">
        <v>12</v>
      </c>
      <c r="AJ83" s="27">
        <f t="shared" si="231"/>
        <v>336</v>
      </c>
      <c r="AK83" s="27">
        <f t="shared" si="232"/>
        <v>336</v>
      </c>
      <c r="AL83" s="19">
        <v>13</v>
      </c>
      <c r="AM83" s="27">
        <f t="shared" si="287"/>
        <v>364</v>
      </c>
      <c r="AN83" s="27">
        <f t="shared" si="288"/>
        <v>364</v>
      </c>
      <c r="AO83" s="19">
        <v>14</v>
      </c>
      <c r="AP83" s="27">
        <f t="shared" si="289"/>
        <v>392</v>
      </c>
      <c r="AQ83" s="27">
        <f t="shared" si="290"/>
        <v>392</v>
      </c>
      <c r="AR83" s="19">
        <v>15</v>
      </c>
      <c r="AS83" s="27">
        <f t="shared" si="291"/>
        <v>420</v>
      </c>
      <c r="AT83" s="27">
        <f t="shared" si="292"/>
        <v>420</v>
      </c>
      <c r="AU83" s="19">
        <v>16</v>
      </c>
      <c r="AV83" s="27">
        <f t="shared" si="293"/>
        <v>448</v>
      </c>
      <c r="AW83" s="27">
        <f t="shared" si="294"/>
        <v>448</v>
      </c>
      <c r="AX83" s="19">
        <v>17</v>
      </c>
      <c r="AY83" s="27">
        <f t="shared" si="295"/>
        <v>476</v>
      </c>
      <c r="AZ83" s="27">
        <f t="shared" si="296"/>
        <v>476</v>
      </c>
      <c r="BA83" s="19">
        <v>18</v>
      </c>
      <c r="BB83" s="27">
        <f t="shared" si="297"/>
        <v>504</v>
      </c>
      <c r="BC83" s="27">
        <f t="shared" si="298"/>
        <v>504</v>
      </c>
      <c r="BD83" s="19">
        <v>19</v>
      </c>
      <c r="BE83" s="27">
        <f t="shared" si="299"/>
        <v>532</v>
      </c>
      <c r="BF83" s="27">
        <f t="shared" si="300"/>
        <v>532</v>
      </c>
      <c r="BG83" s="19">
        <v>20</v>
      </c>
      <c r="BH83" s="27">
        <f t="shared" si="301"/>
        <v>560</v>
      </c>
      <c r="BI83" s="27">
        <f t="shared" si="302"/>
        <v>560</v>
      </c>
      <c r="BJ83" s="19">
        <v>21</v>
      </c>
      <c r="BK83" s="27">
        <f t="shared" si="303"/>
        <v>588</v>
      </c>
      <c r="BL83" s="27">
        <f t="shared" si="304"/>
        <v>588</v>
      </c>
      <c r="BM83" s="19">
        <v>22</v>
      </c>
      <c r="BN83" s="27">
        <f t="shared" si="305"/>
        <v>616</v>
      </c>
      <c r="BO83" s="27">
        <f t="shared" si="306"/>
        <v>616</v>
      </c>
      <c r="BP83" s="19">
        <v>23</v>
      </c>
      <c r="BQ83" s="27">
        <f t="shared" si="307"/>
        <v>644</v>
      </c>
      <c r="BR83" s="27">
        <f t="shared" si="308"/>
        <v>644</v>
      </c>
      <c r="BS83" s="19">
        <v>24</v>
      </c>
      <c r="BT83" s="27">
        <f t="shared" si="309"/>
        <v>672</v>
      </c>
      <c r="BU83" s="27">
        <f t="shared" si="310"/>
        <v>672</v>
      </c>
      <c r="BV83" s="19">
        <v>25</v>
      </c>
      <c r="BW83" s="27">
        <f t="shared" si="311"/>
        <v>700</v>
      </c>
      <c r="BX83" s="27">
        <f t="shared" si="312"/>
        <v>700</v>
      </c>
      <c r="BY83" s="19">
        <v>26</v>
      </c>
      <c r="BZ83" s="27">
        <f t="shared" si="313"/>
        <v>728</v>
      </c>
      <c r="CA83" s="27">
        <f t="shared" si="314"/>
        <v>728</v>
      </c>
      <c r="CB83" s="19">
        <v>27</v>
      </c>
      <c r="CC83" s="27">
        <f t="shared" si="315"/>
        <v>756</v>
      </c>
      <c r="CD83" s="27">
        <f t="shared" si="316"/>
        <v>756</v>
      </c>
      <c r="CE83" s="19">
        <v>28</v>
      </c>
      <c r="CF83" s="27">
        <f t="shared" si="317"/>
        <v>784</v>
      </c>
      <c r="CG83" s="27">
        <f t="shared" si="318"/>
        <v>784</v>
      </c>
      <c r="CH83" s="19">
        <v>29</v>
      </c>
      <c r="CI83" s="27">
        <f t="shared" si="319"/>
        <v>812</v>
      </c>
      <c r="CJ83" s="27">
        <f t="shared" si="320"/>
        <v>812</v>
      </c>
      <c r="CK83" s="19">
        <v>30</v>
      </c>
      <c r="CL83" s="27">
        <f t="shared" si="321"/>
        <v>840</v>
      </c>
      <c r="CM83" s="27">
        <f t="shared" si="322"/>
        <v>840</v>
      </c>
    </row>
    <row r="84" spans="1:91" s="28" customFormat="1" ht="30" x14ac:dyDescent="0.25">
      <c r="A84" s="28" t="s">
        <v>138</v>
      </c>
      <c r="B84" s="28">
        <v>1</v>
      </c>
      <c r="C84" s="29">
        <v>42</v>
      </c>
      <c r="D84" s="29">
        <v>42</v>
      </c>
      <c r="E84" s="28">
        <v>2</v>
      </c>
      <c r="F84" s="29">
        <f t="shared" si="0"/>
        <v>84</v>
      </c>
      <c r="G84" s="29">
        <f t="shared" si="0"/>
        <v>84</v>
      </c>
      <c r="H84" s="28">
        <v>3</v>
      </c>
      <c r="I84" s="29">
        <f t="shared" si="1"/>
        <v>126</v>
      </c>
      <c r="J84" s="29">
        <f t="shared" si="1"/>
        <v>126</v>
      </c>
      <c r="K84" s="28">
        <v>4</v>
      </c>
      <c r="L84" s="29">
        <f t="shared" si="2"/>
        <v>168</v>
      </c>
      <c r="M84" s="29">
        <f t="shared" si="2"/>
        <v>168</v>
      </c>
      <c r="N84" s="28">
        <v>5</v>
      </c>
      <c r="O84" s="29">
        <f t="shared" si="3"/>
        <v>210</v>
      </c>
      <c r="P84" s="29">
        <f t="shared" si="3"/>
        <v>210</v>
      </c>
      <c r="Q84" s="28">
        <v>6</v>
      </c>
      <c r="R84" s="29">
        <f t="shared" si="4"/>
        <v>252</v>
      </c>
      <c r="S84" s="29">
        <f t="shared" si="4"/>
        <v>252</v>
      </c>
      <c r="T84" s="28">
        <v>7</v>
      </c>
      <c r="U84" s="29">
        <f t="shared" si="5"/>
        <v>294</v>
      </c>
      <c r="V84" s="29">
        <f t="shared" si="5"/>
        <v>294</v>
      </c>
      <c r="W84" s="28">
        <v>8</v>
      </c>
      <c r="X84" s="29">
        <f t="shared" si="6"/>
        <v>336</v>
      </c>
      <c r="Y84" s="29">
        <f t="shared" si="6"/>
        <v>336</v>
      </c>
      <c r="Z84" s="28">
        <v>9</v>
      </c>
      <c r="AA84" s="29">
        <f t="shared" si="7"/>
        <v>378</v>
      </c>
      <c r="AB84" s="29">
        <f t="shared" si="7"/>
        <v>378</v>
      </c>
      <c r="AC84" s="28">
        <v>10</v>
      </c>
      <c r="AD84" s="29">
        <f t="shared" si="8"/>
        <v>420</v>
      </c>
      <c r="AE84" s="29">
        <f t="shared" si="8"/>
        <v>420</v>
      </c>
      <c r="AF84" s="28">
        <v>11</v>
      </c>
      <c r="AG84" s="29">
        <f t="shared" si="229"/>
        <v>462</v>
      </c>
      <c r="AH84" s="29">
        <f t="shared" si="230"/>
        <v>462</v>
      </c>
      <c r="AI84" s="28">
        <v>12</v>
      </c>
      <c r="AJ84" s="29">
        <f t="shared" si="231"/>
        <v>504</v>
      </c>
      <c r="AK84" s="29">
        <f t="shared" si="232"/>
        <v>504</v>
      </c>
      <c r="AL84" s="28">
        <v>13</v>
      </c>
      <c r="AM84" s="29">
        <f t="shared" si="287"/>
        <v>546</v>
      </c>
      <c r="AN84" s="29">
        <f t="shared" si="288"/>
        <v>546</v>
      </c>
      <c r="AO84" s="28">
        <v>14</v>
      </c>
      <c r="AP84" s="29">
        <f t="shared" si="289"/>
        <v>588</v>
      </c>
      <c r="AQ84" s="29">
        <f t="shared" si="290"/>
        <v>588</v>
      </c>
      <c r="AR84" s="28">
        <v>15</v>
      </c>
      <c r="AS84" s="29">
        <f t="shared" si="291"/>
        <v>630</v>
      </c>
      <c r="AT84" s="29">
        <f t="shared" si="292"/>
        <v>630</v>
      </c>
      <c r="AU84" s="28">
        <v>16</v>
      </c>
      <c r="AV84" s="29">
        <f t="shared" si="293"/>
        <v>672</v>
      </c>
      <c r="AW84" s="29">
        <f t="shared" si="294"/>
        <v>672</v>
      </c>
      <c r="AX84" s="28">
        <v>17</v>
      </c>
      <c r="AY84" s="29">
        <f t="shared" si="295"/>
        <v>714</v>
      </c>
      <c r="AZ84" s="29">
        <f t="shared" si="296"/>
        <v>714</v>
      </c>
      <c r="BA84" s="28">
        <v>18</v>
      </c>
      <c r="BB84" s="29">
        <f t="shared" si="297"/>
        <v>756</v>
      </c>
      <c r="BC84" s="29">
        <f t="shared" si="298"/>
        <v>756</v>
      </c>
      <c r="BD84" s="28">
        <v>19</v>
      </c>
      <c r="BE84" s="29">
        <f t="shared" si="299"/>
        <v>798</v>
      </c>
      <c r="BF84" s="29">
        <f t="shared" si="300"/>
        <v>798</v>
      </c>
      <c r="BG84" s="28">
        <v>20</v>
      </c>
      <c r="BH84" s="29">
        <f t="shared" si="301"/>
        <v>840</v>
      </c>
      <c r="BI84" s="29">
        <f t="shared" si="302"/>
        <v>840</v>
      </c>
      <c r="BJ84" s="28">
        <v>21</v>
      </c>
      <c r="BK84" s="29">
        <f t="shared" si="303"/>
        <v>882</v>
      </c>
      <c r="BL84" s="29">
        <f t="shared" si="304"/>
        <v>882</v>
      </c>
      <c r="BM84" s="28">
        <v>22</v>
      </c>
      <c r="BN84" s="29">
        <f t="shared" si="305"/>
        <v>924</v>
      </c>
      <c r="BO84" s="29">
        <f t="shared" si="306"/>
        <v>924</v>
      </c>
      <c r="BP84" s="28">
        <v>23</v>
      </c>
      <c r="BQ84" s="29">
        <f t="shared" si="307"/>
        <v>966</v>
      </c>
      <c r="BR84" s="29">
        <f t="shared" si="308"/>
        <v>966</v>
      </c>
      <c r="BS84" s="28">
        <v>24</v>
      </c>
      <c r="BT84" s="29">
        <f t="shared" si="309"/>
        <v>1008</v>
      </c>
      <c r="BU84" s="29">
        <f t="shared" si="310"/>
        <v>1008</v>
      </c>
      <c r="BV84" s="28">
        <v>25</v>
      </c>
      <c r="BW84" s="29">
        <f t="shared" si="311"/>
        <v>1050</v>
      </c>
      <c r="BX84" s="29">
        <f t="shared" si="312"/>
        <v>1050</v>
      </c>
      <c r="BY84" s="28">
        <v>26</v>
      </c>
      <c r="BZ84" s="29">
        <f t="shared" si="313"/>
        <v>1092</v>
      </c>
      <c r="CA84" s="29">
        <f t="shared" si="314"/>
        <v>1092</v>
      </c>
      <c r="CB84" s="28">
        <v>27</v>
      </c>
      <c r="CC84" s="29">
        <f t="shared" si="315"/>
        <v>1134</v>
      </c>
      <c r="CD84" s="29">
        <f t="shared" si="316"/>
        <v>1134</v>
      </c>
      <c r="CE84" s="28">
        <v>28</v>
      </c>
      <c r="CF84" s="29">
        <f t="shared" si="317"/>
        <v>1176</v>
      </c>
      <c r="CG84" s="29">
        <f t="shared" si="318"/>
        <v>1176</v>
      </c>
      <c r="CH84" s="28">
        <v>29</v>
      </c>
      <c r="CI84" s="29">
        <f t="shared" si="319"/>
        <v>1218</v>
      </c>
      <c r="CJ84" s="29">
        <f t="shared" si="320"/>
        <v>1218</v>
      </c>
      <c r="CK84" s="28">
        <v>30</v>
      </c>
      <c r="CL84" s="29">
        <f t="shared" si="321"/>
        <v>1260</v>
      </c>
      <c r="CM84" s="29">
        <f t="shared" si="322"/>
        <v>1260</v>
      </c>
    </row>
    <row r="85" spans="1:91" s="19" customFormat="1" ht="30" x14ac:dyDescent="0.25">
      <c r="A85" s="19" t="s">
        <v>139</v>
      </c>
      <c r="B85" s="19">
        <v>1</v>
      </c>
      <c r="C85" s="27">
        <v>45</v>
      </c>
      <c r="D85" s="27">
        <v>45</v>
      </c>
      <c r="E85" s="19">
        <v>2</v>
      </c>
      <c r="F85" s="27">
        <f t="shared" si="0"/>
        <v>90</v>
      </c>
      <c r="G85" s="27">
        <f t="shared" si="0"/>
        <v>90</v>
      </c>
      <c r="H85" s="19">
        <v>3</v>
      </c>
      <c r="I85" s="27">
        <f t="shared" si="1"/>
        <v>135</v>
      </c>
      <c r="J85" s="27">
        <f t="shared" si="1"/>
        <v>135</v>
      </c>
      <c r="K85" s="19">
        <v>4</v>
      </c>
      <c r="L85" s="27">
        <f t="shared" ref="L85:M85" si="323">C85*4</f>
        <v>180</v>
      </c>
      <c r="M85" s="27">
        <f t="shared" si="323"/>
        <v>180</v>
      </c>
      <c r="N85" s="19">
        <v>5</v>
      </c>
      <c r="O85" s="27">
        <f t="shared" si="3"/>
        <v>225</v>
      </c>
      <c r="P85" s="27">
        <f t="shared" si="3"/>
        <v>225</v>
      </c>
      <c r="Q85" s="19">
        <v>6</v>
      </c>
      <c r="R85" s="27">
        <f t="shared" si="4"/>
        <v>270</v>
      </c>
      <c r="S85" s="27">
        <f t="shared" si="4"/>
        <v>270</v>
      </c>
      <c r="T85" s="19">
        <v>7</v>
      </c>
      <c r="U85" s="27">
        <f t="shared" si="5"/>
        <v>315</v>
      </c>
      <c r="V85" s="27">
        <f t="shared" si="5"/>
        <v>315</v>
      </c>
      <c r="W85" s="19">
        <v>8</v>
      </c>
      <c r="X85" s="27">
        <f t="shared" si="6"/>
        <v>360</v>
      </c>
      <c r="Y85" s="27">
        <f t="shared" si="6"/>
        <v>360</v>
      </c>
      <c r="Z85" s="19">
        <v>9</v>
      </c>
      <c r="AA85" s="27">
        <f t="shared" si="7"/>
        <v>405</v>
      </c>
      <c r="AB85" s="27">
        <f t="shared" si="7"/>
        <v>405</v>
      </c>
      <c r="AC85" s="19">
        <v>10</v>
      </c>
      <c r="AD85" s="27">
        <f t="shared" si="8"/>
        <v>450</v>
      </c>
      <c r="AE85" s="27">
        <f t="shared" si="8"/>
        <v>450</v>
      </c>
      <c r="AF85" s="19">
        <v>11</v>
      </c>
      <c r="AG85" s="27">
        <f t="shared" si="229"/>
        <v>495</v>
      </c>
      <c r="AH85" s="27">
        <f t="shared" si="230"/>
        <v>495</v>
      </c>
      <c r="AI85" s="19">
        <v>12</v>
      </c>
      <c r="AJ85" s="27">
        <f t="shared" si="231"/>
        <v>540</v>
      </c>
      <c r="AK85" s="27">
        <f t="shared" si="232"/>
        <v>540</v>
      </c>
      <c r="AL85" s="19">
        <v>13</v>
      </c>
      <c r="AM85" s="27">
        <f t="shared" si="287"/>
        <v>585</v>
      </c>
      <c r="AN85" s="27">
        <f t="shared" si="288"/>
        <v>585</v>
      </c>
      <c r="AO85" s="19">
        <v>14</v>
      </c>
      <c r="AP85" s="27">
        <f t="shared" si="289"/>
        <v>630</v>
      </c>
      <c r="AQ85" s="27">
        <f t="shared" si="290"/>
        <v>630</v>
      </c>
      <c r="AR85" s="19">
        <v>15</v>
      </c>
      <c r="AS85" s="27">
        <f t="shared" si="291"/>
        <v>675</v>
      </c>
      <c r="AT85" s="27">
        <f t="shared" si="292"/>
        <v>675</v>
      </c>
      <c r="AU85" s="19">
        <v>16</v>
      </c>
      <c r="AV85" s="27">
        <f t="shared" si="293"/>
        <v>720</v>
      </c>
      <c r="AW85" s="27">
        <f t="shared" si="294"/>
        <v>720</v>
      </c>
      <c r="AX85" s="19">
        <v>17</v>
      </c>
      <c r="AY85" s="27">
        <f t="shared" si="295"/>
        <v>765</v>
      </c>
      <c r="AZ85" s="27">
        <f t="shared" si="296"/>
        <v>765</v>
      </c>
      <c r="BA85" s="19">
        <v>18</v>
      </c>
      <c r="BB85" s="27">
        <f t="shared" si="297"/>
        <v>810</v>
      </c>
      <c r="BC85" s="27">
        <f t="shared" si="298"/>
        <v>810</v>
      </c>
      <c r="BD85" s="19">
        <v>19</v>
      </c>
      <c r="BE85" s="27">
        <f t="shared" si="299"/>
        <v>855</v>
      </c>
      <c r="BF85" s="27">
        <f t="shared" si="300"/>
        <v>855</v>
      </c>
      <c r="BG85" s="19">
        <v>20</v>
      </c>
      <c r="BH85" s="27">
        <f t="shared" si="301"/>
        <v>900</v>
      </c>
      <c r="BI85" s="27">
        <f t="shared" si="302"/>
        <v>900</v>
      </c>
      <c r="BJ85" s="19">
        <v>21</v>
      </c>
      <c r="BK85" s="27">
        <f t="shared" si="303"/>
        <v>945</v>
      </c>
      <c r="BL85" s="27">
        <f t="shared" si="304"/>
        <v>945</v>
      </c>
      <c r="BM85" s="19">
        <v>22</v>
      </c>
      <c r="BN85" s="27">
        <f t="shared" si="305"/>
        <v>990</v>
      </c>
      <c r="BO85" s="27">
        <f t="shared" si="306"/>
        <v>990</v>
      </c>
      <c r="BP85" s="19">
        <v>23</v>
      </c>
      <c r="BQ85" s="27">
        <f t="shared" si="307"/>
        <v>1035</v>
      </c>
      <c r="BR85" s="27">
        <f t="shared" si="308"/>
        <v>1035</v>
      </c>
      <c r="BS85" s="19">
        <v>24</v>
      </c>
      <c r="BT85" s="27">
        <f t="shared" si="309"/>
        <v>1080</v>
      </c>
      <c r="BU85" s="27">
        <f t="shared" si="310"/>
        <v>1080</v>
      </c>
      <c r="BV85" s="19">
        <v>25</v>
      </c>
      <c r="BW85" s="27">
        <f t="shared" si="311"/>
        <v>1125</v>
      </c>
      <c r="BX85" s="27">
        <f t="shared" si="312"/>
        <v>1125</v>
      </c>
      <c r="BY85" s="19">
        <v>26</v>
      </c>
      <c r="BZ85" s="27">
        <f t="shared" si="313"/>
        <v>1170</v>
      </c>
      <c r="CA85" s="27">
        <f t="shared" si="314"/>
        <v>1170</v>
      </c>
      <c r="CB85" s="19">
        <v>27</v>
      </c>
      <c r="CC85" s="27">
        <f t="shared" si="315"/>
        <v>1215</v>
      </c>
      <c r="CD85" s="27">
        <f t="shared" si="316"/>
        <v>1215</v>
      </c>
      <c r="CE85" s="19">
        <v>28</v>
      </c>
      <c r="CF85" s="27">
        <f t="shared" si="317"/>
        <v>1260</v>
      </c>
      <c r="CG85" s="27">
        <f t="shared" si="318"/>
        <v>1260</v>
      </c>
      <c r="CH85" s="19">
        <v>29</v>
      </c>
      <c r="CI85" s="27">
        <f t="shared" si="319"/>
        <v>1305</v>
      </c>
      <c r="CJ85" s="27">
        <f t="shared" si="320"/>
        <v>1305</v>
      </c>
      <c r="CK85" s="19">
        <v>30</v>
      </c>
      <c r="CL85" s="27">
        <f t="shared" si="321"/>
        <v>1350</v>
      </c>
      <c r="CM85" s="27">
        <f t="shared" si="322"/>
        <v>1350</v>
      </c>
    </row>
    <row r="86" spans="1:91" s="14" customFormat="1" ht="20.100000000000001" customHeight="1" x14ac:dyDescent="0.25">
      <c r="C86" s="16"/>
      <c r="D86" s="16"/>
      <c r="F86" s="16"/>
      <c r="G86" s="16"/>
      <c r="I86" s="16"/>
      <c r="J86" s="16"/>
      <c r="L86" s="16"/>
      <c r="M86" s="16"/>
      <c r="O86" s="16"/>
      <c r="P86" s="16"/>
      <c r="R86" s="16"/>
      <c r="S86" s="16"/>
      <c r="U86" s="16"/>
      <c r="V86" s="16"/>
      <c r="X86" s="16"/>
      <c r="Y86" s="16"/>
      <c r="AA86" s="16"/>
      <c r="AB86" s="16"/>
      <c r="AD86" s="16"/>
      <c r="AE86" s="16"/>
    </row>
    <row r="87" spans="1:91" s="14" customFormat="1" ht="20.100000000000001" customHeight="1" x14ac:dyDescent="0.25">
      <c r="C87" s="16"/>
      <c r="D87" s="16"/>
      <c r="F87" s="16"/>
      <c r="G87" s="16"/>
      <c r="I87" s="16"/>
      <c r="J87" s="16"/>
      <c r="L87" s="16"/>
      <c r="M87" s="16"/>
      <c r="O87" s="16"/>
      <c r="P87" s="16"/>
      <c r="R87" s="16"/>
      <c r="S87" s="16"/>
      <c r="U87" s="16"/>
      <c r="V87" s="16"/>
      <c r="X87" s="16"/>
      <c r="Y87" s="16"/>
      <c r="AA87" s="16"/>
      <c r="AB87" s="16"/>
      <c r="AD87" s="16"/>
      <c r="AE87" s="16"/>
    </row>
    <row r="88" spans="1:91" s="14" customFormat="1" ht="20.100000000000001" customHeight="1" x14ac:dyDescent="0.25">
      <c r="C88" s="16"/>
      <c r="D88" s="16"/>
      <c r="F88" s="16"/>
      <c r="G88" s="16"/>
      <c r="I88" s="16"/>
      <c r="J88" s="16"/>
      <c r="L88" s="16"/>
      <c r="M88" s="16"/>
      <c r="O88" s="16"/>
      <c r="P88" s="16"/>
      <c r="R88" s="16"/>
      <c r="S88" s="16"/>
      <c r="U88" s="16"/>
      <c r="V88" s="16"/>
      <c r="X88" s="16"/>
      <c r="Y88" s="16"/>
      <c r="AA88" s="16"/>
      <c r="AB88" s="16"/>
      <c r="AD88" s="16"/>
      <c r="AE88" s="16"/>
    </row>
    <row r="89" spans="1:91" s="14" customFormat="1" ht="20.100000000000001" customHeight="1" x14ac:dyDescent="0.25">
      <c r="C89" s="16"/>
      <c r="D89" s="16"/>
      <c r="F89" s="16"/>
      <c r="G89" s="16"/>
      <c r="I89" s="16"/>
      <c r="J89" s="16"/>
      <c r="L89" s="16"/>
      <c r="M89" s="16"/>
      <c r="O89" s="16"/>
      <c r="P89" s="16"/>
      <c r="R89" s="16"/>
      <c r="S89" s="16"/>
      <c r="U89" s="16"/>
      <c r="V89" s="16"/>
      <c r="X89" s="16"/>
      <c r="Y89" s="16"/>
      <c r="AA89" s="16"/>
      <c r="AB89" s="16"/>
      <c r="AD89" s="16"/>
      <c r="AE89" s="16"/>
    </row>
    <row r="90" spans="1:91" s="14" customFormat="1" ht="20.100000000000001" customHeight="1" x14ac:dyDescent="0.25">
      <c r="C90" s="16"/>
      <c r="D90" s="16"/>
      <c r="F90" s="16"/>
      <c r="G90" s="16"/>
      <c r="I90" s="16"/>
      <c r="J90" s="16"/>
      <c r="L90" s="16"/>
      <c r="M90" s="16"/>
      <c r="O90" s="16"/>
      <c r="P90" s="16"/>
      <c r="R90" s="16"/>
      <c r="S90" s="16"/>
      <c r="U90" s="16"/>
      <c r="V90" s="16"/>
      <c r="X90" s="16"/>
      <c r="Y90" s="16"/>
      <c r="AA90" s="16"/>
      <c r="AB90" s="16"/>
      <c r="AD90" s="16"/>
      <c r="AE90" s="16"/>
    </row>
    <row r="91" spans="1:91" s="14" customFormat="1" ht="20.100000000000001" customHeight="1" x14ac:dyDescent="0.25">
      <c r="C91" s="16"/>
      <c r="D91" s="16"/>
      <c r="F91" s="16"/>
      <c r="G91" s="16"/>
      <c r="I91" s="16"/>
      <c r="J91" s="16"/>
      <c r="L91" s="16"/>
      <c r="M91" s="16"/>
      <c r="O91" s="16"/>
      <c r="P91" s="16"/>
      <c r="R91" s="16"/>
      <c r="S91" s="16"/>
      <c r="U91" s="16"/>
      <c r="V91" s="16"/>
      <c r="X91" s="16"/>
      <c r="Y91" s="16"/>
      <c r="AA91" s="16"/>
      <c r="AB91" s="16"/>
      <c r="AD91" s="16"/>
      <c r="AE91" s="16"/>
    </row>
    <row r="92" spans="1:91" s="14" customFormat="1" ht="20.100000000000001" customHeight="1" x14ac:dyDescent="0.25">
      <c r="C92" s="16"/>
      <c r="D92" s="16"/>
      <c r="F92" s="16"/>
      <c r="G92" s="16"/>
      <c r="I92" s="16"/>
      <c r="J92" s="16"/>
      <c r="L92" s="16"/>
      <c r="M92" s="16"/>
      <c r="O92" s="16"/>
      <c r="P92" s="16"/>
      <c r="R92" s="16"/>
      <c r="S92" s="16"/>
      <c r="U92" s="16"/>
      <c r="V92" s="16"/>
      <c r="X92" s="16"/>
      <c r="Y92" s="16"/>
      <c r="AA92" s="16"/>
      <c r="AB92" s="16"/>
      <c r="AD92" s="16"/>
      <c r="AE92" s="16"/>
    </row>
    <row r="93" spans="1:91" s="14" customFormat="1" ht="20.100000000000001" customHeight="1" x14ac:dyDescent="0.25">
      <c r="C93" s="16"/>
      <c r="D93" s="16"/>
      <c r="F93" s="16"/>
      <c r="G93" s="16"/>
      <c r="I93" s="16"/>
      <c r="J93" s="16"/>
      <c r="L93" s="16"/>
      <c r="M93" s="16"/>
      <c r="O93" s="16"/>
      <c r="P93" s="16"/>
      <c r="R93" s="16"/>
      <c r="S93" s="16"/>
      <c r="U93" s="16"/>
      <c r="V93" s="16"/>
      <c r="X93" s="16"/>
      <c r="Y93" s="16"/>
      <c r="AA93" s="16"/>
      <c r="AB93" s="16"/>
      <c r="AD93" s="16"/>
      <c r="AE93" s="16"/>
    </row>
    <row r="94" spans="1:91" s="14" customFormat="1" ht="20.100000000000001" customHeight="1" x14ac:dyDescent="0.25">
      <c r="C94" s="16"/>
      <c r="D94" s="16"/>
      <c r="F94" s="16"/>
      <c r="G94" s="16"/>
      <c r="I94" s="16"/>
      <c r="J94" s="16"/>
      <c r="L94" s="16"/>
      <c r="M94" s="16"/>
      <c r="O94" s="16"/>
      <c r="P94" s="16"/>
      <c r="R94" s="16"/>
      <c r="S94" s="16"/>
      <c r="U94" s="16"/>
      <c r="V94" s="16"/>
      <c r="X94" s="16"/>
      <c r="Y94" s="16"/>
      <c r="AA94" s="16"/>
      <c r="AB94" s="16"/>
      <c r="AD94" s="16"/>
      <c r="AE94" s="16"/>
    </row>
    <row r="95" spans="1:91" s="14" customFormat="1" ht="20.100000000000001" customHeight="1" x14ac:dyDescent="0.25">
      <c r="C95" s="16"/>
      <c r="D95" s="16"/>
      <c r="F95" s="16"/>
      <c r="G95" s="16"/>
      <c r="I95" s="16"/>
      <c r="J95" s="16"/>
      <c r="L95" s="16"/>
      <c r="M95" s="16"/>
      <c r="O95" s="16"/>
      <c r="P95" s="16"/>
      <c r="R95" s="16"/>
      <c r="S95" s="16"/>
      <c r="U95" s="16"/>
      <c r="V95" s="16"/>
      <c r="X95" s="16"/>
      <c r="Y95" s="16"/>
      <c r="AA95" s="16"/>
      <c r="AB95" s="16"/>
      <c r="AD95" s="16"/>
      <c r="AE95" s="16"/>
    </row>
    <row r="96" spans="1:91" s="14" customFormat="1" ht="20.100000000000001" customHeight="1" x14ac:dyDescent="0.25">
      <c r="C96" s="16"/>
      <c r="D96" s="16"/>
      <c r="F96" s="16"/>
      <c r="G96" s="16"/>
      <c r="I96" s="16"/>
      <c r="J96" s="16"/>
      <c r="L96" s="16"/>
      <c r="M96" s="16"/>
      <c r="O96" s="16"/>
      <c r="P96" s="16"/>
      <c r="R96" s="16"/>
      <c r="S96" s="16"/>
      <c r="U96" s="16"/>
      <c r="V96" s="16"/>
      <c r="X96" s="16"/>
      <c r="Y96" s="16"/>
      <c r="AA96" s="16"/>
      <c r="AB96" s="16"/>
      <c r="AD96" s="16"/>
      <c r="AE96" s="16"/>
    </row>
    <row r="97" spans="3:31" s="14" customFormat="1" ht="20.100000000000001" customHeight="1" x14ac:dyDescent="0.25">
      <c r="C97" s="16"/>
      <c r="D97" s="16"/>
      <c r="F97" s="16"/>
      <c r="G97" s="16"/>
      <c r="I97" s="16"/>
      <c r="J97" s="16"/>
      <c r="L97" s="16"/>
      <c r="M97" s="16"/>
      <c r="O97" s="16"/>
      <c r="P97" s="16"/>
      <c r="R97" s="16"/>
      <c r="S97" s="16"/>
      <c r="U97" s="16"/>
      <c r="V97" s="16"/>
      <c r="X97" s="16"/>
      <c r="Y97" s="16"/>
      <c r="AA97" s="16"/>
      <c r="AB97" s="16"/>
      <c r="AD97" s="16"/>
      <c r="AE97" s="16"/>
    </row>
    <row r="98" spans="3:31" s="14" customFormat="1" ht="20.100000000000001" customHeight="1" x14ac:dyDescent="0.25">
      <c r="C98" s="16"/>
      <c r="D98" s="16"/>
      <c r="F98" s="16"/>
      <c r="G98" s="16"/>
      <c r="I98" s="16"/>
      <c r="J98" s="16"/>
      <c r="L98" s="16"/>
      <c r="M98" s="16"/>
      <c r="O98" s="16"/>
      <c r="P98" s="16"/>
      <c r="R98" s="16"/>
      <c r="S98" s="16"/>
      <c r="U98" s="16"/>
      <c r="V98" s="16"/>
      <c r="X98" s="16"/>
      <c r="Y98" s="16"/>
      <c r="AA98" s="16"/>
      <c r="AB98" s="16"/>
      <c r="AD98" s="16"/>
      <c r="AE98" s="16"/>
    </row>
    <row r="99" spans="3:31" s="14" customFormat="1" ht="20.100000000000001" customHeight="1" x14ac:dyDescent="0.25">
      <c r="C99" s="16"/>
      <c r="D99" s="16"/>
      <c r="F99" s="16"/>
      <c r="G99" s="16"/>
      <c r="I99" s="16"/>
      <c r="J99" s="16"/>
      <c r="L99" s="16"/>
      <c r="M99" s="16"/>
      <c r="O99" s="16"/>
      <c r="P99" s="16"/>
      <c r="R99" s="16"/>
      <c r="S99" s="16"/>
      <c r="U99" s="16"/>
      <c r="V99" s="16"/>
      <c r="X99" s="16"/>
      <c r="Y99" s="16"/>
      <c r="AA99" s="16"/>
      <c r="AB99" s="16"/>
      <c r="AD99" s="16"/>
      <c r="AE99" s="16"/>
    </row>
    <row r="100" spans="3:31" s="14" customFormat="1" ht="20.100000000000001" customHeight="1" x14ac:dyDescent="0.25">
      <c r="C100" s="16"/>
      <c r="D100" s="16"/>
      <c r="F100" s="16"/>
      <c r="G100" s="16"/>
      <c r="I100" s="16"/>
      <c r="J100" s="16"/>
      <c r="L100" s="16"/>
      <c r="M100" s="16"/>
      <c r="O100" s="16"/>
      <c r="P100" s="16"/>
      <c r="R100" s="16"/>
      <c r="S100" s="16"/>
      <c r="U100" s="16"/>
      <c r="V100" s="16"/>
      <c r="X100" s="16"/>
      <c r="Y100" s="16"/>
      <c r="AA100" s="16"/>
      <c r="AB100" s="16"/>
      <c r="AD100" s="16"/>
      <c r="AE100" s="16"/>
    </row>
    <row r="101" spans="3:31" s="14" customFormat="1" ht="20.100000000000001" customHeight="1" x14ac:dyDescent="0.25">
      <c r="C101" s="16"/>
      <c r="D101" s="16"/>
      <c r="F101" s="16"/>
      <c r="G101" s="16"/>
      <c r="I101" s="16"/>
      <c r="J101" s="16"/>
      <c r="L101" s="16"/>
      <c r="M101" s="16"/>
      <c r="O101" s="16"/>
      <c r="P101" s="16"/>
      <c r="R101" s="16"/>
      <c r="S101" s="16"/>
      <c r="U101" s="16"/>
      <c r="V101" s="16"/>
      <c r="X101" s="16"/>
      <c r="Y101" s="16"/>
      <c r="AA101" s="16"/>
      <c r="AB101" s="16"/>
      <c r="AD101" s="16"/>
      <c r="AE101" s="16"/>
    </row>
    <row r="102" spans="3:31" s="14" customFormat="1" ht="20.100000000000001" customHeight="1" x14ac:dyDescent="0.25">
      <c r="C102" s="16"/>
      <c r="D102" s="16"/>
      <c r="F102" s="16"/>
      <c r="G102" s="16"/>
      <c r="I102" s="16"/>
      <c r="J102" s="16"/>
      <c r="L102" s="16"/>
      <c r="M102" s="16"/>
      <c r="O102" s="16"/>
      <c r="P102" s="16"/>
      <c r="R102" s="16"/>
      <c r="S102" s="16"/>
      <c r="U102" s="16"/>
      <c r="V102" s="16"/>
      <c r="X102" s="16"/>
      <c r="Y102" s="16"/>
      <c r="AA102" s="16"/>
      <c r="AB102" s="16"/>
      <c r="AD102" s="16"/>
      <c r="AE102" s="16"/>
    </row>
    <row r="103" spans="3:31" s="14" customFormat="1" ht="20.100000000000001" customHeight="1" x14ac:dyDescent="0.25">
      <c r="C103" s="16"/>
      <c r="D103" s="16"/>
      <c r="F103" s="16"/>
      <c r="G103" s="16"/>
      <c r="I103" s="16"/>
      <c r="J103" s="16"/>
      <c r="L103" s="16"/>
      <c r="M103" s="16"/>
      <c r="O103" s="16"/>
      <c r="P103" s="16"/>
      <c r="R103" s="16"/>
      <c r="S103" s="16"/>
      <c r="U103" s="16"/>
      <c r="V103" s="16"/>
      <c r="X103" s="16"/>
      <c r="Y103" s="16"/>
      <c r="AA103" s="16"/>
      <c r="AB103" s="16"/>
      <c r="AD103" s="16"/>
      <c r="AE103" s="16"/>
    </row>
    <row r="104" spans="3:31" s="14" customFormat="1" ht="20.100000000000001" customHeight="1" x14ac:dyDescent="0.25">
      <c r="C104" s="16"/>
      <c r="D104" s="16"/>
      <c r="F104" s="16"/>
      <c r="G104" s="16"/>
      <c r="I104" s="16"/>
      <c r="J104" s="16"/>
      <c r="L104" s="16"/>
      <c r="M104" s="16"/>
      <c r="O104" s="16"/>
      <c r="P104" s="16"/>
      <c r="R104" s="16"/>
      <c r="S104" s="16"/>
      <c r="U104" s="16"/>
      <c r="V104" s="16"/>
      <c r="X104" s="16"/>
      <c r="Y104" s="16"/>
      <c r="AA104" s="16"/>
      <c r="AB104" s="16"/>
      <c r="AD104" s="16"/>
      <c r="AE104" s="16"/>
    </row>
    <row r="105" spans="3:31" s="14" customFormat="1" ht="20.100000000000001" customHeight="1" x14ac:dyDescent="0.25">
      <c r="C105" s="16"/>
      <c r="D105" s="16"/>
      <c r="F105" s="16"/>
      <c r="G105" s="16"/>
      <c r="I105" s="16"/>
      <c r="J105" s="16"/>
      <c r="L105" s="16"/>
      <c r="M105" s="16"/>
      <c r="O105" s="16"/>
      <c r="P105" s="16"/>
      <c r="R105" s="16"/>
      <c r="S105" s="16"/>
      <c r="U105" s="16"/>
      <c r="V105" s="16"/>
      <c r="X105" s="16"/>
      <c r="Y105" s="16"/>
      <c r="AA105" s="16"/>
      <c r="AB105" s="16"/>
      <c r="AD105" s="16"/>
      <c r="AE105" s="16"/>
    </row>
    <row r="106" spans="3:31" s="14" customFormat="1" ht="20.100000000000001" customHeight="1" x14ac:dyDescent="0.25">
      <c r="C106" s="16"/>
      <c r="D106" s="16"/>
      <c r="F106" s="16"/>
      <c r="G106" s="16"/>
      <c r="I106" s="16"/>
      <c r="J106" s="16"/>
      <c r="L106" s="16"/>
      <c r="M106" s="16"/>
      <c r="O106" s="16"/>
      <c r="P106" s="16"/>
      <c r="R106" s="16"/>
      <c r="S106" s="16"/>
      <c r="U106" s="16"/>
      <c r="V106" s="16"/>
      <c r="X106" s="16"/>
      <c r="Y106" s="16"/>
      <c r="AA106" s="16"/>
      <c r="AB106" s="16"/>
      <c r="AD106" s="16"/>
      <c r="AE106" s="16"/>
    </row>
    <row r="107" spans="3:31" s="14" customFormat="1" ht="20.100000000000001" customHeight="1" x14ac:dyDescent="0.25">
      <c r="C107" s="16"/>
      <c r="D107" s="16"/>
      <c r="F107" s="16"/>
      <c r="G107" s="16"/>
      <c r="I107" s="16"/>
      <c r="J107" s="16"/>
      <c r="L107" s="16"/>
      <c r="M107" s="16"/>
      <c r="O107" s="16"/>
      <c r="P107" s="16"/>
      <c r="R107" s="16"/>
      <c r="S107" s="16"/>
      <c r="U107" s="16"/>
      <c r="V107" s="16"/>
      <c r="X107" s="16"/>
      <c r="Y107" s="16"/>
      <c r="AA107" s="16"/>
      <c r="AB107" s="16"/>
      <c r="AD107" s="16"/>
      <c r="AE107" s="16"/>
    </row>
    <row r="108" spans="3:31" s="14" customFormat="1" ht="20.100000000000001" customHeight="1" x14ac:dyDescent="0.25">
      <c r="C108" s="16"/>
      <c r="D108" s="16"/>
      <c r="F108" s="16"/>
      <c r="G108" s="16"/>
      <c r="I108" s="16"/>
      <c r="J108" s="16"/>
      <c r="L108" s="16"/>
      <c r="M108" s="16"/>
      <c r="O108" s="16"/>
      <c r="P108" s="16"/>
      <c r="R108" s="16"/>
      <c r="S108" s="16"/>
      <c r="U108" s="16"/>
      <c r="V108" s="16"/>
      <c r="X108" s="16"/>
      <c r="Y108" s="16"/>
      <c r="AA108" s="16"/>
      <c r="AB108" s="16"/>
      <c r="AD108" s="16"/>
      <c r="AE108" s="16"/>
    </row>
    <row r="109" spans="3:31" s="14" customFormat="1" ht="20.100000000000001" customHeight="1" x14ac:dyDescent="0.25">
      <c r="C109" s="16"/>
      <c r="D109" s="16"/>
      <c r="F109" s="16"/>
      <c r="G109" s="16"/>
      <c r="I109" s="16"/>
      <c r="J109" s="16"/>
      <c r="L109" s="16"/>
      <c r="M109" s="16"/>
      <c r="O109" s="16"/>
      <c r="P109" s="16"/>
      <c r="R109" s="16"/>
      <c r="S109" s="16"/>
      <c r="U109" s="16"/>
      <c r="V109" s="16"/>
      <c r="X109" s="16"/>
      <c r="Y109" s="16"/>
      <c r="AA109" s="16"/>
      <c r="AB109" s="16"/>
      <c r="AD109" s="16"/>
      <c r="AE109" s="16"/>
    </row>
    <row r="110" spans="3:31" s="14" customFormat="1" ht="20.100000000000001" customHeight="1" x14ac:dyDescent="0.25">
      <c r="C110" s="16"/>
      <c r="D110" s="16"/>
      <c r="F110" s="16"/>
      <c r="G110" s="16"/>
      <c r="I110" s="16"/>
      <c r="J110" s="16"/>
      <c r="L110" s="16"/>
      <c r="M110" s="16"/>
      <c r="O110" s="16"/>
      <c r="P110" s="16"/>
      <c r="R110" s="16"/>
      <c r="S110" s="16"/>
      <c r="U110" s="16"/>
      <c r="V110" s="16"/>
      <c r="X110" s="16"/>
      <c r="Y110" s="16"/>
      <c r="AA110" s="16"/>
      <c r="AB110" s="16"/>
      <c r="AD110" s="16"/>
      <c r="AE110" s="16"/>
    </row>
    <row r="111" spans="3:31" s="14" customFormat="1" ht="20.100000000000001" customHeight="1" x14ac:dyDescent="0.25">
      <c r="C111" s="16"/>
      <c r="D111" s="16"/>
      <c r="F111" s="16"/>
      <c r="G111" s="16"/>
      <c r="I111" s="16"/>
      <c r="J111" s="16"/>
      <c r="L111" s="16"/>
      <c r="M111" s="16"/>
      <c r="O111" s="16"/>
      <c r="P111" s="16"/>
      <c r="R111" s="16"/>
      <c r="S111" s="16"/>
      <c r="U111" s="16"/>
      <c r="V111" s="16"/>
      <c r="X111" s="16"/>
      <c r="Y111" s="16"/>
      <c r="AA111" s="16"/>
      <c r="AB111" s="16"/>
      <c r="AD111" s="16"/>
      <c r="AE111" s="16"/>
    </row>
    <row r="112" spans="3:31" s="14" customFormat="1" ht="20.100000000000001" customHeight="1" x14ac:dyDescent="0.25">
      <c r="C112" s="16"/>
      <c r="D112" s="16"/>
      <c r="F112" s="16"/>
      <c r="G112" s="16"/>
      <c r="I112" s="16"/>
      <c r="J112" s="16"/>
      <c r="L112" s="16"/>
      <c r="M112" s="16"/>
      <c r="O112" s="16"/>
      <c r="P112" s="16"/>
      <c r="R112" s="16"/>
      <c r="S112" s="16"/>
      <c r="U112" s="16"/>
      <c r="V112" s="16"/>
      <c r="X112" s="16"/>
      <c r="Y112" s="16"/>
      <c r="AA112" s="16"/>
      <c r="AB112" s="16"/>
      <c r="AD112" s="16"/>
      <c r="AE112" s="16"/>
    </row>
    <row r="113" spans="3:31" s="14" customFormat="1" ht="20.100000000000001" customHeight="1" x14ac:dyDescent="0.25">
      <c r="C113" s="16"/>
      <c r="D113" s="16"/>
      <c r="F113" s="16"/>
      <c r="G113" s="16"/>
      <c r="I113" s="16"/>
      <c r="J113" s="16"/>
      <c r="L113" s="16"/>
      <c r="M113" s="16"/>
      <c r="O113" s="16"/>
      <c r="P113" s="16"/>
      <c r="R113" s="16"/>
      <c r="S113" s="16"/>
      <c r="U113" s="16"/>
      <c r="V113" s="16"/>
      <c r="X113" s="16"/>
      <c r="Y113" s="16"/>
      <c r="AA113" s="16"/>
      <c r="AB113" s="16"/>
      <c r="AD113" s="16"/>
      <c r="AE113" s="16"/>
    </row>
    <row r="114" spans="3:31" s="14" customFormat="1" ht="20.100000000000001" customHeight="1" x14ac:dyDescent="0.25">
      <c r="C114" s="16"/>
      <c r="D114" s="16"/>
      <c r="F114" s="16"/>
      <c r="G114" s="16"/>
      <c r="I114" s="16"/>
      <c r="J114" s="16"/>
      <c r="L114" s="16"/>
      <c r="M114" s="16"/>
      <c r="O114" s="16"/>
      <c r="P114" s="16"/>
      <c r="R114" s="16"/>
      <c r="S114" s="16"/>
      <c r="U114" s="16"/>
      <c r="V114" s="16"/>
      <c r="X114" s="16"/>
      <c r="Y114" s="16"/>
      <c r="AA114" s="16"/>
      <c r="AB114" s="16"/>
      <c r="AD114" s="16"/>
      <c r="AE114" s="16"/>
    </row>
    <row r="115" spans="3:31" s="14" customFormat="1" ht="20.100000000000001" customHeight="1" x14ac:dyDescent="0.25">
      <c r="C115" s="16"/>
      <c r="D115" s="16"/>
      <c r="F115" s="16"/>
      <c r="G115" s="16"/>
      <c r="I115" s="16"/>
      <c r="J115" s="16"/>
      <c r="L115" s="16"/>
      <c r="M115" s="16"/>
      <c r="O115" s="16"/>
      <c r="P115" s="16"/>
      <c r="R115" s="16"/>
      <c r="S115" s="16"/>
      <c r="U115" s="16"/>
      <c r="V115" s="16"/>
      <c r="X115" s="16"/>
      <c r="Y115" s="16"/>
      <c r="AA115" s="16"/>
      <c r="AB115" s="16"/>
      <c r="AD115" s="16"/>
      <c r="AE115" s="16"/>
    </row>
    <row r="116" spans="3:31" s="14" customFormat="1" ht="20.100000000000001" customHeight="1" x14ac:dyDescent="0.25">
      <c r="C116" s="16"/>
      <c r="D116" s="16"/>
      <c r="F116" s="16"/>
      <c r="G116" s="16"/>
      <c r="I116" s="16"/>
      <c r="J116" s="16"/>
      <c r="L116" s="16"/>
      <c r="M116" s="16"/>
      <c r="O116" s="16"/>
      <c r="P116" s="16"/>
      <c r="R116" s="16"/>
      <c r="S116" s="16"/>
      <c r="U116" s="16"/>
      <c r="V116" s="16"/>
      <c r="X116" s="16"/>
      <c r="Y116" s="16"/>
      <c r="AA116" s="16"/>
      <c r="AB116" s="16"/>
      <c r="AD116" s="16"/>
      <c r="AE116" s="16"/>
    </row>
    <row r="117" spans="3:31" s="14" customFormat="1" ht="20.100000000000001" customHeight="1" x14ac:dyDescent="0.25">
      <c r="C117" s="16"/>
      <c r="D117" s="16"/>
      <c r="F117" s="16"/>
      <c r="G117" s="16"/>
      <c r="I117" s="16"/>
      <c r="J117" s="16"/>
      <c r="L117" s="16"/>
      <c r="M117" s="16"/>
      <c r="O117" s="16"/>
      <c r="P117" s="16"/>
      <c r="R117" s="16"/>
      <c r="S117" s="16"/>
      <c r="U117" s="16"/>
      <c r="V117" s="16"/>
      <c r="X117" s="16"/>
      <c r="Y117" s="16"/>
      <c r="AA117" s="16"/>
      <c r="AB117" s="16"/>
      <c r="AD117" s="16"/>
      <c r="AE117" s="16"/>
    </row>
    <row r="118" spans="3:31" s="14" customFormat="1" ht="20.100000000000001" customHeight="1" x14ac:dyDescent="0.25">
      <c r="C118" s="16"/>
      <c r="D118" s="16"/>
      <c r="F118" s="16"/>
      <c r="G118" s="16"/>
      <c r="I118" s="16"/>
      <c r="J118" s="16"/>
      <c r="L118" s="16"/>
      <c r="M118" s="16"/>
      <c r="O118" s="16"/>
      <c r="P118" s="16"/>
      <c r="R118" s="16"/>
      <c r="S118" s="16"/>
      <c r="U118" s="16"/>
      <c r="V118" s="16"/>
      <c r="X118" s="16"/>
      <c r="Y118" s="16"/>
      <c r="AA118" s="16"/>
      <c r="AB118" s="16"/>
      <c r="AD118" s="16"/>
      <c r="AE118" s="16"/>
    </row>
    <row r="119" spans="3:31" s="14" customFormat="1" ht="20.100000000000001" customHeight="1" x14ac:dyDescent="0.25">
      <c r="C119" s="16"/>
      <c r="D119" s="16"/>
      <c r="F119" s="16"/>
      <c r="G119" s="16"/>
      <c r="I119" s="16"/>
      <c r="J119" s="16"/>
      <c r="L119" s="16"/>
      <c r="M119" s="16"/>
      <c r="O119" s="16"/>
      <c r="P119" s="16"/>
      <c r="R119" s="16"/>
      <c r="S119" s="16"/>
      <c r="U119" s="16"/>
      <c r="V119" s="16"/>
      <c r="X119" s="16"/>
      <c r="Y119" s="16"/>
      <c r="AA119" s="16"/>
      <c r="AB119" s="16"/>
      <c r="AD119" s="16"/>
      <c r="AE119" s="16"/>
    </row>
    <row r="120" spans="3:31" s="14" customFormat="1" ht="20.100000000000001" customHeight="1" x14ac:dyDescent="0.25">
      <c r="C120" s="16"/>
      <c r="D120" s="16"/>
      <c r="F120" s="16"/>
      <c r="G120" s="16"/>
      <c r="I120" s="16"/>
      <c r="J120" s="16"/>
      <c r="L120" s="16"/>
      <c r="M120" s="16"/>
      <c r="O120" s="16"/>
      <c r="P120" s="16"/>
      <c r="R120" s="16"/>
      <c r="S120" s="16"/>
      <c r="U120" s="16"/>
      <c r="V120" s="16"/>
      <c r="X120" s="16"/>
      <c r="Y120" s="16"/>
      <c r="AA120" s="16"/>
      <c r="AB120" s="16"/>
      <c r="AD120" s="16"/>
      <c r="AE120" s="16"/>
    </row>
    <row r="121" spans="3:31" s="14" customFormat="1" ht="20.100000000000001" customHeight="1" x14ac:dyDescent="0.25">
      <c r="C121" s="16"/>
      <c r="D121" s="16"/>
      <c r="F121" s="16"/>
      <c r="G121" s="16"/>
      <c r="I121" s="16"/>
      <c r="J121" s="16"/>
      <c r="L121" s="16"/>
      <c r="M121" s="16"/>
      <c r="O121" s="16"/>
      <c r="P121" s="16"/>
      <c r="R121" s="16"/>
      <c r="S121" s="16"/>
      <c r="U121" s="16"/>
      <c r="V121" s="16"/>
      <c r="X121" s="16"/>
      <c r="Y121" s="16"/>
      <c r="AA121" s="16"/>
      <c r="AB121" s="16"/>
      <c r="AD121" s="16"/>
      <c r="AE121" s="16"/>
    </row>
    <row r="122" spans="3:31" s="14" customFormat="1" ht="20.100000000000001" customHeight="1" x14ac:dyDescent="0.25">
      <c r="C122" s="16"/>
      <c r="D122" s="16"/>
      <c r="F122" s="16"/>
      <c r="G122" s="16"/>
      <c r="I122" s="16"/>
      <c r="J122" s="16"/>
      <c r="L122" s="16"/>
      <c r="M122" s="16"/>
      <c r="O122" s="16"/>
      <c r="P122" s="16"/>
      <c r="R122" s="16"/>
      <c r="S122" s="16"/>
      <c r="U122" s="16"/>
      <c r="V122" s="16"/>
      <c r="X122" s="16"/>
      <c r="Y122" s="16"/>
      <c r="AA122" s="16"/>
      <c r="AB122" s="16"/>
      <c r="AD122" s="16"/>
      <c r="AE122" s="16"/>
    </row>
  </sheetData>
  <mergeCells count="2">
    <mergeCell ref="A1:C1"/>
    <mergeCell ref="A2:D2"/>
  </mergeCells>
  <hyperlinks>
    <hyperlink ref="A1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71"/>
  <sheetViews>
    <sheetView topLeftCell="A4" workbookViewId="0">
      <selection activeCell="G20" sqref="G20"/>
    </sheetView>
  </sheetViews>
  <sheetFormatPr defaultColWidth="16.7109375" defaultRowHeight="20.100000000000001" customHeight="1" x14ac:dyDescent="0.25"/>
  <cols>
    <col min="1" max="1" width="18.5703125" style="23" customWidth="1"/>
    <col min="2" max="2" width="16.7109375" style="23"/>
    <col min="3" max="3" width="16.7109375" style="30"/>
    <col min="4" max="4" width="20" style="30" customWidth="1"/>
    <col min="5" max="5" width="16.7109375" style="23"/>
    <col min="6" max="7" width="16.7109375" style="30"/>
    <col min="8" max="8" width="16.7109375" style="23"/>
    <col min="9" max="10" width="16.7109375" style="30"/>
    <col min="11" max="11" width="16.7109375" style="23"/>
    <col min="12" max="13" width="16.7109375" style="30"/>
    <col min="14" max="14" width="16.7109375" style="23"/>
    <col min="15" max="16" width="16.7109375" style="30"/>
    <col min="17" max="17" width="16.7109375" style="23"/>
    <col min="18" max="19" width="16.7109375" style="30"/>
    <col min="20" max="20" width="16.7109375" style="23"/>
    <col min="21" max="22" width="16.7109375" style="30"/>
    <col min="23" max="23" width="16.7109375" style="23"/>
    <col min="24" max="25" width="16.7109375" style="30"/>
    <col min="26" max="26" width="16.7109375" style="23"/>
    <col min="27" max="28" width="16.7109375" style="30"/>
    <col min="29" max="29" width="16.7109375" style="23"/>
    <col min="30" max="31" width="16.7109375" style="30"/>
    <col min="32" max="16384" width="16.7109375" style="23"/>
  </cols>
  <sheetData>
    <row r="1" spans="1:70" ht="20.100000000000001" customHeight="1" x14ac:dyDescent="0.25">
      <c r="A1" s="53" t="s">
        <v>41</v>
      </c>
      <c r="B1" s="54"/>
      <c r="C1" s="54"/>
    </row>
    <row r="2" spans="1:70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70" ht="20.100000000000001" customHeight="1" x14ac:dyDescent="0.25">
      <c r="A3" s="24"/>
      <c r="B3" s="24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70" s="5" customFormat="1" ht="26.25" customHeight="1" x14ac:dyDescent="0.25">
      <c r="A4" s="25" t="s">
        <v>42</v>
      </c>
      <c r="B4" s="25" t="s">
        <v>35</v>
      </c>
      <c r="C4" s="26" t="s">
        <v>81</v>
      </c>
      <c r="D4" s="26" t="s">
        <v>10</v>
      </c>
      <c r="E4" s="25" t="s">
        <v>35</v>
      </c>
      <c r="F4" s="26" t="s">
        <v>81</v>
      </c>
      <c r="G4" s="26" t="s">
        <v>10</v>
      </c>
      <c r="H4" s="25" t="s">
        <v>35</v>
      </c>
      <c r="I4" s="26" t="s">
        <v>81</v>
      </c>
      <c r="J4" s="26" t="s">
        <v>10</v>
      </c>
      <c r="K4" s="25" t="s">
        <v>35</v>
      </c>
      <c r="L4" s="26" t="s">
        <v>81</v>
      </c>
      <c r="M4" s="26" t="s">
        <v>10</v>
      </c>
      <c r="N4" s="25" t="s">
        <v>35</v>
      </c>
      <c r="O4" s="26" t="s">
        <v>81</v>
      </c>
      <c r="P4" s="26" t="s">
        <v>10</v>
      </c>
      <c r="Q4" s="25" t="s">
        <v>35</v>
      </c>
      <c r="R4" s="26" t="s">
        <v>81</v>
      </c>
      <c r="S4" s="26" t="s">
        <v>10</v>
      </c>
      <c r="T4" s="25" t="s">
        <v>35</v>
      </c>
      <c r="U4" s="26" t="s">
        <v>81</v>
      </c>
      <c r="V4" s="26" t="s">
        <v>10</v>
      </c>
      <c r="W4" s="25" t="s">
        <v>35</v>
      </c>
      <c r="X4" s="26" t="s">
        <v>81</v>
      </c>
      <c r="Y4" s="26" t="s">
        <v>10</v>
      </c>
      <c r="Z4" s="25" t="s">
        <v>35</v>
      </c>
      <c r="AA4" s="26" t="s">
        <v>81</v>
      </c>
      <c r="AB4" s="26" t="s">
        <v>10</v>
      </c>
      <c r="AC4" s="25" t="s">
        <v>35</v>
      </c>
      <c r="AD4" s="26" t="s">
        <v>81</v>
      </c>
      <c r="AE4" s="26" t="s">
        <v>10</v>
      </c>
      <c r="AF4" s="26"/>
      <c r="AG4" s="25"/>
      <c r="AH4" s="26"/>
      <c r="AI4" s="25"/>
      <c r="AJ4" s="26"/>
      <c r="AK4" s="25"/>
      <c r="AL4" s="26"/>
      <c r="AM4" s="25"/>
      <c r="AN4" s="26"/>
      <c r="AO4" s="25"/>
      <c r="AP4" s="26"/>
      <c r="AQ4" s="25"/>
      <c r="AR4" s="26"/>
      <c r="AS4" s="25"/>
      <c r="AT4" s="26"/>
      <c r="AU4" s="25"/>
      <c r="AV4" s="26"/>
      <c r="AW4" s="25"/>
      <c r="AX4" s="26"/>
      <c r="AY4" s="25"/>
      <c r="AZ4" s="26"/>
      <c r="BA4" s="25"/>
      <c r="BB4" s="26"/>
      <c r="BC4" s="25"/>
      <c r="BD4" s="26"/>
      <c r="BE4" s="25"/>
      <c r="BF4" s="26"/>
      <c r="BG4" s="25"/>
      <c r="BH4" s="26"/>
      <c r="BI4" s="25"/>
      <c r="BJ4" s="26"/>
      <c r="BK4" s="25"/>
      <c r="BL4" s="26"/>
      <c r="BM4" s="25"/>
      <c r="BN4" s="26"/>
      <c r="BO4" s="25"/>
      <c r="BP4" s="26"/>
      <c r="BQ4" s="25"/>
      <c r="BR4" s="26"/>
    </row>
    <row r="5" spans="1:70" s="19" customFormat="1" ht="20.100000000000001" customHeight="1" x14ac:dyDescent="0.25">
      <c r="A5" s="19" t="s">
        <v>43</v>
      </c>
      <c r="B5" s="19">
        <v>1</v>
      </c>
      <c r="C5" s="27">
        <v>2</v>
      </c>
      <c r="D5" s="27">
        <v>2</v>
      </c>
      <c r="E5" s="19">
        <v>2</v>
      </c>
      <c r="F5" s="27">
        <f>C5*2</f>
        <v>4</v>
      </c>
      <c r="G5" s="27">
        <f>D5*2</f>
        <v>4</v>
      </c>
      <c r="H5" s="19">
        <v>3</v>
      </c>
      <c r="I5" s="27">
        <f>C5*3</f>
        <v>6</v>
      </c>
      <c r="J5" s="27">
        <f>D5*3</f>
        <v>6</v>
      </c>
      <c r="K5" s="19">
        <v>4</v>
      </c>
      <c r="L5" s="27">
        <f>C5*4</f>
        <v>8</v>
      </c>
      <c r="M5" s="27">
        <f>D5*4</f>
        <v>8</v>
      </c>
      <c r="N5" s="19">
        <v>5</v>
      </c>
      <c r="O5" s="27">
        <f>C5*5</f>
        <v>10</v>
      </c>
      <c r="P5" s="27">
        <f>D5*5</f>
        <v>10</v>
      </c>
      <c r="Q5" s="19">
        <v>6</v>
      </c>
      <c r="R5" s="27">
        <f>C5*6</f>
        <v>12</v>
      </c>
      <c r="S5" s="27">
        <f>D5*6</f>
        <v>12</v>
      </c>
      <c r="T5" s="19">
        <v>7</v>
      </c>
      <c r="U5" s="27">
        <f>C5*7</f>
        <v>14</v>
      </c>
      <c r="V5" s="27">
        <f>D5*7</f>
        <v>14</v>
      </c>
      <c r="W5" s="19">
        <v>8</v>
      </c>
      <c r="X5" s="27">
        <f>C5*8</f>
        <v>16</v>
      </c>
      <c r="Y5" s="27">
        <f>D5*8</f>
        <v>16</v>
      </c>
      <c r="Z5" s="19">
        <v>9</v>
      </c>
      <c r="AA5" s="27">
        <f>C5*9</f>
        <v>18</v>
      </c>
      <c r="AB5" s="27">
        <f>D5*9</f>
        <v>18</v>
      </c>
      <c r="AC5" s="19">
        <v>10</v>
      </c>
      <c r="AD5" s="27">
        <f>C5*10</f>
        <v>20</v>
      </c>
      <c r="AE5" s="27">
        <f>D5*10</f>
        <v>20</v>
      </c>
    </row>
    <row r="6" spans="1:70" s="28" customFormat="1" ht="30" x14ac:dyDescent="0.25">
      <c r="A6" s="28" t="s">
        <v>140</v>
      </c>
      <c r="B6" s="28">
        <v>1</v>
      </c>
      <c r="C6" s="29">
        <v>3</v>
      </c>
      <c r="D6" s="29">
        <v>3</v>
      </c>
      <c r="E6" s="28">
        <v>2</v>
      </c>
      <c r="F6" s="29">
        <f t="shared" ref="F6:F34" si="0">C6*2</f>
        <v>6</v>
      </c>
      <c r="G6" s="29">
        <f t="shared" ref="G6:G34" si="1">D6*2</f>
        <v>6</v>
      </c>
      <c r="H6" s="28">
        <v>3</v>
      </c>
      <c r="I6" s="29">
        <f t="shared" ref="I6:I34" si="2">C6*3</f>
        <v>9</v>
      </c>
      <c r="J6" s="29">
        <f t="shared" ref="J6:J34" si="3">D6*3</f>
        <v>9</v>
      </c>
      <c r="K6" s="28">
        <v>4</v>
      </c>
      <c r="L6" s="29">
        <f t="shared" ref="L6:L8" si="4">C6*4</f>
        <v>12</v>
      </c>
      <c r="M6" s="29">
        <f t="shared" ref="M6:M8" si="5">D6*4</f>
        <v>12</v>
      </c>
      <c r="N6" s="28">
        <v>5</v>
      </c>
      <c r="O6" s="29">
        <f t="shared" ref="O6:O34" si="6">C6*5</f>
        <v>15</v>
      </c>
      <c r="P6" s="29">
        <f t="shared" ref="P6:P34" si="7">D6*5</f>
        <v>15</v>
      </c>
      <c r="Q6" s="28">
        <v>6</v>
      </c>
      <c r="R6" s="29">
        <f t="shared" ref="R6:R34" si="8">C6*6</f>
        <v>18</v>
      </c>
      <c r="S6" s="29">
        <f t="shared" ref="S6:S34" si="9">D6*6</f>
        <v>18</v>
      </c>
      <c r="T6" s="28">
        <v>7</v>
      </c>
      <c r="U6" s="29">
        <f t="shared" ref="U6:U34" si="10">C6*7</f>
        <v>21</v>
      </c>
      <c r="V6" s="29">
        <f t="shared" ref="V6:V34" si="11">D6*7</f>
        <v>21</v>
      </c>
      <c r="W6" s="28">
        <v>8</v>
      </c>
      <c r="X6" s="29">
        <f t="shared" ref="X6:X34" si="12">C6*8</f>
        <v>24</v>
      </c>
      <c r="Y6" s="29">
        <f t="shared" ref="Y6:Y34" si="13">D6*8</f>
        <v>24</v>
      </c>
      <c r="Z6" s="28">
        <v>9</v>
      </c>
      <c r="AA6" s="29">
        <f t="shared" ref="AA6:AA34" si="14">C6*9</f>
        <v>27</v>
      </c>
      <c r="AB6" s="29">
        <f t="shared" ref="AB6:AB34" si="15">D6*9</f>
        <v>27</v>
      </c>
      <c r="AC6" s="28">
        <v>10</v>
      </c>
      <c r="AD6" s="29">
        <f t="shared" ref="AD6:AD34" si="16">C6*10</f>
        <v>30</v>
      </c>
      <c r="AE6" s="29">
        <f t="shared" ref="AE6:AE34" si="17">D6*10</f>
        <v>30</v>
      </c>
    </row>
    <row r="7" spans="1:70" s="19" customFormat="1" ht="30" x14ac:dyDescent="0.25">
      <c r="A7" s="19" t="s">
        <v>141</v>
      </c>
      <c r="B7" s="19">
        <v>1</v>
      </c>
      <c r="C7" s="27">
        <v>3.5</v>
      </c>
      <c r="D7" s="27">
        <v>3.5</v>
      </c>
      <c r="E7" s="19">
        <v>2</v>
      </c>
      <c r="F7" s="27">
        <f t="shared" si="0"/>
        <v>7</v>
      </c>
      <c r="G7" s="27">
        <f t="shared" si="1"/>
        <v>7</v>
      </c>
      <c r="H7" s="19">
        <v>3</v>
      </c>
      <c r="I7" s="27">
        <f t="shared" si="2"/>
        <v>10.5</v>
      </c>
      <c r="J7" s="27">
        <f t="shared" si="3"/>
        <v>10.5</v>
      </c>
      <c r="K7" s="19">
        <v>4</v>
      </c>
      <c r="L7" s="27">
        <f t="shared" si="4"/>
        <v>14</v>
      </c>
      <c r="M7" s="27">
        <f t="shared" si="5"/>
        <v>14</v>
      </c>
      <c r="N7" s="19">
        <v>5</v>
      </c>
      <c r="O7" s="27">
        <f t="shared" si="6"/>
        <v>17.5</v>
      </c>
      <c r="P7" s="27">
        <f t="shared" si="7"/>
        <v>17.5</v>
      </c>
      <c r="Q7" s="19">
        <v>6</v>
      </c>
      <c r="R7" s="27">
        <f t="shared" si="8"/>
        <v>21</v>
      </c>
      <c r="S7" s="27">
        <f t="shared" si="9"/>
        <v>21</v>
      </c>
      <c r="T7" s="19">
        <v>7</v>
      </c>
      <c r="U7" s="27">
        <f t="shared" si="10"/>
        <v>24.5</v>
      </c>
      <c r="V7" s="27">
        <f t="shared" si="11"/>
        <v>24.5</v>
      </c>
      <c r="W7" s="19">
        <v>8</v>
      </c>
      <c r="X7" s="27">
        <f t="shared" si="12"/>
        <v>28</v>
      </c>
      <c r="Y7" s="27">
        <f t="shared" si="13"/>
        <v>28</v>
      </c>
      <c r="Z7" s="19">
        <v>9</v>
      </c>
      <c r="AA7" s="27">
        <f t="shared" si="14"/>
        <v>31.5</v>
      </c>
      <c r="AB7" s="27">
        <f t="shared" si="15"/>
        <v>31.5</v>
      </c>
      <c r="AC7" s="19">
        <v>10</v>
      </c>
      <c r="AD7" s="27">
        <f t="shared" si="16"/>
        <v>35</v>
      </c>
      <c r="AE7" s="27">
        <f t="shared" si="17"/>
        <v>35</v>
      </c>
    </row>
    <row r="8" spans="1:70" s="28" customFormat="1" ht="20.100000000000001" customHeight="1" x14ac:dyDescent="0.25">
      <c r="A8" s="28" t="s">
        <v>45</v>
      </c>
      <c r="B8" s="28">
        <v>1</v>
      </c>
      <c r="C8" s="29">
        <v>1.5</v>
      </c>
      <c r="D8" s="29">
        <v>1.5</v>
      </c>
      <c r="E8" s="28">
        <v>2</v>
      </c>
      <c r="F8" s="29">
        <f t="shared" si="0"/>
        <v>3</v>
      </c>
      <c r="G8" s="29">
        <f t="shared" si="1"/>
        <v>3</v>
      </c>
      <c r="H8" s="28">
        <v>3</v>
      </c>
      <c r="I8" s="29">
        <f t="shared" si="2"/>
        <v>4.5</v>
      </c>
      <c r="J8" s="29">
        <f t="shared" si="3"/>
        <v>4.5</v>
      </c>
      <c r="K8" s="28">
        <v>4</v>
      </c>
      <c r="L8" s="29">
        <f t="shared" si="4"/>
        <v>6</v>
      </c>
      <c r="M8" s="29">
        <f t="shared" si="5"/>
        <v>6</v>
      </c>
      <c r="N8" s="28">
        <v>5</v>
      </c>
      <c r="O8" s="29">
        <f t="shared" si="6"/>
        <v>7.5</v>
      </c>
      <c r="P8" s="29">
        <f t="shared" si="7"/>
        <v>7.5</v>
      </c>
      <c r="Q8" s="28">
        <v>6</v>
      </c>
      <c r="R8" s="29">
        <f t="shared" si="8"/>
        <v>9</v>
      </c>
      <c r="S8" s="29">
        <f t="shared" si="9"/>
        <v>9</v>
      </c>
      <c r="T8" s="28">
        <v>7</v>
      </c>
      <c r="U8" s="29">
        <f t="shared" si="10"/>
        <v>10.5</v>
      </c>
      <c r="V8" s="29">
        <f t="shared" si="11"/>
        <v>10.5</v>
      </c>
      <c r="W8" s="28">
        <v>8</v>
      </c>
      <c r="X8" s="29">
        <f t="shared" si="12"/>
        <v>12</v>
      </c>
      <c r="Y8" s="29">
        <f t="shared" si="13"/>
        <v>12</v>
      </c>
      <c r="Z8" s="28">
        <v>9</v>
      </c>
      <c r="AA8" s="29">
        <f t="shared" si="14"/>
        <v>13.5</v>
      </c>
      <c r="AB8" s="29">
        <f t="shared" si="15"/>
        <v>13.5</v>
      </c>
      <c r="AC8" s="28">
        <v>10</v>
      </c>
      <c r="AD8" s="29">
        <f t="shared" si="16"/>
        <v>15</v>
      </c>
      <c r="AE8" s="29">
        <f t="shared" si="17"/>
        <v>15</v>
      </c>
    </row>
    <row r="9" spans="1:70" s="19" customFormat="1" ht="30" x14ac:dyDescent="0.25">
      <c r="A9" s="19" t="s">
        <v>142</v>
      </c>
      <c r="B9" s="19">
        <v>1</v>
      </c>
      <c r="C9" s="27">
        <v>2.5</v>
      </c>
      <c r="D9" s="27">
        <v>2.5</v>
      </c>
      <c r="E9" s="19">
        <v>2</v>
      </c>
      <c r="F9" s="27">
        <f t="shared" si="0"/>
        <v>5</v>
      </c>
      <c r="G9" s="27">
        <f t="shared" si="1"/>
        <v>5</v>
      </c>
      <c r="H9" s="19">
        <v>3</v>
      </c>
      <c r="I9" s="27">
        <f t="shared" si="2"/>
        <v>7.5</v>
      </c>
      <c r="J9" s="27">
        <f t="shared" si="3"/>
        <v>7.5</v>
      </c>
      <c r="K9" s="19">
        <v>4</v>
      </c>
      <c r="L9" s="27">
        <f t="shared" ref="L9:L34" si="18">C9*4</f>
        <v>10</v>
      </c>
      <c r="M9" s="27">
        <f t="shared" ref="M9:M34" si="19">D9*4</f>
        <v>10</v>
      </c>
      <c r="N9" s="19">
        <v>5</v>
      </c>
      <c r="O9" s="27">
        <f t="shared" si="6"/>
        <v>12.5</v>
      </c>
      <c r="P9" s="27">
        <f t="shared" si="7"/>
        <v>12.5</v>
      </c>
      <c r="Q9" s="19">
        <v>6</v>
      </c>
      <c r="R9" s="27">
        <f t="shared" si="8"/>
        <v>15</v>
      </c>
      <c r="S9" s="27">
        <f t="shared" si="9"/>
        <v>15</v>
      </c>
      <c r="T9" s="19">
        <v>7</v>
      </c>
      <c r="U9" s="27">
        <f t="shared" si="10"/>
        <v>17.5</v>
      </c>
      <c r="V9" s="27">
        <f t="shared" si="11"/>
        <v>17.5</v>
      </c>
      <c r="W9" s="19">
        <v>8</v>
      </c>
      <c r="X9" s="27">
        <f t="shared" si="12"/>
        <v>20</v>
      </c>
      <c r="Y9" s="27">
        <f t="shared" si="13"/>
        <v>20</v>
      </c>
      <c r="Z9" s="19">
        <v>9</v>
      </c>
      <c r="AA9" s="27">
        <f t="shared" si="14"/>
        <v>22.5</v>
      </c>
      <c r="AB9" s="27">
        <f t="shared" si="15"/>
        <v>22.5</v>
      </c>
      <c r="AC9" s="19">
        <v>10</v>
      </c>
      <c r="AD9" s="27">
        <f t="shared" si="16"/>
        <v>25</v>
      </c>
      <c r="AE9" s="27">
        <f t="shared" si="17"/>
        <v>25</v>
      </c>
    </row>
    <row r="10" spans="1:70" s="28" customFormat="1" ht="30" x14ac:dyDescent="0.25">
      <c r="A10" s="28" t="s">
        <v>143</v>
      </c>
      <c r="B10" s="28">
        <v>1</v>
      </c>
      <c r="C10" s="29">
        <v>3</v>
      </c>
      <c r="D10" s="29">
        <v>3</v>
      </c>
      <c r="E10" s="28">
        <v>2</v>
      </c>
      <c r="F10" s="29">
        <f t="shared" si="0"/>
        <v>6</v>
      </c>
      <c r="G10" s="29">
        <f t="shared" si="1"/>
        <v>6</v>
      </c>
      <c r="H10" s="28">
        <v>3</v>
      </c>
      <c r="I10" s="29">
        <f t="shared" si="2"/>
        <v>9</v>
      </c>
      <c r="J10" s="29">
        <f t="shared" si="3"/>
        <v>9</v>
      </c>
      <c r="K10" s="28">
        <v>4</v>
      </c>
      <c r="L10" s="29">
        <f t="shared" si="18"/>
        <v>12</v>
      </c>
      <c r="M10" s="29">
        <f t="shared" si="19"/>
        <v>12</v>
      </c>
      <c r="N10" s="28">
        <v>5</v>
      </c>
      <c r="O10" s="29">
        <f t="shared" si="6"/>
        <v>15</v>
      </c>
      <c r="P10" s="29">
        <f t="shared" si="7"/>
        <v>15</v>
      </c>
      <c r="Q10" s="28">
        <v>6</v>
      </c>
      <c r="R10" s="29">
        <f t="shared" si="8"/>
        <v>18</v>
      </c>
      <c r="S10" s="29">
        <f t="shared" si="9"/>
        <v>18</v>
      </c>
      <c r="T10" s="28">
        <v>7</v>
      </c>
      <c r="U10" s="29">
        <f t="shared" si="10"/>
        <v>21</v>
      </c>
      <c r="V10" s="29">
        <f t="shared" si="11"/>
        <v>21</v>
      </c>
      <c r="W10" s="28">
        <v>8</v>
      </c>
      <c r="X10" s="29">
        <f t="shared" si="12"/>
        <v>24</v>
      </c>
      <c r="Y10" s="29">
        <f t="shared" si="13"/>
        <v>24</v>
      </c>
      <c r="Z10" s="28">
        <v>9</v>
      </c>
      <c r="AA10" s="29">
        <f t="shared" si="14"/>
        <v>27</v>
      </c>
      <c r="AB10" s="29">
        <f t="shared" si="15"/>
        <v>27</v>
      </c>
      <c r="AC10" s="28">
        <v>10</v>
      </c>
      <c r="AD10" s="29">
        <f t="shared" si="16"/>
        <v>30</v>
      </c>
      <c r="AE10" s="29">
        <f t="shared" si="17"/>
        <v>30</v>
      </c>
    </row>
    <row r="11" spans="1:70" s="19" customFormat="1" ht="15" x14ac:dyDescent="0.25">
      <c r="A11" s="19" t="s">
        <v>46</v>
      </c>
      <c r="B11" s="19">
        <v>1</v>
      </c>
      <c r="C11" s="27">
        <v>1.5</v>
      </c>
      <c r="D11" s="27">
        <v>1.5</v>
      </c>
      <c r="E11" s="19">
        <v>2</v>
      </c>
      <c r="F11" s="27">
        <f t="shared" si="0"/>
        <v>3</v>
      </c>
      <c r="G11" s="27">
        <f t="shared" si="1"/>
        <v>3</v>
      </c>
      <c r="H11" s="19">
        <v>3</v>
      </c>
      <c r="I11" s="27">
        <f t="shared" si="2"/>
        <v>4.5</v>
      </c>
      <c r="J11" s="27">
        <f t="shared" si="3"/>
        <v>4.5</v>
      </c>
      <c r="K11" s="19">
        <v>4</v>
      </c>
      <c r="L11" s="27">
        <f t="shared" si="18"/>
        <v>6</v>
      </c>
      <c r="M11" s="27">
        <f t="shared" si="19"/>
        <v>6</v>
      </c>
      <c r="N11" s="19">
        <v>5</v>
      </c>
      <c r="O11" s="27">
        <f t="shared" si="6"/>
        <v>7.5</v>
      </c>
      <c r="P11" s="27">
        <f t="shared" si="7"/>
        <v>7.5</v>
      </c>
      <c r="Q11" s="19">
        <v>6</v>
      </c>
      <c r="R11" s="27">
        <f t="shared" si="8"/>
        <v>9</v>
      </c>
      <c r="S11" s="27">
        <f t="shared" si="9"/>
        <v>9</v>
      </c>
      <c r="T11" s="19">
        <v>7</v>
      </c>
      <c r="U11" s="27">
        <f t="shared" si="10"/>
        <v>10.5</v>
      </c>
      <c r="V11" s="27">
        <f t="shared" si="11"/>
        <v>10.5</v>
      </c>
      <c r="W11" s="19">
        <v>8</v>
      </c>
      <c r="X11" s="27">
        <f t="shared" si="12"/>
        <v>12</v>
      </c>
      <c r="Y11" s="27">
        <f t="shared" si="13"/>
        <v>12</v>
      </c>
      <c r="Z11" s="19">
        <v>9</v>
      </c>
      <c r="AA11" s="27">
        <f t="shared" si="14"/>
        <v>13.5</v>
      </c>
      <c r="AB11" s="27">
        <f t="shared" si="15"/>
        <v>13.5</v>
      </c>
      <c r="AC11" s="19">
        <v>10</v>
      </c>
      <c r="AD11" s="27">
        <f t="shared" si="16"/>
        <v>15</v>
      </c>
      <c r="AE11" s="27">
        <f t="shared" si="17"/>
        <v>15</v>
      </c>
    </row>
    <row r="12" spans="1:70" s="28" customFormat="1" ht="30" x14ac:dyDescent="0.25">
      <c r="A12" s="28" t="s">
        <v>144</v>
      </c>
      <c r="B12" s="28">
        <v>1</v>
      </c>
      <c r="C12" s="29">
        <v>2.5</v>
      </c>
      <c r="D12" s="29">
        <v>2.5</v>
      </c>
      <c r="E12" s="28">
        <v>2</v>
      </c>
      <c r="F12" s="29">
        <f t="shared" si="0"/>
        <v>5</v>
      </c>
      <c r="G12" s="29">
        <f t="shared" si="1"/>
        <v>5</v>
      </c>
      <c r="H12" s="28">
        <v>3</v>
      </c>
      <c r="I12" s="29">
        <f t="shared" si="2"/>
        <v>7.5</v>
      </c>
      <c r="J12" s="29">
        <f t="shared" si="3"/>
        <v>7.5</v>
      </c>
      <c r="K12" s="28">
        <v>4</v>
      </c>
      <c r="L12" s="29">
        <f t="shared" si="18"/>
        <v>10</v>
      </c>
      <c r="M12" s="29">
        <f t="shared" si="19"/>
        <v>10</v>
      </c>
      <c r="N12" s="28">
        <v>5</v>
      </c>
      <c r="O12" s="29">
        <f t="shared" si="6"/>
        <v>12.5</v>
      </c>
      <c r="P12" s="29">
        <f t="shared" si="7"/>
        <v>12.5</v>
      </c>
      <c r="Q12" s="28">
        <v>6</v>
      </c>
      <c r="R12" s="29">
        <f t="shared" si="8"/>
        <v>15</v>
      </c>
      <c r="S12" s="29">
        <f t="shared" si="9"/>
        <v>15</v>
      </c>
      <c r="T12" s="28">
        <v>7</v>
      </c>
      <c r="U12" s="29">
        <f t="shared" si="10"/>
        <v>17.5</v>
      </c>
      <c r="V12" s="29">
        <f t="shared" si="11"/>
        <v>17.5</v>
      </c>
      <c r="W12" s="28">
        <v>8</v>
      </c>
      <c r="X12" s="29">
        <f t="shared" si="12"/>
        <v>20</v>
      </c>
      <c r="Y12" s="29">
        <f t="shared" si="13"/>
        <v>20</v>
      </c>
      <c r="Z12" s="28">
        <v>9</v>
      </c>
      <c r="AA12" s="29">
        <f t="shared" si="14"/>
        <v>22.5</v>
      </c>
      <c r="AB12" s="29">
        <f t="shared" si="15"/>
        <v>22.5</v>
      </c>
      <c r="AC12" s="28">
        <v>10</v>
      </c>
      <c r="AD12" s="29">
        <f t="shared" si="16"/>
        <v>25</v>
      </c>
      <c r="AE12" s="29">
        <f t="shared" si="17"/>
        <v>25</v>
      </c>
    </row>
    <row r="13" spans="1:70" s="19" customFormat="1" ht="30" x14ac:dyDescent="0.25">
      <c r="A13" s="19" t="s">
        <v>145</v>
      </c>
      <c r="B13" s="19">
        <v>1</v>
      </c>
      <c r="C13" s="27">
        <v>3</v>
      </c>
      <c r="D13" s="27">
        <v>3</v>
      </c>
      <c r="E13" s="19">
        <v>2</v>
      </c>
      <c r="F13" s="27">
        <f t="shared" si="0"/>
        <v>6</v>
      </c>
      <c r="G13" s="27">
        <f t="shared" si="1"/>
        <v>6</v>
      </c>
      <c r="H13" s="19">
        <v>3</v>
      </c>
      <c r="I13" s="27">
        <f t="shared" si="2"/>
        <v>9</v>
      </c>
      <c r="J13" s="27">
        <f t="shared" si="3"/>
        <v>9</v>
      </c>
      <c r="K13" s="19">
        <v>4</v>
      </c>
      <c r="L13" s="27">
        <f t="shared" si="18"/>
        <v>12</v>
      </c>
      <c r="M13" s="27">
        <f t="shared" si="19"/>
        <v>12</v>
      </c>
      <c r="N13" s="19">
        <v>5</v>
      </c>
      <c r="O13" s="27">
        <f t="shared" si="6"/>
        <v>15</v>
      </c>
      <c r="P13" s="27">
        <f t="shared" si="7"/>
        <v>15</v>
      </c>
      <c r="Q13" s="19">
        <v>6</v>
      </c>
      <c r="R13" s="27">
        <f t="shared" si="8"/>
        <v>18</v>
      </c>
      <c r="S13" s="27">
        <f t="shared" si="9"/>
        <v>18</v>
      </c>
      <c r="T13" s="19">
        <v>7</v>
      </c>
      <c r="U13" s="27">
        <f t="shared" si="10"/>
        <v>21</v>
      </c>
      <c r="V13" s="27">
        <f t="shared" si="11"/>
        <v>21</v>
      </c>
      <c r="W13" s="19">
        <v>8</v>
      </c>
      <c r="X13" s="27">
        <f t="shared" si="12"/>
        <v>24</v>
      </c>
      <c r="Y13" s="27">
        <f t="shared" si="13"/>
        <v>24</v>
      </c>
      <c r="Z13" s="19">
        <v>9</v>
      </c>
      <c r="AA13" s="27">
        <f t="shared" si="14"/>
        <v>27</v>
      </c>
      <c r="AB13" s="27">
        <f t="shared" si="15"/>
        <v>27</v>
      </c>
      <c r="AC13" s="19">
        <v>10</v>
      </c>
      <c r="AD13" s="27">
        <f t="shared" si="16"/>
        <v>30</v>
      </c>
      <c r="AE13" s="27">
        <f t="shared" si="17"/>
        <v>30</v>
      </c>
    </row>
    <row r="14" spans="1:70" s="28" customFormat="1" ht="20.100000000000001" customHeight="1" x14ac:dyDescent="0.25">
      <c r="A14" s="28" t="s">
        <v>47</v>
      </c>
      <c r="B14" s="28">
        <v>1</v>
      </c>
      <c r="C14" s="29">
        <v>2</v>
      </c>
      <c r="D14" s="29">
        <v>2</v>
      </c>
      <c r="E14" s="28">
        <v>2</v>
      </c>
      <c r="F14" s="29">
        <f t="shared" si="0"/>
        <v>4</v>
      </c>
      <c r="G14" s="29">
        <f t="shared" si="1"/>
        <v>4</v>
      </c>
      <c r="H14" s="28">
        <v>3</v>
      </c>
      <c r="I14" s="29">
        <f t="shared" si="2"/>
        <v>6</v>
      </c>
      <c r="J14" s="29">
        <f t="shared" si="3"/>
        <v>6</v>
      </c>
      <c r="K14" s="28">
        <v>4</v>
      </c>
      <c r="L14" s="29">
        <f t="shared" si="18"/>
        <v>8</v>
      </c>
      <c r="M14" s="29">
        <f t="shared" si="19"/>
        <v>8</v>
      </c>
      <c r="N14" s="28">
        <v>5</v>
      </c>
      <c r="O14" s="29">
        <f t="shared" si="6"/>
        <v>10</v>
      </c>
      <c r="P14" s="29">
        <f t="shared" si="7"/>
        <v>10</v>
      </c>
      <c r="Q14" s="28">
        <v>6</v>
      </c>
      <c r="R14" s="29">
        <f t="shared" si="8"/>
        <v>12</v>
      </c>
      <c r="S14" s="29">
        <f t="shared" si="9"/>
        <v>12</v>
      </c>
      <c r="T14" s="28">
        <v>7</v>
      </c>
      <c r="U14" s="29">
        <f t="shared" si="10"/>
        <v>14</v>
      </c>
      <c r="V14" s="29">
        <f t="shared" si="11"/>
        <v>14</v>
      </c>
      <c r="W14" s="28">
        <v>8</v>
      </c>
      <c r="X14" s="29">
        <f t="shared" si="12"/>
        <v>16</v>
      </c>
      <c r="Y14" s="29">
        <f t="shared" si="13"/>
        <v>16</v>
      </c>
      <c r="Z14" s="28">
        <v>9</v>
      </c>
      <c r="AA14" s="29">
        <f t="shared" si="14"/>
        <v>18</v>
      </c>
      <c r="AB14" s="29">
        <f t="shared" si="15"/>
        <v>18</v>
      </c>
      <c r="AC14" s="28">
        <v>10</v>
      </c>
      <c r="AD14" s="29">
        <f t="shared" si="16"/>
        <v>20</v>
      </c>
      <c r="AE14" s="29">
        <f t="shared" si="17"/>
        <v>20</v>
      </c>
    </row>
    <row r="15" spans="1:70" s="19" customFormat="1" ht="30" x14ac:dyDescent="0.25">
      <c r="A15" s="19" t="s">
        <v>146</v>
      </c>
      <c r="B15" s="19">
        <v>1</v>
      </c>
      <c r="C15" s="27">
        <v>3</v>
      </c>
      <c r="D15" s="27">
        <v>3</v>
      </c>
      <c r="E15" s="19">
        <v>2</v>
      </c>
      <c r="F15" s="27">
        <f t="shared" si="0"/>
        <v>6</v>
      </c>
      <c r="G15" s="27">
        <f t="shared" si="1"/>
        <v>6</v>
      </c>
      <c r="H15" s="19">
        <v>3</v>
      </c>
      <c r="I15" s="27">
        <f t="shared" si="2"/>
        <v>9</v>
      </c>
      <c r="J15" s="27">
        <f t="shared" si="3"/>
        <v>9</v>
      </c>
      <c r="K15" s="19">
        <v>4</v>
      </c>
      <c r="L15" s="27">
        <f t="shared" si="18"/>
        <v>12</v>
      </c>
      <c r="M15" s="27">
        <f t="shared" si="19"/>
        <v>12</v>
      </c>
      <c r="N15" s="19">
        <v>5</v>
      </c>
      <c r="O15" s="27">
        <f t="shared" si="6"/>
        <v>15</v>
      </c>
      <c r="P15" s="27">
        <f t="shared" si="7"/>
        <v>15</v>
      </c>
      <c r="Q15" s="19">
        <v>6</v>
      </c>
      <c r="R15" s="27">
        <f t="shared" si="8"/>
        <v>18</v>
      </c>
      <c r="S15" s="27">
        <f t="shared" si="9"/>
        <v>18</v>
      </c>
      <c r="T15" s="19">
        <v>7</v>
      </c>
      <c r="U15" s="27">
        <f t="shared" si="10"/>
        <v>21</v>
      </c>
      <c r="V15" s="27">
        <f t="shared" si="11"/>
        <v>21</v>
      </c>
      <c r="W15" s="19">
        <v>8</v>
      </c>
      <c r="X15" s="27">
        <f t="shared" si="12"/>
        <v>24</v>
      </c>
      <c r="Y15" s="27">
        <f t="shared" si="13"/>
        <v>24</v>
      </c>
      <c r="Z15" s="19">
        <v>9</v>
      </c>
      <c r="AA15" s="27">
        <f t="shared" si="14"/>
        <v>27</v>
      </c>
      <c r="AB15" s="27">
        <f t="shared" si="15"/>
        <v>27</v>
      </c>
      <c r="AC15" s="19">
        <v>10</v>
      </c>
      <c r="AD15" s="27">
        <f t="shared" si="16"/>
        <v>30</v>
      </c>
      <c r="AE15" s="27">
        <f t="shared" si="17"/>
        <v>30</v>
      </c>
    </row>
    <row r="16" spans="1:70" s="28" customFormat="1" ht="30" x14ac:dyDescent="0.25">
      <c r="A16" s="28" t="s">
        <v>147</v>
      </c>
      <c r="B16" s="28">
        <v>1</v>
      </c>
      <c r="C16" s="29">
        <v>3.5</v>
      </c>
      <c r="D16" s="29">
        <v>3.5</v>
      </c>
      <c r="E16" s="28">
        <v>2</v>
      </c>
      <c r="F16" s="29">
        <f t="shared" si="0"/>
        <v>7</v>
      </c>
      <c r="G16" s="29">
        <f t="shared" si="1"/>
        <v>7</v>
      </c>
      <c r="H16" s="28">
        <v>3</v>
      </c>
      <c r="I16" s="29">
        <f t="shared" si="2"/>
        <v>10.5</v>
      </c>
      <c r="J16" s="29">
        <f t="shared" si="3"/>
        <v>10.5</v>
      </c>
      <c r="K16" s="28">
        <v>4</v>
      </c>
      <c r="L16" s="29">
        <f t="shared" si="18"/>
        <v>14</v>
      </c>
      <c r="M16" s="29">
        <f t="shared" si="19"/>
        <v>14</v>
      </c>
      <c r="N16" s="28">
        <v>5</v>
      </c>
      <c r="O16" s="29">
        <f t="shared" si="6"/>
        <v>17.5</v>
      </c>
      <c r="P16" s="29">
        <f t="shared" si="7"/>
        <v>17.5</v>
      </c>
      <c r="Q16" s="28">
        <v>6</v>
      </c>
      <c r="R16" s="29">
        <f t="shared" si="8"/>
        <v>21</v>
      </c>
      <c r="S16" s="29">
        <f t="shared" si="9"/>
        <v>21</v>
      </c>
      <c r="T16" s="28">
        <v>7</v>
      </c>
      <c r="U16" s="29">
        <f t="shared" si="10"/>
        <v>24.5</v>
      </c>
      <c r="V16" s="29">
        <f t="shared" si="11"/>
        <v>24.5</v>
      </c>
      <c r="W16" s="28">
        <v>8</v>
      </c>
      <c r="X16" s="29">
        <f t="shared" si="12"/>
        <v>28</v>
      </c>
      <c r="Y16" s="29">
        <f t="shared" si="13"/>
        <v>28</v>
      </c>
      <c r="Z16" s="28">
        <v>9</v>
      </c>
      <c r="AA16" s="29">
        <f t="shared" si="14"/>
        <v>31.5</v>
      </c>
      <c r="AB16" s="29">
        <f t="shared" si="15"/>
        <v>31.5</v>
      </c>
      <c r="AC16" s="28">
        <v>10</v>
      </c>
      <c r="AD16" s="29">
        <f t="shared" si="16"/>
        <v>35</v>
      </c>
      <c r="AE16" s="29">
        <f t="shared" si="17"/>
        <v>35</v>
      </c>
    </row>
    <row r="17" spans="1:31" s="19" customFormat="1" ht="15" x14ac:dyDescent="0.25">
      <c r="A17" s="19" t="s">
        <v>48</v>
      </c>
      <c r="B17" s="19">
        <v>1</v>
      </c>
      <c r="C17" s="27">
        <v>2.75</v>
      </c>
      <c r="D17" s="27">
        <v>2.75</v>
      </c>
      <c r="E17" s="19">
        <v>2</v>
      </c>
      <c r="F17" s="27">
        <f t="shared" si="0"/>
        <v>5.5</v>
      </c>
      <c r="G17" s="27">
        <f t="shared" si="1"/>
        <v>5.5</v>
      </c>
      <c r="H17" s="19">
        <v>3</v>
      </c>
      <c r="I17" s="27">
        <f t="shared" si="2"/>
        <v>8.25</v>
      </c>
      <c r="J17" s="27">
        <f t="shared" si="3"/>
        <v>8.25</v>
      </c>
      <c r="K17" s="19">
        <v>4</v>
      </c>
      <c r="L17" s="27">
        <f t="shared" si="18"/>
        <v>11</v>
      </c>
      <c r="M17" s="27">
        <f t="shared" si="19"/>
        <v>11</v>
      </c>
      <c r="N17" s="19">
        <v>5</v>
      </c>
      <c r="O17" s="27">
        <f t="shared" si="6"/>
        <v>13.75</v>
      </c>
      <c r="P17" s="27">
        <f t="shared" si="7"/>
        <v>13.75</v>
      </c>
      <c r="Q17" s="19">
        <v>6</v>
      </c>
      <c r="R17" s="27">
        <f t="shared" si="8"/>
        <v>16.5</v>
      </c>
      <c r="S17" s="27">
        <f t="shared" si="9"/>
        <v>16.5</v>
      </c>
      <c r="T17" s="19">
        <v>7</v>
      </c>
      <c r="U17" s="27">
        <f t="shared" si="10"/>
        <v>19.25</v>
      </c>
      <c r="V17" s="27">
        <f t="shared" si="11"/>
        <v>19.25</v>
      </c>
      <c r="W17" s="19">
        <v>8</v>
      </c>
      <c r="X17" s="27">
        <f t="shared" si="12"/>
        <v>22</v>
      </c>
      <c r="Y17" s="27">
        <f t="shared" si="13"/>
        <v>22</v>
      </c>
      <c r="Z17" s="19">
        <v>9</v>
      </c>
      <c r="AA17" s="27">
        <f t="shared" si="14"/>
        <v>24.75</v>
      </c>
      <c r="AB17" s="27">
        <f t="shared" si="15"/>
        <v>24.75</v>
      </c>
      <c r="AC17" s="19">
        <v>10</v>
      </c>
      <c r="AD17" s="27">
        <f t="shared" si="16"/>
        <v>27.5</v>
      </c>
      <c r="AE17" s="27">
        <f t="shared" si="17"/>
        <v>27.5</v>
      </c>
    </row>
    <row r="18" spans="1:31" s="28" customFormat="1" ht="20.100000000000001" customHeight="1" x14ac:dyDescent="0.25">
      <c r="A18" s="28" t="s">
        <v>148</v>
      </c>
      <c r="B18" s="28">
        <v>1</v>
      </c>
      <c r="C18" s="29">
        <v>3.75</v>
      </c>
      <c r="D18" s="29">
        <v>3.75</v>
      </c>
      <c r="E18" s="28">
        <v>2</v>
      </c>
      <c r="F18" s="29">
        <f t="shared" si="0"/>
        <v>7.5</v>
      </c>
      <c r="G18" s="29">
        <f t="shared" si="1"/>
        <v>7.5</v>
      </c>
      <c r="H18" s="28">
        <v>3</v>
      </c>
      <c r="I18" s="29">
        <f t="shared" si="2"/>
        <v>11.25</v>
      </c>
      <c r="J18" s="29">
        <f t="shared" si="3"/>
        <v>11.25</v>
      </c>
      <c r="K18" s="28">
        <v>4</v>
      </c>
      <c r="L18" s="29">
        <f t="shared" si="18"/>
        <v>15</v>
      </c>
      <c r="M18" s="29">
        <f t="shared" si="19"/>
        <v>15</v>
      </c>
      <c r="N18" s="28">
        <v>5</v>
      </c>
      <c r="O18" s="29">
        <f t="shared" si="6"/>
        <v>18.75</v>
      </c>
      <c r="P18" s="29">
        <f t="shared" si="7"/>
        <v>18.75</v>
      </c>
      <c r="Q18" s="28">
        <v>6</v>
      </c>
      <c r="R18" s="29">
        <f t="shared" si="8"/>
        <v>22.5</v>
      </c>
      <c r="S18" s="29">
        <f t="shared" si="9"/>
        <v>22.5</v>
      </c>
      <c r="T18" s="28">
        <v>7</v>
      </c>
      <c r="U18" s="29">
        <f t="shared" si="10"/>
        <v>26.25</v>
      </c>
      <c r="V18" s="29">
        <f t="shared" si="11"/>
        <v>26.25</v>
      </c>
      <c r="W18" s="28">
        <v>8</v>
      </c>
      <c r="X18" s="29">
        <f t="shared" si="12"/>
        <v>30</v>
      </c>
      <c r="Y18" s="29">
        <f t="shared" si="13"/>
        <v>30</v>
      </c>
      <c r="Z18" s="28">
        <v>9</v>
      </c>
      <c r="AA18" s="29">
        <f t="shared" si="14"/>
        <v>33.75</v>
      </c>
      <c r="AB18" s="29">
        <f t="shared" si="15"/>
        <v>33.75</v>
      </c>
      <c r="AC18" s="28">
        <v>10</v>
      </c>
      <c r="AD18" s="29">
        <f t="shared" si="16"/>
        <v>37.5</v>
      </c>
      <c r="AE18" s="29">
        <f t="shared" si="17"/>
        <v>37.5</v>
      </c>
    </row>
    <row r="19" spans="1:31" s="19" customFormat="1" ht="30" x14ac:dyDescent="0.25">
      <c r="A19" s="19" t="s">
        <v>149</v>
      </c>
      <c r="B19" s="19">
        <v>1</v>
      </c>
      <c r="C19" s="27">
        <v>4</v>
      </c>
      <c r="D19" s="27">
        <v>4</v>
      </c>
      <c r="E19" s="19">
        <v>2</v>
      </c>
      <c r="F19" s="27">
        <f t="shared" si="0"/>
        <v>8</v>
      </c>
      <c r="G19" s="27">
        <f t="shared" si="1"/>
        <v>8</v>
      </c>
      <c r="H19" s="19">
        <v>3</v>
      </c>
      <c r="I19" s="27">
        <f t="shared" si="2"/>
        <v>12</v>
      </c>
      <c r="J19" s="27">
        <f t="shared" si="3"/>
        <v>12</v>
      </c>
      <c r="K19" s="19">
        <v>4</v>
      </c>
      <c r="L19" s="27">
        <f t="shared" si="18"/>
        <v>16</v>
      </c>
      <c r="M19" s="27">
        <f t="shared" si="19"/>
        <v>16</v>
      </c>
      <c r="N19" s="19">
        <v>5</v>
      </c>
      <c r="O19" s="27">
        <f t="shared" si="6"/>
        <v>20</v>
      </c>
      <c r="P19" s="27">
        <f t="shared" si="7"/>
        <v>20</v>
      </c>
      <c r="Q19" s="19">
        <v>6</v>
      </c>
      <c r="R19" s="27">
        <f t="shared" si="8"/>
        <v>24</v>
      </c>
      <c r="S19" s="27">
        <f t="shared" si="9"/>
        <v>24</v>
      </c>
      <c r="T19" s="19">
        <v>7</v>
      </c>
      <c r="U19" s="27">
        <f t="shared" si="10"/>
        <v>28</v>
      </c>
      <c r="V19" s="27">
        <f t="shared" si="11"/>
        <v>28</v>
      </c>
      <c r="W19" s="19">
        <v>8</v>
      </c>
      <c r="X19" s="27">
        <f t="shared" si="12"/>
        <v>32</v>
      </c>
      <c r="Y19" s="27">
        <f t="shared" si="13"/>
        <v>32</v>
      </c>
      <c r="Z19" s="19">
        <v>9</v>
      </c>
      <c r="AA19" s="27">
        <f t="shared" si="14"/>
        <v>36</v>
      </c>
      <c r="AB19" s="27">
        <f t="shared" si="15"/>
        <v>36</v>
      </c>
      <c r="AC19" s="19">
        <v>10</v>
      </c>
      <c r="AD19" s="27">
        <f t="shared" si="16"/>
        <v>40</v>
      </c>
      <c r="AE19" s="27">
        <f t="shared" si="17"/>
        <v>40</v>
      </c>
    </row>
    <row r="20" spans="1:31" s="28" customFormat="1" ht="20.100000000000001" customHeight="1" x14ac:dyDescent="0.25">
      <c r="A20" s="28" t="s">
        <v>49</v>
      </c>
      <c r="B20" s="28">
        <v>1</v>
      </c>
      <c r="C20" s="29">
        <v>3</v>
      </c>
      <c r="D20" s="29">
        <v>3</v>
      </c>
      <c r="E20" s="28">
        <v>2</v>
      </c>
      <c r="F20" s="29">
        <f t="shared" si="0"/>
        <v>6</v>
      </c>
      <c r="G20" s="29">
        <f t="shared" si="1"/>
        <v>6</v>
      </c>
      <c r="H20" s="28">
        <v>3</v>
      </c>
      <c r="I20" s="29">
        <f t="shared" si="2"/>
        <v>9</v>
      </c>
      <c r="J20" s="29">
        <f t="shared" si="3"/>
        <v>9</v>
      </c>
      <c r="K20" s="28">
        <v>4</v>
      </c>
      <c r="L20" s="29">
        <f t="shared" si="18"/>
        <v>12</v>
      </c>
      <c r="M20" s="29">
        <f t="shared" si="19"/>
        <v>12</v>
      </c>
      <c r="N20" s="28">
        <v>5</v>
      </c>
      <c r="O20" s="29">
        <f t="shared" si="6"/>
        <v>15</v>
      </c>
      <c r="P20" s="29">
        <f t="shared" si="7"/>
        <v>15</v>
      </c>
      <c r="Q20" s="28">
        <v>6</v>
      </c>
      <c r="R20" s="29">
        <f t="shared" si="8"/>
        <v>18</v>
      </c>
      <c r="S20" s="29">
        <f t="shared" si="9"/>
        <v>18</v>
      </c>
      <c r="T20" s="28">
        <v>7</v>
      </c>
      <c r="U20" s="29">
        <f t="shared" si="10"/>
        <v>21</v>
      </c>
      <c r="V20" s="29">
        <f t="shared" si="11"/>
        <v>21</v>
      </c>
      <c r="W20" s="28">
        <v>8</v>
      </c>
      <c r="X20" s="29">
        <f t="shared" si="12"/>
        <v>24</v>
      </c>
      <c r="Y20" s="29">
        <f t="shared" si="13"/>
        <v>24</v>
      </c>
      <c r="Z20" s="28">
        <v>9</v>
      </c>
      <c r="AA20" s="29">
        <f t="shared" si="14"/>
        <v>27</v>
      </c>
      <c r="AB20" s="29">
        <f t="shared" si="15"/>
        <v>27</v>
      </c>
      <c r="AC20" s="28">
        <v>10</v>
      </c>
      <c r="AD20" s="29">
        <f t="shared" si="16"/>
        <v>30</v>
      </c>
      <c r="AE20" s="29">
        <f t="shared" si="17"/>
        <v>30</v>
      </c>
    </row>
    <row r="21" spans="1:31" s="19" customFormat="1" ht="30" x14ac:dyDescent="0.25">
      <c r="A21" s="19" t="s">
        <v>150</v>
      </c>
      <c r="B21" s="19">
        <v>1</v>
      </c>
      <c r="C21" s="27">
        <v>4.5</v>
      </c>
      <c r="D21" s="27">
        <v>4.5</v>
      </c>
      <c r="E21" s="19">
        <v>2</v>
      </c>
      <c r="F21" s="27">
        <f t="shared" si="0"/>
        <v>9</v>
      </c>
      <c r="G21" s="27">
        <f t="shared" si="1"/>
        <v>9</v>
      </c>
      <c r="H21" s="19">
        <v>3</v>
      </c>
      <c r="I21" s="27">
        <f t="shared" si="2"/>
        <v>13.5</v>
      </c>
      <c r="J21" s="27">
        <f t="shared" si="3"/>
        <v>13.5</v>
      </c>
      <c r="K21" s="19">
        <v>4</v>
      </c>
      <c r="L21" s="27">
        <f t="shared" si="18"/>
        <v>18</v>
      </c>
      <c r="M21" s="27">
        <f t="shared" si="19"/>
        <v>18</v>
      </c>
      <c r="N21" s="19">
        <v>5</v>
      </c>
      <c r="O21" s="27">
        <f t="shared" si="6"/>
        <v>22.5</v>
      </c>
      <c r="P21" s="27">
        <f t="shared" si="7"/>
        <v>22.5</v>
      </c>
      <c r="Q21" s="19">
        <v>6</v>
      </c>
      <c r="R21" s="27">
        <f t="shared" si="8"/>
        <v>27</v>
      </c>
      <c r="S21" s="27">
        <f t="shared" si="9"/>
        <v>27</v>
      </c>
      <c r="T21" s="19">
        <v>7</v>
      </c>
      <c r="U21" s="27">
        <f t="shared" si="10"/>
        <v>31.5</v>
      </c>
      <c r="V21" s="27">
        <f t="shared" si="11"/>
        <v>31.5</v>
      </c>
      <c r="W21" s="19">
        <v>8</v>
      </c>
      <c r="X21" s="27">
        <f t="shared" si="12"/>
        <v>36</v>
      </c>
      <c r="Y21" s="27">
        <f t="shared" si="13"/>
        <v>36</v>
      </c>
      <c r="Z21" s="19">
        <v>9</v>
      </c>
      <c r="AA21" s="27">
        <f t="shared" si="14"/>
        <v>40.5</v>
      </c>
      <c r="AB21" s="27">
        <f t="shared" si="15"/>
        <v>40.5</v>
      </c>
      <c r="AC21" s="19">
        <v>10</v>
      </c>
      <c r="AD21" s="27">
        <f t="shared" si="16"/>
        <v>45</v>
      </c>
      <c r="AE21" s="27">
        <f t="shared" si="17"/>
        <v>45</v>
      </c>
    </row>
    <row r="22" spans="1:31" s="28" customFormat="1" ht="30" x14ac:dyDescent="0.25">
      <c r="A22" s="28" t="s">
        <v>151</v>
      </c>
      <c r="B22" s="28">
        <v>1</v>
      </c>
      <c r="C22" s="29">
        <v>5</v>
      </c>
      <c r="D22" s="29">
        <v>5</v>
      </c>
      <c r="E22" s="28">
        <v>2</v>
      </c>
      <c r="F22" s="29">
        <f t="shared" si="0"/>
        <v>10</v>
      </c>
      <c r="G22" s="29">
        <f t="shared" si="1"/>
        <v>10</v>
      </c>
      <c r="H22" s="28">
        <v>3</v>
      </c>
      <c r="I22" s="29">
        <f t="shared" si="2"/>
        <v>15</v>
      </c>
      <c r="J22" s="29">
        <f t="shared" si="3"/>
        <v>15</v>
      </c>
      <c r="K22" s="28">
        <v>4</v>
      </c>
      <c r="L22" s="29">
        <f t="shared" si="18"/>
        <v>20</v>
      </c>
      <c r="M22" s="29">
        <f t="shared" si="19"/>
        <v>20</v>
      </c>
      <c r="N22" s="28">
        <v>5</v>
      </c>
      <c r="O22" s="29">
        <f t="shared" si="6"/>
        <v>25</v>
      </c>
      <c r="P22" s="29">
        <f t="shared" si="7"/>
        <v>25</v>
      </c>
      <c r="Q22" s="28">
        <v>6</v>
      </c>
      <c r="R22" s="29">
        <f t="shared" si="8"/>
        <v>30</v>
      </c>
      <c r="S22" s="29">
        <f t="shared" si="9"/>
        <v>30</v>
      </c>
      <c r="T22" s="28">
        <v>7</v>
      </c>
      <c r="U22" s="29">
        <f t="shared" si="10"/>
        <v>35</v>
      </c>
      <c r="V22" s="29">
        <f t="shared" si="11"/>
        <v>35</v>
      </c>
      <c r="W22" s="28">
        <v>8</v>
      </c>
      <c r="X22" s="29">
        <f t="shared" si="12"/>
        <v>40</v>
      </c>
      <c r="Y22" s="29">
        <f t="shared" si="13"/>
        <v>40</v>
      </c>
      <c r="Z22" s="28">
        <v>9</v>
      </c>
      <c r="AA22" s="29">
        <f t="shared" si="14"/>
        <v>45</v>
      </c>
      <c r="AB22" s="29">
        <f t="shared" si="15"/>
        <v>45</v>
      </c>
      <c r="AC22" s="28">
        <v>10</v>
      </c>
      <c r="AD22" s="29">
        <f t="shared" si="16"/>
        <v>50</v>
      </c>
      <c r="AE22" s="29">
        <f t="shared" si="17"/>
        <v>50</v>
      </c>
    </row>
    <row r="23" spans="1:31" s="19" customFormat="1" ht="15" x14ac:dyDescent="0.25">
      <c r="A23" s="19" t="s">
        <v>50</v>
      </c>
      <c r="B23" s="19">
        <v>1</v>
      </c>
      <c r="C23" s="27">
        <v>4.5</v>
      </c>
      <c r="D23" s="27">
        <v>4.5</v>
      </c>
      <c r="E23" s="19">
        <v>2</v>
      </c>
      <c r="F23" s="27">
        <f t="shared" si="0"/>
        <v>9</v>
      </c>
      <c r="G23" s="27">
        <f t="shared" si="1"/>
        <v>9</v>
      </c>
      <c r="H23" s="19">
        <v>3</v>
      </c>
      <c r="I23" s="27">
        <f t="shared" si="2"/>
        <v>13.5</v>
      </c>
      <c r="J23" s="27">
        <f t="shared" si="3"/>
        <v>13.5</v>
      </c>
      <c r="K23" s="19">
        <v>4</v>
      </c>
      <c r="L23" s="27">
        <f t="shared" si="18"/>
        <v>18</v>
      </c>
      <c r="M23" s="27">
        <f t="shared" si="19"/>
        <v>18</v>
      </c>
      <c r="N23" s="19">
        <v>5</v>
      </c>
      <c r="O23" s="27">
        <f t="shared" si="6"/>
        <v>22.5</v>
      </c>
      <c r="P23" s="27">
        <f t="shared" si="7"/>
        <v>22.5</v>
      </c>
      <c r="Q23" s="19">
        <v>6</v>
      </c>
      <c r="R23" s="27">
        <f t="shared" si="8"/>
        <v>27</v>
      </c>
      <c r="S23" s="27">
        <f t="shared" si="9"/>
        <v>27</v>
      </c>
      <c r="T23" s="19">
        <v>7</v>
      </c>
      <c r="U23" s="27">
        <f t="shared" si="10"/>
        <v>31.5</v>
      </c>
      <c r="V23" s="27">
        <f t="shared" si="11"/>
        <v>31.5</v>
      </c>
      <c r="W23" s="19">
        <v>8</v>
      </c>
      <c r="X23" s="27">
        <f t="shared" si="12"/>
        <v>36</v>
      </c>
      <c r="Y23" s="27">
        <f t="shared" si="13"/>
        <v>36</v>
      </c>
      <c r="Z23" s="19">
        <v>9</v>
      </c>
      <c r="AA23" s="27">
        <f t="shared" si="14"/>
        <v>40.5</v>
      </c>
      <c r="AB23" s="27">
        <f t="shared" si="15"/>
        <v>40.5</v>
      </c>
      <c r="AC23" s="19">
        <v>10</v>
      </c>
      <c r="AD23" s="27">
        <f t="shared" si="16"/>
        <v>45</v>
      </c>
      <c r="AE23" s="27">
        <f t="shared" si="17"/>
        <v>45</v>
      </c>
    </row>
    <row r="24" spans="1:31" s="28" customFormat="1" ht="30" x14ac:dyDescent="0.25">
      <c r="A24" s="28" t="s">
        <v>152</v>
      </c>
      <c r="B24" s="28">
        <v>1</v>
      </c>
      <c r="C24" s="29">
        <v>7</v>
      </c>
      <c r="D24" s="29">
        <v>7</v>
      </c>
      <c r="E24" s="28">
        <v>2</v>
      </c>
      <c r="F24" s="29">
        <f t="shared" si="0"/>
        <v>14</v>
      </c>
      <c r="G24" s="29">
        <f t="shared" si="1"/>
        <v>14</v>
      </c>
      <c r="H24" s="28">
        <v>3</v>
      </c>
      <c r="I24" s="29">
        <f t="shared" si="2"/>
        <v>21</v>
      </c>
      <c r="J24" s="29">
        <f t="shared" si="3"/>
        <v>21</v>
      </c>
      <c r="K24" s="28">
        <v>4</v>
      </c>
      <c r="L24" s="29">
        <f t="shared" si="18"/>
        <v>28</v>
      </c>
      <c r="M24" s="29">
        <f t="shared" si="19"/>
        <v>28</v>
      </c>
      <c r="N24" s="28">
        <v>5</v>
      </c>
      <c r="O24" s="29">
        <f t="shared" si="6"/>
        <v>35</v>
      </c>
      <c r="P24" s="29">
        <f t="shared" si="7"/>
        <v>35</v>
      </c>
      <c r="Q24" s="28">
        <v>6</v>
      </c>
      <c r="R24" s="29">
        <f t="shared" si="8"/>
        <v>42</v>
      </c>
      <c r="S24" s="29">
        <f t="shared" si="9"/>
        <v>42</v>
      </c>
      <c r="T24" s="28">
        <v>7</v>
      </c>
      <c r="U24" s="29">
        <f t="shared" si="10"/>
        <v>49</v>
      </c>
      <c r="V24" s="29">
        <f t="shared" si="11"/>
        <v>49</v>
      </c>
      <c r="W24" s="28">
        <v>8</v>
      </c>
      <c r="X24" s="29">
        <f t="shared" si="12"/>
        <v>56</v>
      </c>
      <c r="Y24" s="29">
        <f t="shared" si="13"/>
        <v>56</v>
      </c>
      <c r="Z24" s="28">
        <v>9</v>
      </c>
      <c r="AA24" s="29">
        <f t="shared" si="14"/>
        <v>63</v>
      </c>
      <c r="AB24" s="29">
        <f t="shared" si="15"/>
        <v>63</v>
      </c>
      <c r="AC24" s="28">
        <v>10</v>
      </c>
      <c r="AD24" s="29">
        <f t="shared" si="16"/>
        <v>70</v>
      </c>
      <c r="AE24" s="29">
        <f t="shared" si="17"/>
        <v>70</v>
      </c>
    </row>
    <row r="25" spans="1:31" s="19" customFormat="1" ht="30" x14ac:dyDescent="0.25">
      <c r="A25" s="19" t="s">
        <v>153</v>
      </c>
      <c r="B25" s="19">
        <v>1</v>
      </c>
      <c r="C25" s="27">
        <v>7.5</v>
      </c>
      <c r="D25" s="27">
        <v>7.5</v>
      </c>
      <c r="E25" s="19">
        <v>2</v>
      </c>
      <c r="F25" s="27">
        <f t="shared" si="0"/>
        <v>15</v>
      </c>
      <c r="G25" s="27">
        <f t="shared" si="1"/>
        <v>15</v>
      </c>
      <c r="H25" s="19">
        <v>3</v>
      </c>
      <c r="I25" s="27">
        <f t="shared" si="2"/>
        <v>22.5</v>
      </c>
      <c r="J25" s="27">
        <f t="shared" si="3"/>
        <v>22.5</v>
      </c>
      <c r="K25" s="19">
        <v>4</v>
      </c>
      <c r="L25" s="27">
        <f t="shared" si="18"/>
        <v>30</v>
      </c>
      <c r="M25" s="27">
        <f t="shared" si="19"/>
        <v>30</v>
      </c>
      <c r="N25" s="19">
        <v>5</v>
      </c>
      <c r="O25" s="27">
        <f t="shared" si="6"/>
        <v>37.5</v>
      </c>
      <c r="P25" s="27">
        <f t="shared" si="7"/>
        <v>37.5</v>
      </c>
      <c r="Q25" s="19">
        <v>6</v>
      </c>
      <c r="R25" s="27">
        <f t="shared" si="8"/>
        <v>45</v>
      </c>
      <c r="S25" s="27">
        <f t="shared" si="9"/>
        <v>45</v>
      </c>
      <c r="T25" s="19">
        <v>7</v>
      </c>
      <c r="U25" s="27">
        <f t="shared" si="10"/>
        <v>52.5</v>
      </c>
      <c r="V25" s="27">
        <f t="shared" si="11"/>
        <v>52.5</v>
      </c>
      <c r="W25" s="19">
        <v>8</v>
      </c>
      <c r="X25" s="27">
        <f t="shared" si="12"/>
        <v>60</v>
      </c>
      <c r="Y25" s="27">
        <f t="shared" si="13"/>
        <v>60</v>
      </c>
      <c r="Z25" s="19">
        <v>9</v>
      </c>
      <c r="AA25" s="27">
        <f t="shared" si="14"/>
        <v>67.5</v>
      </c>
      <c r="AB25" s="27">
        <f t="shared" si="15"/>
        <v>67.5</v>
      </c>
      <c r="AC25" s="19">
        <v>10</v>
      </c>
      <c r="AD25" s="27">
        <f t="shared" si="16"/>
        <v>75</v>
      </c>
      <c r="AE25" s="27">
        <f t="shared" si="17"/>
        <v>75</v>
      </c>
    </row>
    <row r="26" spans="1:31" s="28" customFormat="1" ht="15" x14ac:dyDescent="0.25">
      <c r="A26" s="28" t="s">
        <v>162</v>
      </c>
      <c r="B26" s="28">
        <v>1</v>
      </c>
      <c r="C26" s="29">
        <v>6</v>
      </c>
      <c r="D26" s="29">
        <v>6</v>
      </c>
      <c r="E26" s="28">
        <v>2</v>
      </c>
      <c r="F26" s="29">
        <f t="shared" si="0"/>
        <v>12</v>
      </c>
      <c r="G26" s="29">
        <f t="shared" si="1"/>
        <v>12</v>
      </c>
      <c r="H26" s="28">
        <v>3</v>
      </c>
      <c r="I26" s="29">
        <f t="shared" si="2"/>
        <v>18</v>
      </c>
      <c r="J26" s="29">
        <f t="shared" si="3"/>
        <v>18</v>
      </c>
      <c r="K26" s="28">
        <v>4</v>
      </c>
      <c r="L26" s="29">
        <f t="shared" si="18"/>
        <v>24</v>
      </c>
      <c r="M26" s="29">
        <f t="shared" si="19"/>
        <v>24</v>
      </c>
      <c r="N26" s="28">
        <v>5</v>
      </c>
      <c r="O26" s="29">
        <f t="shared" si="6"/>
        <v>30</v>
      </c>
      <c r="P26" s="29">
        <f t="shared" si="7"/>
        <v>30</v>
      </c>
      <c r="Q26" s="28">
        <v>6</v>
      </c>
      <c r="R26" s="29">
        <f t="shared" si="8"/>
        <v>36</v>
      </c>
      <c r="S26" s="29">
        <f t="shared" si="9"/>
        <v>36</v>
      </c>
      <c r="T26" s="28">
        <v>7</v>
      </c>
      <c r="U26" s="29">
        <f t="shared" si="10"/>
        <v>42</v>
      </c>
      <c r="V26" s="29">
        <f t="shared" si="11"/>
        <v>42</v>
      </c>
      <c r="W26" s="28">
        <v>8</v>
      </c>
      <c r="X26" s="29">
        <f t="shared" si="12"/>
        <v>48</v>
      </c>
      <c r="Y26" s="29">
        <f t="shared" si="13"/>
        <v>48</v>
      </c>
      <c r="Z26" s="28">
        <v>9</v>
      </c>
      <c r="AA26" s="29">
        <f t="shared" si="14"/>
        <v>54</v>
      </c>
      <c r="AB26" s="29">
        <f t="shared" si="15"/>
        <v>54</v>
      </c>
      <c r="AC26" s="28">
        <v>10</v>
      </c>
      <c r="AD26" s="29">
        <f t="shared" si="16"/>
        <v>60</v>
      </c>
      <c r="AE26" s="29">
        <f t="shared" si="17"/>
        <v>60</v>
      </c>
    </row>
    <row r="27" spans="1:31" s="19" customFormat="1" ht="30" x14ac:dyDescent="0.25">
      <c r="A27" s="19" t="s">
        <v>161</v>
      </c>
      <c r="B27" s="19">
        <v>1</v>
      </c>
      <c r="C27" s="27">
        <v>10</v>
      </c>
      <c r="D27" s="27">
        <v>10</v>
      </c>
      <c r="E27" s="19">
        <v>2</v>
      </c>
      <c r="F27" s="27">
        <f t="shared" si="0"/>
        <v>20</v>
      </c>
      <c r="G27" s="27">
        <f t="shared" si="1"/>
        <v>20</v>
      </c>
      <c r="H27" s="19">
        <v>3</v>
      </c>
      <c r="I27" s="27">
        <f t="shared" si="2"/>
        <v>30</v>
      </c>
      <c r="J27" s="27">
        <f t="shared" si="3"/>
        <v>30</v>
      </c>
      <c r="K27" s="19">
        <v>4</v>
      </c>
      <c r="L27" s="27">
        <f t="shared" si="18"/>
        <v>40</v>
      </c>
      <c r="M27" s="27">
        <f t="shared" si="19"/>
        <v>40</v>
      </c>
      <c r="N27" s="19">
        <v>5</v>
      </c>
      <c r="O27" s="27">
        <f t="shared" si="6"/>
        <v>50</v>
      </c>
      <c r="P27" s="27">
        <f t="shared" si="7"/>
        <v>50</v>
      </c>
      <c r="Q27" s="19">
        <v>6</v>
      </c>
      <c r="R27" s="27">
        <f t="shared" si="8"/>
        <v>60</v>
      </c>
      <c r="S27" s="27">
        <f t="shared" si="9"/>
        <v>60</v>
      </c>
      <c r="T27" s="19">
        <v>7</v>
      </c>
      <c r="U27" s="27">
        <f t="shared" si="10"/>
        <v>70</v>
      </c>
      <c r="V27" s="27">
        <f t="shared" si="11"/>
        <v>70</v>
      </c>
      <c r="W27" s="19">
        <v>8</v>
      </c>
      <c r="X27" s="27">
        <f t="shared" si="12"/>
        <v>80</v>
      </c>
      <c r="Y27" s="27">
        <f t="shared" si="13"/>
        <v>80</v>
      </c>
      <c r="Z27" s="19">
        <v>9</v>
      </c>
      <c r="AA27" s="27">
        <f t="shared" si="14"/>
        <v>90</v>
      </c>
      <c r="AB27" s="27">
        <f t="shared" si="15"/>
        <v>90</v>
      </c>
      <c r="AC27" s="19">
        <v>10</v>
      </c>
      <c r="AD27" s="27">
        <f t="shared" si="16"/>
        <v>100</v>
      </c>
      <c r="AE27" s="27">
        <f t="shared" si="17"/>
        <v>100</v>
      </c>
    </row>
    <row r="28" spans="1:31" s="28" customFormat="1" ht="30" x14ac:dyDescent="0.25">
      <c r="A28" s="28" t="s">
        <v>160</v>
      </c>
      <c r="B28" s="28">
        <v>1</v>
      </c>
      <c r="C28" s="29">
        <v>10.5</v>
      </c>
      <c r="D28" s="29">
        <v>10.5</v>
      </c>
      <c r="E28" s="28">
        <v>2</v>
      </c>
      <c r="F28" s="29">
        <f t="shared" si="0"/>
        <v>21</v>
      </c>
      <c r="G28" s="29">
        <f t="shared" si="1"/>
        <v>21</v>
      </c>
      <c r="H28" s="28">
        <v>3</v>
      </c>
      <c r="I28" s="29">
        <f t="shared" si="2"/>
        <v>31.5</v>
      </c>
      <c r="J28" s="29">
        <f t="shared" si="3"/>
        <v>31.5</v>
      </c>
      <c r="K28" s="28">
        <v>4</v>
      </c>
      <c r="L28" s="29">
        <f t="shared" si="18"/>
        <v>42</v>
      </c>
      <c r="M28" s="29">
        <f t="shared" si="19"/>
        <v>42</v>
      </c>
      <c r="N28" s="28">
        <v>5</v>
      </c>
      <c r="O28" s="29">
        <f t="shared" si="6"/>
        <v>52.5</v>
      </c>
      <c r="P28" s="29">
        <f t="shared" si="7"/>
        <v>52.5</v>
      </c>
      <c r="Q28" s="28">
        <v>6</v>
      </c>
      <c r="R28" s="29">
        <f t="shared" si="8"/>
        <v>63</v>
      </c>
      <c r="S28" s="29">
        <f t="shared" si="9"/>
        <v>63</v>
      </c>
      <c r="T28" s="28">
        <v>7</v>
      </c>
      <c r="U28" s="29">
        <f t="shared" si="10"/>
        <v>73.5</v>
      </c>
      <c r="V28" s="29">
        <f t="shared" si="11"/>
        <v>73.5</v>
      </c>
      <c r="W28" s="28">
        <v>8</v>
      </c>
      <c r="X28" s="29">
        <f t="shared" si="12"/>
        <v>84</v>
      </c>
      <c r="Y28" s="29">
        <f t="shared" si="13"/>
        <v>84</v>
      </c>
      <c r="Z28" s="28">
        <v>9</v>
      </c>
      <c r="AA28" s="29">
        <f t="shared" si="14"/>
        <v>94.5</v>
      </c>
      <c r="AB28" s="29">
        <f t="shared" si="15"/>
        <v>94.5</v>
      </c>
      <c r="AC28" s="28">
        <v>10</v>
      </c>
      <c r="AD28" s="29">
        <f t="shared" si="16"/>
        <v>105</v>
      </c>
      <c r="AE28" s="29">
        <f t="shared" si="17"/>
        <v>105</v>
      </c>
    </row>
    <row r="29" spans="1:31" s="19" customFormat="1" ht="15" x14ac:dyDescent="0.25">
      <c r="A29" s="19" t="s">
        <v>159</v>
      </c>
      <c r="B29" s="19">
        <v>1</v>
      </c>
      <c r="C29" s="27">
        <v>7</v>
      </c>
      <c r="D29" s="27">
        <v>7</v>
      </c>
      <c r="E29" s="19">
        <v>2</v>
      </c>
      <c r="F29" s="27">
        <f t="shared" si="0"/>
        <v>14</v>
      </c>
      <c r="G29" s="27">
        <f t="shared" si="1"/>
        <v>14</v>
      </c>
      <c r="H29" s="19">
        <v>3</v>
      </c>
      <c r="I29" s="27">
        <f t="shared" si="2"/>
        <v>21</v>
      </c>
      <c r="J29" s="27">
        <f t="shared" si="3"/>
        <v>21</v>
      </c>
      <c r="K29" s="19">
        <v>4</v>
      </c>
      <c r="L29" s="27">
        <f t="shared" si="18"/>
        <v>28</v>
      </c>
      <c r="M29" s="27">
        <f t="shared" si="19"/>
        <v>28</v>
      </c>
      <c r="N29" s="19">
        <v>5</v>
      </c>
      <c r="O29" s="27">
        <f t="shared" si="6"/>
        <v>35</v>
      </c>
      <c r="P29" s="27">
        <f t="shared" si="7"/>
        <v>35</v>
      </c>
      <c r="Q29" s="19">
        <v>6</v>
      </c>
      <c r="R29" s="27">
        <f t="shared" si="8"/>
        <v>42</v>
      </c>
      <c r="S29" s="27">
        <f t="shared" si="9"/>
        <v>42</v>
      </c>
      <c r="T29" s="19">
        <v>7</v>
      </c>
      <c r="U29" s="27">
        <f t="shared" si="10"/>
        <v>49</v>
      </c>
      <c r="V29" s="27">
        <f t="shared" si="11"/>
        <v>49</v>
      </c>
      <c r="W29" s="19">
        <v>8</v>
      </c>
      <c r="X29" s="27">
        <f t="shared" si="12"/>
        <v>56</v>
      </c>
      <c r="Y29" s="27">
        <f t="shared" si="13"/>
        <v>56</v>
      </c>
      <c r="Z29" s="19">
        <v>9</v>
      </c>
      <c r="AA29" s="27">
        <f t="shared" si="14"/>
        <v>63</v>
      </c>
      <c r="AB29" s="27">
        <f t="shared" si="15"/>
        <v>63</v>
      </c>
      <c r="AC29" s="19">
        <v>10</v>
      </c>
      <c r="AD29" s="27">
        <f t="shared" si="16"/>
        <v>70</v>
      </c>
      <c r="AE29" s="27">
        <f t="shared" si="17"/>
        <v>70</v>
      </c>
    </row>
    <row r="30" spans="1:31" s="28" customFormat="1" ht="30" x14ac:dyDescent="0.25">
      <c r="A30" s="28" t="s">
        <v>158</v>
      </c>
      <c r="B30" s="28">
        <v>1</v>
      </c>
      <c r="C30" s="29">
        <v>11</v>
      </c>
      <c r="D30" s="29">
        <v>11</v>
      </c>
      <c r="E30" s="28">
        <v>2</v>
      </c>
      <c r="F30" s="29">
        <f t="shared" si="0"/>
        <v>22</v>
      </c>
      <c r="G30" s="29">
        <f t="shared" si="1"/>
        <v>22</v>
      </c>
      <c r="H30" s="28">
        <v>3</v>
      </c>
      <c r="I30" s="29">
        <f t="shared" si="2"/>
        <v>33</v>
      </c>
      <c r="J30" s="29">
        <f t="shared" si="3"/>
        <v>33</v>
      </c>
      <c r="K30" s="28">
        <v>4</v>
      </c>
      <c r="L30" s="29">
        <f t="shared" si="18"/>
        <v>44</v>
      </c>
      <c r="M30" s="29">
        <f t="shared" si="19"/>
        <v>44</v>
      </c>
      <c r="N30" s="28">
        <v>5</v>
      </c>
      <c r="O30" s="29">
        <f t="shared" si="6"/>
        <v>55</v>
      </c>
      <c r="P30" s="29">
        <f t="shared" si="7"/>
        <v>55</v>
      </c>
      <c r="Q30" s="28">
        <v>6</v>
      </c>
      <c r="R30" s="29">
        <f t="shared" si="8"/>
        <v>66</v>
      </c>
      <c r="S30" s="29">
        <f t="shared" si="9"/>
        <v>66</v>
      </c>
      <c r="T30" s="28">
        <v>7</v>
      </c>
      <c r="U30" s="29">
        <f t="shared" si="10"/>
        <v>77</v>
      </c>
      <c r="V30" s="29">
        <f t="shared" si="11"/>
        <v>77</v>
      </c>
      <c r="W30" s="28">
        <v>8</v>
      </c>
      <c r="X30" s="29">
        <f t="shared" si="12"/>
        <v>88</v>
      </c>
      <c r="Y30" s="29">
        <f t="shared" si="13"/>
        <v>88</v>
      </c>
      <c r="Z30" s="28">
        <v>9</v>
      </c>
      <c r="AA30" s="29">
        <f t="shared" si="14"/>
        <v>99</v>
      </c>
      <c r="AB30" s="29">
        <f t="shared" si="15"/>
        <v>99</v>
      </c>
      <c r="AC30" s="28">
        <v>10</v>
      </c>
      <c r="AD30" s="29">
        <f t="shared" si="16"/>
        <v>110</v>
      </c>
      <c r="AE30" s="29">
        <f t="shared" si="17"/>
        <v>110</v>
      </c>
    </row>
    <row r="31" spans="1:31" s="19" customFormat="1" ht="30" x14ac:dyDescent="0.25">
      <c r="A31" s="19" t="s">
        <v>157</v>
      </c>
      <c r="B31" s="19">
        <v>1</v>
      </c>
      <c r="C31" s="27">
        <v>12</v>
      </c>
      <c r="D31" s="27">
        <v>12</v>
      </c>
      <c r="E31" s="19">
        <v>2</v>
      </c>
      <c r="F31" s="27">
        <f t="shared" si="0"/>
        <v>24</v>
      </c>
      <c r="G31" s="27">
        <f t="shared" si="1"/>
        <v>24</v>
      </c>
      <c r="H31" s="19">
        <v>3</v>
      </c>
      <c r="I31" s="27">
        <f t="shared" si="2"/>
        <v>36</v>
      </c>
      <c r="J31" s="27">
        <f t="shared" si="3"/>
        <v>36</v>
      </c>
      <c r="K31" s="19">
        <v>4</v>
      </c>
      <c r="L31" s="27">
        <f t="shared" si="18"/>
        <v>48</v>
      </c>
      <c r="M31" s="27">
        <f t="shared" si="19"/>
        <v>48</v>
      </c>
      <c r="N31" s="19">
        <v>5</v>
      </c>
      <c r="O31" s="27">
        <f t="shared" si="6"/>
        <v>60</v>
      </c>
      <c r="P31" s="27">
        <f t="shared" si="7"/>
        <v>60</v>
      </c>
      <c r="Q31" s="19">
        <v>6</v>
      </c>
      <c r="R31" s="27">
        <f t="shared" si="8"/>
        <v>72</v>
      </c>
      <c r="S31" s="27">
        <f t="shared" si="9"/>
        <v>72</v>
      </c>
      <c r="T31" s="19">
        <v>7</v>
      </c>
      <c r="U31" s="27">
        <f t="shared" si="10"/>
        <v>84</v>
      </c>
      <c r="V31" s="27">
        <f t="shared" si="11"/>
        <v>84</v>
      </c>
      <c r="W31" s="19">
        <v>8</v>
      </c>
      <c r="X31" s="27">
        <f t="shared" si="12"/>
        <v>96</v>
      </c>
      <c r="Y31" s="27">
        <f t="shared" si="13"/>
        <v>96</v>
      </c>
      <c r="Z31" s="19">
        <v>9</v>
      </c>
      <c r="AA31" s="27">
        <f t="shared" si="14"/>
        <v>108</v>
      </c>
      <c r="AB31" s="27">
        <f t="shared" si="15"/>
        <v>108</v>
      </c>
      <c r="AC31" s="19">
        <v>10</v>
      </c>
      <c r="AD31" s="27">
        <f t="shared" si="16"/>
        <v>120</v>
      </c>
      <c r="AE31" s="27">
        <f t="shared" si="17"/>
        <v>120</v>
      </c>
    </row>
    <row r="32" spans="1:31" s="28" customFormat="1" ht="15" x14ac:dyDescent="0.25">
      <c r="A32" s="28" t="s">
        <v>156</v>
      </c>
      <c r="B32" s="28">
        <v>1</v>
      </c>
      <c r="C32" s="29">
        <v>9</v>
      </c>
      <c r="D32" s="29">
        <v>9</v>
      </c>
      <c r="E32" s="28">
        <v>2</v>
      </c>
      <c r="F32" s="29">
        <f t="shared" si="0"/>
        <v>18</v>
      </c>
      <c r="G32" s="29">
        <f t="shared" si="1"/>
        <v>18</v>
      </c>
      <c r="H32" s="28">
        <v>3</v>
      </c>
      <c r="I32" s="29">
        <f t="shared" si="2"/>
        <v>27</v>
      </c>
      <c r="J32" s="29">
        <f t="shared" si="3"/>
        <v>27</v>
      </c>
      <c r="K32" s="28">
        <v>4</v>
      </c>
      <c r="L32" s="29">
        <f t="shared" si="18"/>
        <v>36</v>
      </c>
      <c r="M32" s="29">
        <f t="shared" si="19"/>
        <v>36</v>
      </c>
      <c r="N32" s="28">
        <v>5</v>
      </c>
      <c r="O32" s="29">
        <f t="shared" si="6"/>
        <v>45</v>
      </c>
      <c r="P32" s="29">
        <f t="shared" si="7"/>
        <v>45</v>
      </c>
      <c r="Q32" s="28">
        <v>6</v>
      </c>
      <c r="R32" s="29">
        <f t="shared" si="8"/>
        <v>54</v>
      </c>
      <c r="S32" s="29">
        <f t="shared" si="9"/>
        <v>54</v>
      </c>
      <c r="T32" s="28">
        <v>7</v>
      </c>
      <c r="U32" s="29">
        <f t="shared" si="10"/>
        <v>63</v>
      </c>
      <c r="V32" s="29">
        <f t="shared" si="11"/>
        <v>63</v>
      </c>
      <c r="W32" s="28">
        <v>8</v>
      </c>
      <c r="X32" s="29">
        <f t="shared" si="12"/>
        <v>72</v>
      </c>
      <c r="Y32" s="29">
        <f t="shared" si="13"/>
        <v>72</v>
      </c>
      <c r="Z32" s="28">
        <v>9</v>
      </c>
      <c r="AA32" s="29">
        <f t="shared" si="14"/>
        <v>81</v>
      </c>
      <c r="AB32" s="29">
        <f t="shared" si="15"/>
        <v>81</v>
      </c>
      <c r="AC32" s="28">
        <v>10</v>
      </c>
      <c r="AD32" s="29">
        <f t="shared" si="16"/>
        <v>90</v>
      </c>
      <c r="AE32" s="29">
        <f t="shared" si="17"/>
        <v>90</v>
      </c>
    </row>
    <row r="33" spans="1:31" s="19" customFormat="1" ht="30" x14ac:dyDescent="0.25">
      <c r="A33" s="19" t="s">
        <v>155</v>
      </c>
      <c r="B33" s="19">
        <v>1</v>
      </c>
      <c r="C33" s="27">
        <v>13.5</v>
      </c>
      <c r="D33" s="27">
        <v>13.5</v>
      </c>
      <c r="E33" s="19">
        <v>2</v>
      </c>
      <c r="F33" s="27">
        <f t="shared" si="0"/>
        <v>27</v>
      </c>
      <c r="G33" s="27">
        <f t="shared" si="1"/>
        <v>27</v>
      </c>
      <c r="H33" s="19">
        <v>3</v>
      </c>
      <c r="I33" s="27">
        <f t="shared" si="2"/>
        <v>40.5</v>
      </c>
      <c r="J33" s="27">
        <f t="shared" si="3"/>
        <v>40.5</v>
      </c>
      <c r="K33" s="19">
        <v>4</v>
      </c>
      <c r="L33" s="27">
        <f t="shared" si="18"/>
        <v>54</v>
      </c>
      <c r="M33" s="27">
        <f t="shared" si="19"/>
        <v>54</v>
      </c>
      <c r="N33" s="19">
        <v>5</v>
      </c>
      <c r="O33" s="27">
        <f t="shared" si="6"/>
        <v>67.5</v>
      </c>
      <c r="P33" s="27">
        <f t="shared" si="7"/>
        <v>67.5</v>
      </c>
      <c r="Q33" s="19">
        <v>6</v>
      </c>
      <c r="R33" s="27">
        <f t="shared" si="8"/>
        <v>81</v>
      </c>
      <c r="S33" s="27">
        <f t="shared" si="9"/>
        <v>81</v>
      </c>
      <c r="T33" s="19">
        <v>7</v>
      </c>
      <c r="U33" s="27">
        <f t="shared" si="10"/>
        <v>94.5</v>
      </c>
      <c r="V33" s="27">
        <f t="shared" si="11"/>
        <v>94.5</v>
      </c>
      <c r="W33" s="19">
        <v>8</v>
      </c>
      <c r="X33" s="27">
        <f t="shared" si="12"/>
        <v>108</v>
      </c>
      <c r="Y33" s="27">
        <f t="shared" si="13"/>
        <v>108</v>
      </c>
      <c r="Z33" s="19">
        <v>9</v>
      </c>
      <c r="AA33" s="27">
        <f t="shared" si="14"/>
        <v>121.5</v>
      </c>
      <c r="AB33" s="27">
        <f t="shared" si="15"/>
        <v>121.5</v>
      </c>
      <c r="AC33" s="19">
        <v>10</v>
      </c>
      <c r="AD33" s="27">
        <f t="shared" si="16"/>
        <v>135</v>
      </c>
      <c r="AE33" s="27">
        <f t="shared" si="17"/>
        <v>135</v>
      </c>
    </row>
    <row r="34" spans="1:31" s="14" customFormat="1" ht="30" x14ac:dyDescent="0.25">
      <c r="A34" s="28" t="s">
        <v>154</v>
      </c>
      <c r="B34" s="28">
        <v>1</v>
      </c>
      <c r="C34" s="29">
        <v>15</v>
      </c>
      <c r="D34" s="29">
        <v>15</v>
      </c>
      <c r="E34" s="28">
        <v>2</v>
      </c>
      <c r="F34" s="27">
        <f t="shared" si="0"/>
        <v>30</v>
      </c>
      <c r="G34" s="27">
        <f t="shared" si="1"/>
        <v>30</v>
      </c>
      <c r="H34" s="28">
        <v>3</v>
      </c>
      <c r="I34" s="27">
        <f t="shared" si="2"/>
        <v>45</v>
      </c>
      <c r="J34" s="27">
        <f t="shared" si="3"/>
        <v>45</v>
      </c>
      <c r="K34" s="28">
        <v>4</v>
      </c>
      <c r="L34" s="27">
        <f t="shared" si="18"/>
        <v>60</v>
      </c>
      <c r="M34" s="27">
        <f t="shared" si="19"/>
        <v>60</v>
      </c>
      <c r="N34" s="28">
        <v>5</v>
      </c>
      <c r="O34" s="27">
        <f t="shared" si="6"/>
        <v>75</v>
      </c>
      <c r="P34" s="27">
        <f t="shared" si="7"/>
        <v>75</v>
      </c>
      <c r="Q34" s="28">
        <v>6</v>
      </c>
      <c r="R34" s="27">
        <f t="shared" si="8"/>
        <v>90</v>
      </c>
      <c r="S34" s="27">
        <f t="shared" si="9"/>
        <v>90</v>
      </c>
      <c r="T34" s="28">
        <v>7</v>
      </c>
      <c r="U34" s="27">
        <f t="shared" si="10"/>
        <v>105</v>
      </c>
      <c r="V34" s="27">
        <f t="shared" si="11"/>
        <v>105</v>
      </c>
      <c r="W34" s="28">
        <v>8</v>
      </c>
      <c r="X34" s="27">
        <f t="shared" si="12"/>
        <v>120</v>
      </c>
      <c r="Y34" s="27">
        <f t="shared" si="13"/>
        <v>120</v>
      </c>
      <c r="Z34" s="28">
        <v>9</v>
      </c>
      <c r="AA34" s="27">
        <f t="shared" si="14"/>
        <v>135</v>
      </c>
      <c r="AB34" s="27">
        <f t="shared" si="15"/>
        <v>135</v>
      </c>
      <c r="AC34" s="28">
        <v>10</v>
      </c>
      <c r="AD34" s="27">
        <f t="shared" si="16"/>
        <v>150</v>
      </c>
      <c r="AE34" s="27">
        <f t="shared" si="17"/>
        <v>150</v>
      </c>
    </row>
    <row r="35" spans="1:31" s="14" customFormat="1" ht="20.100000000000001" customHeight="1" x14ac:dyDescent="0.25">
      <c r="C35" s="16"/>
      <c r="D35" s="16"/>
      <c r="F35" s="16"/>
      <c r="G35" s="16"/>
      <c r="I35" s="16"/>
      <c r="J35" s="16"/>
      <c r="L35" s="16"/>
      <c r="M35" s="16"/>
      <c r="O35" s="16"/>
      <c r="P35" s="16"/>
      <c r="R35" s="16"/>
      <c r="S35" s="16"/>
      <c r="U35" s="16"/>
      <c r="V35" s="16"/>
      <c r="X35" s="16"/>
      <c r="Y35" s="16"/>
      <c r="AA35" s="16"/>
      <c r="AB35" s="16"/>
      <c r="AD35" s="16"/>
      <c r="AE35" s="16"/>
    </row>
    <row r="36" spans="1:31" s="14" customFormat="1" ht="20.100000000000001" customHeight="1" x14ac:dyDescent="0.25">
      <c r="C36" s="16"/>
      <c r="D36" s="16"/>
      <c r="F36" s="16"/>
      <c r="G36" s="16"/>
      <c r="I36" s="16"/>
      <c r="J36" s="16"/>
      <c r="L36" s="16"/>
      <c r="M36" s="16"/>
      <c r="O36" s="16"/>
      <c r="P36" s="16"/>
      <c r="R36" s="16"/>
      <c r="S36" s="16"/>
      <c r="U36" s="16"/>
      <c r="V36" s="16"/>
      <c r="X36" s="16"/>
      <c r="Y36" s="16"/>
      <c r="AA36" s="16"/>
      <c r="AB36" s="16"/>
      <c r="AD36" s="16"/>
      <c r="AE36" s="16"/>
    </row>
    <row r="37" spans="1:31" s="14" customFormat="1" ht="20.100000000000001" customHeight="1" x14ac:dyDescent="0.25">
      <c r="C37" s="16"/>
      <c r="D37" s="16"/>
      <c r="F37" s="16"/>
      <c r="G37" s="16"/>
      <c r="I37" s="16"/>
      <c r="J37" s="16"/>
      <c r="L37" s="16"/>
      <c r="M37" s="16"/>
      <c r="O37" s="16"/>
      <c r="P37" s="16"/>
      <c r="R37" s="16"/>
      <c r="S37" s="16"/>
      <c r="U37" s="16"/>
      <c r="V37" s="16"/>
      <c r="X37" s="16"/>
      <c r="Y37" s="16"/>
      <c r="AA37" s="16"/>
      <c r="AB37" s="16"/>
      <c r="AD37" s="16"/>
      <c r="AE37" s="16"/>
    </row>
    <row r="38" spans="1:31" s="14" customFormat="1" ht="20.100000000000001" customHeight="1" x14ac:dyDescent="0.25">
      <c r="C38" s="16"/>
      <c r="D38" s="16"/>
      <c r="F38" s="16"/>
      <c r="G38" s="16"/>
      <c r="I38" s="16"/>
      <c r="J38" s="16"/>
      <c r="L38" s="16"/>
      <c r="M38" s="16"/>
      <c r="O38" s="16"/>
      <c r="P38" s="16"/>
      <c r="R38" s="16"/>
      <c r="S38" s="16"/>
      <c r="U38" s="16"/>
      <c r="V38" s="16"/>
      <c r="X38" s="16"/>
      <c r="Y38" s="16"/>
      <c r="AA38" s="16"/>
      <c r="AB38" s="16"/>
      <c r="AD38" s="16"/>
      <c r="AE38" s="16"/>
    </row>
    <row r="39" spans="1:31" s="14" customFormat="1" ht="20.100000000000001" customHeight="1" x14ac:dyDescent="0.25">
      <c r="C39" s="16"/>
      <c r="D39" s="16"/>
      <c r="F39" s="16"/>
      <c r="G39" s="16"/>
      <c r="I39" s="16"/>
      <c r="J39" s="16"/>
      <c r="L39" s="16"/>
      <c r="M39" s="16"/>
      <c r="O39" s="16"/>
      <c r="P39" s="16"/>
      <c r="R39" s="16"/>
      <c r="S39" s="16"/>
      <c r="U39" s="16"/>
      <c r="V39" s="16"/>
      <c r="X39" s="16"/>
      <c r="Y39" s="16"/>
      <c r="AA39" s="16"/>
      <c r="AB39" s="16"/>
      <c r="AD39" s="16"/>
      <c r="AE39" s="16"/>
    </row>
    <row r="40" spans="1:31" s="14" customFormat="1" ht="20.100000000000001" customHeight="1" x14ac:dyDescent="0.25">
      <c r="C40" s="16"/>
      <c r="D40" s="16"/>
      <c r="F40" s="16"/>
      <c r="G40" s="16"/>
      <c r="I40" s="16"/>
      <c r="J40" s="16"/>
      <c r="L40" s="16"/>
      <c r="M40" s="16"/>
      <c r="O40" s="16"/>
      <c r="P40" s="16"/>
      <c r="R40" s="16"/>
      <c r="S40" s="16"/>
      <c r="U40" s="16"/>
      <c r="V40" s="16"/>
      <c r="X40" s="16"/>
      <c r="Y40" s="16"/>
      <c r="AA40" s="16"/>
      <c r="AB40" s="16"/>
      <c r="AD40" s="16"/>
      <c r="AE40" s="16"/>
    </row>
    <row r="41" spans="1:31" s="14" customFormat="1" ht="20.100000000000001" customHeight="1" x14ac:dyDescent="0.25">
      <c r="C41" s="16"/>
      <c r="D41" s="16"/>
      <c r="F41" s="16"/>
      <c r="G41" s="16"/>
      <c r="I41" s="16"/>
      <c r="J41" s="16"/>
      <c r="L41" s="16"/>
      <c r="M41" s="16"/>
      <c r="O41" s="16"/>
      <c r="P41" s="16"/>
      <c r="R41" s="16"/>
      <c r="S41" s="16"/>
      <c r="U41" s="16"/>
      <c r="V41" s="16"/>
      <c r="X41" s="16"/>
      <c r="Y41" s="16"/>
      <c r="AA41" s="16"/>
      <c r="AB41" s="16"/>
      <c r="AD41" s="16"/>
      <c r="AE41" s="16"/>
    </row>
    <row r="42" spans="1:31" s="14" customFormat="1" ht="20.100000000000001" customHeight="1" x14ac:dyDescent="0.25">
      <c r="C42" s="16"/>
      <c r="D42" s="16"/>
      <c r="F42" s="16"/>
      <c r="G42" s="16"/>
      <c r="I42" s="16"/>
      <c r="J42" s="16"/>
      <c r="L42" s="16"/>
      <c r="M42" s="16"/>
      <c r="O42" s="16"/>
      <c r="P42" s="16"/>
      <c r="R42" s="16"/>
      <c r="S42" s="16"/>
      <c r="U42" s="16"/>
      <c r="V42" s="16"/>
      <c r="X42" s="16"/>
      <c r="Y42" s="16"/>
      <c r="AA42" s="16"/>
      <c r="AB42" s="16"/>
      <c r="AD42" s="16"/>
      <c r="AE42" s="16"/>
    </row>
    <row r="43" spans="1:31" s="14" customFormat="1" ht="20.100000000000001" customHeight="1" x14ac:dyDescent="0.25">
      <c r="C43" s="16"/>
      <c r="D43" s="16"/>
      <c r="F43" s="16"/>
      <c r="G43" s="16"/>
      <c r="I43" s="16"/>
      <c r="J43" s="16"/>
      <c r="L43" s="16"/>
      <c r="M43" s="16"/>
      <c r="O43" s="16"/>
      <c r="P43" s="16"/>
      <c r="R43" s="16"/>
      <c r="S43" s="16"/>
      <c r="U43" s="16"/>
      <c r="V43" s="16"/>
      <c r="X43" s="16"/>
      <c r="Y43" s="16"/>
      <c r="AA43" s="16"/>
      <c r="AB43" s="16"/>
      <c r="AD43" s="16"/>
      <c r="AE43" s="16"/>
    </row>
    <row r="44" spans="1:31" s="14" customFormat="1" ht="20.100000000000001" customHeight="1" x14ac:dyDescent="0.25">
      <c r="C44" s="16"/>
      <c r="D44" s="16"/>
      <c r="F44" s="16"/>
      <c r="G44" s="16"/>
      <c r="I44" s="16"/>
      <c r="J44" s="16"/>
      <c r="L44" s="16"/>
      <c r="M44" s="16"/>
      <c r="O44" s="16"/>
      <c r="P44" s="16"/>
      <c r="R44" s="16"/>
      <c r="S44" s="16"/>
      <c r="U44" s="16"/>
      <c r="V44" s="16"/>
      <c r="X44" s="16"/>
      <c r="Y44" s="16"/>
      <c r="AA44" s="16"/>
      <c r="AB44" s="16"/>
      <c r="AD44" s="16"/>
      <c r="AE44" s="16"/>
    </row>
    <row r="45" spans="1:31" s="14" customFormat="1" ht="20.100000000000001" customHeight="1" x14ac:dyDescent="0.25">
      <c r="C45" s="16"/>
      <c r="D45" s="16"/>
      <c r="F45" s="16"/>
      <c r="G45" s="16"/>
      <c r="I45" s="16"/>
      <c r="J45" s="16"/>
      <c r="L45" s="16"/>
      <c r="M45" s="16"/>
      <c r="O45" s="16"/>
      <c r="P45" s="16"/>
      <c r="R45" s="16"/>
      <c r="S45" s="16"/>
      <c r="U45" s="16"/>
      <c r="V45" s="16"/>
      <c r="X45" s="16"/>
      <c r="Y45" s="16"/>
      <c r="AA45" s="16"/>
      <c r="AB45" s="16"/>
      <c r="AD45" s="16"/>
      <c r="AE45" s="16"/>
    </row>
    <row r="46" spans="1:31" s="14" customFormat="1" ht="20.100000000000001" customHeight="1" x14ac:dyDescent="0.25">
      <c r="C46" s="16"/>
      <c r="D46" s="16"/>
      <c r="F46" s="16"/>
      <c r="G46" s="16"/>
      <c r="I46" s="16"/>
      <c r="J46" s="16"/>
      <c r="L46" s="16"/>
      <c r="M46" s="16"/>
      <c r="O46" s="16"/>
      <c r="P46" s="16"/>
      <c r="R46" s="16"/>
      <c r="S46" s="16"/>
      <c r="U46" s="16"/>
      <c r="V46" s="16"/>
      <c r="X46" s="16"/>
      <c r="Y46" s="16"/>
      <c r="AA46" s="16"/>
      <c r="AB46" s="16"/>
      <c r="AD46" s="16"/>
      <c r="AE46" s="16"/>
    </row>
    <row r="47" spans="1:31" s="14" customFormat="1" ht="20.100000000000001" customHeight="1" x14ac:dyDescent="0.25">
      <c r="C47" s="16"/>
      <c r="D47" s="16"/>
      <c r="F47" s="16"/>
      <c r="G47" s="16"/>
      <c r="I47" s="16"/>
      <c r="J47" s="16"/>
      <c r="L47" s="16"/>
      <c r="M47" s="16"/>
      <c r="O47" s="16"/>
      <c r="P47" s="16"/>
      <c r="R47" s="16"/>
      <c r="S47" s="16"/>
      <c r="U47" s="16"/>
      <c r="V47" s="16"/>
      <c r="X47" s="16"/>
      <c r="Y47" s="16"/>
      <c r="AA47" s="16"/>
      <c r="AB47" s="16"/>
      <c r="AD47" s="16"/>
      <c r="AE47" s="16"/>
    </row>
    <row r="48" spans="1:31" s="14" customFormat="1" ht="20.100000000000001" customHeight="1" x14ac:dyDescent="0.25">
      <c r="C48" s="16"/>
      <c r="D48" s="16"/>
      <c r="F48" s="16"/>
      <c r="G48" s="16"/>
      <c r="I48" s="16"/>
      <c r="J48" s="16"/>
      <c r="L48" s="16"/>
      <c r="M48" s="16"/>
      <c r="O48" s="16"/>
      <c r="P48" s="16"/>
      <c r="R48" s="16"/>
      <c r="S48" s="16"/>
      <c r="U48" s="16"/>
      <c r="V48" s="16"/>
      <c r="X48" s="16"/>
      <c r="Y48" s="16"/>
      <c r="AA48" s="16"/>
      <c r="AB48" s="16"/>
      <c r="AD48" s="16"/>
      <c r="AE48" s="16"/>
    </row>
    <row r="49" spans="3:31" s="14" customFormat="1" ht="20.100000000000001" customHeight="1" x14ac:dyDescent="0.25">
      <c r="C49" s="16"/>
      <c r="D49" s="16"/>
      <c r="F49" s="16"/>
      <c r="G49" s="16"/>
      <c r="I49" s="16"/>
      <c r="J49" s="16"/>
      <c r="L49" s="16"/>
      <c r="M49" s="16"/>
      <c r="O49" s="16"/>
      <c r="P49" s="16"/>
      <c r="R49" s="16"/>
      <c r="S49" s="16"/>
      <c r="U49" s="16"/>
      <c r="V49" s="16"/>
      <c r="X49" s="16"/>
      <c r="Y49" s="16"/>
      <c r="AA49" s="16"/>
      <c r="AB49" s="16"/>
      <c r="AD49" s="16"/>
      <c r="AE49" s="16"/>
    </row>
    <row r="50" spans="3:31" s="14" customFormat="1" ht="20.100000000000001" customHeight="1" x14ac:dyDescent="0.25">
      <c r="C50" s="16"/>
      <c r="D50" s="16"/>
      <c r="F50" s="16"/>
      <c r="G50" s="16"/>
      <c r="I50" s="16"/>
      <c r="J50" s="16"/>
      <c r="L50" s="16"/>
      <c r="M50" s="16"/>
      <c r="O50" s="16"/>
      <c r="P50" s="16"/>
      <c r="R50" s="16"/>
      <c r="S50" s="16"/>
      <c r="U50" s="16"/>
      <c r="V50" s="16"/>
      <c r="X50" s="16"/>
      <c r="Y50" s="16"/>
      <c r="AA50" s="16"/>
      <c r="AB50" s="16"/>
      <c r="AD50" s="16"/>
      <c r="AE50" s="16"/>
    </row>
    <row r="51" spans="3:31" s="14" customFormat="1" ht="20.100000000000001" customHeight="1" x14ac:dyDescent="0.25">
      <c r="C51" s="16"/>
      <c r="D51" s="16"/>
      <c r="F51" s="16"/>
      <c r="G51" s="16"/>
      <c r="I51" s="16"/>
      <c r="J51" s="16"/>
      <c r="L51" s="16"/>
      <c r="M51" s="16"/>
      <c r="O51" s="16"/>
      <c r="P51" s="16"/>
      <c r="R51" s="16"/>
      <c r="S51" s="16"/>
      <c r="U51" s="16"/>
      <c r="V51" s="16"/>
      <c r="X51" s="16"/>
      <c r="Y51" s="16"/>
      <c r="AA51" s="16"/>
      <c r="AB51" s="16"/>
      <c r="AD51" s="16"/>
      <c r="AE51" s="16"/>
    </row>
    <row r="52" spans="3:31" s="14" customFormat="1" ht="20.100000000000001" customHeight="1" x14ac:dyDescent="0.25">
      <c r="C52" s="16"/>
      <c r="D52" s="16"/>
      <c r="F52" s="16"/>
      <c r="G52" s="16"/>
      <c r="I52" s="16"/>
      <c r="J52" s="16"/>
      <c r="L52" s="16"/>
      <c r="M52" s="16"/>
      <c r="O52" s="16"/>
      <c r="P52" s="16"/>
      <c r="R52" s="16"/>
      <c r="S52" s="16"/>
      <c r="U52" s="16"/>
      <c r="V52" s="16"/>
      <c r="X52" s="16"/>
      <c r="Y52" s="16"/>
      <c r="AA52" s="16"/>
      <c r="AB52" s="16"/>
      <c r="AD52" s="16"/>
      <c r="AE52" s="16"/>
    </row>
    <row r="53" spans="3:31" s="14" customFormat="1" ht="20.100000000000001" customHeight="1" x14ac:dyDescent="0.25">
      <c r="C53" s="16"/>
      <c r="D53" s="16"/>
      <c r="F53" s="16"/>
      <c r="G53" s="16"/>
      <c r="I53" s="16"/>
      <c r="J53" s="16"/>
      <c r="L53" s="16"/>
      <c r="M53" s="16"/>
      <c r="O53" s="16"/>
      <c r="P53" s="16"/>
      <c r="R53" s="16"/>
      <c r="S53" s="16"/>
      <c r="U53" s="16"/>
      <c r="V53" s="16"/>
      <c r="X53" s="16"/>
      <c r="Y53" s="16"/>
      <c r="AA53" s="16"/>
      <c r="AB53" s="16"/>
      <c r="AD53" s="16"/>
      <c r="AE53" s="16"/>
    </row>
    <row r="54" spans="3:31" s="14" customFormat="1" ht="20.100000000000001" customHeight="1" x14ac:dyDescent="0.25">
      <c r="C54" s="16"/>
      <c r="D54" s="16"/>
      <c r="F54" s="16"/>
      <c r="G54" s="16"/>
      <c r="I54" s="16"/>
      <c r="J54" s="16"/>
      <c r="L54" s="16"/>
      <c r="M54" s="16"/>
      <c r="O54" s="16"/>
      <c r="P54" s="16"/>
      <c r="R54" s="16"/>
      <c r="S54" s="16"/>
      <c r="U54" s="16"/>
      <c r="V54" s="16"/>
      <c r="X54" s="16"/>
      <c r="Y54" s="16"/>
      <c r="AA54" s="16"/>
      <c r="AB54" s="16"/>
      <c r="AD54" s="16"/>
      <c r="AE54" s="16"/>
    </row>
    <row r="55" spans="3:31" s="14" customFormat="1" ht="20.100000000000001" customHeight="1" x14ac:dyDescent="0.25">
      <c r="C55" s="16"/>
      <c r="D55" s="16"/>
      <c r="F55" s="16"/>
      <c r="G55" s="16"/>
      <c r="I55" s="16"/>
      <c r="J55" s="16"/>
      <c r="L55" s="16"/>
      <c r="M55" s="16"/>
      <c r="O55" s="16"/>
      <c r="P55" s="16"/>
      <c r="R55" s="16"/>
      <c r="S55" s="16"/>
      <c r="U55" s="16"/>
      <c r="V55" s="16"/>
      <c r="X55" s="16"/>
      <c r="Y55" s="16"/>
      <c r="AA55" s="16"/>
      <c r="AB55" s="16"/>
      <c r="AD55" s="16"/>
      <c r="AE55" s="16"/>
    </row>
    <row r="56" spans="3:31" s="14" customFormat="1" ht="20.100000000000001" customHeight="1" x14ac:dyDescent="0.25">
      <c r="C56" s="16"/>
      <c r="D56" s="16"/>
      <c r="F56" s="16"/>
      <c r="G56" s="16"/>
      <c r="I56" s="16"/>
      <c r="J56" s="16"/>
      <c r="L56" s="16"/>
      <c r="M56" s="16"/>
      <c r="O56" s="16"/>
      <c r="P56" s="16"/>
      <c r="R56" s="16"/>
      <c r="S56" s="16"/>
      <c r="U56" s="16"/>
      <c r="V56" s="16"/>
      <c r="X56" s="16"/>
      <c r="Y56" s="16"/>
      <c r="AA56" s="16"/>
      <c r="AB56" s="16"/>
      <c r="AD56" s="16"/>
      <c r="AE56" s="16"/>
    </row>
    <row r="57" spans="3:31" s="14" customFormat="1" ht="20.100000000000001" customHeight="1" x14ac:dyDescent="0.25">
      <c r="C57" s="16"/>
      <c r="D57" s="16"/>
      <c r="F57" s="16"/>
      <c r="G57" s="16"/>
      <c r="I57" s="16"/>
      <c r="J57" s="16"/>
      <c r="L57" s="16"/>
      <c r="M57" s="16"/>
      <c r="O57" s="16"/>
      <c r="P57" s="16"/>
      <c r="R57" s="16"/>
      <c r="S57" s="16"/>
      <c r="U57" s="16"/>
      <c r="V57" s="16"/>
      <c r="X57" s="16"/>
      <c r="Y57" s="16"/>
      <c r="AA57" s="16"/>
      <c r="AB57" s="16"/>
      <c r="AD57" s="16"/>
      <c r="AE57" s="16"/>
    </row>
    <row r="58" spans="3:31" s="14" customFormat="1" ht="20.100000000000001" customHeight="1" x14ac:dyDescent="0.25">
      <c r="C58" s="16"/>
      <c r="D58" s="16"/>
      <c r="F58" s="16"/>
      <c r="G58" s="16"/>
      <c r="I58" s="16"/>
      <c r="J58" s="16"/>
      <c r="L58" s="16"/>
      <c r="M58" s="16"/>
      <c r="O58" s="16"/>
      <c r="P58" s="16"/>
      <c r="R58" s="16"/>
      <c r="S58" s="16"/>
      <c r="U58" s="16"/>
      <c r="V58" s="16"/>
      <c r="X58" s="16"/>
      <c r="Y58" s="16"/>
      <c r="AA58" s="16"/>
      <c r="AB58" s="16"/>
      <c r="AD58" s="16"/>
      <c r="AE58" s="16"/>
    </row>
    <row r="59" spans="3:31" s="14" customFormat="1" ht="20.100000000000001" customHeight="1" x14ac:dyDescent="0.25">
      <c r="C59" s="16"/>
      <c r="D59" s="16"/>
      <c r="F59" s="16"/>
      <c r="G59" s="16"/>
      <c r="I59" s="16"/>
      <c r="J59" s="16"/>
      <c r="L59" s="16"/>
      <c r="M59" s="16"/>
      <c r="O59" s="16"/>
      <c r="P59" s="16"/>
      <c r="R59" s="16"/>
      <c r="S59" s="16"/>
      <c r="U59" s="16"/>
      <c r="V59" s="16"/>
      <c r="X59" s="16"/>
      <c r="Y59" s="16"/>
      <c r="AA59" s="16"/>
      <c r="AB59" s="16"/>
      <c r="AD59" s="16"/>
      <c r="AE59" s="16"/>
    </row>
    <row r="60" spans="3:31" s="14" customFormat="1" ht="20.100000000000001" customHeight="1" x14ac:dyDescent="0.25">
      <c r="C60" s="16"/>
      <c r="D60" s="16"/>
      <c r="F60" s="16"/>
      <c r="G60" s="16"/>
      <c r="I60" s="16"/>
      <c r="J60" s="16"/>
      <c r="L60" s="16"/>
      <c r="M60" s="16"/>
      <c r="O60" s="16"/>
      <c r="P60" s="16"/>
      <c r="R60" s="16"/>
      <c r="S60" s="16"/>
      <c r="U60" s="16"/>
      <c r="V60" s="16"/>
      <c r="X60" s="16"/>
      <c r="Y60" s="16"/>
      <c r="AA60" s="16"/>
      <c r="AB60" s="16"/>
      <c r="AD60" s="16"/>
      <c r="AE60" s="16"/>
    </row>
    <row r="61" spans="3:31" s="14" customFormat="1" ht="20.100000000000001" customHeight="1" x14ac:dyDescent="0.25">
      <c r="C61" s="16"/>
      <c r="D61" s="16"/>
      <c r="F61" s="16"/>
      <c r="G61" s="16"/>
      <c r="I61" s="16"/>
      <c r="J61" s="16"/>
      <c r="L61" s="16"/>
      <c r="M61" s="16"/>
      <c r="O61" s="16"/>
      <c r="P61" s="16"/>
      <c r="R61" s="16"/>
      <c r="S61" s="16"/>
      <c r="U61" s="16"/>
      <c r="V61" s="16"/>
      <c r="X61" s="16"/>
      <c r="Y61" s="16"/>
      <c r="AA61" s="16"/>
      <c r="AB61" s="16"/>
      <c r="AD61" s="16"/>
      <c r="AE61" s="16"/>
    </row>
    <row r="62" spans="3:31" s="14" customFormat="1" ht="20.100000000000001" customHeight="1" x14ac:dyDescent="0.25">
      <c r="C62" s="16"/>
      <c r="D62" s="16"/>
      <c r="F62" s="16"/>
      <c r="G62" s="16"/>
      <c r="I62" s="16"/>
      <c r="J62" s="16"/>
      <c r="L62" s="16"/>
      <c r="M62" s="16"/>
      <c r="O62" s="16"/>
      <c r="P62" s="16"/>
      <c r="R62" s="16"/>
      <c r="S62" s="16"/>
      <c r="U62" s="16"/>
      <c r="V62" s="16"/>
      <c r="X62" s="16"/>
      <c r="Y62" s="16"/>
      <c r="AA62" s="16"/>
      <c r="AB62" s="16"/>
      <c r="AD62" s="16"/>
      <c r="AE62" s="16"/>
    </row>
    <row r="63" spans="3:31" s="14" customFormat="1" ht="20.100000000000001" customHeight="1" x14ac:dyDescent="0.25">
      <c r="C63" s="16"/>
      <c r="D63" s="16"/>
      <c r="F63" s="16"/>
      <c r="G63" s="16"/>
      <c r="I63" s="16"/>
      <c r="J63" s="16"/>
      <c r="L63" s="16"/>
      <c r="M63" s="16"/>
      <c r="O63" s="16"/>
      <c r="P63" s="16"/>
      <c r="R63" s="16"/>
      <c r="S63" s="16"/>
      <c r="U63" s="16"/>
      <c r="V63" s="16"/>
      <c r="X63" s="16"/>
      <c r="Y63" s="16"/>
      <c r="AA63" s="16"/>
      <c r="AB63" s="16"/>
      <c r="AD63" s="16"/>
      <c r="AE63" s="16"/>
    </row>
    <row r="64" spans="3:31" s="14" customFormat="1" ht="20.100000000000001" customHeight="1" x14ac:dyDescent="0.25">
      <c r="C64" s="16"/>
      <c r="D64" s="16"/>
      <c r="F64" s="16"/>
      <c r="G64" s="16"/>
      <c r="I64" s="16"/>
      <c r="J64" s="16"/>
      <c r="L64" s="16"/>
      <c r="M64" s="16"/>
      <c r="O64" s="16"/>
      <c r="P64" s="16"/>
      <c r="R64" s="16"/>
      <c r="S64" s="16"/>
      <c r="U64" s="16"/>
      <c r="V64" s="16"/>
      <c r="X64" s="16"/>
      <c r="Y64" s="16"/>
      <c r="AA64" s="16"/>
      <c r="AB64" s="16"/>
      <c r="AD64" s="16"/>
      <c r="AE64" s="16"/>
    </row>
    <row r="65" spans="3:31" s="14" customFormat="1" ht="20.100000000000001" customHeight="1" x14ac:dyDescent="0.25">
      <c r="C65" s="16"/>
      <c r="D65" s="16"/>
      <c r="F65" s="16"/>
      <c r="G65" s="16"/>
      <c r="I65" s="16"/>
      <c r="J65" s="16"/>
      <c r="L65" s="16"/>
      <c r="M65" s="16"/>
      <c r="O65" s="16"/>
      <c r="P65" s="16"/>
      <c r="R65" s="16"/>
      <c r="S65" s="16"/>
      <c r="U65" s="16"/>
      <c r="V65" s="16"/>
      <c r="X65" s="16"/>
      <c r="Y65" s="16"/>
      <c r="AA65" s="16"/>
      <c r="AB65" s="16"/>
      <c r="AD65" s="16"/>
      <c r="AE65" s="16"/>
    </row>
    <row r="66" spans="3:31" s="14" customFormat="1" ht="20.100000000000001" customHeight="1" x14ac:dyDescent="0.25">
      <c r="C66" s="16"/>
      <c r="D66" s="16"/>
      <c r="F66" s="16"/>
      <c r="G66" s="16"/>
      <c r="I66" s="16"/>
      <c r="J66" s="16"/>
      <c r="L66" s="16"/>
      <c r="M66" s="16"/>
      <c r="O66" s="16"/>
      <c r="P66" s="16"/>
      <c r="R66" s="16"/>
      <c r="S66" s="16"/>
      <c r="U66" s="16"/>
      <c r="V66" s="16"/>
      <c r="X66" s="16"/>
      <c r="Y66" s="16"/>
      <c r="AA66" s="16"/>
      <c r="AB66" s="16"/>
      <c r="AD66" s="16"/>
      <c r="AE66" s="16"/>
    </row>
    <row r="67" spans="3:31" s="14" customFormat="1" ht="20.100000000000001" customHeight="1" x14ac:dyDescent="0.25">
      <c r="C67" s="16"/>
      <c r="D67" s="16"/>
      <c r="F67" s="16"/>
      <c r="G67" s="16"/>
      <c r="I67" s="16"/>
      <c r="J67" s="16"/>
      <c r="L67" s="16"/>
      <c r="M67" s="16"/>
      <c r="O67" s="16"/>
      <c r="P67" s="16"/>
      <c r="R67" s="16"/>
      <c r="S67" s="16"/>
      <c r="U67" s="16"/>
      <c r="V67" s="16"/>
      <c r="X67" s="16"/>
      <c r="Y67" s="16"/>
      <c r="AA67" s="16"/>
      <c r="AB67" s="16"/>
      <c r="AD67" s="16"/>
      <c r="AE67" s="16"/>
    </row>
    <row r="68" spans="3:31" s="14" customFormat="1" ht="20.100000000000001" customHeight="1" x14ac:dyDescent="0.25">
      <c r="C68" s="16"/>
      <c r="D68" s="16"/>
      <c r="F68" s="16"/>
      <c r="G68" s="16"/>
      <c r="I68" s="16"/>
      <c r="J68" s="16"/>
      <c r="L68" s="16"/>
      <c r="M68" s="16"/>
      <c r="O68" s="16"/>
      <c r="P68" s="16"/>
      <c r="R68" s="16"/>
      <c r="S68" s="16"/>
      <c r="U68" s="16"/>
      <c r="V68" s="16"/>
      <c r="X68" s="16"/>
      <c r="Y68" s="16"/>
      <c r="AA68" s="16"/>
      <c r="AB68" s="16"/>
      <c r="AD68" s="16"/>
      <c r="AE68" s="16"/>
    </row>
    <row r="69" spans="3:31" s="14" customFormat="1" ht="20.100000000000001" customHeight="1" x14ac:dyDescent="0.25">
      <c r="C69" s="16"/>
      <c r="D69" s="16"/>
      <c r="F69" s="16"/>
      <c r="G69" s="16"/>
      <c r="I69" s="16"/>
      <c r="J69" s="16"/>
      <c r="L69" s="16"/>
      <c r="M69" s="16"/>
      <c r="O69" s="16"/>
      <c r="P69" s="16"/>
      <c r="R69" s="16"/>
      <c r="S69" s="16"/>
      <c r="U69" s="16"/>
      <c r="V69" s="16"/>
      <c r="X69" s="16"/>
      <c r="Y69" s="16"/>
      <c r="AA69" s="16"/>
      <c r="AB69" s="16"/>
      <c r="AD69" s="16"/>
      <c r="AE69" s="16"/>
    </row>
    <row r="70" spans="3:31" s="14" customFormat="1" ht="20.100000000000001" customHeight="1" x14ac:dyDescent="0.25">
      <c r="C70" s="16"/>
      <c r="D70" s="16"/>
      <c r="F70" s="16"/>
      <c r="G70" s="16"/>
      <c r="I70" s="16"/>
      <c r="J70" s="16"/>
      <c r="L70" s="16"/>
      <c r="M70" s="16"/>
      <c r="O70" s="16"/>
      <c r="P70" s="16"/>
      <c r="R70" s="16"/>
      <c r="S70" s="16"/>
      <c r="U70" s="16"/>
      <c r="V70" s="16"/>
      <c r="X70" s="16"/>
      <c r="Y70" s="16"/>
      <c r="AA70" s="16"/>
      <c r="AB70" s="16"/>
      <c r="AD70" s="16"/>
      <c r="AE70" s="16"/>
    </row>
    <row r="71" spans="3:31" s="14" customFormat="1" ht="20.100000000000001" customHeight="1" x14ac:dyDescent="0.25">
      <c r="C71" s="16"/>
      <c r="D71" s="16"/>
      <c r="F71" s="16"/>
      <c r="G71" s="16"/>
      <c r="I71" s="16"/>
      <c r="J71" s="16"/>
      <c r="L71" s="16"/>
      <c r="M71" s="16"/>
      <c r="O71" s="16"/>
      <c r="P71" s="16"/>
      <c r="R71" s="16"/>
      <c r="S71" s="16"/>
      <c r="U71" s="16"/>
      <c r="V71" s="16"/>
      <c r="X71" s="16"/>
      <c r="Y71" s="16"/>
      <c r="AA71" s="16"/>
      <c r="AB71" s="16"/>
      <c r="AD71" s="16"/>
      <c r="AE71" s="16"/>
    </row>
  </sheetData>
  <mergeCells count="2">
    <mergeCell ref="A1:C1"/>
    <mergeCell ref="A2:D2"/>
  </mergeCells>
  <hyperlinks>
    <hyperlink ref="A1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166"/>
  <sheetViews>
    <sheetView zoomScale="70" zoomScaleNormal="70" workbookViewId="0">
      <selection activeCell="K6" sqref="K6"/>
    </sheetView>
  </sheetViews>
  <sheetFormatPr defaultColWidth="18.7109375" defaultRowHeight="20.100000000000001" customHeight="1" x14ac:dyDescent="0.25"/>
  <cols>
    <col min="1" max="3" width="18.7109375" style="2"/>
    <col min="4" max="4" width="18.7109375" style="35"/>
    <col min="5" max="5" width="18.7109375" style="1"/>
    <col min="6" max="6" width="18.7109375" style="2"/>
    <col min="7" max="8" width="18.7109375" style="35"/>
    <col min="10" max="11" width="18.7109375" style="35"/>
    <col min="13" max="14" width="18.7109375" style="35"/>
    <col min="16" max="17" width="18.7109375" style="35"/>
    <col min="19" max="20" width="18.7109375" style="35"/>
    <col min="21" max="21" width="30.140625" bestFit="1" customWidth="1"/>
    <col min="22" max="23" width="18.7109375" style="35"/>
    <col min="24" max="24" width="30.140625" bestFit="1" customWidth="1"/>
    <col min="25" max="26" width="18.7109375" style="35"/>
    <col min="27" max="27" width="30.140625" bestFit="1" customWidth="1"/>
    <col min="28" max="29" width="18.7109375" style="35"/>
    <col min="30" max="30" width="30.140625" bestFit="1" customWidth="1"/>
    <col min="31" max="32" width="18.7109375" style="35"/>
    <col min="33" max="33" width="30.140625" bestFit="1" customWidth="1"/>
    <col min="34" max="35" width="18.7109375" style="35"/>
    <col min="36" max="36" width="30.140625" bestFit="1" customWidth="1"/>
    <col min="37" max="38" width="18.7109375" style="35"/>
    <col min="39" max="39" width="30.140625" bestFit="1" customWidth="1"/>
    <col min="40" max="41" width="18.7109375" style="35"/>
    <col min="42" max="42" width="30.140625" bestFit="1" customWidth="1"/>
    <col min="43" max="44" width="18.7109375" style="35"/>
    <col min="45" max="45" width="33" bestFit="1" customWidth="1"/>
    <col min="46" max="47" width="18.7109375" style="35"/>
    <col min="48" max="48" width="33" bestFit="1" customWidth="1"/>
    <col min="49" max="50" width="18.7109375" style="35"/>
    <col min="51" max="51" width="33" bestFit="1" customWidth="1"/>
    <col min="52" max="53" width="18.7109375" style="35"/>
    <col min="54" max="54" width="33" bestFit="1" customWidth="1"/>
    <col min="55" max="56" width="18.7109375" style="35"/>
    <col min="57" max="57" width="33" bestFit="1" customWidth="1"/>
    <col min="58" max="59" width="18.7109375" style="35"/>
    <col min="60" max="60" width="33" bestFit="1" customWidth="1"/>
    <col min="61" max="62" width="18.7109375" style="35"/>
    <col min="63" max="63" width="33" bestFit="1" customWidth="1"/>
    <col min="64" max="65" width="18.7109375" style="35"/>
    <col min="66" max="66" width="33" bestFit="1" customWidth="1"/>
    <col min="67" max="68" width="18.7109375" style="35"/>
    <col min="69" max="69" width="33" bestFit="1" customWidth="1"/>
    <col min="70" max="71" width="18.7109375" style="35"/>
    <col min="72" max="72" width="33" bestFit="1" customWidth="1"/>
    <col min="73" max="74" width="18.7109375" style="35"/>
  </cols>
  <sheetData>
    <row r="1" spans="1:74" ht="20.100000000000001" customHeight="1" thickBot="1" x14ac:dyDescent="0.3"/>
    <row r="2" spans="1:74" s="10" customFormat="1" ht="20.100000000000001" customHeight="1" thickBot="1" x14ac:dyDescent="0.3">
      <c r="A2" s="47" t="s">
        <v>9</v>
      </c>
      <c r="B2" s="9">
        <v>-0.2</v>
      </c>
      <c r="C2" s="11"/>
      <c r="D2" s="36"/>
      <c r="G2" s="36"/>
      <c r="H2" s="36"/>
      <c r="J2" s="36"/>
      <c r="K2" s="36"/>
      <c r="M2" s="36"/>
      <c r="N2" s="36"/>
      <c r="P2" s="36"/>
      <c r="Q2" s="36"/>
      <c r="S2" s="36"/>
      <c r="T2" s="36"/>
      <c r="V2" s="36"/>
      <c r="W2" s="36"/>
      <c r="Y2" s="36"/>
      <c r="Z2" s="36"/>
      <c r="AB2" s="36"/>
      <c r="AC2" s="36"/>
      <c r="AE2" s="36"/>
      <c r="AF2" s="36"/>
      <c r="AH2" s="36"/>
      <c r="AI2" s="36"/>
      <c r="AK2" s="36"/>
      <c r="AL2" s="36"/>
      <c r="AN2" s="36"/>
      <c r="AO2" s="36"/>
      <c r="AQ2" s="36"/>
      <c r="AR2" s="36"/>
      <c r="AT2" s="36"/>
      <c r="AU2" s="36"/>
      <c r="AW2" s="36"/>
      <c r="AX2" s="36"/>
      <c r="AZ2" s="36"/>
      <c r="BA2" s="36"/>
      <c r="BC2" s="36"/>
      <c r="BD2" s="36"/>
      <c r="BF2" s="36"/>
      <c r="BG2" s="36"/>
      <c r="BI2" s="36"/>
      <c r="BJ2" s="36"/>
      <c r="BL2" s="36"/>
      <c r="BM2" s="36"/>
      <c r="BO2" s="36"/>
      <c r="BP2" s="36"/>
      <c r="BR2" s="36"/>
      <c r="BS2" s="36"/>
      <c r="BU2" s="36"/>
      <c r="BV2" s="36"/>
    </row>
    <row r="3" spans="1:74" s="10" customFormat="1" ht="20.100000000000001" customHeight="1" x14ac:dyDescent="0.25">
      <c r="A3" s="6"/>
      <c r="B3" s="11"/>
      <c r="C3" s="11"/>
      <c r="D3" s="36"/>
      <c r="F3" s="8"/>
      <c r="G3" s="36"/>
      <c r="H3" s="36"/>
      <c r="I3" s="8"/>
      <c r="J3" s="36"/>
      <c r="K3" s="36"/>
      <c r="L3" s="8"/>
      <c r="M3" s="36"/>
      <c r="N3" s="36"/>
      <c r="O3" s="8"/>
      <c r="P3" s="36"/>
      <c r="Q3" s="36"/>
      <c r="R3" s="8"/>
      <c r="S3" s="36"/>
      <c r="T3" s="36"/>
      <c r="U3" s="8"/>
      <c r="V3" s="36"/>
      <c r="W3" s="36"/>
      <c r="X3" s="8"/>
      <c r="Y3" s="36"/>
      <c r="Z3" s="36"/>
      <c r="AA3" s="8"/>
      <c r="AB3" s="36"/>
      <c r="AC3" s="36"/>
      <c r="AD3" s="8"/>
      <c r="AE3" s="36"/>
      <c r="AF3" s="36"/>
      <c r="AG3" s="8"/>
      <c r="AH3" s="36"/>
      <c r="AI3" s="36"/>
      <c r="AJ3" s="8"/>
      <c r="AK3" s="36"/>
      <c r="AL3" s="36"/>
      <c r="AM3" s="8"/>
      <c r="AN3" s="36"/>
      <c r="AO3" s="36"/>
      <c r="AP3" s="8"/>
      <c r="AQ3" s="36"/>
      <c r="AR3" s="36"/>
      <c r="AS3" s="8"/>
      <c r="AT3" s="36"/>
      <c r="AU3" s="36"/>
      <c r="AV3" s="8"/>
      <c r="AW3" s="36"/>
      <c r="AX3" s="36"/>
      <c r="AY3" s="8"/>
      <c r="AZ3" s="36"/>
      <c r="BA3" s="36"/>
      <c r="BB3" s="8"/>
      <c r="BC3" s="36"/>
      <c r="BD3" s="36"/>
      <c r="BE3" s="8"/>
      <c r="BF3" s="36"/>
      <c r="BG3" s="36"/>
      <c r="BH3" s="8"/>
      <c r="BI3" s="36"/>
      <c r="BJ3" s="36"/>
      <c r="BK3" s="8"/>
      <c r="BL3" s="36"/>
      <c r="BM3" s="36"/>
      <c r="BN3" s="8"/>
      <c r="BO3" s="36"/>
      <c r="BP3" s="36"/>
      <c r="BQ3" s="8"/>
      <c r="BR3" s="36"/>
      <c r="BS3" s="36"/>
      <c r="BT3" s="8"/>
      <c r="BU3" s="36"/>
      <c r="BV3" s="36"/>
    </row>
    <row r="4" spans="1:74" s="33" customFormat="1" ht="29.25" customHeight="1" x14ac:dyDescent="0.25">
      <c r="A4" s="32" t="s">
        <v>84</v>
      </c>
      <c r="B4" s="32" t="s">
        <v>83</v>
      </c>
      <c r="C4" s="32" t="s">
        <v>82</v>
      </c>
      <c r="D4" s="31" t="s">
        <v>44</v>
      </c>
      <c r="E4" s="31" t="s">
        <v>11</v>
      </c>
      <c r="F4" s="32" t="s">
        <v>82</v>
      </c>
      <c r="G4" s="31" t="s">
        <v>44</v>
      </c>
      <c r="H4" s="31" t="s">
        <v>11</v>
      </c>
      <c r="I4" s="32" t="s">
        <v>82</v>
      </c>
      <c r="J4" s="31" t="s">
        <v>44</v>
      </c>
      <c r="K4" s="31" t="s">
        <v>11</v>
      </c>
      <c r="L4" s="32" t="s">
        <v>82</v>
      </c>
      <c r="M4" s="31" t="s">
        <v>44</v>
      </c>
      <c r="N4" s="31" t="s">
        <v>11</v>
      </c>
      <c r="O4" s="32" t="s">
        <v>82</v>
      </c>
      <c r="P4" s="31" t="s">
        <v>44</v>
      </c>
      <c r="Q4" s="31" t="s">
        <v>11</v>
      </c>
      <c r="R4" s="32" t="s">
        <v>82</v>
      </c>
      <c r="S4" s="31" t="s">
        <v>44</v>
      </c>
      <c r="T4" s="31" t="s">
        <v>11</v>
      </c>
      <c r="U4" s="3" t="s">
        <v>82</v>
      </c>
      <c r="V4" s="31" t="s">
        <v>44</v>
      </c>
      <c r="W4" s="31" t="s">
        <v>11</v>
      </c>
      <c r="X4" s="3" t="s">
        <v>82</v>
      </c>
      <c r="Y4" s="31" t="s">
        <v>44</v>
      </c>
      <c r="Z4" s="31" t="s">
        <v>11</v>
      </c>
      <c r="AA4" s="3" t="s">
        <v>82</v>
      </c>
      <c r="AB4" s="31" t="s">
        <v>44</v>
      </c>
      <c r="AC4" s="31" t="s">
        <v>11</v>
      </c>
      <c r="AD4" s="3" t="s">
        <v>82</v>
      </c>
      <c r="AE4" s="31" t="s">
        <v>44</v>
      </c>
      <c r="AF4" s="31" t="s">
        <v>11</v>
      </c>
      <c r="AG4" s="3" t="s">
        <v>82</v>
      </c>
      <c r="AH4" s="31" t="s">
        <v>44</v>
      </c>
      <c r="AI4" s="31" t="s">
        <v>11</v>
      </c>
      <c r="AJ4" s="3" t="s">
        <v>82</v>
      </c>
      <c r="AK4" s="31" t="s">
        <v>44</v>
      </c>
      <c r="AL4" s="31" t="s">
        <v>11</v>
      </c>
      <c r="AM4" s="3" t="s">
        <v>82</v>
      </c>
      <c r="AN4" s="31" t="s">
        <v>44</v>
      </c>
      <c r="AO4" s="31" t="s">
        <v>11</v>
      </c>
      <c r="AP4" s="3" t="s">
        <v>82</v>
      </c>
      <c r="AQ4" s="31" t="s">
        <v>44</v>
      </c>
      <c r="AR4" s="31" t="s">
        <v>11</v>
      </c>
      <c r="AS4" s="3" t="s">
        <v>82</v>
      </c>
      <c r="AT4" s="31" t="s">
        <v>44</v>
      </c>
      <c r="AU4" s="31" t="s">
        <v>11</v>
      </c>
      <c r="AV4" s="3" t="s">
        <v>82</v>
      </c>
      <c r="AW4" s="31" t="s">
        <v>44</v>
      </c>
      <c r="AX4" s="31" t="s">
        <v>11</v>
      </c>
      <c r="AY4" s="3" t="s">
        <v>82</v>
      </c>
      <c r="AZ4" s="31" t="s">
        <v>44</v>
      </c>
      <c r="BA4" s="31" t="s">
        <v>11</v>
      </c>
      <c r="BB4" s="3" t="s">
        <v>82</v>
      </c>
      <c r="BC4" s="31" t="s">
        <v>44</v>
      </c>
      <c r="BD4" s="31" t="s">
        <v>11</v>
      </c>
      <c r="BE4" s="3" t="s">
        <v>82</v>
      </c>
      <c r="BF4" s="31" t="s">
        <v>44</v>
      </c>
      <c r="BG4" s="31" t="s">
        <v>11</v>
      </c>
      <c r="BH4" s="3" t="s">
        <v>82</v>
      </c>
      <c r="BI4" s="31" t="s">
        <v>44</v>
      </c>
      <c r="BJ4" s="31" t="s">
        <v>11</v>
      </c>
      <c r="BK4" s="3" t="s">
        <v>82</v>
      </c>
      <c r="BL4" s="31" t="s">
        <v>44</v>
      </c>
      <c r="BM4" s="31" t="s">
        <v>11</v>
      </c>
      <c r="BN4" s="3" t="s">
        <v>82</v>
      </c>
      <c r="BO4" s="31" t="s">
        <v>44</v>
      </c>
      <c r="BP4" s="31" t="s">
        <v>11</v>
      </c>
      <c r="BQ4" s="3" t="s">
        <v>82</v>
      </c>
      <c r="BR4" s="31" t="s">
        <v>44</v>
      </c>
      <c r="BS4" s="31" t="s">
        <v>11</v>
      </c>
      <c r="BT4" s="3" t="s">
        <v>82</v>
      </c>
      <c r="BU4" s="31" t="s">
        <v>44</v>
      </c>
      <c r="BV4" s="31" t="s">
        <v>11</v>
      </c>
    </row>
    <row r="5" spans="1:74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2.5</v>
      </c>
      <c r="E5" s="18">
        <f>D5*(1-$B$2)</f>
        <v>3</v>
      </c>
      <c r="F5" s="17" t="s">
        <v>7</v>
      </c>
      <c r="G5" s="18">
        <v>5</v>
      </c>
      <c r="H5" s="18">
        <f>G5*(1-$B$2)</f>
        <v>6</v>
      </c>
      <c r="I5" s="17" t="s">
        <v>8</v>
      </c>
      <c r="J5" s="18">
        <v>7.5</v>
      </c>
      <c r="K5" s="18">
        <f>J5*(1-$B$2)</f>
        <v>9</v>
      </c>
      <c r="L5" s="17" t="s">
        <v>13</v>
      </c>
      <c r="M5" s="18">
        <v>10</v>
      </c>
      <c r="N5" s="18">
        <f>M5*(1-$B$2)</f>
        <v>12</v>
      </c>
      <c r="O5" s="17" t="s">
        <v>14</v>
      </c>
      <c r="P5" s="18">
        <v>14.5</v>
      </c>
      <c r="Q5" s="18">
        <f>P5*(1-$B$2)</f>
        <v>17.399999999999999</v>
      </c>
      <c r="R5" s="17" t="s">
        <v>15</v>
      </c>
      <c r="S5" s="18">
        <v>19</v>
      </c>
      <c r="T5" s="18">
        <f>S5*(1-$B$2)</f>
        <v>22.8</v>
      </c>
      <c r="U5" s="17" t="s">
        <v>16</v>
      </c>
      <c r="V5" s="18">
        <v>23.5</v>
      </c>
      <c r="W5" s="18">
        <f>V5*(1-$B$2)</f>
        <v>28.2</v>
      </c>
      <c r="X5" s="17" t="s">
        <v>17</v>
      </c>
      <c r="Y5" s="18">
        <v>28</v>
      </c>
      <c r="Z5" s="18">
        <f>Y5*(1-$B$2)</f>
        <v>33.6</v>
      </c>
      <c r="AA5" s="17" t="s">
        <v>18</v>
      </c>
      <c r="AB5" s="18">
        <v>34</v>
      </c>
      <c r="AC5" s="18">
        <f>AB5*(1-$B$2)</f>
        <v>40.799999999999997</v>
      </c>
      <c r="AD5" s="17" t="s">
        <v>19</v>
      </c>
      <c r="AE5" s="18">
        <v>40</v>
      </c>
      <c r="AF5" s="18">
        <f>AE5*(1-$B$2)</f>
        <v>48</v>
      </c>
      <c r="AG5" s="17" t="s">
        <v>20</v>
      </c>
      <c r="AH5" s="18">
        <v>46</v>
      </c>
      <c r="AI5" s="18">
        <f>AH5*(1-$B$2)</f>
        <v>55.199999999999996</v>
      </c>
      <c r="AJ5" s="17" t="s">
        <v>21</v>
      </c>
      <c r="AK5" s="18">
        <v>52</v>
      </c>
      <c r="AL5" s="18">
        <f>AK5*(1-$B$2)</f>
        <v>62.4</v>
      </c>
      <c r="AM5" s="17" t="s">
        <v>22</v>
      </c>
      <c r="AN5" s="18">
        <v>61</v>
      </c>
      <c r="AO5" s="18">
        <f>AN5*(1-$B$2)</f>
        <v>73.2</v>
      </c>
      <c r="AP5" s="17" t="s">
        <v>23</v>
      </c>
      <c r="AQ5" s="18">
        <v>70</v>
      </c>
      <c r="AR5" s="18">
        <f>AQ5*(1-$B$2)</f>
        <v>84</v>
      </c>
      <c r="AS5" s="17" t="s">
        <v>24</v>
      </c>
      <c r="AT5" s="18">
        <v>79</v>
      </c>
      <c r="AU5" s="18">
        <f>AT5*(1-$B$2)</f>
        <v>94.8</v>
      </c>
      <c r="AV5" s="17" t="s">
        <v>25</v>
      </c>
      <c r="AW5" s="18">
        <v>89</v>
      </c>
      <c r="AX5" s="18">
        <f>AW5*(1-$B$2)</f>
        <v>106.8</v>
      </c>
      <c r="AY5" s="17" t="s">
        <v>26</v>
      </c>
      <c r="AZ5" s="18">
        <v>104</v>
      </c>
      <c r="BA5" s="18">
        <f>AZ5*(1-$B$2)</f>
        <v>124.8</v>
      </c>
      <c r="BB5" s="17" t="s">
        <v>27</v>
      </c>
      <c r="BC5" s="18">
        <v>119</v>
      </c>
      <c r="BD5" s="18">
        <f>BC5*(1-$B$2)</f>
        <v>142.79999999999998</v>
      </c>
      <c r="BE5" s="17" t="s">
        <v>28</v>
      </c>
      <c r="BF5" s="18">
        <v>134</v>
      </c>
      <c r="BG5" s="18">
        <f>BF5*(1-$B$2)</f>
        <v>160.79999999999998</v>
      </c>
      <c r="BH5" s="17" t="s">
        <v>29</v>
      </c>
      <c r="BI5" s="18">
        <v>154</v>
      </c>
      <c r="BJ5" s="18">
        <f>BI5*(1-$B$2)</f>
        <v>184.79999999999998</v>
      </c>
      <c r="BK5" s="17" t="s">
        <v>30</v>
      </c>
      <c r="BL5" s="18">
        <v>204</v>
      </c>
      <c r="BM5" s="18">
        <f>BL5*(1-$B$2)</f>
        <v>244.79999999999998</v>
      </c>
      <c r="BN5" s="17" t="s">
        <v>31</v>
      </c>
      <c r="BO5" s="18">
        <v>259</v>
      </c>
      <c r="BP5" s="18">
        <f>BO5*(1-$B$2)</f>
        <v>310.8</v>
      </c>
      <c r="BQ5" s="17" t="s">
        <v>32</v>
      </c>
      <c r="BR5" s="18">
        <v>339</v>
      </c>
      <c r="BS5" s="18">
        <f>BR5*(1-$B$2)</f>
        <v>406.8</v>
      </c>
      <c r="BT5" s="17" t="s">
        <v>33</v>
      </c>
      <c r="BU5" s="18">
        <v>459</v>
      </c>
      <c r="BV5" s="18">
        <f>BU5*(1-$B$2)</f>
        <v>550.79999999999995</v>
      </c>
    </row>
    <row r="6" spans="1:74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34">
        <f>D5-0.5</f>
        <v>2</v>
      </c>
      <c r="E6" s="18">
        <f t="shared" ref="E6:E69" si="0">D6*(1-$B$2)</f>
        <v>2.4</v>
      </c>
      <c r="F6" s="17" t="s">
        <v>7</v>
      </c>
      <c r="G6" s="34">
        <f>G5-0.5</f>
        <v>4.5</v>
      </c>
      <c r="H6" s="34">
        <f t="shared" ref="H6:H69" si="1">G6*(1-$B$2)</f>
        <v>5.3999999999999995</v>
      </c>
      <c r="I6" s="17" t="s">
        <v>8</v>
      </c>
      <c r="J6" s="34">
        <f>J5-0.5</f>
        <v>7</v>
      </c>
      <c r="K6" s="34">
        <f t="shared" ref="K6:K69" si="2">J6*(1-$B$2)</f>
        <v>8.4</v>
      </c>
      <c r="L6" s="17" t="s">
        <v>13</v>
      </c>
      <c r="M6" s="34">
        <f>M5-0.5</f>
        <v>9.5</v>
      </c>
      <c r="N6" s="34">
        <f t="shared" ref="N6:N69" si="3">M6*(1-$B$2)</f>
        <v>11.4</v>
      </c>
      <c r="O6" s="17" t="s">
        <v>14</v>
      </c>
      <c r="P6" s="34">
        <f>P5-0.5</f>
        <v>14</v>
      </c>
      <c r="Q6" s="34">
        <f t="shared" ref="Q6:Q69" si="4">P6*(1-$B$2)</f>
        <v>16.8</v>
      </c>
      <c r="R6" s="17" t="s">
        <v>15</v>
      </c>
      <c r="S6" s="34">
        <f>S5-0.5</f>
        <v>18.5</v>
      </c>
      <c r="T6" s="34">
        <f t="shared" ref="T6:T69" si="5">S6*(1-$B$2)</f>
        <v>22.2</v>
      </c>
      <c r="U6" s="17" t="s">
        <v>16</v>
      </c>
      <c r="V6" s="34">
        <f>V5-0.5</f>
        <v>23</v>
      </c>
      <c r="W6" s="18">
        <f t="shared" ref="W6:W69" si="6">V6*(1-$B$2)</f>
        <v>27.599999999999998</v>
      </c>
      <c r="X6" s="17" t="s">
        <v>17</v>
      </c>
      <c r="Y6" s="34">
        <f>Y5-0.5</f>
        <v>27.5</v>
      </c>
      <c r="Z6" s="18">
        <f t="shared" ref="Z6:Z69" si="7">Y6*(1-$B$2)</f>
        <v>33</v>
      </c>
      <c r="AA6" s="17" t="s">
        <v>18</v>
      </c>
      <c r="AB6" s="34">
        <f>AB5-0.5</f>
        <v>33.5</v>
      </c>
      <c r="AC6" s="18">
        <f t="shared" ref="AC6:AC69" si="8">AB6*(1-$B$2)</f>
        <v>40.199999999999996</v>
      </c>
      <c r="AD6" s="17" t="s">
        <v>19</v>
      </c>
      <c r="AE6" s="34">
        <f>AE5-0.5</f>
        <v>39.5</v>
      </c>
      <c r="AF6" s="18">
        <f t="shared" ref="AF6:AF69" si="9">AE6*(1-$B$2)</f>
        <v>47.4</v>
      </c>
      <c r="AG6" s="17" t="s">
        <v>20</v>
      </c>
      <c r="AH6" s="34">
        <f>AH5-0.5</f>
        <v>45.5</v>
      </c>
      <c r="AI6" s="18">
        <f t="shared" ref="AI6:AI69" si="10">AH6*(1-$B$2)</f>
        <v>54.6</v>
      </c>
      <c r="AJ6" s="17" t="s">
        <v>21</v>
      </c>
      <c r="AK6" s="34">
        <f>AK5-0.5</f>
        <v>51.5</v>
      </c>
      <c r="AL6" s="18">
        <f t="shared" ref="AL6:AL69" si="11">AK6*(1-$B$2)</f>
        <v>61.8</v>
      </c>
      <c r="AM6" s="17" t="s">
        <v>22</v>
      </c>
      <c r="AN6" s="34">
        <f>AN5-0.5</f>
        <v>60.5</v>
      </c>
      <c r="AO6" s="18">
        <f t="shared" ref="AO6:AO64" si="12">AN6*(1-$B$2)</f>
        <v>72.599999999999994</v>
      </c>
      <c r="AP6" s="17" t="s">
        <v>23</v>
      </c>
      <c r="AQ6" s="34">
        <f>AQ5-0.5</f>
        <v>69.5</v>
      </c>
      <c r="AR6" s="18">
        <f t="shared" ref="AR6:AR59" si="13">AQ6*(1-$B$2)</f>
        <v>83.399999999999991</v>
      </c>
      <c r="AS6" s="17" t="s">
        <v>24</v>
      </c>
      <c r="AT6" s="34">
        <f>AT5-0.5</f>
        <v>78.5</v>
      </c>
      <c r="AU6" s="18">
        <f t="shared" ref="AU6:AU54" si="14">AT6*(1-$B$2)</f>
        <v>94.2</v>
      </c>
      <c r="AV6" s="17" t="s">
        <v>25</v>
      </c>
      <c r="AW6" s="34">
        <f>AW5-0.5</f>
        <v>88.5</v>
      </c>
      <c r="AX6" s="18">
        <f t="shared" ref="AX6:AX49" si="15">AW6*(1-$B$2)</f>
        <v>106.2</v>
      </c>
      <c r="AY6" s="17" t="s">
        <v>26</v>
      </c>
      <c r="AZ6" s="34">
        <f>AZ5-0.5</f>
        <v>103.5</v>
      </c>
      <c r="BA6" s="18">
        <f t="shared" ref="BA6:BA44" si="16">AZ6*(1-$B$2)</f>
        <v>124.19999999999999</v>
      </c>
      <c r="BB6" s="17" t="s">
        <v>27</v>
      </c>
      <c r="BC6" s="34">
        <f>BC5-0.5</f>
        <v>118.5</v>
      </c>
      <c r="BD6" s="18">
        <f t="shared" ref="BD6:BD39" si="17">BC6*(1-$B$2)</f>
        <v>142.19999999999999</v>
      </c>
      <c r="BE6" s="17" t="s">
        <v>28</v>
      </c>
      <c r="BF6" s="34">
        <f>BF5-0.5</f>
        <v>133.5</v>
      </c>
      <c r="BG6" s="18">
        <f t="shared" ref="BG6:BG34" si="18">BF6*(1-$B$2)</f>
        <v>160.19999999999999</v>
      </c>
      <c r="BH6" s="17" t="s">
        <v>29</v>
      </c>
      <c r="BI6" s="34">
        <f>BI5-0.5</f>
        <v>153.5</v>
      </c>
      <c r="BJ6" s="18">
        <f t="shared" ref="BJ6:BJ29" si="19">BI6*(1-$B$2)</f>
        <v>184.2</v>
      </c>
      <c r="BK6" s="17" t="s">
        <v>30</v>
      </c>
      <c r="BL6" s="34">
        <f>BL5-0.5</f>
        <v>203.5</v>
      </c>
      <c r="BM6" s="18">
        <f t="shared" ref="BM6:BM24" si="20">BL6*(1-$B$2)</f>
        <v>244.2</v>
      </c>
      <c r="BN6" s="17" t="s">
        <v>31</v>
      </c>
      <c r="BO6" s="34">
        <f>BO5-0.5</f>
        <v>258.5</v>
      </c>
      <c r="BP6" s="18">
        <f t="shared" ref="BP6:BP19" si="21">BO6*(1-$B$2)</f>
        <v>310.2</v>
      </c>
      <c r="BQ6" s="17" t="s">
        <v>32</v>
      </c>
      <c r="BR6" s="34">
        <f>BR5-0.5</f>
        <v>338.5</v>
      </c>
      <c r="BS6" s="18">
        <f t="shared" ref="BS6:BS13" si="22">BR6*(1-$B$2)</f>
        <v>406.2</v>
      </c>
      <c r="BT6" s="17" t="s">
        <v>33</v>
      </c>
      <c r="BU6" s="34">
        <f>BU5-0.5</f>
        <v>458.5</v>
      </c>
      <c r="BV6" s="18">
        <f t="shared" ref="BV6:BV9" si="23">BU6*(1-$B$2)</f>
        <v>550.19999999999993</v>
      </c>
    </row>
    <row r="7" spans="1:74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34">
        <f>D6-0.25</f>
        <v>1.75</v>
      </c>
      <c r="E7" s="18">
        <f t="shared" si="0"/>
        <v>2.1</v>
      </c>
      <c r="F7" s="17" t="s">
        <v>7</v>
      </c>
      <c r="G7" s="34">
        <f>G6-0.25</f>
        <v>4.25</v>
      </c>
      <c r="H7" s="34">
        <f t="shared" si="1"/>
        <v>5.0999999999999996</v>
      </c>
      <c r="I7" s="17" t="s">
        <v>8</v>
      </c>
      <c r="J7" s="34">
        <f>J6-0.25</f>
        <v>6.75</v>
      </c>
      <c r="K7" s="34">
        <f t="shared" si="2"/>
        <v>8.1</v>
      </c>
      <c r="L7" s="17" t="s">
        <v>13</v>
      </c>
      <c r="M7" s="34">
        <f>M6-0.25</f>
        <v>9.25</v>
      </c>
      <c r="N7" s="34">
        <f t="shared" si="3"/>
        <v>11.1</v>
      </c>
      <c r="O7" s="17" t="s">
        <v>14</v>
      </c>
      <c r="P7" s="34">
        <f>P6-0.25</f>
        <v>13.75</v>
      </c>
      <c r="Q7" s="34">
        <f t="shared" si="4"/>
        <v>16.5</v>
      </c>
      <c r="R7" s="17" t="s">
        <v>15</v>
      </c>
      <c r="S7" s="34">
        <f>S6-0.25</f>
        <v>18.25</v>
      </c>
      <c r="T7" s="34">
        <f t="shared" si="5"/>
        <v>21.9</v>
      </c>
      <c r="U7" s="17" t="s">
        <v>16</v>
      </c>
      <c r="V7" s="34">
        <f>V6-0.25</f>
        <v>22.75</v>
      </c>
      <c r="W7" s="18">
        <f t="shared" si="6"/>
        <v>27.3</v>
      </c>
      <c r="X7" s="17" t="s">
        <v>17</v>
      </c>
      <c r="Y7" s="34">
        <f>Y6-0.25</f>
        <v>27.25</v>
      </c>
      <c r="Z7" s="18">
        <f t="shared" si="7"/>
        <v>32.699999999999996</v>
      </c>
      <c r="AA7" s="17" t="s">
        <v>18</v>
      </c>
      <c r="AB7" s="34">
        <f>AB6-0.25</f>
        <v>33.25</v>
      </c>
      <c r="AC7" s="18">
        <f t="shared" si="8"/>
        <v>39.9</v>
      </c>
      <c r="AD7" s="17" t="s">
        <v>19</v>
      </c>
      <c r="AE7" s="34">
        <f>AE6-0.25</f>
        <v>39.25</v>
      </c>
      <c r="AF7" s="18">
        <f t="shared" si="9"/>
        <v>47.1</v>
      </c>
      <c r="AG7" s="17" t="s">
        <v>20</v>
      </c>
      <c r="AH7" s="34">
        <f>AH6-0.25</f>
        <v>45.25</v>
      </c>
      <c r="AI7" s="18">
        <f t="shared" si="10"/>
        <v>54.3</v>
      </c>
      <c r="AJ7" s="17" t="s">
        <v>21</v>
      </c>
      <c r="AK7" s="34">
        <f>AK6-0.25</f>
        <v>51.25</v>
      </c>
      <c r="AL7" s="18">
        <f t="shared" si="11"/>
        <v>61.5</v>
      </c>
      <c r="AM7" s="17" t="s">
        <v>22</v>
      </c>
      <c r="AN7" s="34">
        <f>AN6-0.25</f>
        <v>60.25</v>
      </c>
      <c r="AO7" s="18">
        <f t="shared" si="12"/>
        <v>72.3</v>
      </c>
      <c r="AP7" s="17" t="s">
        <v>23</v>
      </c>
      <c r="AQ7" s="34">
        <f>AQ6-0.25</f>
        <v>69.25</v>
      </c>
      <c r="AR7" s="18">
        <f t="shared" si="13"/>
        <v>83.1</v>
      </c>
      <c r="AS7" s="17" t="s">
        <v>24</v>
      </c>
      <c r="AT7" s="34">
        <f>AT6-0.25</f>
        <v>78.25</v>
      </c>
      <c r="AU7" s="18">
        <f t="shared" si="14"/>
        <v>93.899999999999991</v>
      </c>
      <c r="AV7" s="17" t="s">
        <v>25</v>
      </c>
      <c r="AW7" s="34">
        <f>AW6-0.25</f>
        <v>88.25</v>
      </c>
      <c r="AX7" s="18">
        <f t="shared" si="15"/>
        <v>105.89999999999999</v>
      </c>
      <c r="AY7" s="17" t="s">
        <v>26</v>
      </c>
      <c r="AZ7" s="34">
        <f>AZ6-0.25</f>
        <v>103.25</v>
      </c>
      <c r="BA7" s="18">
        <f t="shared" si="16"/>
        <v>123.89999999999999</v>
      </c>
      <c r="BB7" s="17" t="s">
        <v>27</v>
      </c>
      <c r="BC7" s="34">
        <f>BC6-0.25</f>
        <v>118.25</v>
      </c>
      <c r="BD7" s="18">
        <f t="shared" si="17"/>
        <v>141.9</v>
      </c>
      <c r="BE7" s="17" t="s">
        <v>28</v>
      </c>
      <c r="BF7" s="34">
        <f>BF6-0.25</f>
        <v>133.25</v>
      </c>
      <c r="BG7" s="18">
        <f t="shared" si="18"/>
        <v>159.9</v>
      </c>
      <c r="BH7" s="17" t="s">
        <v>29</v>
      </c>
      <c r="BI7" s="34">
        <f>BI6-0.25</f>
        <v>153.25</v>
      </c>
      <c r="BJ7" s="18">
        <f t="shared" si="19"/>
        <v>183.9</v>
      </c>
      <c r="BK7" s="17" t="s">
        <v>30</v>
      </c>
      <c r="BL7" s="34">
        <f>BL6-0.25</f>
        <v>203.25</v>
      </c>
      <c r="BM7" s="18">
        <f t="shared" si="20"/>
        <v>243.89999999999998</v>
      </c>
      <c r="BN7" s="17" t="s">
        <v>31</v>
      </c>
      <c r="BO7" s="34">
        <f>BO6-0.25</f>
        <v>258.25</v>
      </c>
      <c r="BP7" s="18">
        <f t="shared" si="21"/>
        <v>309.89999999999998</v>
      </c>
      <c r="BQ7" s="17" t="s">
        <v>32</v>
      </c>
      <c r="BR7" s="34">
        <f>BR6-0.25</f>
        <v>338.25</v>
      </c>
      <c r="BS7" s="18">
        <f t="shared" si="22"/>
        <v>405.9</v>
      </c>
      <c r="BT7" s="17" t="s">
        <v>33</v>
      </c>
      <c r="BU7" s="34">
        <f>BU6-0.25</f>
        <v>458.25</v>
      </c>
      <c r="BV7" s="18">
        <f t="shared" si="23"/>
        <v>549.9</v>
      </c>
    </row>
    <row r="8" spans="1:74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34">
        <f t="shared" ref="D8:D9" si="24">D7-0.25</f>
        <v>1.5</v>
      </c>
      <c r="E8" s="18">
        <f t="shared" si="0"/>
        <v>1.7999999999999998</v>
      </c>
      <c r="F8" s="17" t="s">
        <v>7</v>
      </c>
      <c r="G8" s="34">
        <f t="shared" ref="G8:G9" si="25">G7-0.25</f>
        <v>4</v>
      </c>
      <c r="H8" s="34">
        <f t="shared" si="1"/>
        <v>4.8</v>
      </c>
      <c r="I8" s="17" t="s">
        <v>8</v>
      </c>
      <c r="J8" s="34">
        <f t="shared" ref="J8:J9" si="26">J7-0.25</f>
        <v>6.5</v>
      </c>
      <c r="K8" s="34">
        <f t="shared" si="2"/>
        <v>7.8</v>
      </c>
      <c r="L8" s="17" t="s">
        <v>13</v>
      </c>
      <c r="M8" s="34">
        <f t="shared" ref="M8:M9" si="27">M7-0.25</f>
        <v>9</v>
      </c>
      <c r="N8" s="34">
        <f t="shared" si="3"/>
        <v>10.799999999999999</v>
      </c>
      <c r="O8" s="17" t="s">
        <v>14</v>
      </c>
      <c r="P8" s="34">
        <f t="shared" ref="P8:P9" si="28">P7-0.25</f>
        <v>13.5</v>
      </c>
      <c r="Q8" s="34">
        <f t="shared" si="4"/>
        <v>16.2</v>
      </c>
      <c r="R8" s="17" t="s">
        <v>15</v>
      </c>
      <c r="S8" s="34">
        <f t="shared" ref="S8:S9" si="29">S7-0.25</f>
        <v>18</v>
      </c>
      <c r="T8" s="34">
        <f t="shared" si="5"/>
        <v>21.599999999999998</v>
      </c>
      <c r="U8" s="17" t="s">
        <v>16</v>
      </c>
      <c r="V8" s="34">
        <f t="shared" ref="V8:V9" si="30">V7-0.25</f>
        <v>22.5</v>
      </c>
      <c r="W8" s="18">
        <f t="shared" si="6"/>
        <v>27</v>
      </c>
      <c r="X8" s="17" t="s">
        <v>17</v>
      </c>
      <c r="Y8" s="34">
        <f t="shared" ref="Y8:Y9" si="31">Y7-0.25</f>
        <v>27</v>
      </c>
      <c r="Z8" s="18">
        <f t="shared" si="7"/>
        <v>32.4</v>
      </c>
      <c r="AA8" s="17" t="s">
        <v>18</v>
      </c>
      <c r="AB8" s="34">
        <f t="shared" ref="AB8:AB9" si="32">AB7-0.25</f>
        <v>33</v>
      </c>
      <c r="AC8" s="18">
        <f t="shared" si="8"/>
        <v>39.6</v>
      </c>
      <c r="AD8" s="17" t="s">
        <v>19</v>
      </c>
      <c r="AE8" s="34">
        <f t="shared" ref="AE8:AE9" si="33">AE7-0.25</f>
        <v>39</v>
      </c>
      <c r="AF8" s="18">
        <f t="shared" si="9"/>
        <v>46.8</v>
      </c>
      <c r="AG8" s="17" t="s">
        <v>20</v>
      </c>
      <c r="AH8" s="34">
        <f t="shared" ref="AH8:AH9" si="34">AH7-0.25</f>
        <v>45</v>
      </c>
      <c r="AI8" s="18">
        <f t="shared" si="10"/>
        <v>54</v>
      </c>
      <c r="AJ8" s="17" t="s">
        <v>21</v>
      </c>
      <c r="AK8" s="34">
        <f t="shared" ref="AK8:AK9" si="35">AK7-0.25</f>
        <v>51</v>
      </c>
      <c r="AL8" s="18">
        <f t="shared" si="11"/>
        <v>61.199999999999996</v>
      </c>
      <c r="AM8" s="17" t="s">
        <v>22</v>
      </c>
      <c r="AN8" s="34">
        <f t="shared" ref="AN8:AN9" si="36">AN7-0.25</f>
        <v>60</v>
      </c>
      <c r="AO8" s="18">
        <f t="shared" si="12"/>
        <v>72</v>
      </c>
      <c r="AP8" s="17" t="s">
        <v>23</v>
      </c>
      <c r="AQ8" s="34">
        <f t="shared" ref="AQ8:AQ9" si="37">AQ7-0.25</f>
        <v>69</v>
      </c>
      <c r="AR8" s="18">
        <f t="shared" si="13"/>
        <v>82.8</v>
      </c>
      <c r="AS8" s="17" t="s">
        <v>24</v>
      </c>
      <c r="AT8" s="34">
        <f t="shared" ref="AT8:AT9" si="38">AT7-0.25</f>
        <v>78</v>
      </c>
      <c r="AU8" s="18">
        <f t="shared" si="14"/>
        <v>93.6</v>
      </c>
      <c r="AV8" s="17" t="s">
        <v>25</v>
      </c>
      <c r="AW8" s="34">
        <f t="shared" ref="AW8:AW9" si="39">AW7-0.25</f>
        <v>88</v>
      </c>
      <c r="AX8" s="18">
        <f t="shared" si="15"/>
        <v>105.6</v>
      </c>
      <c r="AY8" s="17" t="s">
        <v>26</v>
      </c>
      <c r="AZ8" s="34">
        <f t="shared" ref="AZ8:AZ9" si="40">AZ7-0.25</f>
        <v>103</v>
      </c>
      <c r="BA8" s="18">
        <f t="shared" si="16"/>
        <v>123.6</v>
      </c>
      <c r="BB8" s="17" t="s">
        <v>27</v>
      </c>
      <c r="BC8" s="34">
        <f t="shared" ref="BC8:BC9" si="41">BC7-0.25</f>
        <v>118</v>
      </c>
      <c r="BD8" s="18">
        <f t="shared" si="17"/>
        <v>141.6</v>
      </c>
      <c r="BE8" s="17" t="s">
        <v>28</v>
      </c>
      <c r="BF8" s="34">
        <f t="shared" ref="BF8:BF9" si="42">BF7-0.25</f>
        <v>133</v>
      </c>
      <c r="BG8" s="18">
        <f t="shared" si="18"/>
        <v>159.6</v>
      </c>
      <c r="BH8" s="17" t="s">
        <v>29</v>
      </c>
      <c r="BI8" s="34">
        <f t="shared" ref="BI8:BI9" si="43">BI7-0.25</f>
        <v>153</v>
      </c>
      <c r="BJ8" s="18">
        <f t="shared" si="19"/>
        <v>183.6</v>
      </c>
      <c r="BK8" s="17" t="s">
        <v>30</v>
      </c>
      <c r="BL8" s="34">
        <f t="shared" ref="BL8:BL9" si="44">BL7-0.25</f>
        <v>203</v>
      </c>
      <c r="BM8" s="18">
        <f t="shared" si="20"/>
        <v>243.6</v>
      </c>
      <c r="BN8" s="17" t="s">
        <v>31</v>
      </c>
      <c r="BO8" s="34">
        <f t="shared" ref="BO8:BO9" si="45">BO7-0.25</f>
        <v>258</v>
      </c>
      <c r="BP8" s="18">
        <f t="shared" si="21"/>
        <v>309.59999999999997</v>
      </c>
      <c r="BQ8" s="17" t="s">
        <v>32</v>
      </c>
      <c r="BR8" s="34">
        <f t="shared" ref="BR8:BR9" si="46">BR7-0.25</f>
        <v>338</v>
      </c>
      <c r="BS8" s="18">
        <f t="shared" si="22"/>
        <v>405.59999999999997</v>
      </c>
      <c r="BT8" s="17" t="s">
        <v>33</v>
      </c>
      <c r="BU8" s="34">
        <f t="shared" ref="BU8:BU9" si="47">BU7-0.25</f>
        <v>458</v>
      </c>
      <c r="BV8" s="18">
        <f t="shared" si="23"/>
        <v>549.6</v>
      </c>
    </row>
    <row r="9" spans="1:74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34">
        <f t="shared" si="24"/>
        <v>1.25</v>
      </c>
      <c r="E9" s="18">
        <f t="shared" si="0"/>
        <v>1.5</v>
      </c>
      <c r="F9" s="17" t="s">
        <v>7</v>
      </c>
      <c r="G9" s="34">
        <f t="shared" si="25"/>
        <v>3.75</v>
      </c>
      <c r="H9" s="34">
        <f t="shared" si="1"/>
        <v>4.5</v>
      </c>
      <c r="I9" s="17" t="s">
        <v>8</v>
      </c>
      <c r="J9" s="34">
        <f t="shared" si="26"/>
        <v>6.25</v>
      </c>
      <c r="K9" s="34">
        <f t="shared" si="2"/>
        <v>7.5</v>
      </c>
      <c r="L9" s="17" t="s">
        <v>13</v>
      </c>
      <c r="M9" s="34">
        <f t="shared" si="27"/>
        <v>8.75</v>
      </c>
      <c r="N9" s="34">
        <f t="shared" si="3"/>
        <v>10.5</v>
      </c>
      <c r="O9" s="17" t="s">
        <v>14</v>
      </c>
      <c r="P9" s="34">
        <f t="shared" si="28"/>
        <v>13.25</v>
      </c>
      <c r="Q9" s="34">
        <f t="shared" si="4"/>
        <v>15.899999999999999</v>
      </c>
      <c r="R9" s="17" t="s">
        <v>15</v>
      </c>
      <c r="S9" s="34">
        <f t="shared" si="29"/>
        <v>17.75</v>
      </c>
      <c r="T9" s="34">
        <f t="shared" si="5"/>
        <v>21.3</v>
      </c>
      <c r="U9" s="17" t="s">
        <v>16</v>
      </c>
      <c r="V9" s="34">
        <f t="shared" si="30"/>
        <v>22.25</v>
      </c>
      <c r="W9" s="18">
        <f t="shared" si="6"/>
        <v>26.7</v>
      </c>
      <c r="X9" s="17" t="s">
        <v>17</v>
      </c>
      <c r="Y9" s="34">
        <f t="shared" si="31"/>
        <v>26.75</v>
      </c>
      <c r="Z9" s="18">
        <f t="shared" si="7"/>
        <v>32.1</v>
      </c>
      <c r="AA9" s="17" t="s">
        <v>18</v>
      </c>
      <c r="AB9" s="34">
        <f t="shared" si="32"/>
        <v>32.75</v>
      </c>
      <c r="AC9" s="18">
        <f t="shared" si="8"/>
        <v>39.299999999999997</v>
      </c>
      <c r="AD9" s="17" t="s">
        <v>19</v>
      </c>
      <c r="AE9" s="34">
        <f t="shared" si="33"/>
        <v>38.75</v>
      </c>
      <c r="AF9" s="18">
        <f t="shared" si="9"/>
        <v>46.5</v>
      </c>
      <c r="AG9" s="17" t="s">
        <v>20</v>
      </c>
      <c r="AH9" s="34">
        <f t="shared" si="34"/>
        <v>44.75</v>
      </c>
      <c r="AI9" s="18">
        <f t="shared" si="10"/>
        <v>53.699999999999996</v>
      </c>
      <c r="AJ9" s="17" t="s">
        <v>21</v>
      </c>
      <c r="AK9" s="34">
        <f t="shared" si="35"/>
        <v>50.75</v>
      </c>
      <c r="AL9" s="18">
        <f t="shared" si="11"/>
        <v>60.9</v>
      </c>
      <c r="AM9" s="17" t="s">
        <v>22</v>
      </c>
      <c r="AN9" s="34">
        <f t="shared" si="36"/>
        <v>59.75</v>
      </c>
      <c r="AO9" s="18">
        <f t="shared" si="12"/>
        <v>71.7</v>
      </c>
      <c r="AP9" s="17" t="s">
        <v>23</v>
      </c>
      <c r="AQ9" s="34">
        <f t="shared" si="37"/>
        <v>68.75</v>
      </c>
      <c r="AR9" s="18">
        <f t="shared" si="13"/>
        <v>82.5</v>
      </c>
      <c r="AS9" s="17" t="s">
        <v>24</v>
      </c>
      <c r="AT9" s="34">
        <f t="shared" si="38"/>
        <v>77.75</v>
      </c>
      <c r="AU9" s="18">
        <f t="shared" si="14"/>
        <v>93.3</v>
      </c>
      <c r="AV9" s="17" t="s">
        <v>25</v>
      </c>
      <c r="AW9" s="34">
        <f t="shared" si="39"/>
        <v>87.75</v>
      </c>
      <c r="AX9" s="18">
        <f t="shared" si="15"/>
        <v>105.3</v>
      </c>
      <c r="AY9" s="17" t="s">
        <v>26</v>
      </c>
      <c r="AZ9" s="34">
        <f t="shared" si="40"/>
        <v>102.75</v>
      </c>
      <c r="BA9" s="18">
        <f t="shared" si="16"/>
        <v>123.3</v>
      </c>
      <c r="BB9" s="17" t="s">
        <v>27</v>
      </c>
      <c r="BC9" s="34">
        <f t="shared" si="41"/>
        <v>117.75</v>
      </c>
      <c r="BD9" s="18">
        <f t="shared" si="17"/>
        <v>141.29999999999998</v>
      </c>
      <c r="BE9" s="17" t="s">
        <v>28</v>
      </c>
      <c r="BF9" s="34">
        <f t="shared" si="42"/>
        <v>132.75</v>
      </c>
      <c r="BG9" s="18">
        <f t="shared" si="18"/>
        <v>159.29999999999998</v>
      </c>
      <c r="BH9" s="17" t="s">
        <v>29</v>
      </c>
      <c r="BI9" s="34">
        <f t="shared" si="43"/>
        <v>152.75</v>
      </c>
      <c r="BJ9" s="18">
        <f t="shared" si="19"/>
        <v>183.29999999999998</v>
      </c>
      <c r="BK9" s="17" t="s">
        <v>30</v>
      </c>
      <c r="BL9" s="34">
        <f t="shared" si="44"/>
        <v>202.75</v>
      </c>
      <c r="BM9" s="18">
        <f t="shared" si="20"/>
        <v>243.29999999999998</v>
      </c>
      <c r="BN9" s="17" t="s">
        <v>31</v>
      </c>
      <c r="BO9" s="34">
        <f t="shared" si="45"/>
        <v>257.75</v>
      </c>
      <c r="BP9" s="18">
        <f t="shared" si="21"/>
        <v>309.3</v>
      </c>
      <c r="BQ9" s="17" t="s">
        <v>32</v>
      </c>
      <c r="BR9" s="34">
        <f t="shared" si="46"/>
        <v>337.75</v>
      </c>
      <c r="BS9" s="18">
        <f t="shared" si="22"/>
        <v>405.3</v>
      </c>
      <c r="BT9" s="17" t="s">
        <v>33</v>
      </c>
      <c r="BU9" s="34">
        <f t="shared" si="47"/>
        <v>457.75</v>
      </c>
      <c r="BV9" s="18">
        <f t="shared" si="23"/>
        <v>549.29999999999995</v>
      </c>
    </row>
    <row r="10" spans="1:74" s="28" customFormat="1" ht="20.100000000000001" customHeight="1" x14ac:dyDescent="0.25">
      <c r="A10" s="38" t="s">
        <v>2</v>
      </c>
      <c r="B10" s="38" t="s">
        <v>1</v>
      </c>
      <c r="C10" s="38" t="s">
        <v>7</v>
      </c>
      <c r="D10" s="39">
        <v>2.5</v>
      </c>
      <c r="E10" s="40">
        <f t="shared" si="0"/>
        <v>3</v>
      </c>
      <c r="F10" s="38" t="s">
        <v>8</v>
      </c>
      <c r="G10" s="39">
        <v>5</v>
      </c>
      <c r="H10" s="40">
        <f t="shared" si="1"/>
        <v>6</v>
      </c>
      <c r="I10" s="38" t="s">
        <v>13</v>
      </c>
      <c r="J10" s="39">
        <v>7.5</v>
      </c>
      <c r="K10" s="40">
        <f t="shared" si="2"/>
        <v>9</v>
      </c>
      <c r="L10" s="38" t="s">
        <v>14</v>
      </c>
      <c r="M10" s="39">
        <v>12</v>
      </c>
      <c r="N10" s="40">
        <f t="shared" si="3"/>
        <v>14.399999999999999</v>
      </c>
      <c r="O10" s="38" t="s">
        <v>15</v>
      </c>
      <c r="P10" s="39">
        <v>16.5</v>
      </c>
      <c r="Q10" s="40">
        <f t="shared" si="4"/>
        <v>19.8</v>
      </c>
      <c r="R10" s="38" t="s">
        <v>16</v>
      </c>
      <c r="S10" s="39">
        <v>21</v>
      </c>
      <c r="T10" s="40">
        <f t="shared" si="5"/>
        <v>25.2</v>
      </c>
      <c r="U10" s="38" t="s">
        <v>17</v>
      </c>
      <c r="V10" s="39">
        <v>25.5</v>
      </c>
      <c r="W10" s="40">
        <f t="shared" si="6"/>
        <v>30.599999999999998</v>
      </c>
      <c r="X10" s="38" t="s">
        <v>18</v>
      </c>
      <c r="Y10" s="39">
        <v>31.5</v>
      </c>
      <c r="Z10" s="40">
        <f t="shared" si="7"/>
        <v>37.799999999999997</v>
      </c>
      <c r="AA10" s="38" t="s">
        <v>19</v>
      </c>
      <c r="AB10" s="39">
        <v>37.5</v>
      </c>
      <c r="AC10" s="40">
        <f t="shared" si="8"/>
        <v>45</v>
      </c>
      <c r="AD10" s="38" t="s">
        <v>20</v>
      </c>
      <c r="AE10" s="39">
        <v>43.5</v>
      </c>
      <c r="AF10" s="40">
        <f t="shared" si="9"/>
        <v>52.199999999999996</v>
      </c>
      <c r="AG10" s="38" t="s">
        <v>21</v>
      </c>
      <c r="AH10" s="39">
        <v>49.5</v>
      </c>
      <c r="AI10" s="40">
        <f t="shared" si="10"/>
        <v>59.4</v>
      </c>
      <c r="AJ10" s="38" t="s">
        <v>22</v>
      </c>
      <c r="AK10" s="39">
        <v>58.5</v>
      </c>
      <c r="AL10" s="40">
        <f t="shared" si="11"/>
        <v>70.2</v>
      </c>
      <c r="AM10" s="38" t="s">
        <v>23</v>
      </c>
      <c r="AN10" s="39">
        <v>67.5</v>
      </c>
      <c r="AO10" s="40">
        <f t="shared" si="12"/>
        <v>81</v>
      </c>
      <c r="AP10" s="38" t="s">
        <v>24</v>
      </c>
      <c r="AQ10" s="39">
        <v>76.5</v>
      </c>
      <c r="AR10" s="40">
        <f t="shared" si="13"/>
        <v>91.8</v>
      </c>
      <c r="AS10" s="38" t="s">
        <v>25</v>
      </c>
      <c r="AT10" s="39">
        <v>86.5</v>
      </c>
      <c r="AU10" s="40">
        <f t="shared" si="14"/>
        <v>103.8</v>
      </c>
      <c r="AV10" s="38" t="s">
        <v>26</v>
      </c>
      <c r="AW10" s="39">
        <v>101.5</v>
      </c>
      <c r="AX10" s="40">
        <f t="shared" si="15"/>
        <v>121.8</v>
      </c>
      <c r="AY10" s="38" t="s">
        <v>27</v>
      </c>
      <c r="AZ10" s="39">
        <v>116.5</v>
      </c>
      <c r="BA10" s="40">
        <f t="shared" si="16"/>
        <v>139.79999999999998</v>
      </c>
      <c r="BB10" s="38" t="s">
        <v>28</v>
      </c>
      <c r="BC10" s="39">
        <v>131.5</v>
      </c>
      <c r="BD10" s="40">
        <f t="shared" si="17"/>
        <v>157.79999999999998</v>
      </c>
      <c r="BE10" s="38" t="s">
        <v>29</v>
      </c>
      <c r="BF10" s="39">
        <v>151.5</v>
      </c>
      <c r="BG10" s="40">
        <f t="shared" si="18"/>
        <v>181.79999999999998</v>
      </c>
      <c r="BH10" s="38" t="s">
        <v>30</v>
      </c>
      <c r="BI10" s="39">
        <v>201.5</v>
      </c>
      <c r="BJ10" s="40">
        <f t="shared" si="19"/>
        <v>241.79999999999998</v>
      </c>
      <c r="BK10" s="38" t="s">
        <v>31</v>
      </c>
      <c r="BL10" s="39">
        <v>256.5</v>
      </c>
      <c r="BM10" s="40">
        <f t="shared" si="20"/>
        <v>307.8</v>
      </c>
      <c r="BN10" s="38" t="s">
        <v>32</v>
      </c>
      <c r="BO10" s="39">
        <v>336.5</v>
      </c>
      <c r="BP10" s="40">
        <f t="shared" si="21"/>
        <v>403.8</v>
      </c>
      <c r="BQ10" s="38" t="s">
        <v>33</v>
      </c>
      <c r="BR10" s="39">
        <v>456.5</v>
      </c>
      <c r="BS10" s="40">
        <f t="shared" si="22"/>
        <v>547.79999999999995</v>
      </c>
      <c r="BT10" s="38"/>
      <c r="BU10" s="39"/>
      <c r="BV10" s="39"/>
    </row>
    <row r="11" spans="1:74" s="28" customFormat="1" ht="20.100000000000001" customHeight="1" x14ac:dyDescent="0.25">
      <c r="A11" s="38" t="s">
        <v>2</v>
      </c>
      <c r="B11" s="38" t="s">
        <v>3</v>
      </c>
      <c r="C11" s="38" t="s">
        <v>7</v>
      </c>
      <c r="D11" s="34">
        <f>D10-0.5</f>
        <v>2</v>
      </c>
      <c r="E11" s="40">
        <f t="shared" si="0"/>
        <v>2.4</v>
      </c>
      <c r="F11" s="38" t="s">
        <v>8</v>
      </c>
      <c r="G11" s="34">
        <f>G10-0.5</f>
        <v>4.5</v>
      </c>
      <c r="H11" s="39">
        <f t="shared" si="1"/>
        <v>5.3999999999999995</v>
      </c>
      <c r="I11" s="38" t="s">
        <v>13</v>
      </c>
      <c r="J11" s="34">
        <f>J10-0.5</f>
        <v>7</v>
      </c>
      <c r="K11" s="39">
        <f t="shared" si="2"/>
        <v>8.4</v>
      </c>
      <c r="L11" s="38" t="s">
        <v>14</v>
      </c>
      <c r="M11" s="34">
        <f>M10-0.5</f>
        <v>11.5</v>
      </c>
      <c r="N11" s="39">
        <f t="shared" si="3"/>
        <v>13.799999999999999</v>
      </c>
      <c r="O11" s="38" t="s">
        <v>15</v>
      </c>
      <c r="P11" s="34">
        <f>P10-0.5</f>
        <v>16</v>
      </c>
      <c r="Q11" s="39">
        <f t="shared" si="4"/>
        <v>19.2</v>
      </c>
      <c r="R11" s="38" t="s">
        <v>16</v>
      </c>
      <c r="S11" s="34">
        <f>S10-0.5</f>
        <v>20.5</v>
      </c>
      <c r="T11" s="39">
        <f t="shared" si="5"/>
        <v>24.599999999999998</v>
      </c>
      <c r="U11" s="38" t="s">
        <v>17</v>
      </c>
      <c r="V11" s="34">
        <f>V10-0.5</f>
        <v>25</v>
      </c>
      <c r="W11" s="40">
        <f t="shared" si="6"/>
        <v>30</v>
      </c>
      <c r="X11" s="38" t="s">
        <v>18</v>
      </c>
      <c r="Y11" s="34">
        <f>Y10-0.5</f>
        <v>31</v>
      </c>
      <c r="Z11" s="40">
        <f t="shared" si="7"/>
        <v>37.199999999999996</v>
      </c>
      <c r="AA11" s="38" t="s">
        <v>19</v>
      </c>
      <c r="AB11" s="34">
        <f>AB10-0.5</f>
        <v>37</v>
      </c>
      <c r="AC11" s="40">
        <f t="shared" si="8"/>
        <v>44.4</v>
      </c>
      <c r="AD11" s="38" t="s">
        <v>20</v>
      </c>
      <c r="AE11" s="34">
        <f>AE10-0.5</f>
        <v>43</v>
      </c>
      <c r="AF11" s="40">
        <f t="shared" si="9"/>
        <v>51.6</v>
      </c>
      <c r="AG11" s="38" t="s">
        <v>21</v>
      </c>
      <c r="AH11" s="34">
        <f>AH10-0.5</f>
        <v>49</v>
      </c>
      <c r="AI11" s="40">
        <f t="shared" si="10"/>
        <v>58.8</v>
      </c>
      <c r="AJ11" s="38" t="s">
        <v>22</v>
      </c>
      <c r="AK11" s="34">
        <f>AK10-0.5</f>
        <v>58</v>
      </c>
      <c r="AL11" s="40">
        <f t="shared" si="11"/>
        <v>69.599999999999994</v>
      </c>
      <c r="AM11" s="38" t="s">
        <v>23</v>
      </c>
      <c r="AN11" s="34">
        <f>AN10-0.5</f>
        <v>67</v>
      </c>
      <c r="AO11" s="40">
        <f t="shared" si="12"/>
        <v>80.399999999999991</v>
      </c>
      <c r="AP11" s="38" t="s">
        <v>24</v>
      </c>
      <c r="AQ11" s="34">
        <f>AQ10-0.5</f>
        <v>76</v>
      </c>
      <c r="AR11" s="40">
        <f t="shared" si="13"/>
        <v>91.2</v>
      </c>
      <c r="AS11" s="38" t="s">
        <v>25</v>
      </c>
      <c r="AT11" s="34">
        <f>AT10-0.5</f>
        <v>86</v>
      </c>
      <c r="AU11" s="40">
        <f t="shared" si="14"/>
        <v>103.2</v>
      </c>
      <c r="AV11" s="38" t="s">
        <v>26</v>
      </c>
      <c r="AW11" s="34">
        <f>AW10-0.5</f>
        <v>101</v>
      </c>
      <c r="AX11" s="40">
        <f t="shared" si="15"/>
        <v>121.19999999999999</v>
      </c>
      <c r="AY11" s="38" t="s">
        <v>27</v>
      </c>
      <c r="AZ11" s="34">
        <f>AZ10-0.5</f>
        <v>116</v>
      </c>
      <c r="BA11" s="40">
        <f t="shared" si="16"/>
        <v>139.19999999999999</v>
      </c>
      <c r="BB11" s="38" t="s">
        <v>28</v>
      </c>
      <c r="BC11" s="34">
        <f>BC10-0.5</f>
        <v>131</v>
      </c>
      <c r="BD11" s="40">
        <f t="shared" si="17"/>
        <v>157.19999999999999</v>
      </c>
      <c r="BE11" s="38" t="s">
        <v>29</v>
      </c>
      <c r="BF11" s="34">
        <f>BF10-0.5</f>
        <v>151</v>
      </c>
      <c r="BG11" s="40">
        <f t="shared" si="18"/>
        <v>181.2</v>
      </c>
      <c r="BH11" s="38" t="s">
        <v>30</v>
      </c>
      <c r="BI11" s="34">
        <f>BI10-0.5</f>
        <v>201</v>
      </c>
      <c r="BJ11" s="40">
        <f t="shared" si="19"/>
        <v>241.2</v>
      </c>
      <c r="BK11" s="38" t="s">
        <v>31</v>
      </c>
      <c r="BL11" s="34">
        <f>BL10-0.5</f>
        <v>256</v>
      </c>
      <c r="BM11" s="40">
        <f t="shared" si="20"/>
        <v>307.2</v>
      </c>
      <c r="BN11" s="38" t="s">
        <v>32</v>
      </c>
      <c r="BO11" s="34">
        <f>BO10-0.5</f>
        <v>336</v>
      </c>
      <c r="BP11" s="40">
        <f t="shared" si="21"/>
        <v>403.2</v>
      </c>
      <c r="BQ11" s="38" t="s">
        <v>33</v>
      </c>
      <c r="BR11" s="34">
        <f>BR10-0.5</f>
        <v>456</v>
      </c>
      <c r="BS11" s="40">
        <f t="shared" si="22"/>
        <v>547.19999999999993</v>
      </c>
      <c r="BT11" s="38"/>
      <c r="BU11" s="39"/>
      <c r="BV11" s="39"/>
    </row>
    <row r="12" spans="1:74" s="28" customFormat="1" ht="20.100000000000001" customHeight="1" x14ac:dyDescent="0.25">
      <c r="A12" s="38" t="s">
        <v>2</v>
      </c>
      <c r="B12" s="38" t="s">
        <v>4</v>
      </c>
      <c r="C12" s="38" t="s">
        <v>7</v>
      </c>
      <c r="D12" s="34">
        <f>D11-0.25</f>
        <v>1.75</v>
      </c>
      <c r="E12" s="40">
        <f t="shared" si="0"/>
        <v>2.1</v>
      </c>
      <c r="F12" s="38" t="s">
        <v>8</v>
      </c>
      <c r="G12" s="34">
        <f>G11-0.25</f>
        <v>4.25</v>
      </c>
      <c r="H12" s="39">
        <f t="shared" si="1"/>
        <v>5.0999999999999996</v>
      </c>
      <c r="I12" s="38" t="s">
        <v>13</v>
      </c>
      <c r="J12" s="34">
        <f>J11-0.25</f>
        <v>6.75</v>
      </c>
      <c r="K12" s="39">
        <f t="shared" si="2"/>
        <v>8.1</v>
      </c>
      <c r="L12" s="38" t="s">
        <v>14</v>
      </c>
      <c r="M12" s="34">
        <f>M11-0.25</f>
        <v>11.25</v>
      </c>
      <c r="N12" s="39">
        <f t="shared" si="3"/>
        <v>13.5</v>
      </c>
      <c r="O12" s="38" t="s">
        <v>15</v>
      </c>
      <c r="P12" s="34">
        <f>P11-0.25</f>
        <v>15.75</v>
      </c>
      <c r="Q12" s="39">
        <f t="shared" si="4"/>
        <v>18.899999999999999</v>
      </c>
      <c r="R12" s="38" t="s">
        <v>16</v>
      </c>
      <c r="S12" s="34">
        <f>S11-0.25</f>
        <v>20.25</v>
      </c>
      <c r="T12" s="39">
        <f t="shared" si="5"/>
        <v>24.3</v>
      </c>
      <c r="U12" s="38" t="s">
        <v>17</v>
      </c>
      <c r="V12" s="34">
        <f>V11-0.25</f>
        <v>24.75</v>
      </c>
      <c r="W12" s="40">
        <f t="shared" si="6"/>
        <v>29.7</v>
      </c>
      <c r="X12" s="38" t="s">
        <v>18</v>
      </c>
      <c r="Y12" s="34">
        <f>Y11-0.25</f>
        <v>30.75</v>
      </c>
      <c r="Z12" s="40">
        <f t="shared" si="7"/>
        <v>36.9</v>
      </c>
      <c r="AA12" s="38" t="s">
        <v>19</v>
      </c>
      <c r="AB12" s="34">
        <f>AB11-0.25</f>
        <v>36.75</v>
      </c>
      <c r="AC12" s="40">
        <f t="shared" si="8"/>
        <v>44.1</v>
      </c>
      <c r="AD12" s="38" t="s">
        <v>20</v>
      </c>
      <c r="AE12" s="34">
        <f>AE11-0.25</f>
        <v>42.75</v>
      </c>
      <c r="AF12" s="40">
        <f t="shared" si="9"/>
        <v>51.3</v>
      </c>
      <c r="AG12" s="38" t="s">
        <v>21</v>
      </c>
      <c r="AH12" s="34">
        <f>AH11-0.25</f>
        <v>48.75</v>
      </c>
      <c r="AI12" s="40">
        <f t="shared" si="10"/>
        <v>58.5</v>
      </c>
      <c r="AJ12" s="38" t="s">
        <v>22</v>
      </c>
      <c r="AK12" s="34">
        <f>AK11-0.25</f>
        <v>57.75</v>
      </c>
      <c r="AL12" s="40">
        <f t="shared" si="11"/>
        <v>69.3</v>
      </c>
      <c r="AM12" s="38" t="s">
        <v>23</v>
      </c>
      <c r="AN12" s="34">
        <f>AN11-0.25</f>
        <v>66.75</v>
      </c>
      <c r="AO12" s="40">
        <f t="shared" si="12"/>
        <v>80.099999999999994</v>
      </c>
      <c r="AP12" s="38" t="s">
        <v>24</v>
      </c>
      <c r="AQ12" s="34">
        <f>AQ11-0.25</f>
        <v>75.75</v>
      </c>
      <c r="AR12" s="40">
        <f t="shared" si="13"/>
        <v>90.899999999999991</v>
      </c>
      <c r="AS12" s="38" t="s">
        <v>25</v>
      </c>
      <c r="AT12" s="34">
        <f>AT11-0.25</f>
        <v>85.75</v>
      </c>
      <c r="AU12" s="40">
        <f t="shared" si="14"/>
        <v>102.89999999999999</v>
      </c>
      <c r="AV12" s="38" t="s">
        <v>26</v>
      </c>
      <c r="AW12" s="34">
        <f>AW11-0.25</f>
        <v>100.75</v>
      </c>
      <c r="AX12" s="40">
        <f t="shared" si="15"/>
        <v>120.89999999999999</v>
      </c>
      <c r="AY12" s="38" t="s">
        <v>27</v>
      </c>
      <c r="AZ12" s="34">
        <f>AZ11-0.25</f>
        <v>115.75</v>
      </c>
      <c r="BA12" s="40">
        <f t="shared" si="16"/>
        <v>138.9</v>
      </c>
      <c r="BB12" s="38" t="s">
        <v>28</v>
      </c>
      <c r="BC12" s="34">
        <f>BC11-0.25</f>
        <v>130.75</v>
      </c>
      <c r="BD12" s="40">
        <f t="shared" si="17"/>
        <v>156.9</v>
      </c>
      <c r="BE12" s="38" t="s">
        <v>29</v>
      </c>
      <c r="BF12" s="34">
        <f>BF11-0.25</f>
        <v>150.75</v>
      </c>
      <c r="BG12" s="40">
        <f t="shared" si="18"/>
        <v>180.9</v>
      </c>
      <c r="BH12" s="38" t="s">
        <v>30</v>
      </c>
      <c r="BI12" s="34">
        <f>BI11-0.25</f>
        <v>200.75</v>
      </c>
      <c r="BJ12" s="40">
        <f t="shared" si="19"/>
        <v>240.89999999999998</v>
      </c>
      <c r="BK12" s="38" t="s">
        <v>31</v>
      </c>
      <c r="BL12" s="34">
        <f>BL11-0.25</f>
        <v>255.75</v>
      </c>
      <c r="BM12" s="40">
        <f t="shared" si="20"/>
        <v>306.89999999999998</v>
      </c>
      <c r="BN12" s="38" t="s">
        <v>32</v>
      </c>
      <c r="BO12" s="34">
        <f>BO11-0.25</f>
        <v>335.75</v>
      </c>
      <c r="BP12" s="40">
        <f t="shared" si="21"/>
        <v>402.9</v>
      </c>
      <c r="BQ12" s="38" t="s">
        <v>33</v>
      </c>
      <c r="BR12" s="34">
        <f>BR11-0.25</f>
        <v>455.75</v>
      </c>
      <c r="BS12" s="40">
        <f t="shared" si="22"/>
        <v>546.9</v>
      </c>
      <c r="BT12" s="38"/>
      <c r="BU12" s="39"/>
      <c r="BV12" s="39"/>
    </row>
    <row r="13" spans="1:74" s="28" customFormat="1" ht="20.100000000000001" customHeight="1" x14ac:dyDescent="0.25">
      <c r="A13" s="38" t="s">
        <v>2</v>
      </c>
      <c r="B13" s="38" t="s">
        <v>5</v>
      </c>
      <c r="C13" s="38" t="s">
        <v>7</v>
      </c>
      <c r="D13" s="34">
        <f t="shared" ref="D13:D14" si="48">D12-0.25</f>
        <v>1.5</v>
      </c>
      <c r="E13" s="40">
        <f t="shared" si="0"/>
        <v>1.7999999999999998</v>
      </c>
      <c r="F13" s="38" t="s">
        <v>8</v>
      </c>
      <c r="G13" s="34">
        <f t="shared" ref="G13:G14" si="49">G12-0.25</f>
        <v>4</v>
      </c>
      <c r="H13" s="39">
        <f t="shared" si="1"/>
        <v>4.8</v>
      </c>
      <c r="I13" s="38" t="s">
        <v>13</v>
      </c>
      <c r="J13" s="34">
        <f t="shared" ref="J13:J14" si="50">J12-0.25</f>
        <v>6.5</v>
      </c>
      <c r="K13" s="39">
        <f t="shared" si="2"/>
        <v>7.8</v>
      </c>
      <c r="L13" s="38" t="s">
        <v>14</v>
      </c>
      <c r="M13" s="34">
        <f t="shared" ref="M13:M14" si="51">M12-0.25</f>
        <v>11</v>
      </c>
      <c r="N13" s="39">
        <f t="shared" si="3"/>
        <v>13.2</v>
      </c>
      <c r="O13" s="38" t="s">
        <v>15</v>
      </c>
      <c r="P13" s="34">
        <f t="shared" ref="P13:P14" si="52">P12-0.25</f>
        <v>15.5</v>
      </c>
      <c r="Q13" s="39">
        <f t="shared" si="4"/>
        <v>18.599999999999998</v>
      </c>
      <c r="R13" s="38" t="s">
        <v>16</v>
      </c>
      <c r="S13" s="34">
        <f t="shared" ref="S13:S14" si="53">S12-0.25</f>
        <v>20</v>
      </c>
      <c r="T13" s="39">
        <f t="shared" si="5"/>
        <v>24</v>
      </c>
      <c r="U13" s="38" t="s">
        <v>17</v>
      </c>
      <c r="V13" s="34">
        <f t="shared" ref="V13:V14" si="54">V12-0.25</f>
        <v>24.5</v>
      </c>
      <c r="W13" s="40">
        <f t="shared" si="6"/>
        <v>29.4</v>
      </c>
      <c r="X13" s="38" t="s">
        <v>18</v>
      </c>
      <c r="Y13" s="34">
        <f t="shared" ref="Y13:Y14" si="55">Y12-0.25</f>
        <v>30.5</v>
      </c>
      <c r="Z13" s="40">
        <f t="shared" si="7"/>
        <v>36.6</v>
      </c>
      <c r="AA13" s="38" t="s">
        <v>19</v>
      </c>
      <c r="AB13" s="34">
        <f t="shared" ref="AB13:AB14" si="56">AB12-0.25</f>
        <v>36.5</v>
      </c>
      <c r="AC13" s="40">
        <f t="shared" si="8"/>
        <v>43.8</v>
      </c>
      <c r="AD13" s="38" t="s">
        <v>20</v>
      </c>
      <c r="AE13" s="34">
        <f t="shared" ref="AE13:AE14" si="57">AE12-0.25</f>
        <v>42.5</v>
      </c>
      <c r="AF13" s="40">
        <f t="shared" si="9"/>
        <v>51</v>
      </c>
      <c r="AG13" s="38" t="s">
        <v>21</v>
      </c>
      <c r="AH13" s="34">
        <f t="shared" ref="AH13:AH14" si="58">AH12-0.25</f>
        <v>48.5</v>
      </c>
      <c r="AI13" s="40">
        <f t="shared" si="10"/>
        <v>58.199999999999996</v>
      </c>
      <c r="AJ13" s="38" t="s">
        <v>22</v>
      </c>
      <c r="AK13" s="34">
        <f t="shared" ref="AK13:AK14" si="59">AK12-0.25</f>
        <v>57.5</v>
      </c>
      <c r="AL13" s="40">
        <f t="shared" si="11"/>
        <v>69</v>
      </c>
      <c r="AM13" s="38" t="s">
        <v>23</v>
      </c>
      <c r="AN13" s="34">
        <f t="shared" ref="AN13:AN14" si="60">AN12-0.25</f>
        <v>66.5</v>
      </c>
      <c r="AO13" s="40">
        <f t="shared" si="12"/>
        <v>79.8</v>
      </c>
      <c r="AP13" s="38" t="s">
        <v>24</v>
      </c>
      <c r="AQ13" s="34">
        <f t="shared" ref="AQ13:AQ14" si="61">AQ12-0.25</f>
        <v>75.5</v>
      </c>
      <c r="AR13" s="40">
        <f t="shared" si="13"/>
        <v>90.6</v>
      </c>
      <c r="AS13" s="38" t="s">
        <v>25</v>
      </c>
      <c r="AT13" s="34">
        <f t="shared" ref="AT13:AT14" si="62">AT12-0.25</f>
        <v>85.5</v>
      </c>
      <c r="AU13" s="40">
        <f t="shared" si="14"/>
        <v>102.6</v>
      </c>
      <c r="AV13" s="38" t="s">
        <v>26</v>
      </c>
      <c r="AW13" s="34">
        <f t="shared" ref="AW13:AW14" si="63">AW12-0.25</f>
        <v>100.5</v>
      </c>
      <c r="AX13" s="40">
        <f t="shared" si="15"/>
        <v>120.6</v>
      </c>
      <c r="AY13" s="38" t="s">
        <v>27</v>
      </c>
      <c r="AZ13" s="34">
        <f t="shared" ref="AZ13:AZ14" si="64">AZ12-0.25</f>
        <v>115.5</v>
      </c>
      <c r="BA13" s="40">
        <f t="shared" si="16"/>
        <v>138.6</v>
      </c>
      <c r="BB13" s="38" t="s">
        <v>28</v>
      </c>
      <c r="BC13" s="34">
        <f t="shared" ref="BC13:BC14" si="65">BC12-0.25</f>
        <v>130.5</v>
      </c>
      <c r="BD13" s="40">
        <f t="shared" si="17"/>
        <v>156.6</v>
      </c>
      <c r="BE13" s="38" t="s">
        <v>29</v>
      </c>
      <c r="BF13" s="34">
        <f t="shared" ref="BF13:BF14" si="66">BF12-0.25</f>
        <v>150.5</v>
      </c>
      <c r="BG13" s="40">
        <f t="shared" si="18"/>
        <v>180.6</v>
      </c>
      <c r="BH13" s="38" t="s">
        <v>30</v>
      </c>
      <c r="BI13" s="34">
        <f t="shared" ref="BI13:BI14" si="67">BI12-0.25</f>
        <v>200.5</v>
      </c>
      <c r="BJ13" s="40">
        <f t="shared" si="19"/>
        <v>240.6</v>
      </c>
      <c r="BK13" s="38" t="s">
        <v>31</v>
      </c>
      <c r="BL13" s="34">
        <f t="shared" ref="BL13:BL14" si="68">BL12-0.25</f>
        <v>255.5</v>
      </c>
      <c r="BM13" s="40">
        <f t="shared" si="20"/>
        <v>306.59999999999997</v>
      </c>
      <c r="BN13" s="38" t="s">
        <v>32</v>
      </c>
      <c r="BO13" s="34">
        <f t="shared" ref="BO13:BO14" si="69">BO12-0.25</f>
        <v>335.5</v>
      </c>
      <c r="BP13" s="40">
        <f t="shared" si="21"/>
        <v>402.59999999999997</v>
      </c>
      <c r="BQ13" s="38" t="s">
        <v>33</v>
      </c>
      <c r="BR13" s="34">
        <f t="shared" ref="BR13:BR14" si="70">BR12-0.25</f>
        <v>455.5</v>
      </c>
      <c r="BS13" s="40">
        <f t="shared" si="22"/>
        <v>546.6</v>
      </c>
      <c r="BT13" s="38"/>
      <c r="BU13" s="39"/>
      <c r="BV13" s="39"/>
    </row>
    <row r="14" spans="1:74" s="28" customFormat="1" ht="20.100000000000001" customHeight="1" x14ac:dyDescent="0.25">
      <c r="A14" s="38" t="s">
        <v>2</v>
      </c>
      <c r="B14" s="38" t="s">
        <v>6</v>
      </c>
      <c r="C14" s="38" t="s">
        <v>7</v>
      </c>
      <c r="D14" s="34">
        <f t="shared" si="48"/>
        <v>1.25</v>
      </c>
      <c r="E14" s="40">
        <f t="shared" si="0"/>
        <v>1.5</v>
      </c>
      <c r="F14" s="38" t="s">
        <v>8</v>
      </c>
      <c r="G14" s="34">
        <f t="shared" si="49"/>
        <v>3.75</v>
      </c>
      <c r="H14" s="39">
        <f t="shared" si="1"/>
        <v>4.5</v>
      </c>
      <c r="I14" s="38" t="s">
        <v>13</v>
      </c>
      <c r="J14" s="34">
        <f t="shared" si="50"/>
        <v>6.25</v>
      </c>
      <c r="K14" s="39">
        <f t="shared" si="2"/>
        <v>7.5</v>
      </c>
      <c r="L14" s="38" t="s">
        <v>14</v>
      </c>
      <c r="M14" s="34">
        <f t="shared" si="51"/>
        <v>10.75</v>
      </c>
      <c r="N14" s="39">
        <f t="shared" si="3"/>
        <v>12.9</v>
      </c>
      <c r="O14" s="38" t="s">
        <v>15</v>
      </c>
      <c r="P14" s="34">
        <f t="shared" si="52"/>
        <v>15.25</v>
      </c>
      <c r="Q14" s="39">
        <f t="shared" si="4"/>
        <v>18.3</v>
      </c>
      <c r="R14" s="38" t="s">
        <v>16</v>
      </c>
      <c r="S14" s="34">
        <f t="shared" si="53"/>
        <v>19.75</v>
      </c>
      <c r="T14" s="39">
        <f t="shared" si="5"/>
        <v>23.7</v>
      </c>
      <c r="U14" s="38" t="s">
        <v>17</v>
      </c>
      <c r="V14" s="34">
        <f t="shared" si="54"/>
        <v>24.25</v>
      </c>
      <c r="W14" s="40">
        <f t="shared" si="6"/>
        <v>29.099999999999998</v>
      </c>
      <c r="X14" s="38" t="s">
        <v>18</v>
      </c>
      <c r="Y14" s="34">
        <f t="shared" si="55"/>
        <v>30.25</v>
      </c>
      <c r="Z14" s="40">
        <f t="shared" si="7"/>
        <v>36.299999999999997</v>
      </c>
      <c r="AA14" s="38" t="s">
        <v>19</v>
      </c>
      <c r="AB14" s="34">
        <f t="shared" si="56"/>
        <v>36.25</v>
      </c>
      <c r="AC14" s="40">
        <f t="shared" si="8"/>
        <v>43.5</v>
      </c>
      <c r="AD14" s="38" t="s">
        <v>20</v>
      </c>
      <c r="AE14" s="34">
        <f t="shared" si="57"/>
        <v>42.25</v>
      </c>
      <c r="AF14" s="40">
        <f t="shared" si="9"/>
        <v>50.699999999999996</v>
      </c>
      <c r="AG14" s="38" t="s">
        <v>21</v>
      </c>
      <c r="AH14" s="34">
        <f t="shared" si="58"/>
        <v>48.25</v>
      </c>
      <c r="AI14" s="40">
        <f t="shared" si="10"/>
        <v>57.9</v>
      </c>
      <c r="AJ14" s="38" t="s">
        <v>22</v>
      </c>
      <c r="AK14" s="34">
        <f t="shared" si="59"/>
        <v>57.25</v>
      </c>
      <c r="AL14" s="40">
        <f t="shared" si="11"/>
        <v>68.7</v>
      </c>
      <c r="AM14" s="38" t="s">
        <v>23</v>
      </c>
      <c r="AN14" s="34">
        <f t="shared" si="60"/>
        <v>66.25</v>
      </c>
      <c r="AO14" s="40">
        <f t="shared" si="12"/>
        <v>79.5</v>
      </c>
      <c r="AP14" s="38" t="s">
        <v>24</v>
      </c>
      <c r="AQ14" s="34">
        <f t="shared" si="61"/>
        <v>75.25</v>
      </c>
      <c r="AR14" s="40">
        <f t="shared" si="13"/>
        <v>90.3</v>
      </c>
      <c r="AS14" s="38" t="s">
        <v>25</v>
      </c>
      <c r="AT14" s="34">
        <f t="shared" si="62"/>
        <v>85.25</v>
      </c>
      <c r="AU14" s="40">
        <f t="shared" si="14"/>
        <v>102.3</v>
      </c>
      <c r="AV14" s="38" t="s">
        <v>26</v>
      </c>
      <c r="AW14" s="34">
        <f t="shared" si="63"/>
        <v>100.25</v>
      </c>
      <c r="AX14" s="40">
        <f t="shared" si="15"/>
        <v>120.3</v>
      </c>
      <c r="AY14" s="38" t="s">
        <v>27</v>
      </c>
      <c r="AZ14" s="34">
        <f t="shared" si="64"/>
        <v>115.25</v>
      </c>
      <c r="BA14" s="40">
        <f t="shared" si="16"/>
        <v>138.29999999999998</v>
      </c>
      <c r="BB14" s="38" t="s">
        <v>28</v>
      </c>
      <c r="BC14" s="34">
        <f t="shared" si="65"/>
        <v>130.25</v>
      </c>
      <c r="BD14" s="40">
        <f t="shared" si="17"/>
        <v>156.29999999999998</v>
      </c>
      <c r="BE14" s="38" t="s">
        <v>29</v>
      </c>
      <c r="BF14" s="34">
        <f t="shared" si="66"/>
        <v>150.25</v>
      </c>
      <c r="BG14" s="40">
        <f t="shared" si="18"/>
        <v>180.29999999999998</v>
      </c>
      <c r="BH14" s="38" t="s">
        <v>30</v>
      </c>
      <c r="BI14" s="34">
        <f t="shared" si="67"/>
        <v>200.25</v>
      </c>
      <c r="BJ14" s="40">
        <f t="shared" si="19"/>
        <v>240.29999999999998</v>
      </c>
      <c r="BK14" s="38" t="s">
        <v>31</v>
      </c>
      <c r="BL14" s="34">
        <f t="shared" si="68"/>
        <v>255.25</v>
      </c>
      <c r="BM14" s="40">
        <f t="shared" si="20"/>
        <v>306.3</v>
      </c>
      <c r="BN14" s="38" t="s">
        <v>32</v>
      </c>
      <c r="BO14" s="34">
        <f t="shared" si="69"/>
        <v>335.25</v>
      </c>
      <c r="BP14" s="40">
        <f t="shared" si="21"/>
        <v>402.3</v>
      </c>
      <c r="BQ14" s="38" t="s">
        <v>33</v>
      </c>
      <c r="BR14" s="34">
        <f t="shared" si="70"/>
        <v>455.25</v>
      </c>
      <c r="BS14" s="40">
        <f>BR14*(1-$B$2)</f>
        <v>546.29999999999995</v>
      </c>
      <c r="BT14" s="38"/>
      <c r="BU14" s="39"/>
      <c r="BV14" s="39"/>
    </row>
    <row r="15" spans="1:74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34">
        <f>D10+0</f>
        <v>2.5</v>
      </c>
      <c r="E15" s="18">
        <f t="shared" si="0"/>
        <v>3</v>
      </c>
      <c r="F15" s="17" t="s">
        <v>13</v>
      </c>
      <c r="G15" s="34">
        <v>5</v>
      </c>
      <c r="H15" s="18">
        <f t="shared" si="1"/>
        <v>6</v>
      </c>
      <c r="I15" s="17" t="s">
        <v>14</v>
      </c>
      <c r="J15" s="34">
        <v>9.5</v>
      </c>
      <c r="K15" s="18">
        <f t="shared" si="2"/>
        <v>11.4</v>
      </c>
      <c r="L15" s="17" t="s">
        <v>15</v>
      </c>
      <c r="M15" s="34">
        <v>14</v>
      </c>
      <c r="N15" s="18">
        <f t="shared" si="3"/>
        <v>16.8</v>
      </c>
      <c r="O15" s="17" t="s">
        <v>16</v>
      </c>
      <c r="P15" s="34">
        <v>18.5</v>
      </c>
      <c r="Q15" s="18">
        <f t="shared" si="4"/>
        <v>22.2</v>
      </c>
      <c r="R15" s="17" t="s">
        <v>17</v>
      </c>
      <c r="S15" s="34">
        <v>23</v>
      </c>
      <c r="T15" s="18">
        <f t="shared" si="5"/>
        <v>27.599999999999998</v>
      </c>
      <c r="U15" s="17" t="s">
        <v>18</v>
      </c>
      <c r="V15" s="34">
        <v>29</v>
      </c>
      <c r="W15" s="18">
        <f t="shared" si="6"/>
        <v>34.799999999999997</v>
      </c>
      <c r="X15" s="17" t="s">
        <v>19</v>
      </c>
      <c r="Y15" s="34">
        <v>35</v>
      </c>
      <c r="Z15" s="18">
        <f t="shared" si="7"/>
        <v>42</v>
      </c>
      <c r="AA15" s="17" t="s">
        <v>20</v>
      </c>
      <c r="AB15" s="34">
        <v>41</v>
      </c>
      <c r="AC15" s="18">
        <f t="shared" si="8"/>
        <v>49.199999999999996</v>
      </c>
      <c r="AD15" s="17" t="s">
        <v>21</v>
      </c>
      <c r="AE15" s="34">
        <v>47</v>
      </c>
      <c r="AF15" s="18">
        <f t="shared" si="9"/>
        <v>56.4</v>
      </c>
      <c r="AG15" s="17" t="s">
        <v>22</v>
      </c>
      <c r="AH15" s="34">
        <v>56</v>
      </c>
      <c r="AI15" s="18">
        <f t="shared" si="10"/>
        <v>67.2</v>
      </c>
      <c r="AJ15" s="17" t="s">
        <v>23</v>
      </c>
      <c r="AK15" s="34">
        <v>65</v>
      </c>
      <c r="AL15" s="18">
        <f t="shared" si="11"/>
        <v>78</v>
      </c>
      <c r="AM15" s="17" t="s">
        <v>24</v>
      </c>
      <c r="AN15" s="34">
        <v>74</v>
      </c>
      <c r="AO15" s="18">
        <f t="shared" si="12"/>
        <v>88.8</v>
      </c>
      <c r="AP15" s="17" t="s">
        <v>25</v>
      </c>
      <c r="AQ15" s="34">
        <v>84</v>
      </c>
      <c r="AR15" s="18">
        <f t="shared" si="13"/>
        <v>100.8</v>
      </c>
      <c r="AS15" s="17" t="s">
        <v>26</v>
      </c>
      <c r="AT15" s="34">
        <v>99</v>
      </c>
      <c r="AU15" s="18">
        <f t="shared" si="14"/>
        <v>118.8</v>
      </c>
      <c r="AV15" s="17" t="s">
        <v>27</v>
      </c>
      <c r="AW15" s="34">
        <v>114</v>
      </c>
      <c r="AX15" s="18">
        <f t="shared" si="15"/>
        <v>136.79999999999998</v>
      </c>
      <c r="AY15" s="17" t="s">
        <v>28</v>
      </c>
      <c r="AZ15" s="34">
        <v>129</v>
      </c>
      <c r="BA15" s="18">
        <f t="shared" si="16"/>
        <v>154.79999999999998</v>
      </c>
      <c r="BB15" s="17" t="s">
        <v>29</v>
      </c>
      <c r="BC15" s="34">
        <v>149</v>
      </c>
      <c r="BD15" s="18">
        <f t="shared" si="17"/>
        <v>178.79999999999998</v>
      </c>
      <c r="BE15" s="17" t="s">
        <v>30</v>
      </c>
      <c r="BF15" s="34">
        <v>199</v>
      </c>
      <c r="BG15" s="18">
        <f t="shared" si="18"/>
        <v>238.79999999999998</v>
      </c>
      <c r="BH15" s="17" t="s">
        <v>31</v>
      </c>
      <c r="BI15" s="34">
        <v>254</v>
      </c>
      <c r="BJ15" s="18">
        <f t="shared" si="19"/>
        <v>304.8</v>
      </c>
      <c r="BK15" s="17" t="s">
        <v>32</v>
      </c>
      <c r="BL15" s="34">
        <v>334</v>
      </c>
      <c r="BM15" s="18">
        <f t="shared" si="20"/>
        <v>400.8</v>
      </c>
      <c r="BN15" s="17" t="s">
        <v>33</v>
      </c>
      <c r="BO15" s="34">
        <v>454</v>
      </c>
      <c r="BP15" s="18">
        <f t="shared" si="21"/>
        <v>544.79999999999995</v>
      </c>
      <c r="BQ15" s="17"/>
      <c r="BR15" s="34"/>
      <c r="BS15" s="34"/>
      <c r="BT15" s="17"/>
      <c r="BU15" s="34"/>
      <c r="BV15" s="34"/>
    </row>
    <row r="16" spans="1:74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34">
        <f>D15-0.5</f>
        <v>2</v>
      </c>
      <c r="E16" s="18">
        <f t="shared" si="0"/>
        <v>2.4</v>
      </c>
      <c r="F16" s="17" t="s">
        <v>13</v>
      </c>
      <c r="G16" s="34">
        <f>G15-0.5</f>
        <v>4.5</v>
      </c>
      <c r="H16" s="34">
        <f t="shared" si="1"/>
        <v>5.3999999999999995</v>
      </c>
      <c r="I16" s="17" t="s">
        <v>14</v>
      </c>
      <c r="J16" s="34">
        <f>J15-0.5</f>
        <v>9</v>
      </c>
      <c r="K16" s="34">
        <f t="shared" si="2"/>
        <v>10.799999999999999</v>
      </c>
      <c r="L16" s="17" t="s">
        <v>15</v>
      </c>
      <c r="M16" s="34">
        <f>M15-0.5</f>
        <v>13.5</v>
      </c>
      <c r="N16" s="34">
        <f t="shared" si="3"/>
        <v>16.2</v>
      </c>
      <c r="O16" s="17" t="s">
        <v>16</v>
      </c>
      <c r="P16" s="34">
        <f>P15-0.5</f>
        <v>18</v>
      </c>
      <c r="Q16" s="34">
        <f t="shared" si="4"/>
        <v>21.599999999999998</v>
      </c>
      <c r="R16" s="17" t="s">
        <v>17</v>
      </c>
      <c r="S16" s="34">
        <f>S15-0.5</f>
        <v>22.5</v>
      </c>
      <c r="T16" s="34">
        <f t="shared" si="5"/>
        <v>27</v>
      </c>
      <c r="U16" s="17" t="s">
        <v>18</v>
      </c>
      <c r="V16" s="34">
        <f>V15-0.5</f>
        <v>28.5</v>
      </c>
      <c r="W16" s="18">
        <f t="shared" si="6"/>
        <v>34.199999999999996</v>
      </c>
      <c r="X16" s="17" t="s">
        <v>19</v>
      </c>
      <c r="Y16" s="34">
        <f>Y15-0.5</f>
        <v>34.5</v>
      </c>
      <c r="Z16" s="18">
        <f t="shared" si="7"/>
        <v>41.4</v>
      </c>
      <c r="AA16" s="17" t="s">
        <v>20</v>
      </c>
      <c r="AB16" s="34">
        <f>AB15-0.5</f>
        <v>40.5</v>
      </c>
      <c r="AC16" s="18">
        <f t="shared" si="8"/>
        <v>48.6</v>
      </c>
      <c r="AD16" s="17" t="s">
        <v>21</v>
      </c>
      <c r="AE16" s="34">
        <f>AE15-0.5</f>
        <v>46.5</v>
      </c>
      <c r="AF16" s="18">
        <f t="shared" si="9"/>
        <v>55.8</v>
      </c>
      <c r="AG16" s="17" t="s">
        <v>22</v>
      </c>
      <c r="AH16" s="34">
        <f>AH15-0.5</f>
        <v>55.5</v>
      </c>
      <c r="AI16" s="18">
        <f t="shared" si="10"/>
        <v>66.599999999999994</v>
      </c>
      <c r="AJ16" s="17" t="s">
        <v>23</v>
      </c>
      <c r="AK16" s="34">
        <f>AK15-0.5</f>
        <v>64.5</v>
      </c>
      <c r="AL16" s="18">
        <f t="shared" si="11"/>
        <v>77.399999999999991</v>
      </c>
      <c r="AM16" s="17" t="s">
        <v>24</v>
      </c>
      <c r="AN16" s="34">
        <f>AN15-0.5</f>
        <v>73.5</v>
      </c>
      <c r="AO16" s="18">
        <f t="shared" si="12"/>
        <v>88.2</v>
      </c>
      <c r="AP16" s="17" t="s">
        <v>25</v>
      </c>
      <c r="AQ16" s="34">
        <f>AQ15-0.5</f>
        <v>83.5</v>
      </c>
      <c r="AR16" s="18">
        <f t="shared" si="13"/>
        <v>100.2</v>
      </c>
      <c r="AS16" s="17" t="s">
        <v>26</v>
      </c>
      <c r="AT16" s="34">
        <f>AT15-0.5</f>
        <v>98.5</v>
      </c>
      <c r="AU16" s="18">
        <f t="shared" si="14"/>
        <v>118.19999999999999</v>
      </c>
      <c r="AV16" s="17" t="s">
        <v>27</v>
      </c>
      <c r="AW16" s="34">
        <f>AW15-0.5</f>
        <v>113.5</v>
      </c>
      <c r="AX16" s="18">
        <f t="shared" si="15"/>
        <v>136.19999999999999</v>
      </c>
      <c r="AY16" s="17" t="s">
        <v>28</v>
      </c>
      <c r="AZ16" s="34">
        <f>AZ15-0.5</f>
        <v>128.5</v>
      </c>
      <c r="BA16" s="18">
        <f t="shared" si="16"/>
        <v>154.19999999999999</v>
      </c>
      <c r="BB16" s="17" t="s">
        <v>29</v>
      </c>
      <c r="BC16" s="34">
        <f>BC15-0.5</f>
        <v>148.5</v>
      </c>
      <c r="BD16" s="18">
        <f t="shared" si="17"/>
        <v>178.2</v>
      </c>
      <c r="BE16" s="17" t="s">
        <v>30</v>
      </c>
      <c r="BF16" s="34">
        <f>BF15-0.5</f>
        <v>198.5</v>
      </c>
      <c r="BG16" s="18">
        <f t="shared" si="18"/>
        <v>238.2</v>
      </c>
      <c r="BH16" s="17" t="s">
        <v>31</v>
      </c>
      <c r="BI16" s="34">
        <f>BI15-0.5</f>
        <v>253.5</v>
      </c>
      <c r="BJ16" s="18">
        <f t="shared" si="19"/>
        <v>304.2</v>
      </c>
      <c r="BK16" s="17" t="s">
        <v>32</v>
      </c>
      <c r="BL16" s="34">
        <f>BL15-0.5</f>
        <v>333.5</v>
      </c>
      <c r="BM16" s="18">
        <f t="shared" si="20"/>
        <v>400.2</v>
      </c>
      <c r="BN16" s="17" t="s">
        <v>33</v>
      </c>
      <c r="BO16" s="34">
        <f>BO15-0.5</f>
        <v>453.5</v>
      </c>
      <c r="BP16" s="18">
        <f t="shared" si="21"/>
        <v>544.19999999999993</v>
      </c>
      <c r="BQ16" s="17"/>
      <c r="BR16" s="34"/>
      <c r="BS16" s="34"/>
      <c r="BT16" s="17"/>
      <c r="BU16" s="34"/>
      <c r="BV16" s="34"/>
    </row>
    <row r="17" spans="1:74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34">
        <f>D16-0.25</f>
        <v>1.75</v>
      </c>
      <c r="E17" s="18">
        <f t="shared" si="0"/>
        <v>2.1</v>
      </c>
      <c r="F17" s="17" t="s">
        <v>13</v>
      </c>
      <c r="G17" s="34">
        <f>G16-0.25</f>
        <v>4.25</v>
      </c>
      <c r="H17" s="34">
        <f t="shared" si="1"/>
        <v>5.0999999999999996</v>
      </c>
      <c r="I17" s="17" t="s">
        <v>14</v>
      </c>
      <c r="J17" s="34">
        <f>J16-0.25</f>
        <v>8.75</v>
      </c>
      <c r="K17" s="34">
        <f t="shared" si="2"/>
        <v>10.5</v>
      </c>
      <c r="L17" s="17" t="s">
        <v>15</v>
      </c>
      <c r="M17" s="34">
        <f>M16-0.25</f>
        <v>13.25</v>
      </c>
      <c r="N17" s="34">
        <f t="shared" si="3"/>
        <v>15.899999999999999</v>
      </c>
      <c r="O17" s="17" t="s">
        <v>16</v>
      </c>
      <c r="P17" s="34">
        <f>P16-0.25</f>
        <v>17.75</v>
      </c>
      <c r="Q17" s="34">
        <f t="shared" si="4"/>
        <v>21.3</v>
      </c>
      <c r="R17" s="17" t="s">
        <v>17</v>
      </c>
      <c r="S17" s="34">
        <f>S16-0.25</f>
        <v>22.25</v>
      </c>
      <c r="T17" s="34">
        <f t="shared" si="5"/>
        <v>26.7</v>
      </c>
      <c r="U17" s="17" t="s">
        <v>18</v>
      </c>
      <c r="V17" s="34">
        <f>V16-0.25</f>
        <v>28.25</v>
      </c>
      <c r="W17" s="18">
        <f t="shared" si="6"/>
        <v>33.9</v>
      </c>
      <c r="X17" s="17" t="s">
        <v>19</v>
      </c>
      <c r="Y17" s="34">
        <f>Y16-0.25</f>
        <v>34.25</v>
      </c>
      <c r="Z17" s="18">
        <f t="shared" si="7"/>
        <v>41.1</v>
      </c>
      <c r="AA17" s="17" t="s">
        <v>20</v>
      </c>
      <c r="AB17" s="34">
        <f>AB16-0.25</f>
        <v>40.25</v>
      </c>
      <c r="AC17" s="18">
        <f t="shared" si="8"/>
        <v>48.3</v>
      </c>
      <c r="AD17" s="17" t="s">
        <v>21</v>
      </c>
      <c r="AE17" s="34">
        <f>AE16-0.25</f>
        <v>46.25</v>
      </c>
      <c r="AF17" s="18">
        <f t="shared" si="9"/>
        <v>55.5</v>
      </c>
      <c r="AG17" s="17" t="s">
        <v>22</v>
      </c>
      <c r="AH17" s="34">
        <f>AH16-0.25</f>
        <v>55.25</v>
      </c>
      <c r="AI17" s="18">
        <f t="shared" si="10"/>
        <v>66.3</v>
      </c>
      <c r="AJ17" s="17" t="s">
        <v>23</v>
      </c>
      <c r="AK17" s="34">
        <f>AK16-0.25</f>
        <v>64.25</v>
      </c>
      <c r="AL17" s="18">
        <f t="shared" si="11"/>
        <v>77.099999999999994</v>
      </c>
      <c r="AM17" s="17" t="s">
        <v>24</v>
      </c>
      <c r="AN17" s="34">
        <f>AN16-0.25</f>
        <v>73.25</v>
      </c>
      <c r="AO17" s="18">
        <f t="shared" si="12"/>
        <v>87.899999999999991</v>
      </c>
      <c r="AP17" s="17" t="s">
        <v>25</v>
      </c>
      <c r="AQ17" s="34">
        <f>AQ16-0.25</f>
        <v>83.25</v>
      </c>
      <c r="AR17" s="18">
        <f t="shared" si="13"/>
        <v>99.899999999999991</v>
      </c>
      <c r="AS17" s="17" t="s">
        <v>26</v>
      </c>
      <c r="AT17" s="34">
        <f>AT16-0.25</f>
        <v>98.25</v>
      </c>
      <c r="AU17" s="18">
        <f t="shared" si="14"/>
        <v>117.89999999999999</v>
      </c>
      <c r="AV17" s="17" t="s">
        <v>27</v>
      </c>
      <c r="AW17" s="34">
        <f>AW16-0.25</f>
        <v>113.25</v>
      </c>
      <c r="AX17" s="18">
        <f t="shared" si="15"/>
        <v>135.9</v>
      </c>
      <c r="AY17" s="17" t="s">
        <v>28</v>
      </c>
      <c r="AZ17" s="34">
        <f>AZ16-0.25</f>
        <v>128.25</v>
      </c>
      <c r="BA17" s="18">
        <f t="shared" si="16"/>
        <v>153.9</v>
      </c>
      <c r="BB17" s="17" t="s">
        <v>29</v>
      </c>
      <c r="BC17" s="34">
        <f>BC16-0.25</f>
        <v>148.25</v>
      </c>
      <c r="BD17" s="18">
        <f t="shared" si="17"/>
        <v>177.9</v>
      </c>
      <c r="BE17" s="17" t="s">
        <v>30</v>
      </c>
      <c r="BF17" s="34">
        <f>BF16-0.25</f>
        <v>198.25</v>
      </c>
      <c r="BG17" s="18">
        <f t="shared" si="18"/>
        <v>237.89999999999998</v>
      </c>
      <c r="BH17" s="17" t="s">
        <v>31</v>
      </c>
      <c r="BI17" s="34">
        <f>BI16-0.25</f>
        <v>253.25</v>
      </c>
      <c r="BJ17" s="18">
        <f t="shared" si="19"/>
        <v>303.89999999999998</v>
      </c>
      <c r="BK17" s="17" t="s">
        <v>32</v>
      </c>
      <c r="BL17" s="34">
        <f>BL16-0.25</f>
        <v>333.25</v>
      </c>
      <c r="BM17" s="18">
        <f t="shared" si="20"/>
        <v>399.9</v>
      </c>
      <c r="BN17" s="17" t="s">
        <v>33</v>
      </c>
      <c r="BO17" s="34">
        <f>BO16-0.25</f>
        <v>453.25</v>
      </c>
      <c r="BP17" s="18">
        <f t="shared" si="21"/>
        <v>543.9</v>
      </c>
      <c r="BQ17" s="17"/>
      <c r="BR17" s="34"/>
      <c r="BS17" s="34"/>
      <c r="BT17" s="17"/>
      <c r="BU17" s="34"/>
      <c r="BV17" s="34"/>
    </row>
    <row r="18" spans="1:74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34">
        <f t="shared" ref="D18:D19" si="71">D17-0.25</f>
        <v>1.5</v>
      </c>
      <c r="E18" s="18">
        <f t="shared" si="0"/>
        <v>1.7999999999999998</v>
      </c>
      <c r="F18" s="17" t="s">
        <v>13</v>
      </c>
      <c r="G18" s="34">
        <f t="shared" ref="G18:G19" si="72">G17-0.25</f>
        <v>4</v>
      </c>
      <c r="H18" s="34">
        <f t="shared" si="1"/>
        <v>4.8</v>
      </c>
      <c r="I18" s="17" t="s">
        <v>14</v>
      </c>
      <c r="J18" s="34">
        <f t="shared" ref="J18:J19" si="73">J17-0.25</f>
        <v>8.5</v>
      </c>
      <c r="K18" s="34">
        <f t="shared" si="2"/>
        <v>10.199999999999999</v>
      </c>
      <c r="L18" s="17" t="s">
        <v>15</v>
      </c>
      <c r="M18" s="34">
        <f t="shared" ref="M18:M19" si="74">M17-0.25</f>
        <v>13</v>
      </c>
      <c r="N18" s="34">
        <f t="shared" si="3"/>
        <v>15.6</v>
      </c>
      <c r="O18" s="17" t="s">
        <v>16</v>
      </c>
      <c r="P18" s="34">
        <f t="shared" ref="P18:P19" si="75">P17-0.25</f>
        <v>17.5</v>
      </c>
      <c r="Q18" s="34">
        <f t="shared" si="4"/>
        <v>21</v>
      </c>
      <c r="R18" s="17" t="s">
        <v>17</v>
      </c>
      <c r="S18" s="34">
        <f t="shared" ref="S18:S19" si="76">S17-0.25</f>
        <v>22</v>
      </c>
      <c r="T18" s="34">
        <f t="shared" si="5"/>
        <v>26.4</v>
      </c>
      <c r="U18" s="17" t="s">
        <v>18</v>
      </c>
      <c r="V18" s="34">
        <f t="shared" ref="V18:V19" si="77">V17-0.25</f>
        <v>28</v>
      </c>
      <c r="W18" s="18">
        <f t="shared" si="6"/>
        <v>33.6</v>
      </c>
      <c r="X18" s="17" t="s">
        <v>19</v>
      </c>
      <c r="Y18" s="34">
        <f t="shared" ref="Y18:Y19" si="78">Y17-0.25</f>
        <v>34</v>
      </c>
      <c r="Z18" s="18">
        <f t="shared" si="7"/>
        <v>40.799999999999997</v>
      </c>
      <c r="AA18" s="17" t="s">
        <v>20</v>
      </c>
      <c r="AB18" s="34">
        <f t="shared" ref="AB18:AB19" si="79">AB17-0.25</f>
        <v>40</v>
      </c>
      <c r="AC18" s="18">
        <f t="shared" si="8"/>
        <v>48</v>
      </c>
      <c r="AD18" s="17" t="s">
        <v>21</v>
      </c>
      <c r="AE18" s="34">
        <f t="shared" ref="AE18:AE19" si="80">AE17-0.25</f>
        <v>46</v>
      </c>
      <c r="AF18" s="18">
        <f t="shared" si="9"/>
        <v>55.199999999999996</v>
      </c>
      <c r="AG18" s="17" t="s">
        <v>22</v>
      </c>
      <c r="AH18" s="34">
        <f t="shared" ref="AH18:AH19" si="81">AH17-0.25</f>
        <v>55</v>
      </c>
      <c r="AI18" s="18">
        <f t="shared" si="10"/>
        <v>66</v>
      </c>
      <c r="AJ18" s="17" t="s">
        <v>23</v>
      </c>
      <c r="AK18" s="34">
        <f t="shared" ref="AK18:AK19" si="82">AK17-0.25</f>
        <v>64</v>
      </c>
      <c r="AL18" s="18">
        <f t="shared" si="11"/>
        <v>76.8</v>
      </c>
      <c r="AM18" s="17" t="s">
        <v>24</v>
      </c>
      <c r="AN18" s="34">
        <f t="shared" ref="AN18:AN19" si="83">AN17-0.25</f>
        <v>73</v>
      </c>
      <c r="AO18" s="18">
        <f t="shared" si="12"/>
        <v>87.6</v>
      </c>
      <c r="AP18" s="17" t="s">
        <v>25</v>
      </c>
      <c r="AQ18" s="34">
        <f t="shared" ref="AQ18:AQ19" si="84">AQ17-0.25</f>
        <v>83</v>
      </c>
      <c r="AR18" s="18">
        <f t="shared" si="13"/>
        <v>99.6</v>
      </c>
      <c r="AS18" s="17" t="s">
        <v>26</v>
      </c>
      <c r="AT18" s="34">
        <f t="shared" ref="AT18:AT19" si="85">AT17-0.25</f>
        <v>98</v>
      </c>
      <c r="AU18" s="18">
        <f t="shared" si="14"/>
        <v>117.6</v>
      </c>
      <c r="AV18" s="17" t="s">
        <v>27</v>
      </c>
      <c r="AW18" s="34">
        <f t="shared" ref="AW18:AW19" si="86">AW17-0.25</f>
        <v>113</v>
      </c>
      <c r="AX18" s="18">
        <f t="shared" si="15"/>
        <v>135.6</v>
      </c>
      <c r="AY18" s="17" t="s">
        <v>28</v>
      </c>
      <c r="AZ18" s="34">
        <f t="shared" ref="AZ18:AZ19" si="87">AZ17-0.25</f>
        <v>128</v>
      </c>
      <c r="BA18" s="18">
        <f t="shared" si="16"/>
        <v>153.6</v>
      </c>
      <c r="BB18" s="17" t="s">
        <v>29</v>
      </c>
      <c r="BC18" s="34">
        <f t="shared" ref="BC18:BC19" si="88">BC17-0.25</f>
        <v>148</v>
      </c>
      <c r="BD18" s="18">
        <f t="shared" si="17"/>
        <v>177.6</v>
      </c>
      <c r="BE18" s="17" t="s">
        <v>30</v>
      </c>
      <c r="BF18" s="34">
        <f t="shared" ref="BF18:BF19" si="89">BF17-0.25</f>
        <v>198</v>
      </c>
      <c r="BG18" s="18">
        <f t="shared" si="18"/>
        <v>237.6</v>
      </c>
      <c r="BH18" s="17" t="s">
        <v>31</v>
      </c>
      <c r="BI18" s="34">
        <f t="shared" ref="BI18:BI19" si="90">BI17-0.25</f>
        <v>253</v>
      </c>
      <c r="BJ18" s="18">
        <f t="shared" si="19"/>
        <v>303.59999999999997</v>
      </c>
      <c r="BK18" s="17" t="s">
        <v>32</v>
      </c>
      <c r="BL18" s="34">
        <f t="shared" ref="BL18:BL19" si="91">BL17-0.25</f>
        <v>333</v>
      </c>
      <c r="BM18" s="18">
        <f t="shared" si="20"/>
        <v>399.59999999999997</v>
      </c>
      <c r="BN18" s="17" t="s">
        <v>33</v>
      </c>
      <c r="BO18" s="34">
        <f t="shared" ref="BO18:BO19" si="92">BO17-0.25</f>
        <v>453</v>
      </c>
      <c r="BP18" s="18">
        <f t="shared" si="21"/>
        <v>543.6</v>
      </c>
      <c r="BQ18" s="17"/>
      <c r="BR18" s="34"/>
      <c r="BS18" s="34"/>
      <c r="BT18" s="17"/>
      <c r="BU18" s="34"/>
      <c r="BV18" s="34"/>
    </row>
    <row r="19" spans="1:74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34">
        <f t="shared" si="71"/>
        <v>1.25</v>
      </c>
      <c r="E19" s="18">
        <f t="shared" si="0"/>
        <v>1.5</v>
      </c>
      <c r="F19" s="17" t="s">
        <v>13</v>
      </c>
      <c r="G19" s="34">
        <f t="shared" si="72"/>
        <v>3.75</v>
      </c>
      <c r="H19" s="34">
        <f t="shared" si="1"/>
        <v>4.5</v>
      </c>
      <c r="I19" s="17" t="s">
        <v>14</v>
      </c>
      <c r="J19" s="34">
        <f t="shared" si="73"/>
        <v>8.25</v>
      </c>
      <c r="K19" s="34">
        <f t="shared" si="2"/>
        <v>9.9</v>
      </c>
      <c r="L19" s="17" t="s">
        <v>15</v>
      </c>
      <c r="M19" s="34">
        <f t="shared" si="74"/>
        <v>12.75</v>
      </c>
      <c r="N19" s="34">
        <f t="shared" si="3"/>
        <v>15.299999999999999</v>
      </c>
      <c r="O19" s="17" t="s">
        <v>16</v>
      </c>
      <c r="P19" s="34">
        <f t="shared" si="75"/>
        <v>17.25</v>
      </c>
      <c r="Q19" s="34">
        <f t="shared" si="4"/>
        <v>20.7</v>
      </c>
      <c r="R19" s="17" t="s">
        <v>17</v>
      </c>
      <c r="S19" s="34">
        <f t="shared" si="76"/>
        <v>21.75</v>
      </c>
      <c r="T19" s="34">
        <f t="shared" si="5"/>
        <v>26.099999999999998</v>
      </c>
      <c r="U19" s="17" t="s">
        <v>18</v>
      </c>
      <c r="V19" s="34">
        <f t="shared" si="77"/>
        <v>27.75</v>
      </c>
      <c r="W19" s="18">
        <f t="shared" si="6"/>
        <v>33.299999999999997</v>
      </c>
      <c r="X19" s="17" t="s">
        <v>19</v>
      </c>
      <c r="Y19" s="34">
        <f t="shared" si="78"/>
        <v>33.75</v>
      </c>
      <c r="Z19" s="18">
        <f t="shared" si="7"/>
        <v>40.5</v>
      </c>
      <c r="AA19" s="17" t="s">
        <v>20</v>
      </c>
      <c r="AB19" s="34">
        <f t="shared" si="79"/>
        <v>39.75</v>
      </c>
      <c r="AC19" s="18">
        <f t="shared" si="8"/>
        <v>47.699999999999996</v>
      </c>
      <c r="AD19" s="17" t="s">
        <v>21</v>
      </c>
      <c r="AE19" s="34">
        <f t="shared" si="80"/>
        <v>45.75</v>
      </c>
      <c r="AF19" s="18">
        <f t="shared" si="9"/>
        <v>54.9</v>
      </c>
      <c r="AG19" s="17" t="s">
        <v>22</v>
      </c>
      <c r="AH19" s="34">
        <f t="shared" si="81"/>
        <v>54.75</v>
      </c>
      <c r="AI19" s="18">
        <f t="shared" si="10"/>
        <v>65.7</v>
      </c>
      <c r="AJ19" s="17" t="s">
        <v>23</v>
      </c>
      <c r="AK19" s="34">
        <f t="shared" si="82"/>
        <v>63.75</v>
      </c>
      <c r="AL19" s="18">
        <f t="shared" si="11"/>
        <v>76.5</v>
      </c>
      <c r="AM19" s="17" t="s">
        <v>24</v>
      </c>
      <c r="AN19" s="34">
        <f t="shared" si="83"/>
        <v>72.75</v>
      </c>
      <c r="AO19" s="18">
        <f t="shared" si="12"/>
        <v>87.3</v>
      </c>
      <c r="AP19" s="17" t="s">
        <v>25</v>
      </c>
      <c r="AQ19" s="34">
        <f t="shared" si="84"/>
        <v>82.75</v>
      </c>
      <c r="AR19" s="18">
        <f t="shared" si="13"/>
        <v>99.3</v>
      </c>
      <c r="AS19" s="17" t="s">
        <v>26</v>
      </c>
      <c r="AT19" s="34">
        <f t="shared" si="85"/>
        <v>97.75</v>
      </c>
      <c r="AU19" s="18">
        <f t="shared" si="14"/>
        <v>117.3</v>
      </c>
      <c r="AV19" s="17" t="s">
        <v>27</v>
      </c>
      <c r="AW19" s="34">
        <f t="shared" si="86"/>
        <v>112.75</v>
      </c>
      <c r="AX19" s="18">
        <f t="shared" si="15"/>
        <v>135.29999999999998</v>
      </c>
      <c r="AY19" s="17" t="s">
        <v>28</v>
      </c>
      <c r="AZ19" s="34">
        <f t="shared" si="87"/>
        <v>127.75</v>
      </c>
      <c r="BA19" s="18">
        <f t="shared" si="16"/>
        <v>153.29999999999998</v>
      </c>
      <c r="BB19" s="17" t="s">
        <v>29</v>
      </c>
      <c r="BC19" s="34">
        <f t="shared" si="88"/>
        <v>147.75</v>
      </c>
      <c r="BD19" s="18">
        <f t="shared" si="17"/>
        <v>177.29999999999998</v>
      </c>
      <c r="BE19" s="17" t="s">
        <v>30</v>
      </c>
      <c r="BF19" s="34">
        <f t="shared" si="89"/>
        <v>197.75</v>
      </c>
      <c r="BG19" s="18">
        <f t="shared" si="18"/>
        <v>237.29999999999998</v>
      </c>
      <c r="BH19" s="17" t="s">
        <v>31</v>
      </c>
      <c r="BI19" s="34">
        <f t="shared" si="90"/>
        <v>252.75</v>
      </c>
      <c r="BJ19" s="18">
        <f t="shared" si="19"/>
        <v>303.3</v>
      </c>
      <c r="BK19" s="17" t="s">
        <v>32</v>
      </c>
      <c r="BL19" s="34">
        <f t="shared" si="91"/>
        <v>332.75</v>
      </c>
      <c r="BM19" s="18">
        <f t="shared" si="20"/>
        <v>399.3</v>
      </c>
      <c r="BN19" s="17" t="s">
        <v>33</v>
      </c>
      <c r="BO19" s="34">
        <f t="shared" si="92"/>
        <v>452.75</v>
      </c>
      <c r="BP19" s="18">
        <f t="shared" si="21"/>
        <v>543.29999999999995</v>
      </c>
      <c r="BQ19" s="17"/>
      <c r="BR19" s="34"/>
      <c r="BS19" s="34"/>
      <c r="BT19" s="17"/>
      <c r="BU19" s="34"/>
      <c r="BV19" s="34"/>
    </row>
    <row r="20" spans="1:74" s="28" customFormat="1" ht="20.100000000000001" customHeight="1" x14ac:dyDescent="0.25">
      <c r="A20" s="38" t="s">
        <v>8</v>
      </c>
      <c r="B20" s="38" t="s">
        <v>1</v>
      </c>
      <c r="C20" s="38" t="s">
        <v>13</v>
      </c>
      <c r="D20" s="34">
        <f>D15+0</f>
        <v>2.5</v>
      </c>
      <c r="E20" s="40">
        <f t="shared" si="0"/>
        <v>3</v>
      </c>
      <c r="F20" s="38" t="s">
        <v>14</v>
      </c>
      <c r="G20" s="39">
        <v>6</v>
      </c>
      <c r="H20" s="40">
        <f t="shared" si="1"/>
        <v>7.1999999999999993</v>
      </c>
      <c r="I20" s="38" t="s">
        <v>15</v>
      </c>
      <c r="J20" s="39">
        <v>10.5</v>
      </c>
      <c r="K20" s="40">
        <f t="shared" si="2"/>
        <v>12.6</v>
      </c>
      <c r="L20" s="38" t="s">
        <v>16</v>
      </c>
      <c r="M20" s="39">
        <v>15</v>
      </c>
      <c r="N20" s="40">
        <f t="shared" si="3"/>
        <v>18</v>
      </c>
      <c r="O20" s="38" t="s">
        <v>17</v>
      </c>
      <c r="P20" s="39">
        <v>19.5</v>
      </c>
      <c r="Q20" s="40">
        <f t="shared" si="4"/>
        <v>23.4</v>
      </c>
      <c r="R20" s="38" t="s">
        <v>18</v>
      </c>
      <c r="S20" s="39">
        <v>25.5</v>
      </c>
      <c r="T20" s="40">
        <f t="shared" si="5"/>
        <v>30.599999999999998</v>
      </c>
      <c r="U20" s="38" t="s">
        <v>19</v>
      </c>
      <c r="V20" s="39">
        <v>31.5</v>
      </c>
      <c r="W20" s="40">
        <f t="shared" si="6"/>
        <v>37.799999999999997</v>
      </c>
      <c r="X20" s="38" t="s">
        <v>20</v>
      </c>
      <c r="Y20" s="39">
        <v>37.5</v>
      </c>
      <c r="Z20" s="40">
        <f t="shared" si="7"/>
        <v>45</v>
      </c>
      <c r="AA20" s="38" t="s">
        <v>21</v>
      </c>
      <c r="AB20" s="39">
        <v>43.5</v>
      </c>
      <c r="AC20" s="40">
        <f t="shared" si="8"/>
        <v>52.199999999999996</v>
      </c>
      <c r="AD20" s="38" t="s">
        <v>22</v>
      </c>
      <c r="AE20" s="39">
        <v>52.5</v>
      </c>
      <c r="AF20" s="40">
        <f t="shared" si="9"/>
        <v>63</v>
      </c>
      <c r="AG20" s="38" t="s">
        <v>23</v>
      </c>
      <c r="AH20" s="39">
        <v>61.5</v>
      </c>
      <c r="AI20" s="40">
        <f t="shared" si="10"/>
        <v>73.8</v>
      </c>
      <c r="AJ20" s="38" t="s">
        <v>24</v>
      </c>
      <c r="AK20" s="39">
        <v>70.5</v>
      </c>
      <c r="AL20" s="40">
        <f t="shared" si="11"/>
        <v>84.6</v>
      </c>
      <c r="AM20" s="38" t="s">
        <v>25</v>
      </c>
      <c r="AN20" s="39">
        <v>80.5</v>
      </c>
      <c r="AO20" s="40">
        <f t="shared" si="12"/>
        <v>96.6</v>
      </c>
      <c r="AP20" s="38" t="s">
        <v>26</v>
      </c>
      <c r="AQ20" s="39">
        <v>95.5</v>
      </c>
      <c r="AR20" s="40">
        <f t="shared" si="13"/>
        <v>114.6</v>
      </c>
      <c r="AS20" s="38" t="s">
        <v>27</v>
      </c>
      <c r="AT20" s="39">
        <v>110.5</v>
      </c>
      <c r="AU20" s="40">
        <f t="shared" si="14"/>
        <v>132.6</v>
      </c>
      <c r="AV20" s="38" t="s">
        <v>28</v>
      </c>
      <c r="AW20" s="39">
        <v>125.5</v>
      </c>
      <c r="AX20" s="40">
        <f t="shared" si="15"/>
        <v>150.6</v>
      </c>
      <c r="AY20" s="38" t="s">
        <v>29</v>
      </c>
      <c r="AZ20" s="39">
        <v>145.5</v>
      </c>
      <c r="BA20" s="40">
        <f t="shared" si="16"/>
        <v>174.6</v>
      </c>
      <c r="BB20" s="38" t="s">
        <v>30</v>
      </c>
      <c r="BC20" s="39">
        <v>195.5</v>
      </c>
      <c r="BD20" s="40">
        <f t="shared" si="17"/>
        <v>234.6</v>
      </c>
      <c r="BE20" s="38" t="s">
        <v>31</v>
      </c>
      <c r="BF20" s="39">
        <v>250.5</v>
      </c>
      <c r="BG20" s="40">
        <f t="shared" si="18"/>
        <v>300.59999999999997</v>
      </c>
      <c r="BH20" s="38" t="s">
        <v>32</v>
      </c>
      <c r="BI20" s="39">
        <v>330.5</v>
      </c>
      <c r="BJ20" s="40">
        <f t="shared" si="19"/>
        <v>396.59999999999997</v>
      </c>
      <c r="BK20" s="38" t="s">
        <v>33</v>
      </c>
      <c r="BL20" s="39">
        <v>450.5</v>
      </c>
      <c r="BM20" s="40">
        <f t="shared" si="20"/>
        <v>540.6</v>
      </c>
      <c r="BN20" s="38"/>
      <c r="BO20" s="39"/>
      <c r="BP20" s="39"/>
      <c r="BQ20" s="38"/>
      <c r="BR20" s="39"/>
      <c r="BS20" s="39"/>
      <c r="BT20" s="38"/>
      <c r="BU20" s="39"/>
      <c r="BV20" s="39"/>
    </row>
    <row r="21" spans="1:74" s="28" customFormat="1" ht="20.100000000000001" customHeight="1" x14ac:dyDescent="0.25">
      <c r="A21" s="38" t="s">
        <v>8</v>
      </c>
      <c r="B21" s="38" t="s">
        <v>3</v>
      </c>
      <c r="C21" s="38" t="s">
        <v>13</v>
      </c>
      <c r="D21" s="34">
        <f>D20-0.5</f>
        <v>2</v>
      </c>
      <c r="E21" s="40">
        <f t="shared" si="0"/>
        <v>2.4</v>
      </c>
      <c r="F21" s="38" t="s">
        <v>14</v>
      </c>
      <c r="G21" s="34">
        <f>G20-0.5</f>
        <v>5.5</v>
      </c>
      <c r="H21" s="39">
        <f t="shared" si="1"/>
        <v>6.6</v>
      </c>
      <c r="I21" s="38" t="s">
        <v>15</v>
      </c>
      <c r="J21" s="34">
        <f>J20-0.5</f>
        <v>10</v>
      </c>
      <c r="K21" s="39">
        <f t="shared" si="2"/>
        <v>12</v>
      </c>
      <c r="L21" s="38" t="s">
        <v>16</v>
      </c>
      <c r="M21" s="34">
        <f>M20-0.5</f>
        <v>14.5</v>
      </c>
      <c r="N21" s="39">
        <f t="shared" si="3"/>
        <v>17.399999999999999</v>
      </c>
      <c r="O21" s="38" t="s">
        <v>17</v>
      </c>
      <c r="P21" s="34">
        <f>P20-0.5</f>
        <v>19</v>
      </c>
      <c r="Q21" s="39">
        <f t="shared" si="4"/>
        <v>22.8</v>
      </c>
      <c r="R21" s="38" t="s">
        <v>18</v>
      </c>
      <c r="S21" s="34">
        <f>S20-0.5</f>
        <v>25</v>
      </c>
      <c r="T21" s="39">
        <f t="shared" si="5"/>
        <v>30</v>
      </c>
      <c r="U21" s="38" t="s">
        <v>19</v>
      </c>
      <c r="V21" s="34">
        <f>V20-0.5</f>
        <v>31</v>
      </c>
      <c r="W21" s="40">
        <f t="shared" si="6"/>
        <v>37.199999999999996</v>
      </c>
      <c r="X21" s="38" t="s">
        <v>20</v>
      </c>
      <c r="Y21" s="34">
        <f>Y20-0.5</f>
        <v>37</v>
      </c>
      <c r="Z21" s="40">
        <f t="shared" si="7"/>
        <v>44.4</v>
      </c>
      <c r="AA21" s="38" t="s">
        <v>21</v>
      </c>
      <c r="AB21" s="34">
        <f>AB20-0.5</f>
        <v>43</v>
      </c>
      <c r="AC21" s="40">
        <f t="shared" si="8"/>
        <v>51.6</v>
      </c>
      <c r="AD21" s="38" t="s">
        <v>22</v>
      </c>
      <c r="AE21" s="34">
        <f>AE20-0.5</f>
        <v>52</v>
      </c>
      <c r="AF21" s="40">
        <f t="shared" si="9"/>
        <v>62.4</v>
      </c>
      <c r="AG21" s="38" t="s">
        <v>23</v>
      </c>
      <c r="AH21" s="34">
        <f>AH20-0.5</f>
        <v>61</v>
      </c>
      <c r="AI21" s="40">
        <f t="shared" si="10"/>
        <v>73.2</v>
      </c>
      <c r="AJ21" s="38" t="s">
        <v>24</v>
      </c>
      <c r="AK21" s="34">
        <f>AK20-0.5</f>
        <v>70</v>
      </c>
      <c r="AL21" s="40">
        <f t="shared" si="11"/>
        <v>84</v>
      </c>
      <c r="AM21" s="38" t="s">
        <v>25</v>
      </c>
      <c r="AN21" s="34">
        <f>AN20-0.5</f>
        <v>80</v>
      </c>
      <c r="AO21" s="40">
        <f t="shared" si="12"/>
        <v>96</v>
      </c>
      <c r="AP21" s="38" t="s">
        <v>26</v>
      </c>
      <c r="AQ21" s="34">
        <f>AQ20-0.5</f>
        <v>95</v>
      </c>
      <c r="AR21" s="40">
        <f t="shared" si="13"/>
        <v>114</v>
      </c>
      <c r="AS21" s="38" t="s">
        <v>27</v>
      </c>
      <c r="AT21" s="34">
        <f>AT20-0.5</f>
        <v>110</v>
      </c>
      <c r="AU21" s="40">
        <f t="shared" si="14"/>
        <v>132</v>
      </c>
      <c r="AV21" s="38" t="s">
        <v>28</v>
      </c>
      <c r="AW21" s="34">
        <f>AW20-0.5</f>
        <v>125</v>
      </c>
      <c r="AX21" s="40">
        <f t="shared" si="15"/>
        <v>150</v>
      </c>
      <c r="AY21" s="38" t="s">
        <v>29</v>
      </c>
      <c r="AZ21" s="34">
        <f>AZ20-0.5</f>
        <v>145</v>
      </c>
      <c r="BA21" s="40">
        <f t="shared" si="16"/>
        <v>174</v>
      </c>
      <c r="BB21" s="38" t="s">
        <v>30</v>
      </c>
      <c r="BC21" s="34">
        <f>BC20-0.5</f>
        <v>195</v>
      </c>
      <c r="BD21" s="40">
        <f t="shared" si="17"/>
        <v>234</v>
      </c>
      <c r="BE21" s="38" t="s">
        <v>31</v>
      </c>
      <c r="BF21" s="34">
        <f>BF20-0.5</f>
        <v>250</v>
      </c>
      <c r="BG21" s="40">
        <f t="shared" si="18"/>
        <v>300</v>
      </c>
      <c r="BH21" s="38" t="s">
        <v>32</v>
      </c>
      <c r="BI21" s="34">
        <f>BI20-0.5</f>
        <v>330</v>
      </c>
      <c r="BJ21" s="40">
        <f t="shared" si="19"/>
        <v>396</v>
      </c>
      <c r="BK21" s="38" t="s">
        <v>33</v>
      </c>
      <c r="BL21" s="34">
        <f>BL20-0.5</f>
        <v>450</v>
      </c>
      <c r="BM21" s="40">
        <f t="shared" si="20"/>
        <v>540</v>
      </c>
      <c r="BN21" s="38"/>
      <c r="BO21" s="39"/>
      <c r="BP21" s="39"/>
      <c r="BQ21" s="38"/>
      <c r="BR21" s="39"/>
      <c r="BS21" s="39"/>
      <c r="BT21" s="38"/>
      <c r="BU21" s="39"/>
      <c r="BV21" s="39"/>
    </row>
    <row r="22" spans="1:74" s="28" customFormat="1" ht="20.100000000000001" customHeight="1" x14ac:dyDescent="0.25">
      <c r="A22" s="38" t="s">
        <v>8</v>
      </c>
      <c r="B22" s="38" t="s">
        <v>4</v>
      </c>
      <c r="C22" s="38" t="s">
        <v>13</v>
      </c>
      <c r="D22" s="34">
        <f>D21-0.25</f>
        <v>1.75</v>
      </c>
      <c r="E22" s="40">
        <f t="shared" si="0"/>
        <v>2.1</v>
      </c>
      <c r="F22" s="38" t="s">
        <v>14</v>
      </c>
      <c r="G22" s="34">
        <f>G21-0.25</f>
        <v>5.25</v>
      </c>
      <c r="H22" s="39">
        <f t="shared" si="1"/>
        <v>6.3</v>
      </c>
      <c r="I22" s="38" t="s">
        <v>15</v>
      </c>
      <c r="J22" s="34">
        <f>J21-0.25</f>
        <v>9.75</v>
      </c>
      <c r="K22" s="39">
        <f t="shared" si="2"/>
        <v>11.7</v>
      </c>
      <c r="L22" s="38" t="s">
        <v>16</v>
      </c>
      <c r="M22" s="34">
        <f>M21-0.25</f>
        <v>14.25</v>
      </c>
      <c r="N22" s="39">
        <f t="shared" si="3"/>
        <v>17.099999999999998</v>
      </c>
      <c r="O22" s="38" t="s">
        <v>17</v>
      </c>
      <c r="P22" s="34">
        <f>P21-0.25</f>
        <v>18.75</v>
      </c>
      <c r="Q22" s="39">
        <f t="shared" si="4"/>
        <v>22.5</v>
      </c>
      <c r="R22" s="38" t="s">
        <v>18</v>
      </c>
      <c r="S22" s="34">
        <f>S21-0.25</f>
        <v>24.75</v>
      </c>
      <c r="T22" s="39">
        <f t="shared" si="5"/>
        <v>29.7</v>
      </c>
      <c r="U22" s="38" t="s">
        <v>19</v>
      </c>
      <c r="V22" s="34">
        <f>V21-0.25</f>
        <v>30.75</v>
      </c>
      <c r="W22" s="40">
        <f t="shared" si="6"/>
        <v>36.9</v>
      </c>
      <c r="X22" s="38" t="s">
        <v>20</v>
      </c>
      <c r="Y22" s="34">
        <f>Y21-0.25</f>
        <v>36.75</v>
      </c>
      <c r="Z22" s="40">
        <f t="shared" si="7"/>
        <v>44.1</v>
      </c>
      <c r="AA22" s="38" t="s">
        <v>21</v>
      </c>
      <c r="AB22" s="34">
        <f>AB21-0.25</f>
        <v>42.75</v>
      </c>
      <c r="AC22" s="40">
        <f t="shared" si="8"/>
        <v>51.3</v>
      </c>
      <c r="AD22" s="38" t="s">
        <v>22</v>
      </c>
      <c r="AE22" s="34">
        <f>AE21-0.25</f>
        <v>51.75</v>
      </c>
      <c r="AF22" s="40">
        <f t="shared" si="9"/>
        <v>62.099999999999994</v>
      </c>
      <c r="AG22" s="38" t="s">
        <v>23</v>
      </c>
      <c r="AH22" s="34">
        <f>AH21-0.25</f>
        <v>60.75</v>
      </c>
      <c r="AI22" s="40">
        <f t="shared" si="10"/>
        <v>72.899999999999991</v>
      </c>
      <c r="AJ22" s="38" t="s">
        <v>24</v>
      </c>
      <c r="AK22" s="34">
        <f>AK21-0.25</f>
        <v>69.75</v>
      </c>
      <c r="AL22" s="40">
        <f t="shared" si="11"/>
        <v>83.7</v>
      </c>
      <c r="AM22" s="38" t="s">
        <v>25</v>
      </c>
      <c r="AN22" s="34">
        <f>AN21-0.25</f>
        <v>79.75</v>
      </c>
      <c r="AO22" s="40">
        <f t="shared" si="12"/>
        <v>95.7</v>
      </c>
      <c r="AP22" s="38" t="s">
        <v>26</v>
      </c>
      <c r="AQ22" s="34">
        <f>AQ21-0.25</f>
        <v>94.75</v>
      </c>
      <c r="AR22" s="40">
        <f t="shared" si="13"/>
        <v>113.7</v>
      </c>
      <c r="AS22" s="38" t="s">
        <v>27</v>
      </c>
      <c r="AT22" s="34">
        <f>AT21-0.25</f>
        <v>109.75</v>
      </c>
      <c r="AU22" s="40">
        <f t="shared" si="14"/>
        <v>131.69999999999999</v>
      </c>
      <c r="AV22" s="38" t="s">
        <v>28</v>
      </c>
      <c r="AW22" s="34">
        <f>AW21-0.25</f>
        <v>124.75</v>
      </c>
      <c r="AX22" s="40">
        <f t="shared" si="15"/>
        <v>149.69999999999999</v>
      </c>
      <c r="AY22" s="38" t="s">
        <v>29</v>
      </c>
      <c r="AZ22" s="34">
        <f>AZ21-0.25</f>
        <v>144.75</v>
      </c>
      <c r="BA22" s="40">
        <f t="shared" si="16"/>
        <v>173.7</v>
      </c>
      <c r="BB22" s="38" t="s">
        <v>30</v>
      </c>
      <c r="BC22" s="34">
        <f>BC21-0.25</f>
        <v>194.75</v>
      </c>
      <c r="BD22" s="40">
        <f t="shared" si="17"/>
        <v>233.7</v>
      </c>
      <c r="BE22" s="38" t="s">
        <v>31</v>
      </c>
      <c r="BF22" s="34">
        <f>BF21-0.25</f>
        <v>249.75</v>
      </c>
      <c r="BG22" s="40">
        <f t="shared" si="18"/>
        <v>299.7</v>
      </c>
      <c r="BH22" s="38" t="s">
        <v>32</v>
      </c>
      <c r="BI22" s="34">
        <f>BI21-0.25</f>
        <v>329.75</v>
      </c>
      <c r="BJ22" s="40">
        <f t="shared" si="19"/>
        <v>395.7</v>
      </c>
      <c r="BK22" s="38" t="s">
        <v>33</v>
      </c>
      <c r="BL22" s="34">
        <f>BL21-0.25</f>
        <v>449.75</v>
      </c>
      <c r="BM22" s="40">
        <f t="shared" si="20"/>
        <v>539.69999999999993</v>
      </c>
      <c r="BN22" s="38"/>
      <c r="BO22" s="39"/>
      <c r="BP22" s="39"/>
      <c r="BQ22" s="38"/>
      <c r="BR22" s="39"/>
      <c r="BS22" s="39"/>
      <c r="BT22" s="38"/>
      <c r="BU22" s="39"/>
      <c r="BV22" s="39"/>
    </row>
    <row r="23" spans="1:74" s="41" customFormat="1" ht="20.100000000000001" customHeight="1" x14ac:dyDescent="0.25">
      <c r="A23" s="38" t="s">
        <v>8</v>
      </c>
      <c r="B23" s="38" t="s">
        <v>5</v>
      </c>
      <c r="C23" s="38" t="s">
        <v>13</v>
      </c>
      <c r="D23" s="34">
        <f t="shared" ref="D23:D24" si="93">D22-0.25</f>
        <v>1.5</v>
      </c>
      <c r="E23" s="40">
        <f t="shared" si="0"/>
        <v>1.7999999999999998</v>
      </c>
      <c r="F23" s="38" t="s">
        <v>14</v>
      </c>
      <c r="G23" s="34">
        <f t="shared" ref="G23:G24" si="94">G22-0.25</f>
        <v>5</v>
      </c>
      <c r="H23" s="39">
        <f t="shared" si="1"/>
        <v>6</v>
      </c>
      <c r="I23" s="38" t="s">
        <v>15</v>
      </c>
      <c r="J23" s="34">
        <f t="shared" ref="J23:J24" si="95">J22-0.25</f>
        <v>9.5</v>
      </c>
      <c r="K23" s="39">
        <f t="shared" si="2"/>
        <v>11.4</v>
      </c>
      <c r="L23" s="38" t="s">
        <v>16</v>
      </c>
      <c r="M23" s="34">
        <f t="shared" ref="M23:M24" si="96">M22-0.25</f>
        <v>14</v>
      </c>
      <c r="N23" s="39">
        <f t="shared" si="3"/>
        <v>16.8</v>
      </c>
      <c r="O23" s="38" t="s">
        <v>17</v>
      </c>
      <c r="P23" s="34">
        <f t="shared" ref="P23:P24" si="97">P22-0.25</f>
        <v>18.5</v>
      </c>
      <c r="Q23" s="39">
        <f t="shared" si="4"/>
        <v>22.2</v>
      </c>
      <c r="R23" s="38" t="s">
        <v>18</v>
      </c>
      <c r="S23" s="34">
        <f t="shared" ref="S23:S24" si="98">S22-0.25</f>
        <v>24.5</v>
      </c>
      <c r="T23" s="39">
        <f t="shared" si="5"/>
        <v>29.4</v>
      </c>
      <c r="U23" s="38" t="s">
        <v>19</v>
      </c>
      <c r="V23" s="34">
        <f t="shared" ref="V23:V24" si="99">V22-0.25</f>
        <v>30.5</v>
      </c>
      <c r="W23" s="40">
        <f t="shared" si="6"/>
        <v>36.6</v>
      </c>
      <c r="X23" s="38" t="s">
        <v>20</v>
      </c>
      <c r="Y23" s="34">
        <f t="shared" ref="Y23:Y24" si="100">Y22-0.25</f>
        <v>36.5</v>
      </c>
      <c r="Z23" s="40">
        <f t="shared" si="7"/>
        <v>43.8</v>
      </c>
      <c r="AA23" s="38" t="s">
        <v>21</v>
      </c>
      <c r="AB23" s="34">
        <f t="shared" ref="AB23:AB24" si="101">AB22-0.25</f>
        <v>42.5</v>
      </c>
      <c r="AC23" s="40">
        <f t="shared" si="8"/>
        <v>51</v>
      </c>
      <c r="AD23" s="38" t="s">
        <v>22</v>
      </c>
      <c r="AE23" s="34">
        <f t="shared" ref="AE23:AE24" si="102">AE22-0.25</f>
        <v>51.5</v>
      </c>
      <c r="AF23" s="40">
        <f t="shared" si="9"/>
        <v>61.8</v>
      </c>
      <c r="AG23" s="38" t="s">
        <v>23</v>
      </c>
      <c r="AH23" s="34">
        <f t="shared" ref="AH23:AH24" si="103">AH22-0.25</f>
        <v>60.5</v>
      </c>
      <c r="AI23" s="40">
        <f t="shared" si="10"/>
        <v>72.599999999999994</v>
      </c>
      <c r="AJ23" s="38" t="s">
        <v>24</v>
      </c>
      <c r="AK23" s="34">
        <f t="shared" ref="AK23:AK24" si="104">AK22-0.25</f>
        <v>69.5</v>
      </c>
      <c r="AL23" s="40">
        <f t="shared" si="11"/>
        <v>83.399999999999991</v>
      </c>
      <c r="AM23" s="38" t="s">
        <v>25</v>
      </c>
      <c r="AN23" s="34">
        <f t="shared" ref="AN23:AN24" si="105">AN22-0.25</f>
        <v>79.5</v>
      </c>
      <c r="AO23" s="40">
        <f t="shared" si="12"/>
        <v>95.399999999999991</v>
      </c>
      <c r="AP23" s="38" t="s">
        <v>26</v>
      </c>
      <c r="AQ23" s="34">
        <f t="shared" ref="AQ23:AQ24" si="106">AQ22-0.25</f>
        <v>94.5</v>
      </c>
      <c r="AR23" s="40">
        <f t="shared" si="13"/>
        <v>113.39999999999999</v>
      </c>
      <c r="AS23" s="38" t="s">
        <v>27</v>
      </c>
      <c r="AT23" s="34">
        <f t="shared" ref="AT23:AT24" si="107">AT22-0.25</f>
        <v>109.5</v>
      </c>
      <c r="AU23" s="40">
        <f t="shared" si="14"/>
        <v>131.4</v>
      </c>
      <c r="AV23" s="38" t="s">
        <v>28</v>
      </c>
      <c r="AW23" s="34">
        <f t="shared" ref="AW23:AW24" si="108">AW22-0.25</f>
        <v>124.5</v>
      </c>
      <c r="AX23" s="40">
        <f t="shared" si="15"/>
        <v>149.4</v>
      </c>
      <c r="AY23" s="38" t="s">
        <v>29</v>
      </c>
      <c r="AZ23" s="34">
        <f t="shared" ref="AZ23:AZ24" si="109">AZ22-0.25</f>
        <v>144.5</v>
      </c>
      <c r="BA23" s="40">
        <f t="shared" si="16"/>
        <v>173.4</v>
      </c>
      <c r="BB23" s="38" t="s">
        <v>30</v>
      </c>
      <c r="BC23" s="34">
        <f t="shared" ref="BC23:BC24" si="110">BC22-0.25</f>
        <v>194.5</v>
      </c>
      <c r="BD23" s="40">
        <f t="shared" si="17"/>
        <v>233.39999999999998</v>
      </c>
      <c r="BE23" s="38" t="s">
        <v>31</v>
      </c>
      <c r="BF23" s="34">
        <f t="shared" ref="BF23:BF24" si="111">BF22-0.25</f>
        <v>249.5</v>
      </c>
      <c r="BG23" s="40">
        <f t="shared" si="18"/>
        <v>299.39999999999998</v>
      </c>
      <c r="BH23" s="38" t="s">
        <v>32</v>
      </c>
      <c r="BI23" s="34">
        <f t="shared" ref="BI23:BI24" si="112">BI22-0.25</f>
        <v>329.5</v>
      </c>
      <c r="BJ23" s="40">
        <f t="shared" si="19"/>
        <v>395.4</v>
      </c>
      <c r="BK23" s="38" t="s">
        <v>33</v>
      </c>
      <c r="BL23" s="34">
        <f t="shared" ref="BL23:BL24" si="113">BL22-0.25</f>
        <v>449.5</v>
      </c>
      <c r="BM23" s="40">
        <f t="shared" si="20"/>
        <v>539.4</v>
      </c>
      <c r="BN23" s="38"/>
      <c r="BO23" s="39"/>
      <c r="BP23" s="39"/>
      <c r="BQ23" s="38"/>
      <c r="BR23" s="39"/>
      <c r="BS23" s="39"/>
      <c r="BT23" s="38"/>
      <c r="BU23" s="39"/>
      <c r="BV23" s="39"/>
    </row>
    <row r="24" spans="1:74" s="41" customFormat="1" ht="20.100000000000001" customHeight="1" x14ac:dyDescent="0.25">
      <c r="A24" s="38" t="s">
        <v>8</v>
      </c>
      <c r="B24" s="38" t="s">
        <v>6</v>
      </c>
      <c r="C24" s="38" t="s">
        <v>13</v>
      </c>
      <c r="D24" s="34">
        <f t="shared" si="93"/>
        <v>1.25</v>
      </c>
      <c r="E24" s="40">
        <f t="shared" si="0"/>
        <v>1.5</v>
      </c>
      <c r="F24" s="38" t="s">
        <v>14</v>
      </c>
      <c r="G24" s="34">
        <f t="shared" si="94"/>
        <v>4.75</v>
      </c>
      <c r="H24" s="39">
        <f t="shared" si="1"/>
        <v>5.7</v>
      </c>
      <c r="I24" s="38" t="s">
        <v>15</v>
      </c>
      <c r="J24" s="34">
        <f t="shared" si="95"/>
        <v>9.25</v>
      </c>
      <c r="K24" s="39">
        <f t="shared" si="2"/>
        <v>11.1</v>
      </c>
      <c r="L24" s="38" t="s">
        <v>16</v>
      </c>
      <c r="M24" s="34">
        <f t="shared" si="96"/>
        <v>13.75</v>
      </c>
      <c r="N24" s="39">
        <f t="shared" si="3"/>
        <v>16.5</v>
      </c>
      <c r="O24" s="38" t="s">
        <v>17</v>
      </c>
      <c r="P24" s="34">
        <f t="shared" si="97"/>
        <v>18.25</v>
      </c>
      <c r="Q24" s="39">
        <f t="shared" si="4"/>
        <v>21.9</v>
      </c>
      <c r="R24" s="38" t="s">
        <v>18</v>
      </c>
      <c r="S24" s="34">
        <f t="shared" si="98"/>
        <v>24.25</v>
      </c>
      <c r="T24" s="39">
        <f t="shared" si="5"/>
        <v>29.099999999999998</v>
      </c>
      <c r="U24" s="38" t="s">
        <v>19</v>
      </c>
      <c r="V24" s="34">
        <f t="shared" si="99"/>
        <v>30.25</v>
      </c>
      <c r="W24" s="40">
        <f t="shared" si="6"/>
        <v>36.299999999999997</v>
      </c>
      <c r="X24" s="38" t="s">
        <v>20</v>
      </c>
      <c r="Y24" s="34">
        <f t="shared" si="100"/>
        <v>36.25</v>
      </c>
      <c r="Z24" s="40">
        <f t="shared" si="7"/>
        <v>43.5</v>
      </c>
      <c r="AA24" s="38" t="s">
        <v>21</v>
      </c>
      <c r="AB24" s="34">
        <f t="shared" si="101"/>
        <v>42.25</v>
      </c>
      <c r="AC24" s="40">
        <f t="shared" si="8"/>
        <v>50.699999999999996</v>
      </c>
      <c r="AD24" s="38" t="s">
        <v>22</v>
      </c>
      <c r="AE24" s="34">
        <f t="shared" si="102"/>
        <v>51.25</v>
      </c>
      <c r="AF24" s="40">
        <f t="shared" si="9"/>
        <v>61.5</v>
      </c>
      <c r="AG24" s="38" t="s">
        <v>23</v>
      </c>
      <c r="AH24" s="34">
        <f t="shared" si="103"/>
        <v>60.25</v>
      </c>
      <c r="AI24" s="40">
        <f t="shared" si="10"/>
        <v>72.3</v>
      </c>
      <c r="AJ24" s="38" t="s">
        <v>24</v>
      </c>
      <c r="AK24" s="34">
        <f t="shared" si="104"/>
        <v>69.25</v>
      </c>
      <c r="AL24" s="40">
        <f t="shared" si="11"/>
        <v>83.1</v>
      </c>
      <c r="AM24" s="38" t="s">
        <v>25</v>
      </c>
      <c r="AN24" s="34">
        <f t="shared" si="105"/>
        <v>79.25</v>
      </c>
      <c r="AO24" s="40">
        <f t="shared" si="12"/>
        <v>95.1</v>
      </c>
      <c r="AP24" s="38" t="s">
        <v>26</v>
      </c>
      <c r="AQ24" s="34">
        <f t="shared" si="106"/>
        <v>94.25</v>
      </c>
      <c r="AR24" s="40">
        <f t="shared" si="13"/>
        <v>113.1</v>
      </c>
      <c r="AS24" s="38" t="s">
        <v>27</v>
      </c>
      <c r="AT24" s="34">
        <f t="shared" si="107"/>
        <v>109.25</v>
      </c>
      <c r="AU24" s="40">
        <f t="shared" si="14"/>
        <v>131.1</v>
      </c>
      <c r="AV24" s="38" t="s">
        <v>28</v>
      </c>
      <c r="AW24" s="34">
        <f t="shared" si="108"/>
        <v>124.25</v>
      </c>
      <c r="AX24" s="40">
        <f t="shared" si="15"/>
        <v>149.1</v>
      </c>
      <c r="AY24" s="38" t="s">
        <v>29</v>
      </c>
      <c r="AZ24" s="34">
        <f t="shared" si="109"/>
        <v>144.25</v>
      </c>
      <c r="BA24" s="40">
        <f t="shared" si="16"/>
        <v>173.1</v>
      </c>
      <c r="BB24" s="38" t="s">
        <v>30</v>
      </c>
      <c r="BC24" s="34">
        <f t="shared" si="110"/>
        <v>194.25</v>
      </c>
      <c r="BD24" s="40">
        <f t="shared" si="17"/>
        <v>233.1</v>
      </c>
      <c r="BE24" s="38" t="s">
        <v>31</v>
      </c>
      <c r="BF24" s="34">
        <f t="shared" si="111"/>
        <v>249.25</v>
      </c>
      <c r="BG24" s="40">
        <f t="shared" si="18"/>
        <v>299.09999999999997</v>
      </c>
      <c r="BH24" s="38" t="s">
        <v>32</v>
      </c>
      <c r="BI24" s="34">
        <f t="shared" si="112"/>
        <v>329.25</v>
      </c>
      <c r="BJ24" s="40">
        <f t="shared" si="19"/>
        <v>395.09999999999997</v>
      </c>
      <c r="BK24" s="38" t="s">
        <v>33</v>
      </c>
      <c r="BL24" s="34">
        <f t="shared" si="113"/>
        <v>449.25</v>
      </c>
      <c r="BM24" s="40">
        <f t="shared" si="20"/>
        <v>539.1</v>
      </c>
      <c r="BN24" s="38"/>
      <c r="BO24" s="39"/>
      <c r="BP24" s="39"/>
      <c r="BQ24" s="38"/>
      <c r="BR24" s="39"/>
      <c r="BS24" s="39"/>
      <c r="BT24" s="38"/>
      <c r="BU24" s="39"/>
      <c r="BV24" s="39"/>
    </row>
    <row r="25" spans="1:74" s="42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34">
        <v>4.5</v>
      </c>
      <c r="E25" s="18">
        <f t="shared" si="0"/>
        <v>5.3999999999999995</v>
      </c>
      <c r="F25" s="17" t="s">
        <v>15</v>
      </c>
      <c r="G25" s="34">
        <v>7.2</v>
      </c>
      <c r="H25" s="18">
        <f t="shared" si="1"/>
        <v>8.64</v>
      </c>
      <c r="I25" s="17" t="s">
        <v>16</v>
      </c>
      <c r="J25" s="34">
        <v>11.7</v>
      </c>
      <c r="K25" s="18">
        <f t="shared" si="2"/>
        <v>14.04</v>
      </c>
      <c r="L25" s="17" t="s">
        <v>17</v>
      </c>
      <c r="M25" s="34">
        <v>16.2</v>
      </c>
      <c r="N25" s="18">
        <f t="shared" si="3"/>
        <v>19.439999999999998</v>
      </c>
      <c r="O25" s="17" t="s">
        <v>18</v>
      </c>
      <c r="P25" s="34">
        <v>22.2</v>
      </c>
      <c r="Q25" s="18">
        <f t="shared" si="4"/>
        <v>26.639999999999997</v>
      </c>
      <c r="R25" s="17" t="s">
        <v>19</v>
      </c>
      <c r="S25" s="34">
        <v>28.2</v>
      </c>
      <c r="T25" s="18">
        <f t="shared" si="5"/>
        <v>33.839999999999996</v>
      </c>
      <c r="U25" s="17" t="s">
        <v>20</v>
      </c>
      <c r="V25" s="34">
        <v>34.200000000000003</v>
      </c>
      <c r="W25" s="18">
        <f t="shared" si="6"/>
        <v>41.04</v>
      </c>
      <c r="X25" s="17" t="s">
        <v>21</v>
      </c>
      <c r="Y25" s="34">
        <v>40.200000000000003</v>
      </c>
      <c r="Z25" s="18">
        <f t="shared" si="7"/>
        <v>48.24</v>
      </c>
      <c r="AA25" s="17" t="s">
        <v>22</v>
      </c>
      <c r="AB25" s="34">
        <v>49.2</v>
      </c>
      <c r="AC25" s="18">
        <f t="shared" si="8"/>
        <v>59.04</v>
      </c>
      <c r="AD25" s="17" t="s">
        <v>23</v>
      </c>
      <c r="AE25" s="34">
        <v>58.2</v>
      </c>
      <c r="AF25" s="18">
        <f t="shared" si="9"/>
        <v>69.84</v>
      </c>
      <c r="AG25" s="17" t="s">
        <v>24</v>
      </c>
      <c r="AH25" s="34">
        <v>67.2</v>
      </c>
      <c r="AI25" s="18">
        <f t="shared" si="10"/>
        <v>80.64</v>
      </c>
      <c r="AJ25" s="17" t="s">
        <v>25</v>
      </c>
      <c r="AK25" s="34">
        <v>77.2</v>
      </c>
      <c r="AL25" s="18">
        <f t="shared" si="11"/>
        <v>92.64</v>
      </c>
      <c r="AM25" s="17" t="s">
        <v>26</v>
      </c>
      <c r="AN25" s="34">
        <v>92.2</v>
      </c>
      <c r="AO25" s="18">
        <f t="shared" si="12"/>
        <v>110.64</v>
      </c>
      <c r="AP25" s="17" t="s">
        <v>27</v>
      </c>
      <c r="AQ25" s="34">
        <v>107.2</v>
      </c>
      <c r="AR25" s="18">
        <f t="shared" si="13"/>
        <v>128.63999999999999</v>
      </c>
      <c r="AS25" s="17" t="s">
        <v>28</v>
      </c>
      <c r="AT25" s="34">
        <v>122.2</v>
      </c>
      <c r="AU25" s="18">
        <f t="shared" si="14"/>
        <v>146.63999999999999</v>
      </c>
      <c r="AV25" s="17" t="s">
        <v>29</v>
      </c>
      <c r="AW25" s="34">
        <v>142.19999999999999</v>
      </c>
      <c r="AX25" s="18">
        <f t="shared" si="15"/>
        <v>170.64</v>
      </c>
      <c r="AY25" s="17" t="s">
        <v>30</v>
      </c>
      <c r="AZ25" s="34">
        <v>192.2</v>
      </c>
      <c r="BA25" s="18">
        <f t="shared" si="16"/>
        <v>230.64</v>
      </c>
      <c r="BB25" s="17" t="s">
        <v>31</v>
      </c>
      <c r="BC25" s="34">
        <v>247.2</v>
      </c>
      <c r="BD25" s="18">
        <f t="shared" si="17"/>
        <v>296.64</v>
      </c>
      <c r="BE25" s="17" t="s">
        <v>32</v>
      </c>
      <c r="BF25" s="34">
        <v>327.2</v>
      </c>
      <c r="BG25" s="18">
        <f t="shared" si="18"/>
        <v>392.64</v>
      </c>
      <c r="BH25" s="17" t="s">
        <v>33</v>
      </c>
      <c r="BI25" s="34">
        <v>447.2</v>
      </c>
      <c r="BJ25" s="18">
        <f t="shared" si="19"/>
        <v>536.64</v>
      </c>
      <c r="BK25" s="17"/>
      <c r="BL25" s="34"/>
      <c r="BM25" s="34"/>
      <c r="BN25" s="17"/>
      <c r="BO25" s="34"/>
      <c r="BP25" s="34"/>
      <c r="BQ25" s="17"/>
      <c r="BR25" s="34"/>
      <c r="BS25" s="34"/>
      <c r="BT25" s="17"/>
      <c r="BU25" s="34"/>
      <c r="BV25" s="34"/>
    </row>
    <row r="26" spans="1:74" s="42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34">
        <f>D25-0.9</f>
        <v>3.6</v>
      </c>
      <c r="E26" s="18">
        <f t="shared" si="0"/>
        <v>4.32</v>
      </c>
      <c r="F26" s="17" t="s">
        <v>15</v>
      </c>
      <c r="G26" s="34">
        <f>G25-0.9</f>
        <v>6.3</v>
      </c>
      <c r="H26" s="34">
        <f t="shared" si="1"/>
        <v>7.56</v>
      </c>
      <c r="I26" s="17" t="s">
        <v>16</v>
      </c>
      <c r="J26" s="34">
        <f>J25-0.9</f>
        <v>10.799999999999999</v>
      </c>
      <c r="K26" s="34">
        <f t="shared" si="2"/>
        <v>12.959999999999999</v>
      </c>
      <c r="L26" s="17" t="s">
        <v>17</v>
      </c>
      <c r="M26" s="34">
        <f>M25-0.9</f>
        <v>15.299999999999999</v>
      </c>
      <c r="N26" s="34">
        <f t="shared" si="3"/>
        <v>18.36</v>
      </c>
      <c r="O26" s="17" t="s">
        <v>18</v>
      </c>
      <c r="P26" s="34">
        <f>P25-0.9</f>
        <v>21.3</v>
      </c>
      <c r="Q26" s="34">
        <f t="shared" si="4"/>
        <v>25.56</v>
      </c>
      <c r="R26" s="17" t="s">
        <v>19</v>
      </c>
      <c r="S26" s="34">
        <f>S25-0.9</f>
        <v>27.3</v>
      </c>
      <c r="T26" s="34">
        <f t="shared" si="5"/>
        <v>32.76</v>
      </c>
      <c r="U26" s="17" t="s">
        <v>20</v>
      </c>
      <c r="V26" s="34">
        <f>V25-0.9</f>
        <v>33.300000000000004</v>
      </c>
      <c r="W26" s="18">
        <f t="shared" si="6"/>
        <v>39.96</v>
      </c>
      <c r="X26" s="17" t="s">
        <v>21</v>
      </c>
      <c r="Y26" s="34">
        <f>Y25-0.9</f>
        <v>39.300000000000004</v>
      </c>
      <c r="Z26" s="18">
        <f t="shared" si="7"/>
        <v>47.160000000000004</v>
      </c>
      <c r="AA26" s="17" t="s">
        <v>22</v>
      </c>
      <c r="AB26" s="34">
        <f>AB25-0.9</f>
        <v>48.300000000000004</v>
      </c>
      <c r="AC26" s="18">
        <f t="shared" si="8"/>
        <v>57.96</v>
      </c>
      <c r="AD26" s="17" t="s">
        <v>23</v>
      </c>
      <c r="AE26" s="34">
        <f>AE25-0.9</f>
        <v>57.300000000000004</v>
      </c>
      <c r="AF26" s="18">
        <f t="shared" si="9"/>
        <v>68.760000000000005</v>
      </c>
      <c r="AG26" s="17" t="s">
        <v>24</v>
      </c>
      <c r="AH26" s="34">
        <f>AH25-0.9</f>
        <v>66.3</v>
      </c>
      <c r="AI26" s="18">
        <f t="shared" si="10"/>
        <v>79.559999999999988</v>
      </c>
      <c r="AJ26" s="17" t="s">
        <v>25</v>
      </c>
      <c r="AK26" s="34">
        <f>AK25-0.9</f>
        <v>76.3</v>
      </c>
      <c r="AL26" s="18">
        <f t="shared" si="11"/>
        <v>91.559999999999988</v>
      </c>
      <c r="AM26" s="17" t="s">
        <v>26</v>
      </c>
      <c r="AN26" s="34">
        <f>AN25-0.9</f>
        <v>91.3</v>
      </c>
      <c r="AO26" s="18">
        <f t="shared" si="12"/>
        <v>109.55999999999999</v>
      </c>
      <c r="AP26" s="17" t="s">
        <v>27</v>
      </c>
      <c r="AQ26" s="34">
        <f>AQ25-0.9</f>
        <v>106.3</v>
      </c>
      <c r="AR26" s="18">
        <f t="shared" si="13"/>
        <v>127.55999999999999</v>
      </c>
      <c r="AS26" s="17" t="s">
        <v>28</v>
      </c>
      <c r="AT26" s="34">
        <f>AT25-0.9</f>
        <v>121.3</v>
      </c>
      <c r="AU26" s="18">
        <f t="shared" si="14"/>
        <v>145.56</v>
      </c>
      <c r="AV26" s="17" t="s">
        <v>29</v>
      </c>
      <c r="AW26" s="34">
        <f>AW25-0.9</f>
        <v>141.29999999999998</v>
      </c>
      <c r="AX26" s="18">
        <f t="shared" si="15"/>
        <v>169.55999999999997</v>
      </c>
      <c r="AY26" s="17" t="s">
        <v>30</v>
      </c>
      <c r="AZ26" s="34">
        <f>AZ25-0.9</f>
        <v>191.29999999999998</v>
      </c>
      <c r="BA26" s="18">
        <f t="shared" si="16"/>
        <v>229.55999999999997</v>
      </c>
      <c r="BB26" s="17" t="s">
        <v>31</v>
      </c>
      <c r="BC26" s="34">
        <f>BC25-0.9</f>
        <v>246.29999999999998</v>
      </c>
      <c r="BD26" s="18">
        <f t="shared" si="17"/>
        <v>295.55999999999995</v>
      </c>
      <c r="BE26" s="17" t="s">
        <v>32</v>
      </c>
      <c r="BF26" s="34">
        <f>BF25-0.9</f>
        <v>326.3</v>
      </c>
      <c r="BG26" s="18">
        <f t="shared" si="18"/>
        <v>391.56</v>
      </c>
      <c r="BH26" s="17" t="s">
        <v>33</v>
      </c>
      <c r="BI26" s="34">
        <f>BI25-0.9</f>
        <v>446.3</v>
      </c>
      <c r="BJ26" s="18">
        <f t="shared" si="19"/>
        <v>535.55999999999995</v>
      </c>
      <c r="BK26" s="17"/>
      <c r="BL26" s="34"/>
      <c r="BM26" s="34"/>
      <c r="BN26" s="17"/>
      <c r="BO26" s="34"/>
      <c r="BP26" s="34"/>
      <c r="BQ26" s="17"/>
      <c r="BR26" s="34"/>
      <c r="BS26" s="34"/>
      <c r="BT26" s="17"/>
      <c r="BU26" s="34"/>
      <c r="BV26" s="34"/>
    </row>
    <row r="27" spans="1:74" s="42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34">
        <f>D26-0.45</f>
        <v>3.15</v>
      </c>
      <c r="E27" s="18">
        <f t="shared" si="0"/>
        <v>3.78</v>
      </c>
      <c r="F27" s="17" t="s">
        <v>15</v>
      </c>
      <c r="G27" s="34">
        <f>G26-0.45</f>
        <v>5.85</v>
      </c>
      <c r="H27" s="34">
        <f t="shared" si="1"/>
        <v>7.02</v>
      </c>
      <c r="I27" s="17" t="s">
        <v>16</v>
      </c>
      <c r="J27" s="34">
        <f>J26-0.45</f>
        <v>10.35</v>
      </c>
      <c r="K27" s="34">
        <f t="shared" si="2"/>
        <v>12.42</v>
      </c>
      <c r="L27" s="17" t="s">
        <v>17</v>
      </c>
      <c r="M27" s="34">
        <f>M26-0.45</f>
        <v>14.85</v>
      </c>
      <c r="N27" s="34">
        <f t="shared" si="3"/>
        <v>17.82</v>
      </c>
      <c r="O27" s="17" t="s">
        <v>18</v>
      </c>
      <c r="P27" s="34">
        <f>P26-0.45</f>
        <v>20.85</v>
      </c>
      <c r="Q27" s="34">
        <f t="shared" si="4"/>
        <v>25.02</v>
      </c>
      <c r="R27" s="17" t="s">
        <v>19</v>
      </c>
      <c r="S27" s="34">
        <f>S26-0.45</f>
        <v>26.85</v>
      </c>
      <c r="T27" s="34">
        <f t="shared" si="5"/>
        <v>32.22</v>
      </c>
      <c r="U27" s="17" t="s">
        <v>20</v>
      </c>
      <c r="V27" s="34">
        <f>V26-0.45</f>
        <v>32.85</v>
      </c>
      <c r="W27" s="18">
        <f t="shared" si="6"/>
        <v>39.42</v>
      </c>
      <c r="X27" s="17" t="s">
        <v>21</v>
      </c>
      <c r="Y27" s="34">
        <f>Y26-0.45</f>
        <v>38.85</v>
      </c>
      <c r="Z27" s="18">
        <f t="shared" si="7"/>
        <v>46.62</v>
      </c>
      <c r="AA27" s="17" t="s">
        <v>22</v>
      </c>
      <c r="AB27" s="34">
        <f>AB26-0.45</f>
        <v>47.85</v>
      </c>
      <c r="AC27" s="18">
        <f t="shared" si="8"/>
        <v>57.42</v>
      </c>
      <c r="AD27" s="17" t="s">
        <v>23</v>
      </c>
      <c r="AE27" s="34">
        <f>AE26-0.45</f>
        <v>56.85</v>
      </c>
      <c r="AF27" s="18">
        <f t="shared" si="9"/>
        <v>68.22</v>
      </c>
      <c r="AG27" s="17" t="s">
        <v>24</v>
      </c>
      <c r="AH27" s="34">
        <f>AH26-0.45</f>
        <v>65.849999999999994</v>
      </c>
      <c r="AI27" s="18">
        <f t="shared" si="10"/>
        <v>79.02</v>
      </c>
      <c r="AJ27" s="17" t="s">
        <v>25</v>
      </c>
      <c r="AK27" s="34">
        <f>AK26-0.45</f>
        <v>75.849999999999994</v>
      </c>
      <c r="AL27" s="18">
        <f t="shared" si="11"/>
        <v>91.02</v>
      </c>
      <c r="AM27" s="17" t="s">
        <v>26</v>
      </c>
      <c r="AN27" s="34">
        <f>AN26-0.45</f>
        <v>90.85</v>
      </c>
      <c r="AO27" s="18">
        <f t="shared" si="12"/>
        <v>109.02</v>
      </c>
      <c r="AP27" s="17" t="s">
        <v>27</v>
      </c>
      <c r="AQ27" s="34">
        <f>AQ26-0.45</f>
        <v>105.85</v>
      </c>
      <c r="AR27" s="18">
        <f t="shared" si="13"/>
        <v>127.01999999999998</v>
      </c>
      <c r="AS27" s="17" t="s">
        <v>28</v>
      </c>
      <c r="AT27" s="34">
        <f>AT26-0.45</f>
        <v>120.85</v>
      </c>
      <c r="AU27" s="18">
        <f t="shared" si="14"/>
        <v>145.01999999999998</v>
      </c>
      <c r="AV27" s="17" t="s">
        <v>29</v>
      </c>
      <c r="AW27" s="34">
        <f>AW26-0.45</f>
        <v>140.85</v>
      </c>
      <c r="AX27" s="18">
        <f t="shared" si="15"/>
        <v>169.01999999999998</v>
      </c>
      <c r="AY27" s="17" t="s">
        <v>30</v>
      </c>
      <c r="AZ27" s="34">
        <f>AZ26-0.45</f>
        <v>190.85</v>
      </c>
      <c r="BA27" s="18">
        <f t="shared" si="16"/>
        <v>229.01999999999998</v>
      </c>
      <c r="BB27" s="17" t="s">
        <v>31</v>
      </c>
      <c r="BC27" s="34">
        <f>BC26-0.45</f>
        <v>245.85</v>
      </c>
      <c r="BD27" s="18">
        <f t="shared" si="17"/>
        <v>295.02</v>
      </c>
      <c r="BE27" s="17" t="s">
        <v>32</v>
      </c>
      <c r="BF27" s="34">
        <f>BF26-0.45</f>
        <v>325.85000000000002</v>
      </c>
      <c r="BG27" s="18">
        <f t="shared" si="18"/>
        <v>391.02000000000004</v>
      </c>
      <c r="BH27" s="17" t="s">
        <v>33</v>
      </c>
      <c r="BI27" s="34">
        <f>BI26-0.45</f>
        <v>445.85</v>
      </c>
      <c r="BJ27" s="18">
        <f t="shared" si="19"/>
        <v>535.02</v>
      </c>
      <c r="BK27" s="17"/>
      <c r="BL27" s="34"/>
      <c r="BM27" s="34"/>
      <c r="BN27" s="17"/>
      <c r="BO27" s="34"/>
      <c r="BP27" s="34"/>
      <c r="BQ27" s="17"/>
      <c r="BR27" s="34"/>
      <c r="BS27" s="34"/>
      <c r="BT27" s="17"/>
      <c r="BU27" s="34"/>
      <c r="BV27" s="34"/>
    </row>
    <row r="28" spans="1:74" s="42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34">
        <f t="shared" ref="D28:D29" si="114">D27-0.45</f>
        <v>2.6999999999999997</v>
      </c>
      <c r="E28" s="18">
        <f t="shared" si="0"/>
        <v>3.2399999999999998</v>
      </c>
      <c r="F28" s="17" t="s">
        <v>15</v>
      </c>
      <c r="G28" s="34">
        <f t="shared" ref="G28:G29" si="115">G27-0.45</f>
        <v>5.3999999999999995</v>
      </c>
      <c r="H28" s="34">
        <f t="shared" si="1"/>
        <v>6.4799999999999995</v>
      </c>
      <c r="I28" s="17" t="s">
        <v>16</v>
      </c>
      <c r="J28" s="34">
        <f t="shared" ref="J28:J29" si="116">J27-0.45</f>
        <v>9.9</v>
      </c>
      <c r="K28" s="34">
        <f t="shared" si="2"/>
        <v>11.88</v>
      </c>
      <c r="L28" s="17" t="s">
        <v>17</v>
      </c>
      <c r="M28" s="34">
        <f t="shared" ref="M28:M29" si="117">M27-0.45</f>
        <v>14.4</v>
      </c>
      <c r="N28" s="34">
        <f t="shared" si="3"/>
        <v>17.28</v>
      </c>
      <c r="O28" s="17" t="s">
        <v>18</v>
      </c>
      <c r="P28" s="34">
        <f t="shared" ref="P28:P29" si="118">P27-0.45</f>
        <v>20.400000000000002</v>
      </c>
      <c r="Q28" s="34">
        <f t="shared" si="4"/>
        <v>24.48</v>
      </c>
      <c r="R28" s="17" t="s">
        <v>19</v>
      </c>
      <c r="S28" s="34">
        <f t="shared" ref="S28:S29" si="119">S27-0.45</f>
        <v>26.400000000000002</v>
      </c>
      <c r="T28" s="34">
        <f t="shared" si="5"/>
        <v>31.68</v>
      </c>
      <c r="U28" s="17" t="s">
        <v>20</v>
      </c>
      <c r="V28" s="34">
        <f t="shared" ref="V28:V29" si="120">V27-0.45</f>
        <v>32.4</v>
      </c>
      <c r="W28" s="18">
        <f t="shared" si="6"/>
        <v>38.879999999999995</v>
      </c>
      <c r="X28" s="17" t="s">
        <v>21</v>
      </c>
      <c r="Y28" s="34">
        <f t="shared" ref="Y28:Y29" si="121">Y27-0.45</f>
        <v>38.4</v>
      </c>
      <c r="Z28" s="18">
        <f t="shared" si="7"/>
        <v>46.08</v>
      </c>
      <c r="AA28" s="17" t="s">
        <v>22</v>
      </c>
      <c r="AB28" s="34">
        <f t="shared" ref="AB28:AB29" si="122">AB27-0.45</f>
        <v>47.4</v>
      </c>
      <c r="AC28" s="18">
        <f t="shared" si="8"/>
        <v>56.879999999999995</v>
      </c>
      <c r="AD28" s="17" t="s">
        <v>23</v>
      </c>
      <c r="AE28" s="34">
        <f t="shared" ref="AE28:AE29" si="123">AE27-0.45</f>
        <v>56.4</v>
      </c>
      <c r="AF28" s="18">
        <f t="shared" si="9"/>
        <v>67.679999999999993</v>
      </c>
      <c r="AG28" s="17" t="s">
        <v>24</v>
      </c>
      <c r="AH28" s="34">
        <f t="shared" ref="AH28:AH29" si="124">AH27-0.45</f>
        <v>65.399999999999991</v>
      </c>
      <c r="AI28" s="18">
        <f t="shared" si="10"/>
        <v>78.47999999999999</v>
      </c>
      <c r="AJ28" s="17" t="s">
        <v>25</v>
      </c>
      <c r="AK28" s="34">
        <f t="shared" ref="AK28:AK29" si="125">AK27-0.45</f>
        <v>75.399999999999991</v>
      </c>
      <c r="AL28" s="18">
        <f t="shared" si="11"/>
        <v>90.47999999999999</v>
      </c>
      <c r="AM28" s="17" t="s">
        <v>26</v>
      </c>
      <c r="AN28" s="34">
        <f t="shared" ref="AN28:AN29" si="126">AN27-0.45</f>
        <v>90.399999999999991</v>
      </c>
      <c r="AO28" s="18">
        <f t="shared" si="12"/>
        <v>108.47999999999999</v>
      </c>
      <c r="AP28" s="17" t="s">
        <v>27</v>
      </c>
      <c r="AQ28" s="34">
        <f t="shared" ref="AQ28:AQ29" si="127">AQ27-0.45</f>
        <v>105.39999999999999</v>
      </c>
      <c r="AR28" s="18">
        <f t="shared" si="13"/>
        <v>126.47999999999999</v>
      </c>
      <c r="AS28" s="17" t="s">
        <v>28</v>
      </c>
      <c r="AT28" s="34">
        <f t="shared" ref="AT28:AT29" si="128">AT27-0.45</f>
        <v>120.39999999999999</v>
      </c>
      <c r="AU28" s="18">
        <f t="shared" si="14"/>
        <v>144.47999999999999</v>
      </c>
      <c r="AV28" s="17" t="s">
        <v>29</v>
      </c>
      <c r="AW28" s="34">
        <f t="shared" ref="AW28:AW29" si="129">AW27-0.45</f>
        <v>140.4</v>
      </c>
      <c r="AX28" s="18">
        <f t="shared" si="15"/>
        <v>168.48</v>
      </c>
      <c r="AY28" s="17" t="s">
        <v>30</v>
      </c>
      <c r="AZ28" s="34">
        <f t="shared" ref="AZ28:AZ29" si="130">AZ27-0.45</f>
        <v>190.4</v>
      </c>
      <c r="BA28" s="18">
        <f t="shared" si="16"/>
        <v>228.48</v>
      </c>
      <c r="BB28" s="17" t="s">
        <v>31</v>
      </c>
      <c r="BC28" s="34">
        <f t="shared" ref="BC28:BC29" si="131">BC27-0.45</f>
        <v>245.4</v>
      </c>
      <c r="BD28" s="18">
        <f t="shared" si="17"/>
        <v>294.48</v>
      </c>
      <c r="BE28" s="17" t="s">
        <v>32</v>
      </c>
      <c r="BF28" s="34">
        <f t="shared" ref="BF28:BF29" si="132">BF27-0.45</f>
        <v>325.40000000000003</v>
      </c>
      <c r="BG28" s="18">
        <f t="shared" si="18"/>
        <v>390.48</v>
      </c>
      <c r="BH28" s="17" t="s">
        <v>33</v>
      </c>
      <c r="BI28" s="34">
        <f t="shared" ref="BI28:BI29" si="133">BI27-0.45</f>
        <v>445.40000000000003</v>
      </c>
      <c r="BJ28" s="18">
        <f t="shared" si="19"/>
        <v>534.48</v>
      </c>
      <c r="BK28" s="17"/>
      <c r="BL28" s="34"/>
      <c r="BM28" s="34"/>
      <c r="BN28" s="17"/>
      <c r="BO28" s="34"/>
      <c r="BP28" s="34"/>
      <c r="BQ28" s="17"/>
      <c r="BR28" s="34"/>
      <c r="BS28" s="34"/>
      <c r="BT28" s="17"/>
      <c r="BU28" s="34"/>
      <c r="BV28" s="34"/>
    </row>
    <row r="29" spans="1:74" s="42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34">
        <f t="shared" si="114"/>
        <v>2.2499999999999996</v>
      </c>
      <c r="E29" s="18">
        <f t="shared" si="0"/>
        <v>2.6999999999999993</v>
      </c>
      <c r="F29" s="17" t="s">
        <v>15</v>
      </c>
      <c r="G29" s="34">
        <f t="shared" si="115"/>
        <v>4.9499999999999993</v>
      </c>
      <c r="H29" s="34">
        <f t="shared" si="1"/>
        <v>5.9399999999999986</v>
      </c>
      <c r="I29" s="17" t="s">
        <v>16</v>
      </c>
      <c r="J29" s="34">
        <f t="shared" si="116"/>
        <v>9.4500000000000011</v>
      </c>
      <c r="K29" s="34">
        <f t="shared" si="2"/>
        <v>11.340000000000002</v>
      </c>
      <c r="L29" s="17" t="s">
        <v>17</v>
      </c>
      <c r="M29" s="34">
        <f t="shared" si="117"/>
        <v>13.950000000000001</v>
      </c>
      <c r="N29" s="34">
        <f t="shared" si="3"/>
        <v>16.740000000000002</v>
      </c>
      <c r="O29" s="17" t="s">
        <v>18</v>
      </c>
      <c r="P29" s="34">
        <f t="shared" si="118"/>
        <v>19.950000000000003</v>
      </c>
      <c r="Q29" s="34">
        <f t="shared" si="4"/>
        <v>23.94</v>
      </c>
      <c r="R29" s="17" t="s">
        <v>19</v>
      </c>
      <c r="S29" s="34">
        <f t="shared" si="119"/>
        <v>25.950000000000003</v>
      </c>
      <c r="T29" s="34">
        <f t="shared" si="5"/>
        <v>31.14</v>
      </c>
      <c r="U29" s="17" t="s">
        <v>20</v>
      </c>
      <c r="V29" s="34">
        <f t="shared" si="120"/>
        <v>31.95</v>
      </c>
      <c r="W29" s="18">
        <f t="shared" si="6"/>
        <v>38.339999999999996</v>
      </c>
      <c r="X29" s="17" t="s">
        <v>21</v>
      </c>
      <c r="Y29" s="34">
        <f t="shared" si="121"/>
        <v>37.949999999999996</v>
      </c>
      <c r="Z29" s="18">
        <f t="shared" si="7"/>
        <v>45.539999999999992</v>
      </c>
      <c r="AA29" s="17" t="s">
        <v>22</v>
      </c>
      <c r="AB29" s="34">
        <f t="shared" si="122"/>
        <v>46.949999999999996</v>
      </c>
      <c r="AC29" s="18">
        <f t="shared" si="8"/>
        <v>56.339999999999996</v>
      </c>
      <c r="AD29" s="17" t="s">
        <v>23</v>
      </c>
      <c r="AE29" s="34">
        <f t="shared" si="123"/>
        <v>55.949999999999996</v>
      </c>
      <c r="AF29" s="18">
        <f t="shared" si="9"/>
        <v>67.139999999999986</v>
      </c>
      <c r="AG29" s="17" t="s">
        <v>24</v>
      </c>
      <c r="AH29" s="34">
        <f t="shared" si="124"/>
        <v>64.949999999999989</v>
      </c>
      <c r="AI29" s="18">
        <f t="shared" si="10"/>
        <v>77.939999999999984</v>
      </c>
      <c r="AJ29" s="17" t="s">
        <v>25</v>
      </c>
      <c r="AK29" s="34">
        <f t="shared" si="125"/>
        <v>74.949999999999989</v>
      </c>
      <c r="AL29" s="18">
        <f t="shared" si="11"/>
        <v>89.939999999999984</v>
      </c>
      <c r="AM29" s="17" t="s">
        <v>26</v>
      </c>
      <c r="AN29" s="34">
        <f t="shared" si="126"/>
        <v>89.949999999999989</v>
      </c>
      <c r="AO29" s="18">
        <f t="shared" si="12"/>
        <v>107.93999999999998</v>
      </c>
      <c r="AP29" s="17" t="s">
        <v>27</v>
      </c>
      <c r="AQ29" s="34">
        <f t="shared" si="127"/>
        <v>104.94999999999999</v>
      </c>
      <c r="AR29" s="18">
        <f t="shared" si="13"/>
        <v>125.93999999999998</v>
      </c>
      <c r="AS29" s="17" t="s">
        <v>28</v>
      </c>
      <c r="AT29" s="34">
        <f t="shared" si="128"/>
        <v>119.94999999999999</v>
      </c>
      <c r="AU29" s="18">
        <f t="shared" si="14"/>
        <v>143.93999999999997</v>
      </c>
      <c r="AV29" s="17" t="s">
        <v>29</v>
      </c>
      <c r="AW29" s="34">
        <f t="shared" si="129"/>
        <v>139.95000000000002</v>
      </c>
      <c r="AX29" s="18">
        <f t="shared" si="15"/>
        <v>167.94000000000003</v>
      </c>
      <c r="AY29" s="17" t="s">
        <v>30</v>
      </c>
      <c r="AZ29" s="34">
        <f t="shared" si="130"/>
        <v>189.95000000000002</v>
      </c>
      <c r="BA29" s="18">
        <f t="shared" si="16"/>
        <v>227.94000000000003</v>
      </c>
      <c r="BB29" s="17" t="s">
        <v>31</v>
      </c>
      <c r="BC29" s="34">
        <f t="shared" si="131"/>
        <v>244.95000000000002</v>
      </c>
      <c r="BD29" s="18">
        <f t="shared" si="17"/>
        <v>293.94</v>
      </c>
      <c r="BE29" s="17" t="s">
        <v>32</v>
      </c>
      <c r="BF29" s="34">
        <f t="shared" si="132"/>
        <v>324.95000000000005</v>
      </c>
      <c r="BG29" s="18">
        <f t="shared" si="18"/>
        <v>389.94000000000005</v>
      </c>
      <c r="BH29" s="17" t="s">
        <v>33</v>
      </c>
      <c r="BI29" s="34">
        <f t="shared" si="133"/>
        <v>444.95000000000005</v>
      </c>
      <c r="BJ29" s="18">
        <f t="shared" si="19"/>
        <v>533.94000000000005</v>
      </c>
      <c r="BK29" s="17"/>
      <c r="BL29" s="34"/>
      <c r="BM29" s="34"/>
      <c r="BN29" s="17"/>
      <c r="BO29" s="34"/>
      <c r="BP29" s="34"/>
      <c r="BQ29" s="17"/>
      <c r="BR29" s="34"/>
      <c r="BS29" s="34"/>
      <c r="BT29" s="17"/>
      <c r="BU29" s="34"/>
      <c r="BV29" s="34"/>
    </row>
    <row r="30" spans="1:74" s="41" customFormat="1" ht="20.100000000000001" customHeight="1" x14ac:dyDescent="0.25">
      <c r="A30" s="38" t="s">
        <v>14</v>
      </c>
      <c r="B30" s="38" t="s">
        <v>1</v>
      </c>
      <c r="C30" s="38" t="s">
        <v>15</v>
      </c>
      <c r="D30" s="34">
        <v>4.5</v>
      </c>
      <c r="E30" s="40">
        <f t="shared" si="0"/>
        <v>5.3999999999999995</v>
      </c>
      <c r="F30" s="38" t="s">
        <v>16</v>
      </c>
      <c r="G30" s="39">
        <v>7.2</v>
      </c>
      <c r="H30" s="40">
        <f t="shared" si="1"/>
        <v>8.64</v>
      </c>
      <c r="I30" s="38" t="s">
        <v>17</v>
      </c>
      <c r="J30" s="39">
        <v>11.7</v>
      </c>
      <c r="K30" s="40">
        <f t="shared" si="2"/>
        <v>14.04</v>
      </c>
      <c r="L30" s="38" t="s">
        <v>18</v>
      </c>
      <c r="M30" s="39">
        <v>17.7</v>
      </c>
      <c r="N30" s="40">
        <f t="shared" si="3"/>
        <v>21.24</v>
      </c>
      <c r="O30" s="38" t="s">
        <v>19</v>
      </c>
      <c r="P30" s="39">
        <v>23.7</v>
      </c>
      <c r="Q30" s="40">
        <f t="shared" si="4"/>
        <v>28.439999999999998</v>
      </c>
      <c r="R30" s="38" t="s">
        <v>20</v>
      </c>
      <c r="S30" s="39">
        <v>29.7</v>
      </c>
      <c r="T30" s="40">
        <f t="shared" si="5"/>
        <v>35.64</v>
      </c>
      <c r="U30" s="38" t="s">
        <v>21</v>
      </c>
      <c r="V30" s="39">
        <v>35.700000000000003</v>
      </c>
      <c r="W30" s="40">
        <f t="shared" si="6"/>
        <v>42.84</v>
      </c>
      <c r="X30" s="38" t="s">
        <v>22</v>
      </c>
      <c r="Y30" s="39">
        <v>44.7</v>
      </c>
      <c r="Z30" s="40">
        <f t="shared" si="7"/>
        <v>53.64</v>
      </c>
      <c r="AA30" s="38" t="s">
        <v>23</v>
      </c>
      <c r="AB30" s="39">
        <v>53.7</v>
      </c>
      <c r="AC30" s="40">
        <f t="shared" si="8"/>
        <v>64.44</v>
      </c>
      <c r="AD30" s="38" t="s">
        <v>24</v>
      </c>
      <c r="AE30" s="39">
        <v>62.7</v>
      </c>
      <c r="AF30" s="40">
        <f t="shared" si="9"/>
        <v>75.239999999999995</v>
      </c>
      <c r="AG30" s="38" t="s">
        <v>25</v>
      </c>
      <c r="AH30" s="39">
        <v>72.7</v>
      </c>
      <c r="AI30" s="40">
        <f t="shared" si="10"/>
        <v>87.24</v>
      </c>
      <c r="AJ30" s="38" t="s">
        <v>26</v>
      </c>
      <c r="AK30" s="39">
        <v>87.7</v>
      </c>
      <c r="AL30" s="40">
        <f t="shared" si="11"/>
        <v>105.24</v>
      </c>
      <c r="AM30" s="38" t="s">
        <v>27</v>
      </c>
      <c r="AN30" s="39">
        <v>102.7</v>
      </c>
      <c r="AO30" s="40">
        <f t="shared" si="12"/>
        <v>123.24</v>
      </c>
      <c r="AP30" s="38" t="s">
        <v>28</v>
      </c>
      <c r="AQ30" s="39">
        <v>117.7</v>
      </c>
      <c r="AR30" s="40">
        <f t="shared" si="13"/>
        <v>141.24</v>
      </c>
      <c r="AS30" s="38" t="s">
        <v>29</v>
      </c>
      <c r="AT30" s="39">
        <v>137.69999999999999</v>
      </c>
      <c r="AU30" s="40">
        <f t="shared" si="14"/>
        <v>165.23999999999998</v>
      </c>
      <c r="AV30" s="38" t="s">
        <v>30</v>
      </c>
      <c r="AW30" s="39">
        <v>187.7</v>
      </c>
      <c r="AX30" s="40">
        <f t="shared" si="15"/>
        <v>225.23999999999998</v>
      </c>
      <c r="AY30" s="38" t="s">
        <v>31</v>
      </c>
      <c r="AZ30" s="39">
        <v>242.7</v>
      </c>
      <c r="BA30" s="40">
        <f t="shared" si="16"/>
        <v>291.23999999999995</v>
      </c>
      <c r="BB30" s="38" t="s">
        <v>32</v>
      </c>
      <c r="BC30" s="39">
        <v>322.7</v>
      </c>
      <c r="BD30" s="40">
        <f t="shared" si="17"/>
        <v>387.23999999999995</v>
      </c>
      <c r="BE30" s="38" t="s">
        <v>33</v>
      </c>
      <c r="BF30" s="39">
        <v>442.7</v>
      </c>
      <c r="BG30" s="40">
        <f t="shared" si="18"/>
        <v>531.24</v>
      </c>
      <c r="BH30" s="38"/>
      <c r="BI30" s="39"/>
      <c r="BJ30" s="39"/>
      <c r="BK30" s="38"/>
      <c r="BL30" s="39"/>
      <c r="BM30" s="39"/>
      <c r="BN30" s="38"/>
      <c r="BO30" s="39"/>
      <c r="BP30" s="39"/>
      <c r="BQ30" s="38"/>
      <c r="BR30" s="39"/>
      <c r="BS30" s="39"/>
      <c r="BT30" s="38"/>
      <c r="BU30" s="39"/>
      <c r="BV30" s="39"/>
    </row>
    <row r="31" spans="1:74" s="41" customFormat="1" ht="20.100000000000001" customHeight="1" x14ac:dyDescent="0.25">
      <c r="A31" s="38" t="s">
        <v>14</v>
      </c>
      <c r="B31" s="38" t="s">
        <v>3</v>
      </c>
      <c r="C31" s="38" t="s">
        <v>15</v>
      </c>
      <c r="D31" s="34">
        <f>D30-0.9</f>
        <v>3.6</v>
      </c>
      <c r="E31" s="40">
        <f t="shared" si="0"/>
        <v>4.32</v>
      </c>
      <c r="F31" s="38" t="s">
        <v>16</v>
      </c>
      <c r="G31" s="34">
        <f>G30-0.9</f>
        <v>6.3</v>
      </c>
      <c r="H31" s="39">
        <f t="shared" si="1"/>
        <v>7.56</v>
      </c>
      <c r="I31" s="38" t="s">
        <v>17</v>
      </c>
      <c r="J31" s="34">
        <f>J30-0.9</f>
        <v>10.799999999999999</v>
      </c>
      <c r="K31" s="39">
        <f t="shared" si="2"/>
        <v>12.959999999999999</v>
      </c>
      <c r="L31" s="38" t="s">
        <v>18</v>
      </c>
      <c r="M31" s="34">
        <f>M30-0.9</f>
        <v>16.8</v>
      </c>
      <c r="N31" s="39">
        <f t="shared" si="3"/>
        <v>20.16</v>
      </c>
      <c r="O31" s="38" t="s">
        <v>19</v>
      </c>
      <c r="P31" s="34">
        <f>P30-0.9</f>
        <v>22.8</v>
      </c>
      <c r="Q31" s="39">
        <f t="shared" si="4"/>
        <v>27.36</v>
      </c>
      <c r="R31" s="38" t="s">
        <v>20</v>
      </c>
      <c r="S31" s="34">
        <f>S30-0.9</f>
        <v>28.8</v>
      </c>
      <c r="T31" s="39">
        <f t="shared" si="5"/>
        <v>34.56</v>
      </c>
      <c r="U31" s="38" t="s">
        <v>21</v>
      </c>
      <c r="V31" s="34">
        <f>V30-0.9</f>
        <v>34.800000000000004</v>
      </c>
      <c r="W31" s="40">
        <f t="shared" si="6"/>
        <v>41.760000000000005</v>
      </c>
      <c r="X31" s="38" t="s">
        <v>22</v>
      </c>
      <c r="Y31" s="34">
        <f>Y30-0.9</f>
        <v>43.800000000000004</v>
      </c>
      <c r="Z31" s="40">
        <f t="shared" si="7"/>
        <v>52.56</v>
      </c>
      <c r="AA31" s="38" t="s">
        <v>23</v>
      </c>
      <c r="AB31" s="34">
        <f>AB30-0.9</f>
        <v>52.800000000000004</v>
      </c>
      <c r="AC31" s="40">
        <f t="shared" si="8"/>
        <v>63.36</v>
      </c>
      <c r="AD31" s="38" t="s">
        <v>24</v>
      </c>
      <c r="AE31" s="34">
        <f>AE30-0.9</f>
        <v>61.800000000000004</v>
      </c>
      <c r="AF31" s="40">
        <f t="shared" si="9"/>
        <v>74.16</v>
      </c>
      <c r="AG31" s="38" t="s">
        <v>25</v>
      </c>
      <c r="AH31" s="34">
        <f>AH30-0.9</f>
        <v>71.8</v>
      </c>
      <c r="AI31" s="40">
        <f t="shared" si="10"/>
        <v>86.16</v>
      </c>
      <c r="AJ31" s="38" t="s">
        <v>26</v>
      </c>
      <c r="AK31" s="34">
        <f>AK30-0.9</f>
        <v>86.8</v>
      </c>
      <c r="AL31" s="40">
        <f t="shared" si="11"/>
        <v>104.16</v>
      </c>
      <c r="AM31" s="38" t="s">
        <v>27</v>
      </c>
      <c r="AN31" s="34">
        <f>AN30-0.9</f>
        <v>101.8</v>
      </c>
      <c r="AO31" s="40">
        <f t="shared" si="12"/>
        <v>122.16</v>
      </c>
      <c r="AP31" s="38" t="s">
        <v>28</v>
      </c>
      <c r="AQ31" s="34">
        <f>AQ30-0.9</f>
        <v>116.8</v>
      </c>
      <c r="AR31" s="40">
        <f t="shared" si="13"/>
        <v>140.16</v>
      </c>
      <c r="AS31" s="38" t="s">
        <v>29</v>
      </c>
      <c r="AT31" s="34">
        <f>AT30-0.9</f>
        <v>136.79999999999998</v>
      </c>
      <c r="AU31" s="40">
        <f t="shared" si="14"/>
        <v>164.15999999999997</v>
      </c>
      <c r="AV31" s="38" t="s">
        <v>30</v>
      </c>
      <c r="AW31" s="34">
        <f>AW30-0.9</f>
        <v>186.79999999999998</v>
      </c>
      <c r="AX31" s="40">
        <f t="shared" si="15"/>
        <v>224.15999999999997</v>
      </c>
      <c r="AY31" s="38" t="s">
        <v>31</v>
      </c>
      <c r="AZ31" s="34">
        <f>AZ30-0.9</f>
        <v>241.79999999999998</v>
      </c>
      <c r="BA31" s="40">
        <f t="shared" si="16"/>
        <v>290.15999999999997</v>
      </c>
      <c r="BB31" s="38" t="s">
        <v>32</v>
      </c>
      <c r="BC31" s="34">
        <f>BC30-0.9</f>
        <v>321.8</v>
      </c>
      <c r="BD31" s="40">
        <f t="shared" si="17"/>
        <v>386.16</v>
      </c>
      <c r="BE31" s="38" t="s">
        <v>33</v>
      </c>
      <c r="BF31" s="34">
        <f>BF30-0.9</f>
        <v>441.8</v>
      </c>
      <c r="BG31" s="40">
        <f t="shared" si="18"/>
        <v>530.16</v>
      </c>
      <c r="BH31" s="38"/>
      <c r="BI31" s="39"/>
      <c r="BJ31" s="39"/>
      <c r="BK31" s="38"/>
      <c r="BL31" s="39"/>
      <c r="BM31" s="39"/>
      <c r="BN31" s="38"/>
      <c r="BO31" s="39"/>
      <c r="BP31" s="39"/>
      <c r="BQ31" s="38"/>
      <c r="BR31" s="39"/>
      <c r="BS31" s="39"/>
      <c r="BT31" s="38"/>
      <c r="BU31" s="39"/>
      <c r="BV31" s="39"/>
    </row>
    <row r="32" spans="1:74" s="41" customFormat="1" ht="20.100000000000001" customHeight="1" x14ac:dyDescent="0.25">
      <c r="A32" s="38" t="s">
        <v>14</v>
      </c>
      <c r="B32" s="38" t="s">
        <v>4</v>
      </c>
      <c r="C32" s="38" t="s">
        <v>15</v>
      </c>
      <c r="D32" s="34">
        <f>D31-0.45</f>
        <v>3.15</v>
      </c>
      <c r="E32" s="40">
        <f t="shared" si="0"/>
        <v>3.78</v>
      </c>
      <c r="F32" s="38" t="s">
        <v>16</v>
      </c>
      <c r="G32" s="34">
        <f>G31-0.45</f>
        <v>5.85</v>
      </c>
      <c r="H32" s="39">
        <f t="shared" si="1"/>
        <v>7.02</v>
      </c>
      <c r="I32" s="38" t="s">
        <v>17</v>
      </c>
      <c r="J32" s="34">
        <f>J31-0.45</f>
        <v>10.35</v>
      </c>
      <c r="K32" s="39">
        <f t="shared" si="2"/>
        <v>12.42</v>
      </c>
      <c r="L32" s="38" t="s">
        <v>18</v>
      </c>
      <c r="M32" s="34">
        <f>M31-0.45</f>
        <v>16.350000000000001</v>
      </c>
      <c r="N32" s="39">
        <f t="shared" si="3"/>
        <v>19.62</v>
      </c>
      <c r="O32" s="38" t="s">
        <v>19</v>
      </c>
      <c r="P32" s="34">
        <f>P31-0.45</f>
        <v>22.35</v>
      </c>
      <c r="Q32" s="39">
        <f t="shared" si="4"/>
        <v>26.82</v>
      </c>
      <c r="R32" s="38" t="s">
        <v>20</v>
      </c>
      <c r="S32" s="34">
        <f>S31-0.45</f>
        <v>28.35</v>
      </c>
      <c r="T32" s="39">
        <f t="shared" si="5"/>
        <v>34.020000000000003</v>
      </c>
      <c r="U32" s="38" t="s">
        <v>21</v>
      </c>
      <c r="V32" s="34">
        <f>V31-0.45</f>
        <v>34.35</v>
      </c>
      <c r="W32" s="40">
        <f t="shared" si="6"/>
        <v>41.22</v>
      </c>
      <c r="X32" s="38" t="s">
        <v>22</v>
      </c>
      <c r="Y32" s="34">
        <f>Y31-0.45</f>
        <v>43.35</v>
      </c>
      <c r="Z32" s="40">
        <f t="shared" si="7"/>
        <v>52.02</v>
      </c>
      <c r="AA32" s="38" t="s">
        <v>23</v>
      </c>
      <c r="AB32" s="34">
        <f>AB31-0.45</f>
        <v>52.35</v>
      </c>
      <c r="AC32" s="40">
        <f t="shared" si="8"/>
        <v>62.82</v>
      </c>
      <c r="AD32" s="38" t="s">
        <v>24</v>
      </c>
      <c r="AE32" s="34">
        <f>AE31-0.45</f>
        <v>61.35</v>
      </c>
      <c r="AF32" s="40">
        <f t="shared" si="9"/>
        <v>73.62</v>
      </c>
      <c r="AG32" s="38" t="s">
        <v>25</v>
      </c>
      <c r="AH32" s="34">
        <f>AH31-0.45</f>
        <v>71.349999999999994</v>
      </c>
      <c r="AI32" s="40">
        <f t="shared" si="10"/>
        <v>85.61999999999999</v>
      </c>
      <c r="AJ32" s="38" t="s">
        <v>26</v>
      </c>
      <c r="AK32" s="34">
        <f>AK31-0.45</f>
        <v>86.35</v>
      </c>
      <c r="AL32" s="40">
        <f t="shared" si="11"/>
        <v>103.61999999999999</v>
      </c>
      <c r="AM32" s="38" t="s">
        <v>27</v>
      </c>
      <c r="AN32" s="34">
        <f>AN31-0.45</f>
        <v>101.35</v>
      </c>
      <c r="AO32" s="40">
        <f t="shared" si="12"/>
        <v>121.61999999999999</v>
      </c>
      <c r="AP32" s="38" t="s">
        <v>28</v>
      </c>
      <c r="AQ32" s="34">
        <f>AQ31-0.45</f>
        <v>116.35</v>
      </c>
      <c r="AR32" s="40">
        <f t="shared" si="13"/>
        <v>139.61999999999998</v>
      </c>
      <c r="AS32" s="38" t="s">
        <v>29</v>
      </c>
      <c r="AT32" s="34">
        <f>AT31-0.45</f>
        <v>136.35</v>
      </c>
      <c r="AU32" s="40">
        <f t="shared" si="14"/>
        <v>163.61999999999998</v>
      </c>
      <c r="AV32" s="38" t="s">
        <v>30</v>
      </c>
      <c r="AW32" s="34">
        <f>AW31-0.45</f>
        <v>186.35</v>
      </c>
      <c r="AX32" s="40">
        <f t="shared" si="15"/>
        <v>223.61999999999998</v>
      </c>
      <c r="AY32" s="38" t="s">
        <v>31</v>
      </c>
      <c r="AZ32" s="34">
        <f>AZ31-0.45</f>
        <v>241.35</v>
      </c>
      <c r="BA32" s="40">
        <f t="shared" si="16"/>
        <v>289.62</v>
      </c>
      <c r="BB32" s="38" t="s">
        <v>32</v>
      </c>
      <c r="BC32" s="34">
        <f>BC31-0.45</f>
        <v>321.35000000000002</v>
      </c>
      <c r="BD32" s="40">
        <f t="shared" si="17"/>
        <v>385.62</v>
      </c>
      <c r="BE32" s="38" t="s">
        <v>33</v>
      </c>
      <c r="BF32" s="34">
        <f>BF31-0.45</f>
        <v>441.35</v>
      </c>
      <c r="BG32" s="40">
        <f t="shared" si="18"/>
        <v>529.62</v>
      </c>
      <c r="BH32" s="38"/>
      <c r="BI32" s="39"/>
      <c r="BJ32" s="39"/>
      <c r="BK32" s="38"/>
      <c r="BL32" s="39"/>
      <c r="BM32" s="39"/>
      <c r="BN32" s="38"/>
      <c r="BO32" s="39"/>
      <c r="BP32" s="39"/>
      <c r="BQ32" s="38"/>
      <c r="BR32" s="39"/>
      <c r="BS32" s="39"/>
      <c r="BT32" s="38"/>
      <c r="BU32" s="39"/>
      <c r="BV32" s="39"/>
    </row>
    <row r="33" spans="1:74" s="41" customFormat="1" ht="20.100000000000001" customHeight="1" x14ac:dyDescent="0.25">
      <c r="A33" s="38" t="s">
        <v>14</v>
      </c>
      <c r="B33" s="38" t="s">
        <v>5</v>
      </c>
      <c r="C33" s="38" t="s">
        <v>15</v>
      </c>
      <c r="D33" s="34">
        <f t="shared" ref="D33:D34" si="134">D32-0.45</f>
        <v>2.6999999999999997</v>
      </c>
      <c r="E33" s="40">
        <f t="shared" si="0"/>
        <v>3.2399999999999998</v>
      </c>
      <c r="F33" s="38" t="s">
        <v>16</v>
      </c>
      <c r="G33" s="34">
        <f t="shared" ref="G33:G34" si="135">G32-0.45</f>
        <v>5.3999999999999995</v>
      </c>
      <c r="H33" s="39">
        <f t="shared" si="1"/>
        <v>6.4799999999999995</v>
      </c>
      <c r="I33" s="38" t="s">
        <v>17</v>
      </c>
      <c r="J33" s="34">
        <f t="shared" ref="J33:J34" si="136">J32-0.45</f>
        <v>9.9</v>
      </c>
      <c r="K33" s="39">
        <f t="shared" si="2"/>
        <v>11.88</v>
      </c>
      <c r="L33" s="38" t="s">
        <v>18</v>
      </c>
      <c r="M33" s="34">
        <f t="shared" ref="M33:M34" si="137">M32-0.45</f>
        <v>15.900000000000002</v>
      </c>
      <c r="N33" s="39">
        <f t="shared" si="3"/>
        <v>19.080000000000002</v>
      </c>
      <c r="O33" s="38" t="s">
        <v>19</v>
      </c>
      <c r="P33" s="34">
        <f t="shared" ref="P33:P34" si="138">P32-0.45</f>
        <v>21.900000000000002</v>
      </c>
      <c r="Q33" s="39">
        <f t="shared" si="4"/>
        <v>26.28</v>
      </c>
      <c r="R33" s="38" t="s">
        <v>20</v>
      </c>
      <c r="S33" s="34">
        <f t="shared" ref="S33:S34" si="139">S32-0.45</f>
        <v>27.900000000000002</v>
      </c>
      <c r="T33" s="39">
        <f t="shared" si="5"/>
        <v>33.480000000000004</v>
      </c>
      <c r="U33" s="38" t="s">
        <v>21</v>
      </c>
      <c r="V33" s="34">
        <f t="shared" ref="V33:V34" si="140">V32-0.45</f>
        <v>33.9</v>
      </c>
      <c r="W33" s="40">
        <f t="shared" si="6"/>
        <v>40.68</v>
      </c>
      <c r="X33" s="38" t="s">
        <v>22</v>
      </c>
      <c r="Y33" s="34">
        <f t="shared" ref="Y33:Y34" si="141">Y32-0.45</f>
        <v>42.9</v>
      </c>
      <c r="Z33" s="40">
        <f t="shared" si="7"/>
        <v>51.48</v>
      </c>
      <c r="AA33" s="38" t="s">
        <v>23</v>
      </c>
      <c r="AB33" s="34">
        <f t="shared" ref="AB33:AB34" si="142">AB32-0.45</f>
        <v>51.9</v>
      </c>
      <c r="AC33" s="40">
        <f t="shared" si="8"/>
        <v>62.279999999999994</v>
      </c>
      <c r="AD33" s="38" t="s">
        <v>24</v>
      </c>
      <c r="AE33" s="34">
        <f t="shared" ref="AE33:AE34" si="143">AE32-0.45</f>
        <v>60.9</v>
      </c>
      <c r="AF33" s="40">
        <f t="shared" si="9"/>
        <v>73.08</v>
      </c>
      <c r="AG33" s="38" t="s">
        <v>25</v>
      </c>
      <c r="AH33" s="34">
        <f t="shared" ref="AH33:AH34" si="144">AH32-0.45</f>
        <v>70.899999999999991</v>
      </c>
      <c r="AI33" s="40">
        <f t="shared" si="10"/>
        <v>85.079999999999984</v>
      </c>
      <c r="AJ33" s="38" t="s">
        <v>26</v>
      </c>
      <c r="AK33" s="34">
        <f t="shared" ref="AK33:AK34" si="145">AK32-0.45</f>
        <v>85.899999999999991</v>
      </c>
      <c r="AL33" s="40">
        <f t="shared" si="11"/>
        <v>103.07999999999998</v>
      </c>
      <c r="AM33" s="38" t="s">
        <v>27</v>
      </c>
      <c r="AN33" s="34">
        <f t="shared" ref="AN33:AN34" si="146">AN32-0.45</f>
        <v>100.89999999999999</v>
      </c>
      <c r="AO33" s="40">
        <f t="shared" si="12"/>
        <v>121.07999999999998</v>
      </c>
      <c r="AP33" s="38" t="s">
        <v>28</v>
      </c>
      <c r="AQ33" s="34">
        <f t="shared" ref="AQ33:AQ34" si="147">AQ32-0.45</f>
        <v>115.89999999999999</v>
      </c>
      <c r="AR33" s="40">
        <f t="shared" si="13"/>
        <v>139.07999999999998</v>
      </c>
      <c r="AS33" s="38" t="s">
        <v>29</v>
      </c>
      <c r="AT33" s="34">
        <f t="shared" ref="AT33:AT34" si="148">AT32-0.45</f>
        <v>135.9</v>
      </c>
      <c r="AU33" s="40">
        <f t="shared" si="14"/>
        <v>163.08000000000001</v>
      </c>
      <c r="AV33" s="38" t="s">
        <v>30</v>
      </c>
      <c r="AW33" s="34">
        <f t="shared" ref="AW33:AW34" si="149">AW32-0.45</f>
        <v>185.9</v>
      </c>
      <c r="AX33" s="40">
        <f t="shared" si="15"/>
        <v>223.08</v>
      </c>
      <c r="AY33" s="38" t="s">
        <v>31</v>
      </c>
      <c r="AZ33" s="34">
        <f t="shared" ref="AZ33:AZ34" si="150">AZ32-0.45</f>
        <v>240.9</v>
      </c>
      <c r="BA33" s="40">
        <f t="shared" si="16"/>
        <v>289.08</v>
      </c>
      <c r="BB33" s="38" t="s">
        <v>32</v>
      </c>
      <c r="BC33" s="34">
        <f t="shared" ref="BC33:BC34" si="151">BC32-0.45</f>
        <v>320.90000000000003</v>
      </c>
      <c r="BD33" s="40">
        <f t="shared" si="17"/>
        <v>385.08000000000004</v>
      </c>
      <c r="BE33" s="38" t="s">
        <v>33</v>
      </c>
      <c r="BF33" s="34">
        <f t="shared" ref="BF33:BF34" si="152">BF32-0.45</f>
        <v>440.90000000000003</v>
      </c>
      <c r="BG33" s="40">
        <f t="shared" si="18"/>
        <v>529.08000000000004</v>
      </c>
      <c r="BH33" s="38"/>
      <c r="BI33" s="39"/>
      <c r="BJ33" s="39"/>
      <c r="BK33" s="38"/>
      <c r="BL33" s="39"/>
      <c r="BM33" s="39"/>
      <c r="BN33" s="38"/>
      <c r="BO33" s="39"/>
      <c r="BP33" s="39"/>
      <c r="BQ33" s="38"/>
      <c r="BR33" s="39"/>
      <c r="BS33" s="39"/>
      <c r="BT33" s="38"/>
      <c r="BU33" s="39"/>
      <c r="BV33" s="39"/>
    </row>
    <row r="34" spans="1:74" s="41" customFormat="1" ht="20.100000000000001" customHeight="1" x14ac:dyDescent="0.25">
      <c r="A34" s="38" t="s">
        <v>14</v>
      </c>
      <c r="B34" s="38" t="s">
        <v>6</v>
      </c>
      <c r="C34" s="38" t="s">
        <v>15</v>
      </c>
      <c r="D34" s="34">
        <f t="shared" si="134"/>
        <v>2.2499999999999996</v>
      </c>
      <c r="E34" s="40">
        <f t="shared" si="0"/>
        <v>2.6999999999999993</v>
      </c>
      <c r="F34" s="38" t="s">
        <v>16</v>
      </c>
      <c r="G34" s="34">
        <f t="shared" si="135"/>
        <v>4.9499999999999993</v>
      </c>
      <c r="H34" s="39">
        <f t="shared" si="1"/>
        <v>5.9399999999999986</v>
      </c>
      <c r="I34" s="38" t="s">
        <v>17</v>
      </c>
      <c r="J34" s="34">
        <f t="shared" si="136"/>
        <v>9.4500000000000011</v>
      </c>
      <c r="K34" s="39">
        <f t="shared" si="2"/>
        <v>11.340000000000002</v>
      </c>
      <c r="L34" s="38" t="s">
        <v>18</v>
      </c>
      <c r="M34" s="34">
        <f t="shared" si="137"/>
        <v>15.450000000000003</v>
      </c>
      <c r="N34" s="39">
        <f t="shared" si="3"/>
        <v>18.540000000000003</v>
      </c>
      <c r="O34" s="38" t="s">
        <v>19</v>
      </c>
      <c r="P34" s="34">
        <f t="shared" si="138"/>
        <v>21.450000000000003</v>
      </c>
      <c r="Q34" s="39">
        <f t="shared" si="4"/>
        <v>25.740000000000002</v>
      </c>
      <c r="R34" s="38" t="s">
        <v>20</v>
      </c>
      <c r="S34" s="34">
        <f t="shared" si="139"/>
        <v>27.450000000000003</v>
      </c>
      <c r="T34" s="39">
        <f t="shared" si="5"/>
        <v>32.940000000000005</v>
      </c>
      <c r="U34" s="38" t="s">
        <v>21</v>
      </c>
      <c r="V34" s="34">
        <f t="shared" si="140"/>
        <v>33.449999999999996</v>
      </c>
      <c r="W34" s="40">
        <f t="shared" si="6"/>
        <v>40.139999999999993</v>
      </c>
      <c r="X34" s="38" t="s">
        <v>22</v>
      </c>
      <c r="Y34" s="34">
        <f t="shared" si="141"/>
        <v>42.449999999999996</v>
      </c>
      <c r="Z34" s="40">
        <f t="shared" si="7"/>
        <v>50.939999999999991</v>
      </c>
      <c r="AA34" s="38" t="s">
        <v>23</v>
      </c>
      <c r="AB34" s="34">
        <f t="shared" si="142"/>
        <v>51.449999999999996</v>
      </c>
      <c r="AC34" s="40">
        <f t="shared" si="8"/>
        <v>61.739999999999995</v>
      </c>
      <c r="AD34" s="38" t="s">
        <v>24</v>
      </c>
      <c r="AE34" s="34">
        <f t="shared" si="143"/>
        <v>60.449999999999996</v>
      </c>
      <c r="AF34" s="40">
        <f t="shared" si="9"/>
        <v>72.539999999999992</v>
      </c>
      <c r="AG34" s="38" t="s">
        <v>25</v>
      </c>
      <c r="AH34" s="34">
        <f t="shared" si="144"/>
        <v>70.449999999999989</v>
      </c>
      <c r="AI34" s="40">
        <f t="shared" si="10"/>
        <v>84.539999999999978</v>
      </c>
      <c r="AJ34" s="38" t="s">
        <v>26</v>
      </c>
      <c r="AK34" s="34">
        <f t="shared" si="145"/>
        <v>85.449999999999989</v>
      </c>
      <c r="AL34" s="40">
        <f t="shared" si="11"/>
        <v>102.53999999999998</v>
      </c>
      <c r="AM34" s="38" t="s">
        <v>27</v>
      </c>
      <c r="AN34" s="34">
        <f t="shared" si="146"/>
        <v>100.44999999999999</v>
      </c>
      <c r="AO34" s="40">
        <f t="shared" si="12"/>
        <v>120.53999999999998</v>
      </c>
      <c r="AP34" s="38" t="s">
        <v>28</v>
      </c>
      <c r="AQ34" s="34">
        <f t="shared" si="147"/>
        <v>115.44999999999999</v>
      </c>
      <c r="AR34" s="40">
        <f t="shared" si="13"/>
        <v>138.54</v>
      </c>
      <c r="AS34" s="38" t="s">
        <v>29</v>
      </c>
      <c r="AT34" s="34">
        <f t="shared" si="148"/>
        <v>135.45000000000002</v>
      </c>
      <c r="AU34" s="40">
        <f t="shared" si="14"/>
        <v>162.54000000000002</v>
      </c>
      <c r="AV34" s="38" t="s">
        <v>30</v>
      </c>
      <c r="AW34" s="34">
        <f t="shared" si="149"/>
        <v>185.45000000000002</v>
      </c>
      <c r="AX34" s="40">
        <f t="shared" si="15"/>
        <v>222.54000000000002</v>
      </c>
      <c r="AY34" s="38" t="s">
        <v>31</v>
      </c>
      <c r="AZ34" s="34">
        <f t="shared" si="150"/>
        <v>240.45000000000002</v>
      </c>
      <c r="BA34" s="40">
        <f t="shared" si="16"/>
        <v>288.54000000000002</v>
      </c>
      <c r="BB34" s="38" t="s">
        <v>32</v>
      </c>
      <c r="BC34" s="34">
        <f t="shared" si="151"/>
        <v>320.45000000000005</v>
      </c>
      <c r="BD34" s="40">
        <f t="shared" si="17"/>
        <v>384.54</v>
      </c>
      <c r="BE34" s="38" t="s">
        <v>33</v>
      </c>
      <c r="BF34" s="34">
        <f t="shared" si="152"/>
        <v>440.45000000000005</v>
      </c>
      <c r="BG34" s="40">
        <f t="shared" si="18"/>
        <v>528.54000000000008</v>
      </c>
      <c r="BH34" s="38"/>
      <c r="BI34" s="39"/>
      <c r="BJ34" s="39"/>
      <c r="BK34" s="38"/>
      <c r="BL34" s="39"/>
      <c r="BM34" s="39"/>
      <c r="BN34" s="38"/>
      <c r="BO34" s="39"/>
      <c r="BP34" s="39"/>
      <c r="BQ34" s="38"/>
      <c r="BR34" s="39"/>
      <c r="BS34" s="39"/>
      <c r="BT34" s="38"/>
      <c r="BU34" s="39"/>
      <c r="BV34" s="39"/>
    </row>
    <row r="35" spans="1:74" s="42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34">
        <v>4.5</v>
      </c>
      <c r="E35" s="18">
        <f t="shared" si="0"/>
        <v>5.3999999999999995</v>
      </c>
      <c r="F35" s="17" t="s">
        <v>17</v>
      </c>
      <c r="G35" s="34">
        <v>7.2</v>
      </c>
      <c r="H35" s="18">
        <f t="shared" si="1"/>
        <v>8.64</v>
      </c>
      <c r="I35" s="17" t="s">
        <v>18</v>
      </c>
      <c r="J35" s="34">
        <v>13.2</v>
      </c>
      <c r="K35" s="18">
        <f t="shared" si="2"/>
        <v>15.839999999999998</v>
      </c>
      <c r="L35" s="17" t="s">
        <v>19</v>
      </c>
      <c r="M35" s="34">
        <v>19.2</v>
      </c>
      <c r="N35" s="18">
        <f t="shared" si="3"/>
        <v>23.04</v>
      </c>
      <c r="O35" s="17" t="s">
        <v>20</v>
      </c>
      <c r="P35" s="34">
        <v>25.2</v>
      </c>
      <c r="Q35" s="18">
        <f t="shared" si="4"/>
        <v>30.24</v>
      </c>
      <c r="R35" s="17" t="s">
        <v>21</v>
      </c>
      <c r="S35" s="34">
        <v>31.2</v>
      </c>
      <c r="T35" s="18">
        <f t="shared" si="5"/>
        <v>37.44</v>
      </c>
      <c r="U35" s="17" t="s">
        <v>22</v>
      </c>
      <c r="V35" s="34">
        <v>40.200000000000003</v>
      </c>
      <c r="W35" s="18">
        <f t="shared" si="6"/>
        <v>48.24</v>
      </c>
      <c r="X35" s="17" t="s">
        <v>23</v>
      </c>
      <c r="Y35" s="34">
        <v>49.2</v>
      </c>
      <c r="Z35" s="18">
        <f t="shared" si="7"/>
        <v>59.04</v>
      </c>
      <c r="AA35" s="17" t="s">
        <v>24</v>
      </c>
      <c r="AB35" s="34">
        <v>58.2</v>
      </c>
      <c r="AC35" s="18">
        <f t="shared" si="8"/>
        <v>69.84</v>
      </c>
      <c r="AD35" s="17" t="s">
        <v>25</v>
      </c>
      <c r="AE35" s="34">
        <v>68.2</v>
      </c>
      <c r="AF35" s="18">
        <f t="shared" si="9"/>
        <v>81.84</v>
      </c>
      <c r="AG35" s="17" t="s">
        <v>26</v>
      </c>
      <c r="AH35" s="34">
        <v>83.2</v>
      </c>
      <c r="AI35" s="18">
        <f t="shared" si="10"/>
        <v>99.84</v>
      </c>
      <c r="AJ35" s="17" t="s">
        <v>27</v>
      </c>
      <c r="AK35" s="34">
        <v>98.2</v>
      </c>
      <c r="AL35" s="18">
        <f t="shared" si="11"/>
        <v>117.84</v>
      </c>
      <c r="AM35" s="17" t="s">
        <v>28</v>
      </c>
      <c r="AN35" s="34">
        <v>113.2</v>
      </c>
      <c r="AO35" s="18">
        <f t="shared" si="12"/>
        <v>135.84</v>
      </c>
      <c r="AP35" s="17" t="s">
        <v>29</v>
      </c>
      <c r="AQ35" s="34">
        <v>133.19999999999999</v>
      </c>
      <c r="AR35" s="18">
        <f t="shared" si="13"/>
        <v>159.83999999999997</v>
      </c>
      <c r="AS35" s="17" t="s">
        <v>30</v>
      </c>
      <c r="AT35" s="34">
        <v>183.2</v>
      </c>
      <c r="AU35" s="18">
        <f t="shared" si="14"/>
        <v>219.83999999999997</v>
      </c>
      <c r="AV35" s="17" t="s">
        <v>31</v>
      </c>
      <c r="AW35" s="34">
        <v>238.2</v>
      </c>
      <c r="AX35" s="18">
        <f t="shared" si="15"/>
        <v>285.83999999999997</v>
      </c>
      <c r="AY35" s="17" t="s">
        <v>32</v>
      </c>
      <c r="AZ35" s="34">
        <v>318.2</v>
      </c>
      <c r="BA35" s="18">
        <f t="shared" si="16"/>
        <v>381.84</v>
      </c>
      <c r="BB35" s="17" t="s">
        <v>33</v>
      </c>
      <c r="BC35" s="34">
        <v>438.2</v>
      </c>
      <c r="BD35" s="18">
        <f t="shared" si="17"/>
        <v>525.83999999999992</v>
      </c>
      <c r="BE35" s="17"/>
      <c r="BF35" s="34"/>
      <c r="BG35" s="34"/>
      <c r="BH35" s="17"/>
      <c r="BI35" s="34"/>
      <c r="BJ35" s="34"/>
      <c r="BK35" s="17"/>
      <c r="BL35" s="34"/>
      <c r="BM35" s="34"/>
      <c r="BN35" s="17"/>
      <c r="BO35" s="34"/>
      <c r="BP35" s="34"/>
      <c r="BQ35" s="17"/>
      <c r="BR35" s="34"/>
      <c r="BS35" s="34"/>
      <c r="BT35" s="17"/>
      <c r="BU35" s="34"/>
      <c r="BV35" s="34"/>
    </row>
    <row r="36" spans="1:74" s="42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34">
        <f>D35-0.9</f>
        <v>3.6</v>
      </c>
      <c r="E36" s="18">
        <f t="shared" si="0"/>
        <v>4.32</v>
      </c>
      <c r="F36" s="17" t="s">
        <v>17</v>
      </c>
      <c r="G36" s="34">
        <f>G35-0.9</f>
        <v>6.3</v>
      </c>
      <c r="H36" s="34">
        <f t="shared" si="1"/>
        <v>7.56</v>
      </c>
      <c r="I36" s="17" t="s">
        <v>18</v>
      </c>
      <c r="J36" s="34">
        <f>J35-0.9</f>
        <v>12.299999999999999</v>
      </c>
      <c r="K36" s="34">
        <f t="shared" si="2"/>
        <v>14.759999999999998</v>
      </c>
      <c r="L36" s="17" t="s">
        <v>19</v>
      </c>
      <c r="M36" s="34">
        <f>M35-0.9</f>
        <v>18.3</v>
      </c>
      <c r="N36" s="34">
        <f t="shared" si="3"/>
        <v>21.96</v>
      </c>
      <c r="O36" s="17" t="s">
        <v>20</v>
      </c>
      <c r="P36" s="34">
        <f>P35-0.9</f>
        <v>24.3</v>
      </c>
      <c r="Q36" s="34">
        <f t="shared" si="4"/>
        <v>29.16</v>
      </c>
      <c r="R36" s="17" t="s">
        <v>21</v>
      </c>
      <c r="S36" s="34">
        <f>S35-0.9</f>
        <v>30.3</v>
      </c>
      <c r="T36" s="34">
        <f t="shared" si="5"/>
        <v>36.36</v>
      </c>
      <c r="U36" s="17" t="s">
        <v>22</v>
      </c>
      <c r="V36" s="34">
        <f>V35-0.9</f>
        <v>39.300000000000004</v>
      </c>
      <c r="W36" s="18">
        <f t="shared" si="6"/>
        <v>47.160000000000004</v>
      </c>
      <c r="X36" s="17" t="s">
        <v>23</v>
      </c>
      <c r="Y36" s="34">
        <f>Y35-0.9</f>
        <v>48.300000000000004</v>
      </c>
      <c r="Z36" s="18">
        <f t="shared" si="7"/>
        <v>57.96</v>
      </c>
      <c r="AA36" s="17" t="s">
        <v>24</v>
      </c>
      <c r="AB36" s="34">
        <f>AB35-0.9</f>
        <v>57.300000000000004</v>
      </c>
      <c r="AC36" s="18">
        <f t="shared" si="8"/>
        <v>68.760000000000005</v>
      </c>
      <c r="AD36" s="17" t="s">
        <v>25</v>
      </c>
      <c r="AE36" s="34">
        <f>AE35-0.9</f>
        <v>67.3</v>
      </c>
      <c r="AF36" s="18">
        <f t="shared" si="9"/>
        <v>80.759999999999991</v>
      </c>
      <c r="AG36" s="17" t="s">
        <v>26</v>
      </c>
      <c r="AH36" s="34">
        <f>AH35-0.9</f>
        <v>82.3</v>
      </c>
      <c r="AI36" s="18">
        <f t="shared" si="10"/>
        <v>98.759999999999991</v>
      </c>
      <c r="AJ36" s="17" t="s">
        <v>27</v>
      </c>
      <c r="AK36" s="34">
        <f>AK35-0.9</f>
        <v>97.3</v>
      </c>
      <c r="AL36" s="18">
        <f t="shared" si="11"/>
        <v>116.75999999999999</v>
      </c>
      <c r="AM36" s="17" t="s">
        <v>28</v>
      </c>
      <c r="AN36" s="34">
        <f>AN35-0.9</f>
        <v>112.3</v>
      </c>
      <c r="AO36" s="18">
        <f t="shared" si="12"/>
        <v>134.76</v>
      </c>
      <c r="AP36" s="17" t="s">
        <v>29</v>
      </c>
      <c r="AQ36" s="34">
        <f>AQ35-0.9</f>
        <v>132.29999999999998</v>
      </c>
      <c r="AR36" s="18">
        <f t="shared" si="13"/>
        <v>158.75999999999996</v>
      </c>
      <c r="AS36" s="17" t="s">
        <v>30</v>
      </c>
      <c r="AT36" s="34">
        <f>AT35-0.9</f>
        <v>182.29999999999998</v>
      </c>
      <c r="AU36" s="18">
        <f t="shared" si="14"/>
        <v>218.75999999999996</v>
      </c>
      <c r="AV36" s="17" t="s">
        <v>31</v>
      </c>
      <c r="AW36" s="34">
        <f>AW35-0.9</f>
        <v>237.29999999999998</v>
      </c>
      <c r="AX36" s="18">
        <f t="shared" si="15"/>
        <v>284.76</v>
      </c>
      <c r="AY36" s="17" t="s">
        <v>32</v>
      </c>
      <c r="AZ36" s="34">
        <f>AZ35-0.9</f>
        <v>317.3</v>
      </c>
      <c r="BA36" s="18">
        <f t="shared" si="16"/>
        <v>380.76</v>
      </c>
      <c r="BB36" s="17" t="s">
        <v>33</v>
      </c>
      <c r="BC36" s="34">
        <f>BC35-0.9</f>
        <v>437.3</v>
      </c>
      <c r="BD36" s="18">
        <f t="shared" si="17"/>
        <v>524.76</v>
      </c>
      <c r="BE36" s="17"/>
      <c r="BF36" s="34"/>
      <c r="BG36" s="34"/>
      <c r="BH36" s="17"/>
      <c r="BI36" s="34"/>
      <c r="BJ36" s="34"/>
      <c r="BK36" s="17"/>
      <c r="BL36" s="34"/>
      <c r="BM36" s="34"/>
      <c r="BN36" s="17"/>
      <c r="BO36" s="34"/>
      <c r="BP36" s="34"/>
      <c r="BQ36" s="17"/>
      <c r="BR36" s="34"/>
      <c r="BS36" s="34"/>
      <c r="BT36" s="17"/>
      <c r="BU36" s="34"/>
      <c r="BV36" s="34"/>
    </row>
    <row r="37" spans="1:74" s="42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34">
        <f>D36-0.45</f>
        <v>3.15</v>
      </c>
      <c r="E37" s="18">
        <f t="shared" si="0"/>
        <v>3.78</v>
      </c>
      <c r="F37" s="17" t="s">
        <v>17</v>
      </c>
      <c r="G37" s="34">
        <f>G36-0.45</f>
        <v>5.85</v>
      </c>
      <c r="H37" s="34">
        <f t="shared" si="1"/>
        <v>7.02</v>
      </c>
      <c r="I37" s="17" t="s">
        <v>18</v>
      </c>
      <c r="J37" s="34">
        <f>J36-0.45</f>
        <v>11.85</v>
      </c>
      <c r="K37" s="34">
        <f t="shared" si="2"/>
        <v>14.219999999999999</v>
      </c>
      <c r="L37" s="17" t="s">
        <v>19</v>
      </c>
      <c r="M37" s="34">
        <f>M36-0.45</f>
        <v>17.850000000000001</v>
      </c>
      <c r="N37" s="34">
        <f t="shared" si="3"/>
        <v>21.42</v>
      </c>
      <c r="O37" s="17" t="s">
        <v>20</v>
      </c>
      <c r="P37" s="34">
        <f>P36-0.45</f>
        <v>23.85</v>
      </c>
      <c r="Q37" s="34">
        <f t="shared" si="4"/>
        <v>28.62</v>
      </c>
      <c r="R37" s="17" t="s">
        <v>21</v>
      </c>
      <c r="S37" s="34">
        <f>S36-0.45</f>
        <v>29.85</v>
      </c>
      <c r="T37" s="34">
        <f t="shared" si="5"/>
        <v>35.82</v>
      </c>
      <c r="U37" s="17" t="s">
        <v>22</v>
      </c>
      <c r="V37" s="34">
        <f>V36-0.45</f>
        <v>38.85</v>
      </c>
      <c r="W37" s="18">
        <f t="shared" si="6"/>
        <v>46.62</v>
      </c>
      <c r="X37" s="17" t="s">
        <v>23</v>
      </c>
      <c r="Y37" s="34">
        <f>Y36-0.45</f>
        <v>47.85</v>
      </c>
      <c r="Z37" s="18">
        <f t="shared" si="7"/>
        <v>57.42</v>
      </c>
      <c r="AA37" s="17" t="s">
        <v>24</v>
      </c>
      <c r="AB37" s="34">
        <f>AB36-0.45</f>
        <v>56.85</v>
      </c>
      <c r="AC37" s="18">
        <f t="shared" si="8"/>
        <v>68.22</v>
      </c>
      <c r="AD37" s="17" t="s">
        <v>25</v>
      </c>
      <c r="AE37" s="34">
        <f>AE36-0.45</f>
        <v>66.849999999999994</v>
      </c>
      <c r="AF37" s="18">
        <f t="shared" si="9"/>
        <v>80.219999999999985</v>
      </c>
      <c r="AG37" s="17" t="s">
        <v>26</v>
      </c>
      <c r="AH37" s="34">
        <f>AH36-0.45</f>
        <v>81.849999999999994</v>
      </c>
      <c r="AI37" s="18">
        <f t="shared" si="10"/>
        <v>98.219999999999985</v>
      </c>
      <c r="AJ37" s="17" t="s">
        <v>27</v>
      </c>
      <c r="AK37" s="34">
        <f>AK36-0.45</f>
        <v>96.85</v>
      </c>
      <c r="AL37" s="18">
        <f t="shared" si="11"/>
        <v>116.21999999999998</v>
      </c>
      <c r="AM37" s="17" t="s">
        <v>28</v>
      </c>
      <c r="AN37" s="34">
        <f>AN36-0.45</f>
        <v>111.85</v>
      </c>
      <c r="AO37" s="18">
        <f t="shared" si="12"/>
        <v>134.22</v>
      </c>
      <c r="AP37" s="17" t="s">
        <v>29</v>
      </c>
      <c r="AQ37" s="34">
        <f>AQ36-0.45</f>
        <v>131.85</v>
      </c>
      <c r="AR37" s="18">
        <f t="shared" si="13"/>
        <v>158.22</v>
      </c>
      <c r="AS37" s="17" t="s">
        <v>30</v>
      </c>
      <c r="AT37" s="34">
        <f>AT36-0.45</f>
        <v>181.85</v>
      </c>
      <c r="AU37" s="18">
        <f t="shared" si="14"/>
        <v>218.22</v>
      </c>
      <c r="AV37" s="17" t="s">
        <v>31</v>
      </c>
      <c r="AW37" s="34">
        <f>AW36-0.45</f>
        <v>236.85</v>
      </c>
      <c r="AX37" s="18">
        <f t="shared" si="15"/>
        <v>284.21999999999997</v>
      </c>
      <c r="AY37" s="17" t="s">
        <v>32</v>
      </c>
      <c r="AZ37" s="34">
        <f>AZ36-0.45</f>
        <v>316.85000000000002</v>
      </c>
      <c r="BA37" s="18">
        <f t="shared" si="16"/>
        <v>380.22</v>
      </c>
      <c r="BB37" s="17" t="s">
        <v>33</v>
      </c>
      <c r="BC37" s="34">
        <f>BC36-0.45</f>
        <v>436.85</v>
      </c>
      <c r="BD37" s="18">
        <f t="shared" si="17"/>
        <v>524.22</v>
      </c>
      <c r="BE37" s="17"/>
      <c r="BF37" s="34"/>
      <c r="BG37" s="34"/>
      <c r="BH37" s="17"/>
      <c r="BI37" s="34"/>
      <c r="BJ37" s="34"/>
      <c r="BK37" s="17"/>
      <c r="BL37" s="34"/>
      <c r="BM37" s="34"/>
      <c r="BN37" s="17"/>
      <c r="BO37" s="34"/>
      <c r="BP37" s="34"/>
      <c r="BQ37" s="17"/>
      <c r="BR37" s="34"/>
      <c r="BS37" s="34"/>
      <c r="BT37" s="17"/>
      <c r="BU37" s="34"/>
      <c r="BV37" s="34"/>
    </row>
    <row r="38" spans="1:74" s="42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34">
        <f t="shared" ref="D38:D39" si="153">D37-0.45</f>
        <v>2.6999999999999997</v>
      </c>
      <c r="E38" s="18">
        <f t="shared" si="0"/>
        <v>3.2399999999999998</v>
      </c>
      <c r="F38" s="17" t="s">
        <v>17</v>
      </c>
      <c r="G38" s="34">
        <f t="shared" ref="G38:G39" si="154">G37-0.45</f>
        <v>5.3999999999999995</v>
      </c>
      <c r="H38" s="34">
        <f t="shared" si="1"/>
        <v>6.4799999999999995</v>
      </c>
      <c r="I38" s="17" t="s">
        <v>18</v>
      </c>
      <c r="J38" s="34">
        <f t="shared" ref="J38:J39" si="155">J37-0.45</f>
        <v>11.4</v>
      </c>
      <c r="K38" s="34">
        <f t="shared" si="2"/>
        <v>13.68</v>
      </c>
      <c r="L38" s="17" t="s">
        <v>19</v>
      </c>
      <c r="M38" s="34">
        <f t="shared" ref="M38:M39" si="156">M37-0.45</f>
        <v>17.400000000000002</v>
      </c>
      <c r="N38" s="34">
        <f t="shared" si="3"/>
        <v>20.880000000000003</v>
      </c>
      <c r="O38" s="17" t="s">
        <v>20</v>
      </c>
      <c r="P38" s="34">
        <f t="shared" ref="P38:P39" si="157">P37-0.45</f>
        <v>23.400000000000002</v>
      </c>
      <c r="Q38" s="34">
        <f t="shared" si="4"/>
        <v>28.080000000000002</v>
      </c>
      <c r="R38" s="17" t="s">
        <v>21</v>
      </c>
      <c r="S38" s="34">
        <f t="shared" ref="S38:S39" si="158">S37-0.45</f>
        <v>29.400000000000002</v>
      </c>
      <c r="T38" s="34">
        <f t="shared" si="5"/>
        <v>35.28</v>
      </c>
      <c r="U38" s="17" t="s">
        <v>22</v>
      </c>
      <c r="V38" s="34">
        <f t="shared" ref="V38:V39" si="159">V37-0.45</f>
        <v>38.4</v>
      </c>
      <c r="W38" s="18">
        <f t="shared" si="6"/>
        <v>46.08</v>
      </c>
      <c r="X38" s="17" t="s">
        <v>23</v>
      </c>
      <c r="Y38" s="34">
        <f t="shared" ref="Y38:Y39" si="160">Y37-0.45</f>
        <v>47.4</v>
      </c>
      <c r="Z38" s="18">
        <f t="shared" si="7"/>
        <v>56.879999999999995</v>
      </c>
      <c r="AA38" s="17" t="s">
        <v>24</v>
      </c>
      <c r="AB38" s="34">
        <f t="shared" ref="AB38:AB39" si="161">AB37-0.45</f>
        <v>56.4</v>
      </c>
      <c r="AC38" s="18">
        <f t="shared" si="8"/>
        <v>67.679999999999993</v>
      </c>
      <c r="AD38" s="17" t="s">
        <v>25</v>
      </c>
      <c r="AE38" s="34">
        <f t="shared" ref="AE38:AE39" si="162">AE37-0.45</f>
        <v>66.399999999999991</v>
      </c>
      <c r="AF38" s="18">
        <f t="shared" si="9"/>
        <v>79.679999999999993</v>
      </c>
      <c r="AG38" s="17" t="s">
        <v>26</v>
      </c>
      <c r="AH38" s="34">
        <f t="shared" ref="AH38:AH39" si="163">AH37-0.45</f>
        <v>81.399999999999991</v>
      </c>
      <c r="AI38" s="18">
        <f t="shared" si="10"/>
        <v>97.679999999999993</v>
      </c>
      <c r="AJ38" s="17" t="s">
        <v>27</v>
      </c>
      <c r="AK38" s="34">
        <f t="shared" ref="AK38:AK39" si="164">AK37-0.45</f>
        <v>96.399999999999991</v>
      </c>
      <c r="AL38" s="18">
        <f t="shared" si="11"/>
        <v>115.67999999999998</v>
      </c>
      <c r="AM38" s="17" t="s">
        <v>28</v>
      </c>
      <c r="AN38" s="34">
        <f t="shared" ref="AN38:AN39" si="165">AN37-0.45</f>
        <v>111.39999999999999</v>
      </c>
      <c r="AO38" s="18">
        <f t="shared" si="12"/>
        <v>133.67999999999998</v>
      </c>
      <c r="AP38" s="17" t="s">
        <v>29</v>
      </c>
      <c r="AQ38" s="34">
        <f t="shared" ref="AQ38:AQ39" si="166">AQ37-0.45</f>
        <v>131.4</v>
      </c>
      <c r="AR38" s="18">
        <f t="shared" si="13"/>
        <v>157.68</v>
      </c>
      <c r="AS38" s="17" t="s">
        <v>30</v>
      </c>
      <c r="AT38" s="34">
        <f t="shared" ref="AT38:AT39" si="167">AT37-0.45</f>
        <v>181.4</v>
      </c>
      <c r="AU38" s="18">
        <f t="shared" si="14"/>
        <v>217.68</v>
      </c>
      <c r="AV38" s="17" t="s">
        <v>31</v>
      </c>
      <c r="AW38" s="34">
        <f t="shared" ref="AW38:AW39" si="168">AW37-0.45</f>
        <v>236.4</v>
      </c>
      <c r="AX38" s="18">
        <f t="shared" si="15"/>
        <v>283.68</v>
      </c>
      <c r="AY38" s="17" t="s">
        <v>32</v>
      </c>
      <c r="AZ38" s="34">
        <f t="shared" ref="AZ38:AZ39" si="169">AZ37-0.45</f>
        <v>316.40000000000003</v>
      </c>
      <c r="BA38" s="18">
        <f t="shared" si="16"/>
        <v>379.68</v>
      </c>
      <c r="BB38" s="17" t="s">
        <v>33</v>
      </c>
      <c r="BC38" s="34">
        <f t="shared" ref="BC38:BC39" si="170">BC37-0.45</f>
        <v>436.40000000000003</v>
      </c>
      <c r="BD38" s="18">
        <f t="shared" si="17"/>
        <v>523.68000000000006</v>
      </c>
      <c r="BE38" s="17"/>
      <c r="BF38" s="34"/>
      <c r="BG38" s="34"/>
      <c r="BH38" s="17"/>
      <c r="BI38" s="34"/>
      <c r="BJ38" s="34"/>
      <c r="BK38" s="17"/>
      <c r="BL38" s="34"/>
      <c r="BM38" s="34"/>
      <c r="BN38" s="17"/>
      <c r="BO38" s="34"/>
      <c r="BP38" s="34"/>
      <c r="BQ38" s="17"/>
      <c r="BR38" s="34"/>
      <c r="BS38" s="34"/>
      <c r="BT38" s="17"/>
      <c r="BU38" s="34"/>
      <c r="BV38" s="34"/>
    </row>
    <row r="39" spans="1:74" s="42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34">
        <f t="shared" si="153"/>
        <v>2.2499999999999996</v>
      </c>
      <c r="E39" s="18">
        <f t="shared" si="0"/>
        <v>2.6999999999999993</v>
      </c>
      <c r="F39" s="17" t="s">
        <v>17</v>
      </c>
      <c r="G39" s="34">
        <f t="shared" si="154"/>
        <v>4.9499999999999993</v>
      </c>
      <c r="H39" s="34">
        <f t="shared" si="1"/>
        <v>5.9399999999999986</v>
      </c>
      <c r="I39" s="17" t="s">
        <v>18</v>
      </c>
      <c r="J39" s="34">
        <f t="shared" si="155"/>
        <v>10.950000000000001</v>
      </c>
      <c r="K39" s="34">
        <f t="shared" si="2"/>
        <v>13.14</v>
      </c>
      <c r="L39" s="17" t="s">
        <v>19</v>
      </c>
      <c r="M39" s="34">
        <f t="shared" si="156"/>
        <v>16.950000000000003</v>
      </c>
      <c r="N39" s="34">
        <f t="shared" si="3"/>
        <v>20.340000000000003</v>
      </c>
      <c r="O39" s="17" t="s">
        <v>20</v>
      </c>
      <c r="P39" s="34">
        <f t="shared" si="157"/>
        <v>22.950000000000003</v>
      </c>
      <c r="Q39" s="34">
        <f t="shared" si="4"/>
        <v>27.540000000000003</v>
      </c>
      <c r="R39" s="17" t="s">
        <v>21</v>
      </c>
      <c r="S39" s="34">
        <f t="shared" si="158"/>
        <v>28.950000000000003</v>
      </c>
      <c r="T39" s="34">
        <f t="shared" si="5"/>
        <v>34.74</v>
      </c>
      <c r="U39" s="17" t="s">
        <v>22</v>
      </c>
      <c r="V39" s="34">
        <f t="shared" si="159"/>
        <v>37.949999999999996</v>
      </c>
      <c r="W39" s="18">
        <f t="shared" si="6"/>
        <v>45.539999999999992</v>
      </c>
      <c r="X39" s="17" t="s">
        <v>23</v>
      </c>
      <c r="Y39" s="34">
        <f t="shared" si="160"/>
        <v>46.949999999999996</v>
      </c>
      <c r="Z39" s="18">
        <f t="shared" si="7"/>
        <v>56.339999999999996</v>
      </c>
      <c r="AA39" s="17" t="s">
        <v>24</v>
      </c>
      <c r="AB39" s="34">
        <f t="shared" si="161"/>
        <v>55.949999999999996</v>
      </c>
      <c r="AC39" s="18">
        <f t="shared" si="8"/>
        <v>67.139999999999986</v>
      </c>
      <c r="AD39" s="17" t="s">
        <v>25</v>
      </c>
      <c r="AE39" s="34">
        <f t="shared" si="162"/>
        <v>65.949999999999989</v>
      </c>
      <c r="AF39" s="18">
        <f t="shared" si="9"/>
        <v>79.139999999999986</v>
      </c>
      <c r="AG39" s="17" t="s">
        <v>26</v>
      </c>
      <c r="AH39" s="34">
        <f t="shared" si="163"/>
        <v>80.949999999999989</v>
      </c>
      <c r="AI39" s="18">
        <f t="shared" si="10"/>
        <v>97.139999999999986</v>
      </c>
      <c r="AJ39" s="17" t="s">
        <v>27</v>
      </c>
      <c r="AK39" s="34">
        <f t="shared" si="164"/>
        <v>95.949999999999989</v>
      </c>
      <c r="AL39" s="18">
        <f t="shared" si="11"/>
        <v>115.13999999999999</v>
      </c>
      <c r="AM39" s="17" t="s">
        <v>28</v>
      </c>
      <c r="AN39" s="34">
        <f t="shared" si="165"/>
        <v>110.94999999999999</v>
      </c>
      <c r="AO39" s="18">
        <f t="shared" si="12"/>
        <v>133.13999999999999</v>
      </c>
      <c r="AP39" s="17" t="s">
        <v>29</v>
      </c>
      <c r="AQ39" s="34">
        <f t="shared" si="166"/>
        <v>130.95000000000002</v>
      </c>
      <c r="AR39" s="18">
        <f t="shared" si="13"/>
        <v>157.14000000000001</v>
      </c>
      <c r="AS39" s="17" t="s">
        <v>30</v>
      </c>
      <c r="AT39" s="34">
        <f t="shared" si="167"/>
        <v>180.95000000000002</v>
      </c>
      <c r="AU39" s="18">
        <f t="shared" si="14"/>
        <v>217.14000000000001</v>
      </c>
      <c r="AV39" s="17" t="s">
        <v>31</v>
      </c>
      <c r="AW39" s="34">
        <f t="shared" si="168"/>
        <v>235.95000000000002</v>
      </c>
      <c r="AX39" s="18">
        <f t="shared" si="15"/>
        <v>283.14</v>
      </c>
      <c r="AY39" s="17" t="s">
        <v>32</v>
      </c>
      <c r="AZ39" s="34">
        <f t="shared" si="169"/>
        <v>315.95000000000005</v>
      </c>
      <c r="BA39" s="18">
        <f t="shared" si="16"/>
        <v>379.14000000000004</v>
      </c>
      <c r="BB39" s="17" t="s">
        <v>33</v>
      </c>
      <c r="BC39" s="34">
        <f t="shared" si="170"/>
        <v>435.95000000000005</v>
      </c>
      <c r="BD39" s="18">
        <f t="shared" si="17"/>
        <v>523.14</v>
      </c>
      <c r="BE39" s="17"/>
      <c r="BF39" s="34"/>
      <c r="BG39" s="34"/>
      <c r="BH39" s="17"/>
      <c r="BI39" s="34"/>
      <c r="BJ39" s="34"/>
      <c r="BK39" s="17"/>
      <c r="BL39" s="34"/>
      <c r="BM39" s="34"/>
      <c r="BN39" s="17"/>
      <c r="BO39" s="34"/>
      <c r="BP39" s="34"/>
      <c r="BQ39" s="17"/>
      <c r="BR39" s="34"/>
      <c r="BS39" s="34"/>
      <c r="BT39" s="17"/>
      <c r="BU39" s="34"/>
      <c r="BV39" s="34"/>
    </row>
    <row r="40" spans="1:74" s="41" customFormat="1" ht="20.100000000000001" customHeight="1" x14ac:dyDescent="0.25">
      <c r="A40" s="38" t="s">
        <v>16</v>
      </c>
      <c r="B40" s="38" t="s">
        <v>1</v>
      </c>
      <c r="C40" s="38" t="s">
        <v>17</v>
      </c>
      <c r="D40" s="34">
        <v>4.5</v>
      </c>
      <c r="E40" s="40">
        <f t="shared" si="0"/>
        <v>5.3999999999999995</v>
      </c>
      <c r="F40" s="38" t="s">
        <v>18</v>
      </c>
      <c r="G40" s="39">
        <v>10.5</v>
      </c>
      <c r="H40" s="40">
        <f t="shared" si="1"/>
        <v>12.6</v>
      </c>
      <c r="I40" s="38" t="s">
        <v>19</v>
      </c>
      <c r="J40" s="39">
        <v>16.5</v>
      </c>
      <c r="K40" s="40">
        <f t="shared" si="2"/>
        <v>19.8</v>
      </c>
      <c r="L40" s="38" t="s">
        <v>20</v>
      </c>
      <c r="M40" s="39">
        <v>22.5</v>
      </c>
      <c r="N40" s="40">
        <f t="shared" si="3"/>
        <v>27</v>
      </c>
      <c r="O40" s="38" t="s">
        <v>21</v>
      </c>
      <c r="P40" s="39">
        <v>28.5</v>
      </c>
      <c r="Q40" s="40">
        <f t="shared" si="4"/>
        <v>34.199999999999996</v>
      </c>
      <c r="R40" s="38" t="s">
        <v>22</v>
      </c>
      <c r="S40" s="39">
        <v>37.5</v>
      </c>
      <c r="T40" s="40">
        <f t="shared" si="5"/>
        <v>45</v>
      </c>
      <c r="U40" s="38" t="s">
        <v>23</v>
      </c>
      <c r="V40" s="39">
        <v>46.5</v>
      </c>
      <c r="W40" s="40">
        <f t="shared" si="6"/>
        <v>55.8</v>
      </c>
      <c r="X40" s="38" t="s">
        <v>24</v>
      </c>
      <c r="Y40" s="39">
        <v>55.5</v>
      </c>
      <c r="Z40" s="40">
        <f t="shared" si="7"/>
        <v>66.599999999999994</v>
      </c>
      <c r="AA40" s="38" t="s">
        <v>25</v>
      </c>
      <c r="AB40" s="39">
        <v>65.5</v>
      </c>
      <c r="AC40" s="40">
        <f t="shared" si="8"/>
        <v>78.599999999999994</v>
      </c>
      <c r="AD40" s="38" t="s">
        <v>26</v>
      </c>
      <c r="AE40" s="39">
        <v>80.5</v>
      </c>
      <c r="AF40" s="40">
        <f t="shared" si="9"/>
        <v>96.6</v>
      </c>
      <c r="AG40" s="38" t="s">
        <v>27</v>
      </c>
      <c r="AH40" s="39">
        <v>95.5</v>
      </c>
      <c r="AI40" s="40">
        <f t="shared" si="10"/>
        <v>114.6</v>
      </c>
      <c r="AJ40" s="38" t="s">
        <v>28</v>
      </c>
      <c r="AK40" s="39">
        <v>110.5</v>
      </c>
      <c r="AL40" s="40">
        <f t="shared" si="11"/>
        <v>132.6</v>
      </c>
      <c r="AM40" s="38" t="s">
        <v>29</v>
      </c>
      <c r="AN40" s="39">
        <v>130.5</v>
      </c>
      <c r="AO40" s="40">
        <f t="shared" si="12"/>
        <v>156.6</v>
      </c>
      <c r="AP40" s="38" t="s">
        <v>30</v>
      </c>
      <c r="AQ40" s="39">
        <v>180.5</v>
      </c>
      <c r="AR40" s="40">
        <f t="shared" si="13"/>
        <v>216.6</v>
      </c>
      <c r="AS40" s="38" t="s">
        <v>31</v>
      </c>
      <c r="AT40" s="39">
        <v>235.5</v>
      </c>
      <c r="AU40" s="40">
        <f t="shared" si="14"/>
        <v>282.59999999999997</v>
      </c>
      <c r="AV40" s="38" t="s">
        <v>32</v>
      </c>
      <c r="AW40" s="39">
        <v>315.5</v>
      </c>
      <c r="AX40" s="40">
        <f t="shared" si="15"/>
        <v>378.59999999999997</v>
      </c>
      <c r="AY40" s="38" t="s">
        <v>33</v>
      </c>
      <c r="AZ40" s="39">
        <v>433.5</v>
      </c>
      <c r="BA40" s="40">
        <f t="shared" si="16"/>
        <v>520.19999999999993</v>
      </c>
      <c r="BB40" s="38"/>
      <c r="BC40" s="39"/>
      <c r="BD40" s="39"/>
      <c r="BE40" s="38"/>
      <c r="BF40" s="39"/>
      <c r="BG40" s="39"/>
      <c r="BH40" s="38"/>
      <c r="BI40" s="39"/>
      <c r="BJ40" s="39"/>
      <c r="BK40" s="38"/>
      <c r="BL40" s="39"/>
      <c r="BM40" s="39"/>
      <c r="BN40" s="38"/>
      <c r="BO40" s="39"/>
      <c r="BP40" s="39"/>
      <c r="BQ40" s="38"/>
      <c r="BR40" s="39"/>
      <c r="BS40" s="39"/>
      <c r="BT40" s="38"/>
      <c r="BU40" s="39"/>
      <c r="BV40" s="39"/>
    </row>
    <row r="41" spans="1:74" s="41" customFormat="1" ht="20.100000000000001" customHeight="1" x14ac:dyDescent="0.25">
      <c r="A41" s="38" t="s">
        <v>16</v>
      </c>
      <c r="B41" s="38" t="s">
        <v>3</v>
      </c>
      <c r="C41" s="38" t="s">
        <v>17</v>
      </c>
      <c r="D41" s="34">
        <f>D40-0.9</f>
        <v>3.6</v>
      </c>
      <c r="E41" s="40">
        <f t="shared" si="0"/>
        <v>4.32</v>
      </c>
      <c r="F41" s="38" t="s">
        <v>18</v>
      </c>
      <c r="G41" s="34">
        <f>G40-0.9</f>
        <v>9.6</v>
      </c>
      <c r="H41" s="39">
        <f t="shared" si="1"/>
        <v>11.52</v>
      </c>
      <c r="I41" s="38" t="s">
        <v>19</v>
      </c>
      <c r="J41" s="34">
        <f>J40-0.9</f>
        <v>15.6</v>
      </c>
      <c r="K41" s="39">
        <f t="shared" si="2"/>
        <v>18.72</v>
      </c>
      <c r="L41" s="38" t="s">
        <v>20</v>
      </c>
      <c r="M41" s="34">
        <f>M40-0.9</f>
        <v>21.6</v>
      </c>
      <c r="N41" s="39">
        <f t="shared" si="3"/>
        <v>25.92</v>
      </c>
      <c r="O41" s="38" t="s">
        <v>21</v>
      </c>
      <c r="P41" s="34">
        <f>P40-0.9</f>
        <v>27.6</v>
      </c>
      <c r="Q41" s="39">
        <f t="shared" si="4"/>
        <v>33.119999999999997</v>
      </c>
      <c r="R41" s="38" t="s">
        <v>22</v>
      </c>
      <c r="S41" s="34">
        <f>S40-0.9</f>
        <v>36.6</v>
      </c>
      <c r="T41" s="39">
        <f t="shared" si="5"/>
        <v>43.92</v>
      </c>
      <c r="U41" s="38" t="s">
        <v>23</v>
      </c>
      <c r="V41" s="34">
        <f>V40-0.9</f>
        <v>45.6</v>
      </c>
      <c r="W41" s="40">
        <f t="shared" si="6"/>
        <v>54.72</v>
      </c>
      <c r="X41" s="38" t="s">
        <v>24</v>
      </c>
      <c r="Y41" s="34">
        <f>Y40-0.9</f>
        <v>54.6</v>
      </c>
      <c r="Z41" s="40">
        <f t="shared" si="7"/>
        <v>65.52</v>
      </c>
      <c r="AA41" s="38" t="s">
        <v>25</v>
      </c>
      <c r="AB41" s="34">
        <f>AB40-0.9</f>
        <v>64.599999999999994</v>
      </c>
      <c r="AC41" s="40">
        <f t="shared" si="8"/>
        <v>77.52</v>
      </c>
      <c r="AD41" s="38" t="s">
        <v>26</v>
      </c>
      <c r="AE41" s="34">
        <f>AE40-0.9</f>
        <v>79.599999999999994</v>
      </c>
      <c r="AF41" s="40">
        <f t="shared" si="9"/>
        <v>95.52</v>
      </c>
      <c r="AG41" s="38" t="s">
        <v>27</v>
      </c>
      <c r="AH41" s="34">
        <f>AH40-0.9</f>
        <v>94.6</v>
      </c>
      <c r="AI41" s="40">
        <f t="shared" si="10"/>
        <v>113.52</v>
      </c>
      <c r="AJ41" s="38" t="s">
        <v>28</v>
      </c>
      <c r="AK41" s="34">
        <f>AK40-0.9</f>
        <v>109.6</v>
      </c>
      <c r="AL41" s="40">
        <f t="shared" si="11"/>
        <v>131.51999999999998</v>
      </c>
      <c r="AM41" s="38" t="s">
        <v>29</v>
      </c>
      <c r="AN41" s="34">
        <f>AN40-0.9</f>
        <v>129.6</v>
      </c>
      <c r="AO41" s="40">
        <f t="shared" si="12"/>
        <v>155.51999999999998</v>
      </c>
      <c r="AP41" s="38" t="s">
        <v>30</v>
      </c>
      <c r="AQ41" s="34">
        <f>AQ40-0.9</f>
        <v>179.6</v>
      </c>
      <c r="AR41" s="40">
        <f t="shared" si="13"/>
        <v>215.51999999999998</v>
      </c>
      <c r="AS41" s="38" t="s">
        <v>31</v>
      </c>
      <c r="AT41" s="34">
        <f>AT40-0.9</f>
        <v>234.6</v>
      </c>
      <c r="AU41" s="40">
        <f t="shared" si="14"/>
        <v>281.52</v>
      </c>
      <c r="AV41" s="38" t="s">
        <v>32</v>
      </c>
      <c r="AW41" s="34">
        <f>AW40-0.9</f>
        <v>314.60000000000002</v>
      </c>
      <c r="AX41" s="40">
        <f t="shared" si="15"/>
        <v>377.52000000000004</v>
      </c>
      <c r="AY41" s="38" t="s">
        <v>33</v>
      </c>
      <c r="AZ41" s="34">
        <f>AZ40-0.9</f>
        <v>432.6</v>
      </c>
      <c r="BA41" s="40">
        <f t="shared" si="16"/>
        <v>519.12</v>
      </c>
      <c r="BB41" s="38"/>
      <c r="BC41" s="39"/>
      <c r="BD41" s="39"/>
      <c r="BE41" s="38"/>
      <c r="BF41" s="39"/>
      <c r="BG41" s="39"/>
      <c r="BH41" s="38"/>
      <c r="BI41" s="39"/>
      <c r="BJ41" s="39"/>
      <c r="BK41" s="38"/>
      <c r="BL41" s="39"/>
      <c r="BM41" s="39"/>
      <c r="BN41" s="38"/>
      <c r="BO41" s="39"/>
      <c r="BP41" s="39"/>
      <c r="BQ41" s="38"/>
      <c r="BR41" s="39"/>
      <c r="BS41" s="39"/>
      <c r="BT41" s="38"/>
      <c r="BU41" s="39"/>
      <c r="BV41" s="39"/>
    </row>
    <row r="42" spans="1:74" s="41" customFormat="1" ht="20.100000000000001" customHeight="1" x14ac:dyDescent="0.25">
      <c r="A42" s="38" t="s">
        <v>16</v>
      </c>
      <c r="B42" s="38" t="s">
        <v>4</v>
      </c>
      <c r="C42" s="38" t="s">
        <v>17</v>
      </c>
      <c r="D42" s="34">
        <f>D41-0.45</f>
        <v>3.15</v>
      </c>
      <c r="E42" s="40">
        <f t="shared" si="0"/>
        <v>3.78</v>
      </c>
      <c r="F42" s="38" t="s">
        <v>18</v>
      </c>
      <c r="G42" s="34">
        <f>G41-0.45</f>
        <v>9.15</v>
      </c>
      <c r="H42" s="39">
        <f t="shared" si="1"/>
        <v>10.98</v>
      </c>
      <c r="I42" s="38" t="s">
        <v>19</v>
      </c>
      <c r="J42" s="34">
        <f>J41-0.45</f>
        <v>15.15</v>
      </c>
      <c r="K42" s="39">
        <f t="shared" si="2"/>
        <v>18.18</v>
      </c>
      <c r="L42" s="38" t="s">
        <v>20</v>
      </c>
      <c r="M42" s="34">
        <f>M41-0.45</f>
        <v>21.150000000000002</v>
      </c>
      <c r="N42" s="39">
        <f t="shared" si="3"/>
        <v>25.380000000000003</v>
      </c>
      <c r="O42" s="38" t="s">
        <v>21</v>
      </c>
      <c r="P42" s="34">
        <f>P41-0.45</f>
        <v>27.150000000000002</v>
      </c>
      <c r="Q42" s="39">
        <f t="shared" si="4"/>
        <v>32.58</v>
      </c>
      <c r="R42" s="38" t="s">
        <v>22</v>
      </c>
      <c r="S42" s="34">
        <f>S41-0.45</f>
        <v>36.15</v>
      </c>
      <c r="T42" s="39">
        <f t="shared" si="5"/>
        <v>43.379999999999995</v>
      </c>
      <c r="U42" s="38" t="s">
        <v>23</v>
      </c>
      <c r="V42" s="34">
        <f>V41-0.45</f>
        <v>45.15</v>
      </c>
      <c r="W42" s="40">
        <f t="shared" si="6"/>
        <v>54.18</v>
      </c>
      <c r="X42" s="38" t="s">
        <v>24</v>
      </c>
      <c r="Y42" s="34">
        <f>Y41-0.45</f>
        <v>54.15</v>
      </c>
      <c r="Z42" s="40">
        <f t="shared" si="7"/>
        <v>64.97999999999999</v>
      </c>
      <c r="AA42" s="38" t="s">
        <v>25</v>
      </c>
      <c r="AB42" s="34">
        <f>AB41-0.45</f>
        <v>64.149999999999991</v>
      </c>
      <c r="AC42" s="40">
        <f t="shared" si="8"/>
        <v>76.97999999999999</v>
      </c>
      <c r="AD42" s="38" t="s">
        <v>26</v>
      </c>
      <c r="AE42" s="34">
        <f>AE41-0.45</f>
        <v>79.149999999999991</v>
      </c>
      <c r="AF42" s="40">
        <f t="shared" si="9"/>
        <v>94.97999999999999</v>
      </c>
      <c r="AG42" s="38" t="s">
        <v>27</v>
      </c>
      <c r="AH42" s="34">
        <f>AH41-0.45</f>
        <v>94.149999999999991</v>
      </c>
      <c r="AI42" s="40">
        <f t="shared" si="10"/>
        <v>112.97999999999999</v>
      </c>
      <c r="AJ42" s="38" t="s">
        <v>28</v>
      </c>
      <c r="AK42" s="34">
        <f>AK41-0.45</f>
        <v>109.14999999999999</v>
      </c>
      <c r="AL42" s="40">
        <f t="shared" si="11"/>
        <v>130.97999999999999</v>
      </c>
      <c r="AM42" s="38" t="s">
        <v>29</v>
      </c>
      <c r="AN42" s="34">
        <f>AN41-0.45</f>
        <v>129.15</v>
      </c>
      <c r="AO42" s="40">
        <f t="shared" si="12"/>
        <v>154.97999999999999</v>
      </c>
      <c r="AP42" s="38" t="s">
        <v>30</v>
      </c>
      <c r="AQ42" s="34">
        <f>AQ41-0.45</f>
        <v>179.15</v>
      </c>
      <c r="AR42" s="40">
        <f t="shared" si="13"/>
        <v>214.98</v>
      </c>
      <c r="AS42" s="38" t="s">
        <v>31</v>
      </c>
      <c r="AT42" s="34">
        <f>AT41-0.45</f>
        <v>234.15</v>
      </c>
      <c r="AU42" s="40">
        <f t="shared" si="14"/>
        <v>280.98</v>
      </c>
      <c r="AV42" s="38" t="s">
        <v>32</v>
      </c>
      <c r="AW42" s="34">
        <f>AW41-0.45</f>
        <v>314.15000000000003</v>
      </c>
      <c r="AX42" s="40">
        <f t="shared" si="15"/>
        <v>376.98</v>
      </c>
      <c r="AY42" s="38" t="s">
        <v>33</v>
      </c>
      <c r="AZ42" s="34">
        <f>AZ41-0.45</f>
        <v>432.15000000000003</v>
      </c>
      <c r="BA42" s="40">
        <f t="shared" si="16"/>
        <v>518.58000000000004</v>
      </c>
      <c r="BB42" s="38"/>
      <c r="BC42" s="39"/>
      <c r="BD42" s="39"/>
      <c r="BE42" s="38"/>
      <c r="BF42" s="39"/>
      <c r="BG42" s="39"/>
      <c r="BH42" s="38"/>
      <c r="BI42" s="39"/>
      <c r="BJ42" s="39"/>
      <c r="BK42" s="38"/>
      <c r="BL42" s="39"/>
      <c r="BM42" s="39"/>
      <c r="BN42" s="38"/>
      <c r="BO42" s="39"/>
      <c r="BP42" s="39"/>
      <c r="BQ42" s="38"/>
      <c r="BR42" s="39"/>
      <c r="BS42" s="39"/>
      <c r="BT42" s="38"/>
      <c r="BU42" s="39"/>
      <c r="BV42" s="39"/>
    </row>
    <row r="43" spans="1:74" s="41" customFormat="1" ht="20.100000000000001" customHeight="1" x14ac:dyDescent="0.25">
      <c r="A43" s="38" t="s">
        <v>16</v>
      </c>
      <c r="B43" s="38" t="s">
        <v>5</v>
      </c>
      <c r="C43" s="38" t="s">
        <v>17</v>
      </c>
      <c r="D43" s="34">
        <f t="shared" ref="D43:D44" si="171">D42-0.45</f>
        <v>2.6999999999999997</v>
      </c>
      <c r="E43" s="40">
        <f t="shared" si="0"/>
        <v>3.2399999999999998</v>
      </c>
      <c r="F43" s="38" t="s">
        <v>18</v>
      </c>
      <c r="G43" s="34">
        <f t="shared" ref="G43:G44" si="172">G42-0.45</f>
        <v>8.7000000000000011</v>
      </c>
      <c r="H43" s="39">
        <f t="shared" si="1"/>
        <v>10.440000000000001</v>
      </c>
      <c r="I43" s="38" t="s">
        <v>19</v>
      </c>
      <c r="J43" s="34">
        <f t="shared" ref="J43:J44" si="173">J42-0.45</f>
        <v>14.700000000000001</v>
      </c>
      <c r="K43" s="39">
        <f t="shared" si="2"/>
        <v>17.64</v>
      </c>
      <c r="L43" s="38" t="s">
        <v>20</v>
      </c>
      <c r="M43" s="34">
        <f t="shared" ref="M43:M44" si="174">M42-0.45</f>
        <v>20.700000000000003</v>
      </c>
      <c r="N43" s="39">
        <f t="shared" si="3"/>
        <v>24.840000000000003</v>
      </c>
      <c r="O43" s="38" t="s">
        <v>21</v>
      </c>
      <c r="P43" s="34">
        <f t="shared" ref="P43:P44" si="175">P42-0.45</f>
        <v>26.700000000000003</v>
      </c>
      <c r="Q43" s="39">
        <f t="shared" si="4"/>
        <v>32.04</v>
      </c>
      <c r="R43" s="38" t="s">
        <v>22</v>
      </c>
      <c r="S43" s="34">
        <f t="shared" ref="S43:S44" si="176">S42-0.45</f>
        <v>35.699999999999996</v>
      </c>
      <c r="T43" s="39">
        <f t="shared" si="5"/>
        <v>42.839999999999996</v>
      </c>
      <c r="U43" s="38" t="s">
        <v>23</v>
      </c>
      <c r="V43" s="34">
        <f t="shared" ref="V43:V44" si="177">V42-0.45</f>
        <v>44.699999999999996</v>
      </c>
      <c r="W43" s="40">
        <f t="shared" si="6"/>
        <v>53.639999999999993</v>
      </c>
      <c r="X43" s="38" t="s">
        <v>24</v>
      </c>
      <c r="Y43" s="34">
        <f t="shared" ref="Y43:Y44" si="178">Y42-0.45</f>
        <v>53.699999999999996</v>
      </c>
      <c r="Z43" s="40">
        <f t="shared" si="7"/>
        <v>64.44</v>
      </c>
      <c r="AA43" s="38" t="s">
        <v>25</v>
      </c>
      <c r="AB43" s="34">
        <f t="shared" ref="AB43:AB44" si="179">AB42-0.45</f>
        <v>63.699999999999989</v>
      </c>
      <c r="AC43" s="40">
        <f t="shared" si="8"/>
        <v>76.439999999999984</v>
      </c>
      <c r="AD43" s="38" t="s">
        <v>26</v>
      </c>
      <c r="AE43" s="34">
        <f t="shared" ref="AE43:AE44" si="180">AE42-0.45</f>
        <v>78.699999999999989</v>
      </c>
      <c r="AF43" s="40">
        <f t="shared" si="9"/>
        <v>94.439999999999984</v>
      </c>
      <c r="AG43" s="38" t="s">
        <v>27</v>
      </c>
      <c r="AH43" s="34">
        <f t="shared" ref="AH43:AH44" si="181">AH42-0.45</f>
        <v>93.699999999999989</v>
      </c>
      <c r="AI43" s="40">
        <f t="shared" si="10"/>
        <v>112.43999999999998</v>
      </c>
      <c r="AJ43" s="38" t="s">
        <v>28</v>
      </c>
      <c r="AK43" s="34">
        <f t="shared" ref="AK43:AK44" si="182">AK42-0.45</f>
        <v>108.69999999999999</v>
      </c>
      <c r="AL43" s="40">
        <f t="shared" si="11"/>
        <v>130.43999999999997</v>
      </c>
      <c r="AM43" s="38" t="s">
        <v>29</v>
      </c>
      <c r="AN43" s="34">
        <f t="shared" ref="AN43:AN44" si="183">AN42-0.45</f>
        <v>128.70000000000002</v>
      </c>
      <c r="AO43" s="40">
        <f t="shared" si="12"/>
        <v>154.44000000000003</v>
      </c>
      <c r="AP43" s="38" t="s">
        <v>30</v>
      </c>
      <c r="AQ43" s="34">
        <f t="shared" ref="AQ43:AQ44" si="184">AQ42-0.45</f>
        <v>178.70000000000002</v>
      </c>
      <c r="AR43" s="40">
        <f t="shared" si="13"/>
        <v>214.44000000000003</v>
      </c>
      <c r="AS43" s="38" t="s">
        <v>31</v>
      </c>
      <c r="AT43" s="34">
        <f t="shared" ref="AT43:AT44" si="185">AT42-0.45</f>
        <v>233.70000000000002</v>
      </c>
      <c r="AU43" s="40">
        <f t="shared" si="14"/>
        <v>280.44</v>
      </c>
      <c r="AV43" s="38" t="s">
        <v>32</v>
      </c>
      <c r="AW43" s="34">
        <f t="shared" ref="AW43:AW44" si="186">AW42-0.45</f>
        <v>313.70000000000005</v>
      </c>
      <c r="AX43" s="40">
        <f t="shared" si="15"/>
        <v>376.44000000000005</v>
      </c>
      <c r="AY43" s="38" t="s">
        <v>33</v>
      </c>
      <c r="AZ43" s="34">
        <f t="shared" ref="AZ43:AZ44" si="187">AZ42-0.45</f>
        <v>431.70000000000005</v>
      </c>
      <c r="BA43" s="40">
        <f t="shared" si="16"/>
        <v>518.04000000000008</v>
      </c>
      <c r="BB43" s="38"/>
      <c r="BC43" s="39"/>
      <c r="BD43" s="39"/>
      <c r="BE43" s="38"/>
      <c r="BF43" s="39"/>
      <c r="BG43" s="39"/>
      <c r="BH43" s="38"/>
      <c r="BI43" s="39"/>
      <c r="BJ43" s="39"/>
      <c r="BK43" s="38"/>
      <c r="BL43" s="39"/>
      <c r="BM43" s="39"/>
      <c r="BN43" s="38"/>
      <c r="BO43" s="39"/>
      <c r="BP43" s="39"/>
      <c r="BQ43" s="38"/>
      <c r="BR43" s="39"/>
      <c r="BS43" s="39"/>
      <c r="BT43" s="38"/>
      <c r="BU43" s="39"/>
      <c r="BV43" s="39"/>
    </row>
    <row r="44" spans="1:74" s="41" customFormat="1" ht="20.100000000000001" customHeight="1" x14ac:dyDescent="0.25">
      <c r="A44" s="38" t="s">
        <v>16</v>
      </c>
      <c r="B44" s="38" t="s">
        <v>6</v>
      </c>
      <c r="C44" s="38" t="s">
        <v>17</v>
      </c>
      <c r="D44" s="34">
        <f t="shared" si="171"/>
        <v>2.2499999999999996</v>
      </c>
      <c r="E44" s="40">
        <f t="shared" si="0"/>
        <v>2.6999999999999993</v>
      </c>
      <c r="F44" s="38" t="s">
        <v>18</v>
      </c>
      <c r="G44" s="34">
        <f t="shared" si="172"/>
        <v>8.2500000000000018</v>
      </c>
      <c r="H44" s="39">
        <f t="shared" si="1"/>
        <v>9.9000000000000021</v>
      </c>
      <c r="I44" s="38" t="s">
        <v>19</v>
      </c>
      <c r="J44" s="34">
        <f t="shared" si="173"/>
        <v>14.250000000000002</v>
      </c>
      <c r="K44" s="39">
        <f t="shared" si="2"/>
        <v>17.100000000000001</v>
      </c>
      <c r="L44" s="38" t="s">
        <v>20</v>
      </c>
      <c r="M44" s="34">
        <f t="shared" si="174"/>
        <v>20.250000000000004</v>
      </c>
      <c r="N44" s="39">
        <f t="shared" si="3"/>
        <v>24.300000000000004</v>
      </c>
      <c r="O44" s="38" t="s">
        <v>21</v>
      </c>
      <c r="P44" s="34">
        <f t="shared" si="175"/>
        <v>26.250000000000004</v>
      </c>
      <c r="Q44" s="39">
        <f t="shared" si="4"/>
        <v>31.500000000000004</v>
      </c>
      <c r="R44" s="38" t="s">
        <v>22</v>
      </c>
      <c r="S44" s="34">
        <f t="shared" si="176"/>
        <v>35.249999999999993</v>
      </c>
      <c r="T44" s="39">
        <f t="shared" si="5"/>
        <v>42.29999999999999</v>
      </c>
      <c r="U44" s="38" t="s">
        <v>23</v>
      </c>
      <c r="V44" s="34">
        <f t="shared" si="177"/>
        <v>44.249999999999993</v>
      </c>
      <c r="W44" s="40">
        <f t="shared" si="6"/>
        <v>53.099999999999987</v>
      </c>
      <c r="X44" s="38" t="s">
        <v>24</v>
      </c>
      <c r="Y44" s="34">
        <f t="shared" si="178"/>
        <v>53.249999999999993</v>
      </c>
      <c r="Z44" s="40">
        <f t="shared" si="7"/>
        <v>63.899999999999991</v>
      </c>
      <c r="AA44" s="38" t="s">
        <v>25</v>
      </c>
      <c r="AB44" s="34">
        <f t="shared" si="179"/>
        <v>63.249999999999986</v>
      </c>
      <c r="AC44" s="40">
        <f t="shared" si="8"/>
        <v>75.899999999999977</v>
      </c>
      <c r="AD44" s="38" t="s">
        <v>26</v>
      </c>
      <c r="AE44" s="34">
        <f t="shared" si="180"/>
        <v>78.249999999999986</v>
      </c>
      <c r="AF44" s="40">
        <f t="shared" si="9"/>
        <v>93.899999999999977</v>
      </c>
      <c r="AG44" s="38" t="s">
        <v>27</v>
      </c>
      <c r="AH44" s="34">
        <f t="shared" si="181"/>
        <v>93.249999999999986</v>
      </c>
      <c r="AI44" s="40">
        <f t="shared" si="10"/>
        <v>111.89999999999998</v>
      </c>
      <c r="AJ44" s="38" t="s">
        <v>28</v>
      </c>
      <c r="AK44" s="34">
        <f t="shared" si="182"/>
        <v>108.24999999999999</v>
      </c>
      <c r="AL44" s="40">
        <f t="shared" si="11"/>
        <v>129.89999999999998</v>
      </c>
      <c r="AM44" s="38" t="s">
        <v>29</v>
      </c>
      <c r="AN44" s="34">
        <f t="shared" si="183"/>
        <v>128.25000000000003</v>
      </c>
      <c r="AO44" s="40">
        <f t="shared" si="12"/>
        <v>153.90000000000003</v>
      </c>
      <c r="AP44" s="38" t="s">
        <v>30</v>
      </c>
      <c r="AQ44" s="34">
        <f t="shared" si="184"/>
        <v>178.25000000000003</v>
      </c>
      <c r="AR44" s="40">
        <f t="shared" si="13"/>
        <v>213.90000000000003</v>
      </c>
      <c r="AS44" s="38" t="s">
        <v>31</v>
      </c>
      <c r="AT44" s="34">
        <f t="shared" si="185"/>
        <v>233.25000000000003</v>
      </c>
      <c r="AU44" s="40">
        <f t="shared" si="14"/>
        <v>279.90000000000003</v>
      </c>
      <c r="AV44" s="38" t="s">
        <v>32</v>
      </c>
      <c r="AW44" s="34">
        <f t="shared" si="186"/>
        <v>313.25000000000006</v>
      </c>
      <c r="AX44" s="40">
        <f t="shared" si="15"/>
        <v>375.90000000000003</v>
      </c>
      <c r="AY44" s="38" t="s">
        <v>33</v>
      </c>
      <c r="AZ44" s="34">
        <f t="shared" si="187"/>
        <v>431.25000000000006</v>
      </c>
      <c r="BA44" s="40">
        <f t="shared" si="16"/>
        <v>517.5</v>
      </c>
      <c r="BB44" s="38"/>
      <c r="BC44" s="39"/>
      <c r="BD44" s="39"/>
      <c r="BE44" s="38"/>
      <c r="BF44" s="39"/>
      <c r="BG44" s="39"/>
      <c r="BH44" s="38"/>
      <c r="BI44" s="39"/>
      <c r="BJ44" s="39"/>
      <c r="BK44" s="38"/>
      <c r="BL44" s="39"/>
      <c r="BM44" s="39"/>
      <c r="BN44" s="38"/>
      <c r="BO44" s="39"/>
      <c r="BP44" s="39"/>
      <c r="BQ44" s="38"/>
      <c r="BR44" s="39"/>
      <c r="BS44" s="39"/>
      <c r="BT44" s="38"/>
      <c r="BU44" s="39"/>
      <c r="BV44" s="39"/>
    </row>
    <row r="45" spans="1:74" s="42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34">
        <v>6</v>
      </c>
      <c r="E45" s="18">
        <f t="shared" si="0"/>
        <v>7.1999999999999993</v>
      </c>
      <c r="F45" s="17" t="s">
        <v>19</v>
      </c>
      <c r="G45" s="34">
        <v>12</v>
      </c>
      <c r="H45" s="18">
        <f t="shared" si="1"/>
        <v>14.399999999999999</v>
      </c>
      <c r="I45" s="17" t="s">
        <v>20</v>
      </c>
      <c r="J45" s="34">
        <v>18</v>
      </c>
      <c r="K45" s="18">
        <f t="shared" si="2"/>
        <v>21.599999999999998</v>
      </c>
      <c r="L45" s="17" t="s">
        <v>21</v>
      </c>
      <c r="M45" s="34">
        <v>24</v>
      </c>
      <c r="N45" s="18">
        <f t="shared" si="3"/>
        <v>28.799999999999997</v>
      </c>
      <c r="O45" s="17" t="s">
        <v>22</v>
      </c>
      <c r="P45" s="34">
        <v>33</v>
      </c>
      <c r="Q45" s="18">
        <f t="shared" si="4"/>
        <v>39.6</v>
      </c>
      <c r="R45" s="17" t="s">
        <v>23</v>
      </c>
      <c r="S45" s="34">
        <v>42</v>
      </c>
      <c r="T45" s="18">
        <f t="shared" si="5"/>
        <v>50.4</v>
      </c>
      <c r="U45" s="17" t="s">
        <v>24</v>
      </c>
      <c r="V45" s="34">
        <v>51</v>
      </c>
      <c r="W45" s="18">
        <f t="shared" si="6"/>
        <v>61.199999999999996</v>
      </c>
      <c r="X45" s="17" t="s">
        <v>25</v>
      </c>
      <c r="Y45" s="34">
        <v>61</v>
      </c>
      <c r="Z45" s="18">
        <f t="shared" si="7"/>
        <v>73.2</v>
      </c>
      <c r="AA45" s="17" t="s">
        <v>26</v>
      </c>
      <c r="AB45" s="34">
        <v>76</v>
      </c>
      <c r="AC45" s="18">
        <f t="shared" si="8"/>
        <v>91.2</v>
      </c>
      <c r="AD45" s="17" t="s">
        <v>27</v>
      </c>
      <c r="AE45" s="34">
        <v>91</v>
      </c>
      <c r="AF45" s="18">
        <f t="shared" si="9"/>
        <v>109.2</v>
      </c>
      <c r="AG45" s="17" t="s">
        <v>28</v>
      </c>
      <c r="AH45" s="34">
        <v>106</v>
      </c>
      <c r="AI45" s="18">
        <f t="shared" si="10"/>
        <v>127.19999999999999</v>
      </c>
      <c r="AJ45" s="17" t="s">
        <v>29</v>
      </c>
      <c r="AK45" s="34">
        <v>126</v>
      </c>
      <c r="AL45" s="18">
        <f t="shared" si="11"/>
        <v>151.19999999999999</v>
      </c>
      <c r="AM45" s="17" t="s">
        <v>30</v>
      </c>
      <c r="AN45" s="34">
        <v>176</v>
      </c>
      <c r="AO45" s="18">
        <f t="shared" si="12"/>
        <v>211.2</v>
      </c>
      <c r="AP45" s="17" t="s">
        <v>31</v>
      </c>
      <c r="AQ45" s="34">
        <v>231</v>
      </c>
      <c r="AR45" s="18">
        <f t="shared" si="13"/>
        <v>277.2</v>
      </c>
      <c r="AS45" s="17" t="s">
        <v>32</v>
      </c>
      <c r="AT45" s="34">
        <v>311</v>
      </c>
      <c r="AU45" s="18">
        <f t="shared" si="14"/>
        <v>373.2</v>
      </c>
      <c r="AV45" s="17" t="s">
        <v>33</v>
      </c>
      <c r="AW45" s="34">
        <v>431</v>
      </c>
      <c r="AX45" s="18">
        <f t="shared" si="15"/>
        <v>517.19999999999993</v>
      </c>
      <c r="AY45" s="17"/>
      <c r="AZ45" s="34"/>
      <c r="BA45" s="34"/>
      <c r="BB45" s="17"/>
      <c r="BC45" s="34"/>
      <c r="BD45" s="34"/>
      <c r="BE45" s="17"/>
      <c r="BF45" s="34"/>
      <c r="BG45" s="34"/>
      <c r="BH45" s="17"/>
      <c r="BI45" s="34"/>
      <c r="BJ45" s="34"/>
      <c r="BK45" s="17"/>
      <c r="BL45" s="34"/>
      <c r="BM45" s="34"/>
      <c r="BN45" s="17"/>
      <c r="BO45" s="34"/>
      <c r="BP45" s="34"/>
      <c r="BQ45" s="17"/>
      <c r="BR45" s="34"/>
      <c r="BS45" s="34"/>
      <c r="BT45" s="17"/>
      <c r="BU45" s="34"/>
      <c r="BV45" s="34"/>
    </row>
    <row r="46" spans="1:74" s="42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34">
        <f>D45-1.2</f>
        <v>4.8</v>
      </c>
      <c r="E46" s="18">
        <f t="shared" si="0"/>
        <v>5.76</v>
      </c>
      <c r="F46" s="17" t="s">
        <v>19</v>
      </c>
      <c r="G46" s="34">
        <f>G45-1.2</f>
        <v>10.8</v>
      </c>
      <c r="H46" s="34">
        <f t="shared" si="1"/>
        <v>12.96</v>
      </c>
      <c r="I46" s="17" t="s">
        <v>20</v>
      </c>
      <c r="J46" s="34">
        <f>J45-1.2</f>
        <v>16.8</v>
      </c>
      <c r="K46" s="34">
        <f t="shared" si="2"/>
        <v>20.16</v>
      </c>
      <c r="L46" s="17" t="s">
        <v>21</v>
      </c>
      <c r="M46" s="34">
        <f>M45-1.2</f>
        <v>22.8</v>
      </c>
      <c r="N46" s="34">
        <f t="shared" si="3"/>
        <v>27.36</v>
      </c>
      <c r="O46" s="17" t="s">
        <v>22</v>
      </c>
      <c r="P46" s="34">
        <f>P45-1.2</f>
        <v>31.8</v>
      </c>
      <c r="Q46" s="34">
        <f t="shared" si="4"/>
        <v>38.159999999999997</v>
      </c>
      <c r="R46" s="17" t="s">
        <v>23</v>
      </c>
      <c r="S46" s="34">
        <f>S45-1.2</f>
        <v>40.799999999999997</v>
      </c>
      <c r="T46" s="34">
        <f t="shared" si="5"/>
        <v>48.959999999999994</v>
      </c>
      <c r="U46" s="17" t="s">
        <v>24</v>
      </c>
      <c r="V46" s="34">
        <f>V45-1.2</f>
        <v>49.8</v>
      </c>
      <c r="W46" s="18">
        <f t="shared" si="6"/>
        <v>59.759999999999991</v>
      </c>
      <c r="X46" s="17" t="s">
        <v>25</v>
      </c>
      <c r="Y46" s="34">
        <f>Y45-1.2</f>
        <v>59.8</v>
      </c>
      <c r="Z46" s="18">
        <f t="shared" si="7"/>
        <v>71.759999999999991</v>
      </c>
      <c r="AA46" s="17" t="s">
        <v>26</v>
      </c>
      <c r="AB46" s="34">
        <f>AB45-1.2</f>
        <v>74.8</v>
      </c>
      <c r="AC46" s="18">
        <f t="shared" si="8"/>
        <v>89.759999999999991</v>
      </c>
      <c r="AD46" s="17" t="s">
        <v>27</v>
      </c>
      <c r="AE46" s="34">
        <f>AE45-1.2</f>
        <v>89.8</v>
      </c>
      <c r="AF46" s="18">
        <f t="shared" si="9"/>
        <v>107.75999999999999</v>
      </c>
      <c r="AG46" s="17" t="s">
        <v>28</v>
      </c>
      <c r="AH46" s="34">
        <f>AH45-1.2</f>
        <v>104.8</v>
      </c>
      <c r="AI46" s="18">
        <f t="shared" si="10"/>
        <v>125.75999999999999</v>
      </c>
      <c r="AJ46" s="17" t="s">
        <v>29</v>
      </c>
      <c r="AK46" s="34">
        <f>AK45-1.2</f>
        <v>124.8</v>
      </c>
      <c r="AL46" s="18">
        <f t="shared" si="11"/>
        <v>149.76</v>
      </c>
      <c r="AM46" s="17" t="s">
        <v>30</v>
      </c>
      <c r="AN46" s="34">
        <f>AN45-1.2</f>
        <v>174.8</v>
      </c>
      <c r="AO46" s="18">
        <f t="shared" si="12"/>
        <v>209.76000000000002</v>
      </c>
      <c r="AP46" s="17" t="s">
        <v>31</v>
      </c>
      <c r="AQ46" s="34">
        <f>AQ45-1.2</f>
        <v>229.8</v>
      </c>
      <c r="AR46" s="18">
        <f t="shared" si="13"/>
        <v>275.76</v>
      </c>
      <c r="AS46" s="17" t="s">
        <v>32</v>
      </c>
      <c r="AT46" s="34">
        <f>AT45-1.2</f>
        <v>309.8</v>
      </c>
      <c r="AU46" s="18">
        <f t="shared" si="14"/>
        <v>371.76</v>
      </c>
      <c r="AV46" s="17" t="s">
        <v>33</v>
      </c>
      <c r="AW46" s="34">
        <f>AW45-1.2</f>
        <v>429.8</v>
      </c>
      <c r="AX46" s="18">
        <f t="shared" si="15"/>
        <v>515.76</v>
      </c>
      <c r="AY46" s="17"/>
      <c r="AZ46" s="34"/>
      <c r="BA46" s="34"/>
      <c r="BB46" s="17"/>
      <c r="BC46" s="34"/>
      <c r="BD46" s="34"/>
      <c r="BE46" s="17"/>
      <c r="BF46" s="34"/>
      <c r="BG46" s="34"/>
      <c r="BH46" s="17"/>
      <c r="BI46" s="34"/>
      <c r="BJ46" s="34"/>
      <c r="BK46" s="17"/>
      <c r="BL46" s="34"/>
      <c r="BM46" s="34"/>
      <c r="BN46" s="17"/>
      <c r="BO46" s="34"/>
      <c r="BP46" s="34"/>
      <c r="BQ46" s="17"/>
      <c r="BR46" s="34"/>
      <c r="BS46" s="34"/>
      <c r="BT46" s="17"/>
      <c r="BU46" s="34"/>
      <c r="BV46" s="34"/>
    </row>
    <row r="47" spans="1:74" s="42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34">
        <f>D46-0.6</f>
        <v>4.2</v>
      </c>
      <c r="E47" s="18">
        <f t="shared" si="0"/>
        <v>5.04</v>
      </c>
      <c r="F47" s="17" t="s">
        <v>19</v>
      </c>
      <c r="G47" s="34">
        <f>G46-0.6</f>
        <v>10.200000000000001</v>
      </c>
      <c r="H47" s="34">
        <f t="shared" si="1"/>
        <v>12.24</v>
      </c>
      <c r="I47" s="17" t="s">
        <v>20</v>
      </c>
      <c r="J47" s="34">
        <f>J46-0.6</f>
        <v>16.2</v>
      </c>
      <c r="K47" s="34">
        <f t="shared" si="2"/>
        <v>19.439999999999998</v>
      </c>
      <c r="L47" s="17" t="s">
        <v>21</v>
      </c>
      <c r="M47" s="34">
        <f>M46-0.6</f>
        <v>22.2</v>
      </c>
      <c r="N47" s="34">
        <f t="shared" si="3"/>
        <v>26.639999999999997</v>
      </c>
      <c r="O47" s="17" t="s">
        <v>22</v>
      </c>
      <c r="P47" s="34">
        <f>P46-0.6</f>
        <v>31.2</v>
      </c>
      <c r="Q47" s="34">
        <f t="shared" si="4"/>
        <v>37.44</v>
      </c>
      <c r="R47" s="17" t="s">
        <v>23</v>
      </c>
      <c r="S47" s="34">
        <f>S46-0.6</f>
        <v>40.199999999999996</v>
      </c>
      <c r="T47" s="34">
        <f t="shared" si="5"/>
        <v>48.239999999999995</v>
      </c>
      <c r="U47" s="17" t="s">
        <v>24</v>
      </c>
      <c r="V47" s="34">
        <f>V46-0.6</f>
        <v>49.199999999999996</v>
      </c>
      <c r="W47" s="18">
        <f t="shared" si="6"/>
        <v>59.039999999999992</v>
      </c>
      <c r="X47" s="17" t="s">
        <v>25</v>
      </c>
      <c r="Y47" s="34">
        <f>Y46-0.6</f>
        <v>59.199999999999996</v>
      </c>
      <c r="Z47" s="18">
        <f t="shared" si="7"/>
        <v>71.039999999999992</v>
      </c>
      <c r="AA47" s="17" t="s">
        <v>26</v>
      </c>
      <c r="AB47" s="34">
        <f>AB46-0.6</f>
        <v>74.2</v>
      </c>
      <c r="AC47" s="18">
        <f t="shared" si="8"/>
        <v>89.04</v>
      </c>
      <c r="AD47" s="17" t="s">
        <v>27</v>
      </c>
      <c r="AE47" s="34">
        <f>AE46-0.6</f>
        <v>89.2</v>
      </c>
      <c r="AF47" s="18">
        <f t="shared" si="9"/>
        <v>107.04</v>
      </c>
      <c r="AG47" s="17" t="s">
        <v>28</v>
      </c>
      <c r="AH47" s="34">
        <f>AH46-0.6</f>
        <v>104.2</v>
      </c>
      <c r="AI47" s="18">
        <f t="shared" si="10"/>
        <v>125.03999999999999</v>
      </c>
      <c r="AJ47" s="17" t="s">
        <v>29</v>
      </c>
      <c r="AK47" s="34">
        <f>AK46-0.6</f>
        <v>124.2</v>
      </c>
      <c r="AL47" s="18">
        <f t="shared" si="11"/>
        <v>149.04</v>
      </c>
      <c r="AM47" s="17" t="s">
        <v>30</v>
      </c>
      <c r="AN47" s="34">
        <f>AN46-0.6</f>
        <v>174.20000000000002</v>
      </c>
      <c r="AO47" s="18">
        <f t="shared" si="12"/>
        <v>209.04000000000002</v>
      </c>
      <c r="AP47" s="17" t="s">
        <v>31</v>
      </c>
      <c r="AQ47" s="34">
        <f>AQ46-0.6</f>
        <v>229.20000000000002</v>
      </c>
      <c r="AR47" s="18">
        <f t="shared" si="13"/>
        <v>275.04000000000002</v>
      </c>
      <c r="AS47" s="17" t="s">
        <v>32</v>
      </c>
      <c r="AT47" s="34">
        <f>AT46-0.6</f>
        <v>309.2</v>
      </c>
      <c r="AU47" s="18">
        <f t="shared" si="14"/>
        <v>371.03999999999996</v>
      </c>
      <c r="AV47" s="17" t="s">
        <v>33</v>
      </c>
      <c r="AW47" s="34">
        <f>AW46-0.6</f>
        <v>429.2</v>
      </c>
      <c r="AX47" s="18">
        <f t="shared" si="15"/>
        <v>515.04</v>
      </c>
      <c r="AY47" s="17"/>
      <c r="AZ47" s="34"/>
      <c r="BA47" s="34"/>
      <c r="BB47" s="17"/>
      <c r="BC47" s="34"/>
      <c r="BD47" s="34"/>
      <c r="BE47" s="17"/>
      <c r="BF47" s="34"/>
      <c r="BG47" s="34"/>
      <c r="BH47" s="17"/>
      <c r="BI47" s="34"/>
      <c r="BJ47" s="34"/>
      <c r="BK47" s="17"/>
      <c r="BL47" s="34"/>
      <c r="BM47" s="34"/>
      <c r="BN47" s="17"/>
      <c r="BO47" s="34"/>
      <c r="BP47" s="34"/>
      <c r="BQ47" s="17"/>
      <c r="BR47" s="34"/>
      <c r="BS47" s="34"/>
      <c r="BT47" s="17"/>
      <c r="BU47" s="34"/>
      <c r="BV47" s="34"/>
    </row>
    <row r="48" spans="1:74" s="42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34">
        <f t="shared" ref="D48:D49" si="188">D47-0.6</f>
        <v>3.6</v>
      </c>
      <c r="E48" s="18">
        <f t="shared" si="0"/>
        <v>4.32</v>
      </c>
      <c r="F48" s="17" t="s">
        <v>19</v>
      </c>
      <c r="G48" s="34">
        <f t="shared" ref="G48:G49" si="189">G47-0.6</f>
        <v>9.6000000000000014</v>
      </c>
      <c r="H48" s="34">
        <f t="shared" si="1"/>
        <v>11.520000000000001</v>
      </c>
      <c r="I48" s="17" t="s">
        <v>20</v>
      </c>
      <c r="J48" s="34">
        <f t="shared" ref="J48:J49" si="190">J47-0.6</f>
        <v>15.6</v>
      </c>
      <c r="K48" s="34">
        <f t="shared" si="2"/>
        <v>18.72</v>
      </c>
      <c r="L48" s="17" t="s">
        <v>21</v>
      </c>
      <c r="M48" s="34">
        <f t="shared" ref="M48:M49" si="191">M47-0.6</f>
        <v>21.599999999999998</v>
      </c>
      <c r="N48" s="34">
        <f t="shared" si="3"/>
        <v>25.919999999999998</v>
      </c>
      <c r="O48" s="17" t="s">
        <v>22</v>
      </c>
      <c r="P48" s="34">
        <f t="shared" ref="P48:P49" si="192">P47-0.6</f>
        <v>30.599999999999998</v>
      </c>
      <c r="Q48" s="34">
        <f t="shared" si="4"/>
        <v>36.72</v>
      </c>
      <c r="R48" s="17" t="s">
        <v>23</v>
      </c>
      <c r="S48" s="34">
        <f t="shared" ref="S48:S49" si="193">S47-0.6</f>
        <v>39.599999999999994</v>
      </c>
      <c r="T48" s="34">
        <f t="shared" si="5"/>
        <v>47.519999999999989</v>
      </c>
      <c r="U48" s="17" t="s">
        <v>24</v>
      </c>
      <c r="V48" s="34">
        <f t="shared" ref="V48:V49" si="194">V47-0.6</f>
        <v>48.599999999999994</v>
      </c>
      <c r="W48" s="18">
        <f t="shared" si="6"/>
        <v>58.319999999999993</v>
      </c>
      <c r="X48" s="17" t="s">
        <v>25</v>
      </c>
      <c r="Y48" s="34">
        <f t="shared" ref="Y48:Y49" si="195">Y47-0.6</f>
        <v>58.599999999999994</v>
      </c>
      <c r="Z48" s="18">
        <f t="shared" si="7"/>
        <v>70.319999999999993</v>
      </c>
      <c r="AA48" s="17" t="s">
        <v>26</v>
      </c>
      <c r="AB48" s="34">
        <f t="shared" ref="AB48:AB49" si="196">AB47-0.6</f>
        <v>73.600000000000009</v>
      </c>
      <c r="AC48" s="18">
        <f t="shared" si="8"/>
        <v>88.320000000000007</v>
      </c>
      <c r="AD48" s="17" t="s">
        <v>27</v>
      </c>
      <c r="AE48" s="34">
        <f t="shared" ref="AE48:AE49" si="197">AE47-0.6</f>
        <v>88.600000000000009</v>
      </c>
      <c r="AF48" s="18">
        <f t="shared" si="9"/>
        <v>106.32000000000001</v>
      </c>
      <c r="AG48" s="17" t="s">
        <v>28</v>
      </c>
      <c r="AH48" s="34">
        <f t="shared" ref="AH48:AH49" si="198">AH47-0.6</f>
        <v>103.60000000000001</v>
      </c>
      <c r="AI48" s="18">
        <f t="shared" si="10"/>
        <v>124.32000000000001</v>
      </c>
      <c r="AJ48" s="17" t="s">
        <v>29</v>
      </c>
      <c r="AK48" s="34">
        <f t="shared" ref="AK48:AK49" si="199">AK47-0.6</f>
        <v>123.60000000000001</v>
      </c>
      <c r="AL48" s="18">
        <f t="shared" si="11"/>
        <v>148.32</v>
      </c>
      <c r="AM48" s="17" t="s">
        <v>30</v>
      </c>
      <c r="AN48" s="34">
        <f t="shared" ref="AN48:AN49" si="200">AN47-0.6</f>
        <v>173.60000000000002</v>
      </c>
      <c r="AO48" s="18">
        <f t="shared" si="12"/>
        <v>208.32000000000002</v>
      </c>
      <c r="AP48" s="17" t="s">
        <v>31</v>
      </c>
      <c r="AQ48" s="34">
        <f t="shared" ref="AQ48:AQ49" si="201">AQ47-0.6</f>
        <v>228.60000000000002</v>
      </c>
      <c r="AR48" s="18">
        <f t="shared" si="13"/>
        <v>274.32</v>
      </c>
      <c r="AS48" s="17" t="s">
        <v>32</v>
      </c>
      <c r="AT48" s="34">
        <f t="shared" ref="AT48:AT49" si="202">AT47-0.6</f>
        <v>308.59999999999997</v>
      </c>
      <c r="AU48" s="18">
        <f t="shared" si="14"/>
        <v>370.31999999999994</v>
      </c>
      <c r="AV48" s="17" t="s">
        <v>33</v>
      </c>
      <c r="AW48" s="34">
        <f t="shared" ref="AW48:AW49" si="203">AW47-0.6</f>
        <v>428.59999999999997</v>
      </c>
      <c r="AX48" s="18">
        <f t="shared" si="15"/>
        <v>514.31999999999994</v>
      </c>
      <c r="AY48" s="17"/>
      <c r="AZ48" s="34"/>
      <c r="BA48" s="34"/>
      <c r="BB48" s="17"/>
      <c r="BC48" s="34"/>
      <c r="BD48" s="34"/>
      <c r="BE48" s="17"/>
      <c r="BF48" s="34"/>
      <c r="BG48" s="34"/>
      <c r="BH48" s="17"/>
      <c r="BI48" s="34"/>
      <c r="BJ48" s="34"/>
      <c r="BK48" s="17"/>
      <c r="BL48" s="34"/>
      <c r="BM48" s="34"/>
      <c r="BN48" s="17"/>
      <c r="BO48" s="34"/>
      <c r="BP48" s="34"/>
      <c r="BQ48" s="17"/>
      <c r="BR48" s="34"/>
      <c r="BS48" s="34"/>
      <c r="BT48" s="17"/>
      <c r="BU48" s="34"/>
      <c r="BV48" s="34"/>
    </row>
    <row r="49" spans="1:74" s="42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34">
        <f t="shared" si="188"/>
        <v>3</v>
      </c>
      <c r="E49" s="18">
        <f t="shared" si="0"/>
        <v>3.5999999999999996</v>
      </c>
      <c r="F49" s="17" t="s">
        <v>19</v>
      </c>
      <c r="G49" s="34">
        <f t="shared" si="189"/>
        <v>9.0000000000000018</v>
      </c>
      <c r="H49" s="34">
        <f t="shared" si="1"/>
        <v>10.800000000000002</v>
      </c>
      <c r="I49" s="17" t="s">
        <v>20</v>
      </c>
      <c r="J49" s="34">
        <f t="shared" si="190"/>
        <v>15</v>
      </c>
      <c r="K49" s="34">
        <f t="shared" si="2"/>
        <v>18</v>
      </c>
      <c r="L49" s="17" t="s">
        <v>21</v>
      </c>
      <c r="M49" s="34">
        <f t="shared" si="191"/>
        <v>20.999999999999996</v>
      </c>
      <c r="N49" s="34">
        <f t="shared" si="3"/>
        <v>25.199999999999996</v>
      </c>
      <c r="O49" s="17" t="s">
        <v>22</v>
      </c>
      <c r="P49" s="34">
        <f t="shared" si="192"/>
        <v>29.999999999999996</v>
      </c>
      <c r="Q49" s="34">
        <f t="shared" si="4"/>
        <v>35.999999999999993</v>
      </c>
      <c r="R49" s="17" t="s">
        <v>23</v>
      </c>
      <c r="S49" s="34">
        <f t="shared" si="193"/>
        <v>38.999999999999993</v>
      </c>
      <c r="T49" s="34">
        <f t="shared" si="5"/>
        <v>46.79999999999999</v>
      </c>
      <c r="U49" s="17" t="s">
        <v>24</v>
      </c>
      <c r="V49" s="34">
        <f t="shared" si="194"/>
        <v>47.999999999999993</v>
      </c>
      <c r="W49" s="18">
        <f t="shared" si="6"/>
        <v>57.599999999999987</v>
      </c>
      <c r="X49" s="17" t="s">
        <v>25</v>
      </c>
      <c r="Y49" s="34">
        <f t="shared" si="195"/>
        <v>57.999999999999993</v>
      </c>
      <c r="Z49" s="18">
        <f t="shared" si="7"/>
        <v>69.599999999999994</v>
      </c>
      <c r="AA49" s="17" t="s">
        <v>26</v>
      </c>
      <c r="AB49" s="34">
        <f t="shared" si="196"/>
        <v>73.000000000000014</v>
      </c>
      <c r="AC49" s="18">
        <f t="shared" si="8"/>
        <v>87.600000000000009</v>
      </c>
      <c r="AD49" s="17" t="s">
        <v>27</v>
      </c>
      <c r="AE49" s="34">
        <f t="shared" si="197"/>
        <v>88.000000000000014</v>
      </c>
      <c r="AF49" s="18">
        <f t="shared" si="9"/>
        <v>105.60000000000001</v>
      </c>
      <c r="AG49" s="17" t="s">
        <v>28</v>
      </c>
      <c r="AH49" s="34">
        <f t="shared" si="198"/>
        <v>103.00000000000001</v>
      </c>
      <c r="AI49" s="18">
        <f t="shared" si="10"/>
        <v>123.60000000000001</v>
      </c>
      <c r="AJ49" s="17" t="s">
        <v>29</v>
      </c>
      <c r="AK49" s="34">
        <f t="shared" si="199"/>
        <v>123.00000000000001</v>
      </c>
      <c r="AL49" s="18">
        <f t="shared" si="11"/>
        <v>147.60000000000002</v>
      </c>
      <c r="AM49" s="17" t="s">
        <v>30</v>
      </c>
      <c r="AN49" s="34">
        <f t="shared" si="200"/>
        <v>173.00000000000003</v>
      </c>
      <c r="AO49" s="18">
        <f t="shared" si="12"/>
        <v>207.60000000000002</v>
      </c>
      <c r="AP49" s="17" t="s">
        <v>31</v>
      </c>
      <c r="AQ49" s="34">
        <f t="shared" si="201"/>
        <v>228.00000000000003</v>
      </c>
      <c r="AR49" s="18">
        <f t="shared" si="13"/>
        <v>273.60000000000002</v>
      </c>
      <c r="AS49" s="17" t="s">
        <v>32</v>
      </c>
      <c r="AT49" s="34">
        <f t="shared" si="202"/>
        <v>307.99999999999994</v>
      </c>
      <c r="AU49" s="18">
        <f t="shared" si="14"/>
        <v>369.59999999999991</v>
      </c>
      <c r="AV49" s="17" t="s">
        <v>33</v>
      </c>
      <c r="AW49" s="34">
        <f t="shared" si="203"/>
        <v>427.99999999999994</v>
      </c>
      <c r="AX49" s="18">
        <f t="shared" si="15"/>
        <v>513.59999999999991</v>
      </c>
      <c r="AY49" s="17"/>
      <c r="AZ49" s="34"/>
      <c r="BA49" s="34"/>
      <c r="BB49" s="17"/>
      <c r="BC49" s="34"/>
      <c r="BD49" s="34"/>
      <c r="BE49" s="17"/>
      <c r="BF49" s="34"/>
      <c r="BG49" s="34"/>
      <c r="BH49" s="17"/>
      <c r="BI49" s="34"/>
      <c r="BJ49" s="34"/>
      <c r="BK49" s="17"/>
      <c r="BL49" s="34"/>
      <c r="BM49" s="34"/>
      <c r="BN49" s="17"/>
      <c r="BO49" s="34"/>
      <c r="BP49" s="34"/>
      <c r="BQ49" s="17"/>
      <c r="BR49" s="34"/>
      <c r="BS49" s="34"/>
      <c r="BT49" s="17"/>
      <c r="BU49" s="34"/>
      <c r="BV49" s="34"/>
    </row>
    <row r="50" spans="1:74" s="41" customFormat="1" ht="20.100000000000001" customHeight="1" x14ac:dyDescent="0.25">
      <c r="A50" s="38" t="s">
        <v>18</v>
      </c>
      <c r="B50" s="38" t="s">
        <v>1</v>
      </c>
      <c r="C50" s="38" t="s">
        <v>19</v>
      </c>
      <c r="D50" s="34">
        <v>6</v>
      </c>
      <c r="E50" s="40">
        <f t="shared" si="0"/>
        <v>7.1999999999999993</v>
      </c>
      <c r="F50" s="38" t="s">
        <v>20</v>
      </c>
      <c r="G50" s="39">
        <v>12</v>
      </c>
      <c r="H50" s="40">
        <f t="shared" si="1"/>
        <v>14.399999999999999</v>
      </c>
      <c r="I50" s="38" t="s">
        <v>21</v>
      </c>
      <c r="J50" s="39">
        <v>18</v>
      </c>
      <c r="K50" s="40">
        <f t="shared" si="2"/>
        <v>21.599999999999998</v>
      </c>
      <c r="L50" s="38" t="s">
        <v>22</v>
      </c>
      <c r="M50" s="39">
        <v>27</v>
      </c>
      <c r="N50" s="40">
        <f t="shared" si="3"/>
        <v>32.4</v>
      </c>
      <c r="O50" s="38" t="s">
        <v>23</v>
      </c>
      <c r="P50" s="39">
        <v>26</v>
      </c>
      <c r="Q50" s="40">
        <f t="shared" si="4"/>
        <v>31.2</v>
      </c>
      <c r="R50" s="38" t="s">
        <v>24</v>
      </c>
      <c r="S50" s="39">
        <v>45</v>
      </c>
      <c r="T50" s="40">
        <f t="shared" si="5"/>
        <v>54</v>
      </c>
      <c r="U50" s="38" t="s">
        <v>25</v>
      </c>
      <c r="V50" s="39">
        <v>55</v>
      </c>
      <c r="W50" s="40">
        <f t="shared" si="6"/>
        <v>66</v>
      </c>
      <c r="X50" s="38" t="s">
        <v>26</v>
      </c>
      <c r="Y50" s="39">
        <v>70</v>
      </c>
      <c r="Z50" s="40">
        <f t="shared" si="7"/>
        <v>84</v>
      </c>
      <c r="AA50" s="38" t="s">
        <v>27</v>
      </c>
      <c r="AB50" s="39">
        <v>85</v>
      </c>
      <c r="AC50" s="40">
        <f t="shared" si="8"/>
        <v>102</v>
      </c>
      <c r="AD50" s="38" t="s">
        <v>28</v>
      </c>
      <c r="AE50" s="39">
        <v>100</v>
      </c>
      <c r="AF50" s="40">
        <f t="shared" si="9"/>
        <v>120</v>
      </c>
      <c r="AG50" s="38" t="s">
        <v>29</v>
      </c>
      <c r="AH50" s="39">
        <v>120</v>
      </c>
      <c r="AI50" s="40">
        <f t="shared" si="10"/>
        <v>144</v>
      </c>
      <c r="AJ50" s="38" t="s">
        <v>30</v>
      </c>
      <c r="AK50" s="39">
        <v>170</v>
      </c>
      <c r="AL50" s="40">
        <f t="shared" si="11"/>
        <v>204</v>
      </c>
      <c r="AM50" s="38" t="s">
        <v>31</v>
      </c>
      <c r="AN50" s="39">
        <v>225</v>
      </c>
      <c r="AO50" s="40">
        <f t="shared" si="12"/>
        <v>270</v>
      </c>
      <c r="AP50" s="38" t="s">
        <v>32</v>
      </c>
      <c r="AQ50" s="39">
        <v>305</v>
      </c>
      <c r="AR50" s="40">
        <f t="shared" si="13"/>
        <v>366</v>
      </c>
      <c r="AS50" s="38" t="s">
        <v>33</v>
      </c>
      <c r="AT50" s="39">
        <v>425</v>
      </c>
      <c r="AU50" s="40">
        <f t="shared" si="14"/>
        <v>510</v>
      </c>
      <c r="AV50" s="38"/>
      <c r="AW50" s="39"/>
      <c r="AX50" s="39"/>
      <c r="AY50" s="38"/>
      <c r="AZ50" s="39"/>
      <c r="BA50" s="39"/>
      <c r="BB50" s="38"/>
      <c r="BC50" s="39"/>
      <c r="BD50" s="39"/>
      <c r="BE50" s="38"/>
      <c r="BF50" s="39"/>
      <c r="BG50" s="39"/>
      <c r="BH50" s="38"/>
      <c r="BI50" s="39"/>
      <c r="BJ50" s="39"/>
      <c r="BK50" s="38"/>
      <c r="BL50" s="39"/>
      <c r="BM50" s="39"/>
      <c r="BN50" s="38"/>
      <c r="BO50" s="39"/>
      <c r="BP50" s="39"/>
      <c r="BQ50" s="38"/>
      <c r="BR50" s="39"/>
      <c r="BS50" s="39"/>
      <c r="BT50" s="38"/>
      <c r="BU50" s="39"/>
      <c r="BV50" s="39"/>
    </row>
    <row r="51" spans="1:74" s="41" customFormat="1" ht="20.100000000000001" customHeight="1" x14ac:dyDescent="0.25">
      <c r="A51" s="38" t="s">
        <v>18</v>
      </c>
      <c r="B51" s="38" t="s">
        <v>3</v>
      </c>
      <c r="C51" s="38" t="s">
        <v>19</v>
      </c>
      <c r="D51" s="34">
        <f>D50-1.2</f>
        <v>4.8</v>
      </c>
      <c r="E51" s="40">
        <f t="shared" si="0"/>
        <v>5.76</v>
      </c>
      <c r="F51" s="38" t="s">
        <v>20</v>
      </c>
      <c r="G51" s="34">
        <f>G50-1.2</f>
        <v>10.8</v>
      </c>
      <c r="H51" s="39">
        <f t="shared" si="1"/>
        <v>12.96</v>
      </c>
      <c r="I51" s="38" t="s">
        <v>21</v>
      </c>
      <c r="J51" s="34">
        <f>J50-1.2</f>
        <v>16.8</v>
      </c>
      <c r="K51" s="39">
        <f t="shared" si="2"/>
        <v>20.16</v>
      </c>
      <c r="L51" s="38" t="s">
        <v>22</v>
      </c>
      <c r="M51" s="34">
        <f>M50-1.2</f>
        <v>25.8</v>
      </c>
      <c r="N51" s="39">
        <f t="shared" si="3"/>
        <v>30.96</v>
      </c>
      <c r="O51" s="38" t="s">
        <v>23</v>
      </c>
      <c r="P51" s="34">
        <f>P50-1.2</f>
        <v>24.8</v>
      </c>
      <c r="Q51" s="39">
        <f t="shared" si="4"/>
        <v>29.759999999999998</v>
      </c>
      <c r="R51" s="38" t="s">
        <v>24</v>
      </c>
      <c r="S51" s="34">
        <f>S50-1.2</f>
        <v>43.8</v>
      </c>
      <c r="T51" s="39">
        <f t="shared" si="5"/>
        <v>52.559999999999995</v>
      </c>
      <c r="U51" s="38" t="s">
        <v>25</v>
      </c>
      <c r="V51" s="34">
        <f>V50-1.2</f>
        <v>53.8</v>
      </c>
      <c r="W51" s="40">
        <f t="shared" si="6"/>
        <v>64.559999999999988</v>
      </c>
      <c r="X51" s="38" t="s">
        <v>26</v>
      </c>
      <c r="Y51" s="34">
        <f>Y50-1.2</f>
        <v>68.8</v>
      </c>
      <c r="Z51" s="40">
        <f t="shared" si="7"/>
        <v>82.559999999999988</v>
      </c>
      <c r="AA51" s="38" t="s">
        <v>27</v>
      </c>
      <c r="AB51" s="34">
        <f>AB50-1.2</f>
        <v>83.8</v>
      </c>
      <c r="AC51" s="40">
        <f t="shared" si="8"/>
        <v>100.55999999999999</v>
      </c>
      <c r="AD51" s="38" t="s">
        <v>28</v>
      </c>
      <c r="AE51" s="34">
        <f>AE50-1.2</f>
        <v>98.8</v>
      </c>
      <c r="AF51" s="40">
        <f t="shared" si="9"/>
        <v>118.55999999999999</v>
      </c>
      <c r="AG51" s="38" t="s">
        <v>29</v>
      </c>
      <c r="AH51" s="34">
        <f>AH50-1.2</f>
        <v>118.8</v>
      </c>
      <c r="AI51" s="40">
        <f t="shared" si="10"/>
        <v>142.56</v>
      </c>
      <c r="AJ51" s="38" t="s">
        <v>30</v>
      </c>
      <c r="AK51" s="34">
        <f>AK50-1.2</f>
        <v>168.8</v>
      </c>
      <c r="AL51" s="40">
        <f t="shared" si="11"/>
        <v>202.56</v>
      </c>
      <c r="AM51" s="38" t="s">
        <v>31</v>
      </c>
      <c r="AN51" s="34">
        <f>AN50-1.2</f>
        <v>223.8</v>
      </c>
      <c r="AO51" s="40">
        <f t="shared" si="12"/>
        <v>268.56</v>
      </c>
      <c r="AP51" s="38" t="s">
        <v>32</v>
      </c>
      <c r="AQ51" s="34">
        <f>AQ50-1.2</f>
        <v>303.8</v>
      </c>
      <c r="AR51" s="40">
        <f t="shared" si="13"/>
        <v>364.56</v>
      </c>
      <c r="AS51" s="38" t="s">
        <v>33</v>
      </c>
      <c r="AT51" s="34">
        <f>AT50-1.2</f>
        <v>423.8</v>
      </c>
      <c r="AU51" s="40">
        <f t="shared" si="14"/>
        <v>508.56</v>
      </c>
      <c r="AV51" s="38"/>
      <c r="AW51" s="39"/>
      <c r="AX51" s="39"/>
      <c r="AY51" s="38"/>
      <c r="AZ51" s="39"/>
      <c r="BA51" s="39"/>
      <c r="BB51" s="38"/>
      <c r="BC51" s="39"/>
      <c r="BD51" s="39"/>
      <c r="BE51" s="38"/>
      <c r="BF51" s="39"/>
      <c r="BG51" s="39"/>
      <c r="BH51" s="38"/>
      <c r="BI51" s="39"/>
      <c r="BJ51" s="39"/>
      <c r="BK51" s="38"/>
      <c r="BL51" s="39"/>
      <c r="BM51" s="39"/>
      <c r="BN51" s="38"/>
      <c r="BO51" s="39"/>
      <c r="BP51" s="39"/>
      <c r="BQ51" s="38"/>
      <c r="BR51" s="39"/>
      <c r="BS51" s="39"/>
      <c r="BT51" s="38"/>
      <c r="BU51" s="39"/>
      <c r="BV51" s="39"/>
    </row>
    <row r="52" spans="1:74" s="41" customFormat="1" ht="20.100000000000001" customHeight="1" x14ac:dyDescent="0.25">
      <c r="A52" s="38" t="s">
        <v>18</v>
      </c>
      <c r="B52" s="38" t="s">
        <v>4</v>
      </c>
      <c r="C52" s="38" t="s">
        <v>19</v>
      </c>
      <c r="D52" s="34">
        <f>D51-0.6</f>
        <v>4.2</v>
      </c>
      <c r="E52" s="40">
        <f t="shared" si="0"/>
        <v>5.04</v>
      </c>
      <c r="F52" s="38" t="s">
        <v>20</v>
      </c>
      <c r="G52" s="34">
        <f>G51-0.6</f>
        <v>10.200000000000001</v>
      </c>
      <c r="H52" s="39">
        <f t="shared" si="1"/>
        <v>12.24</v>
      </c>
      <c r="I52" s="38" t="s">
        <v>21</v>
      </c>
      <c r="J52" s="34">
        <f>J51-0.6</f>
        <v>16.2</v>
      </c>
      <c r="K52" s="39">
        <f t="shared" si="2"/>
        <v>19.439999999999998</v>
      </c>
      <c r="L52" s="38" t="s">
        <v>22</v>
      </c>
      <c r="M52" s="34">
        <f>M51-0.6</f>
        <v>25.2</v>
      </c>
      <c r="N52" s="39">
        <f t="shared" si="3"/>
        <v>30.24</v>
      </c>
      <c r="O52" s="38" t="s">
        <v>23</v>
      </c>
      <c r="P52" s="34">
        <f>P51-0.6</f>
        <v>24.2</v>
      </c>
      <c r="Q52" s="39">
        <f t="shared" si="4"/>
        <v>29.04</v>
      </c>
      <c r="R52" s="38" t="s">
        <v>24</v>
      </c>
      <c r="S52" s="34">
        <f>S51-0.6</f>
        <v>43.199999999999996</v>
      </c>
      <c r="T52" s="39">
        <f t="shared" si="5"/>
        <v>51.839999999999996</v>
      </c>
      <c r="U52" s="38" t="s">
        <v>25</v>
      </c>
      <c r="V52" s="34">
        <f>V51-0.6</f>
        <v>53.199999999999996</v>
      </c>
      <c r="W52" s="40">
        <f t="shared" si="6"/>
        <v>63.839999999999989</v>
      </c>
      <c r="X52" s="38" t="s">
        <v>26</v>
      </c>
      <c r="Y52" s="34">
        <f>Y51-0.6</f>
        <v>68.2</v>
      </c>
      <c r="Z52" s="40">
        <f t="shared" si="7"/>
        <v>81.84</v>
      </c>
      <c r="AA52" s="38" t="s">
        <v>27</v>
      </c>
      <c r="AB52" s="34">
        <f>AB51-0.6</f>
        <v>83.2</v>
      </c>
      <c r="AC52" s="40">
        <f t="shared" si="8"/>
        <v>99.84</v>
      </c>
      <c r="AD52" s="38" t="s">
        <v>28</v>
      </c>
      <c r="AE52" s="34">
        <f>AE51-0.6</f>
        <v>98.2</v>
      </c>
      <c r="AF52" s="40">
        <f t="shared" si="9"/>
        <v>117.84</v>
      </c>
      <c r="AG52" s="38" t="s">
        <v>29</v>
      </c>
      <c r="AH52" s="34">
        <f>AH51-0.6</f>
        <v>118.2</v>
      </c>
      <c r="AI52" s="40">
        <f t="shared" si="10"/>
        <v>141.84</v>
      </c>
      <c r="AJ52" s="38" t="s">
        <v>30</v>
      </c>
      <c r="AK52" s="34">
        <f>AK51-0.6</f>
        <v>168.20000000000002</v>
      </c>
      <c r="AL52" s="40">
        <f t="shared" si="11"/>
        <v>201.84</v>
      </c>
      <c r="AM52" s="38" t="s">
        <v>31</v>
      </c>
      <c r="AN52" s="34">
        <f>AN51-0.6</f>
        <v>223.20000000000002</v>
      </c>
      <c r="AO52" s="40">
        <f t="shared" si="12"/>
        <v>267.84000000000003</v>
      </c>
      <c r="AP52" s="38" t="s">
        <v>32</v>
      </c>
      <c r="AQ52" s="34">
        <f>AQ51-0.6</f>
        <v>303.2</v>
      </c>
      <c r="AR52" s="40">
        <f t="shared" si="13"/>
        <v>363.84</v>
      </c>
      <c r="AS52" s="38" t="s">
        <v>33</v>
      </c>
      <c r="AT52" s="34">
        <f>AT51-0.6</f>
        <v>423.2</v>
      </c>
      <c r="AU52" s="40">
        <f t="shared" si="14"/>
        <v>507.84</v>
      </c>
      <c r="AV52" s="38"/>
      <c r="AW52" s="39"/>
      <c r="AX52" s="39"/>
      <c r="AY52" s="38"/>
      <c r="AZ52" s="39"/>
      <c r="BA52" s="39"/>
      <c r="BB52" s="38"/>
      <c r="BC52" s="39"/>
      <c r="BD52" s="39"/>
      <c r="BE52" s="38"/>
      <c r="BF52" s="39"/>
      <c r="BG52" s="39"/>
      <c r="BH52" s="38"/>
      <c r="BI52" s="39"/>
      <c r="BJ52" s="39"/>
      <c r="BK52" s="38"/>
      <c r="BL52" s="39"/>
      <c r="BM52" s="39"/>
      <c r="BN52" s="38"/>
      <c r="BO52" s="39"/>
      <c r="BP52" s="39"/>
      <c r="BQ52" s="38"/>
      <c r="BR52" s="39"/>
      <c r="BS52" s="39"/>
      <c r="BT52" s="38"/>
      <c r="BU52" s="39"/>
      <c r="BV52" s="39"/>
    </row>
    <row r="53" spans="1:74" s="41" customFormat="1" ht="20.100000000000001" customHeight="1" x14ac:dyDescent="0.25">
      <c r="A53" s="38" t="s">
        <v>18</v>
      </c>
      <c r="B53" s="38" t="s">
        <v>5</v>
      </c>
      <c r="C53" s="38" t="s">
        <v>19</v>
      </c>
      <c r="D53" s="34">
        <f t="shared" ref="D53:D54" si="204">D52-0.6</f>
        <v>3.6</v>
      </c>
      <c r="E53" s="40">
        <f t="shared" si="0"/>
        <v>4.32</v>
      </c>
      <c r="F53" s="38" t="s">
        <v>20</v>
      </c>
      <c r="G53" s="34">
        <f t="shared" ref="G53:G54" si="205">G52-0.6</f>
        <v>9.6000000000000014</v>
      </c>
      <c r="H53" s="39">
        <f t="shared" si="1"/>
        <v>11.520000000000001</v>
      </c>
      <c r="I53" s="38" t="s">
        <v>21</v>
      </c>
      <c r="J53" s="34">
        <f t="shared" ref="J53:J54" si="206">J52-0.6</f>
        <v>15.6</v>
      </c>
      <c r="K53" s="39">
        <f t="shared" si="2"/>
        <v>18.72</v>
      </c>
      <c r="L53" s="38" t="s">
        <v>22</v>
      </c>
      <c r="M53" s="34">
        <f t="shared" ref="M53:M54" si="207">M52-0.6</f>
        <v>24.599999999999998</v>
      </c>
      <c r="N53" s="39">
        <f t="shared" si="3"/>
        <v>29.519999999999996</v>
      </c>
      <c r="O53" s="38" t="s">
        <v>23</v>
      </c>
      <c r="P53" s="34">
        <f t="shared" ref="P53:P54" si="208">P52-0.6</f>
        <v>23.599999999999998</v>
      </c>
      <c r="Q53" s="39">
        <f t="shared" si="4"/>
        <v>28.319999999999997</v>
      </c>
      <c r="R53" s="38" t="s">
        <v>24</v>
      </c>
      <c r="S53" s="34">
        <f t="shared" ref="S53:S54" si="209">S52-0.6</f>
        <v>42.599999999999994</v>
      </c>
      <c r="T53" s="39">
        <f t="shared" si="5"/>
        <v>51.11999999999999</v>
      </c>
      <c r="U53" s="38" t="s">
        <v>25</v>
      </c>
      <c r="V53" s="34">
        <f t="shared" ref="V53:V54" si="210">V52-0.6</f>
        <v>52.599999999999994</v>
      </c>
      <c r="W53" s="40">
        <f t="shared" si="6"/>
        <v>63.11999999999999</v>
      </c>
      <c r="X53" s="38" t="s">
        <v>26</v>
      </c>
      <c r="Y53" s="34">
        <f t="shared" ref="Y53:Y54" si="211">Y52-0.6</f>
        <v>67.600000000000009</v>
      </c>
      <c r="Z53" s="40">
        <f t="shared" si="7"/>
        <v>81.12</v>
      </c>
      <c r="AA53" s="38" t="s">
        <v>27</v>
      </c>
      <c r="AB53" s="34">
        <f t="shared" ref="AB53:AB54" si="212">AB52-0.6</f>
        <v>82.600000000000009</v>
      </c>
      <c r="AC53" s="40">
        <f t="shared" si="8"/>
        <v>99.12</v>
      </c>
      <c r="AD53" s="38" t="s">
        <v>28</v>
      </c>
      <c r="AE53" s="34">
        <f t="shared" ref="AE53:AE54" si="213">AE52-0.6</f>
        <v>97.600000000000009</v>
      </c>
      <c r="AF53" s="40">
        <f t="shared" si="9"/>
        <v>117.12</v>
      </c>
      <c r="AG53" s="38" t="s">
        <v>29</v>
      </c>
      <c r="AH53" s="34">
        <f t="shared" ref="AH53:AH54" si="214">AH52-0.6</f>
        <v>117.60000000000001</v>
      </c>
      <c r="AI53" s="40">
        <f t="shared" si="10"/>
        <v>141.12</v>
      </c>
      <c r="AJ53" s="38" t="s">
        <v>30</v>
      </c>
      <c r="AK53" s="34">
        <f t="shared" ref="AK53:AK54" si="215">AK52-0.6</f>
        <v>167.60000000000002</v>
      </c>
      <c r="AL53" s="40">
        <f t="shared" si="11"/>
        <v>201.12000000000003</v>
      </c>
      <c r="AM53" s="38" t="s">
        <v>31</v>
      </c>
      <c r="AN53" s="34">
        <f t="shared" ref="AN53:AN54" si="216">AN52-0.6</f>
        <v>222.60000000000002</v>
      </c>
      <c r="AO53" s="40">
        <f t="shared" si="12"/>
        <v>267.12</v>
      </c>
      <c r="AP53" s="38" t="s">
        <v>32</v>
      </c>
      <c r="AQ53" s="34">
        <f t="shared" ref="AQ53:AQ54" si="217">AQ52-0.6</f>
        <v>302.59999999999997</v>
      </c>
      <c r="AR53" s="40">
        <f t="shared" si="13"/>
        <v>363.11999999999995</v>
      </c>
      <c r="AS53" s="38" t="s">
        <v>33</v>
      </c>
      <c r="AT53" s="34">
        <f t="shared" ref="AT53:AT54" si="218">AT52-0.6</f>
        <v>422.59999999999997</v>
      </c>
      <c r="AU53" s="40">
        <f t="shared" si="14"/>
        <v>507.11999999999995</v>
      </c>
      <c r="AV53" s="38"/>
      <c r="AW53" s="39"/>
      <c r="AX53" s="39"/>
      <c r="AY53" s="38"/>
      <c r="AZ53" s="39"/>
      <c r="BA53" s="39"/>
      <c r="BB53" s="38"/>
      <c r="BC53" s="39"/>
      <c r="BD53" s="39"/>
      <c r="BE53" s="38"/>
      <c r="BF53" s="39"/>
      <c r="BG53" s="39"/>
      <c r="BH53" s="38"/>
      <c r="BI53" s="39"/>
      <c r="BJ53" s="39"/>
      <c r="BK53" s="38"/>
      <c r="BL53" s="39"/>
      <c r="BM53" s="39"/>
      <c r="BN53" s="38"/>
      <c r="BO53" s="39"/>
      <c r="BP53" s="39"/>
      <c r="BQ53" s="38"/>
      <c r="BR53" s="39"/>
      <c r="BS53" s="39"/>
      <c r="BT53" s="38"/>
      <c r="BU53" s="39"/>
      <c r="BV53" s="39"/>
    </row>
    <row r="54" spans="1:74" s="41" customFormat="1" ht="20.100000000000001" customHeight="1" x14ac:dyDescent="0.25">
      <c r="A54" s="38" t="s">
        <v>18</v>
      </c>
      <c r="B54" s="38" t="s">
        <v>6</v>
      </c>
      <c r="C54" s="38" t="s">
        <v>19</v>
      </c>
      <c r="D54" s="34">
        <f t="shared" si="204"/>
        <v>3</v>
      </c>
      <c r="E54" s="40">
        <f t="shared" si="0"/>
        <v>3.5999999999999996</v>
      </c>
      <c r="F54" s="38" t="s">
        <v>20</v>
      </c>
      <c r="G54" s="34">
        <f t="shared" si="205"/>
        <v>9.0000000000000018</v>
      </c>
      <c r="H54" s="39">
        <f t="shared" si="1"/>
        <v>10.800000000000002</v>
      </c>
      <c r="I54" s="38" t="s">
        <v>21</v>
      </c>
      <c r="J54" s="34">
        <f t="shared" si="206"/>
        <v>15</v>
      </c>
      <c r="K54" s="39">
        <f t="shared" si="2"/>
        <v>18</v>
      </c>
      <c r="L54" s="38" t="s">
        <v>22</v>
      </c>
      <c r="M54" s="34">
        <f t="shared" si="207"/>
        <v>23.999999999999996</v>
      </c>
      <c r="N54" s="39">
        <f t="shared" si="3"/>
        <v>28.799999999999994</v>
      </c>
      <c r="O54" s="38" t="s">
        <v>23</v>
      </c>
      <c r="P54" s="34">
        <f t="shared" si="208"/>
        <v>22.999999999999996</v>
      </c>
      <c r="Q54" s="39">
        <f t="shared" si="4"/>
        <v>27.599999999999994</v>
      </c>
      <c r="R54" s="38" t="s">
        <v>24</v>
      </c>
      <c r="S54" s="34">
        <f t="shared" si="209"/>
        <v>41.999999999999993</v>
      </c>
      <c r="T54" s="39">
        <f t="shared" si="5"/>
        <v>50.399999999999991</v>
      </c>
      <c r="U54" s="38" t="s">
        <v>25</v>
      </c>
      <c r="V54" s="34">
        <f t="shared" si="210"/>
        <v>51.999999999999993</v>
      </c>
      <c r="W54" s="40">
        <f t="shared" si="6"/>
        <v>62.399999999999991</v>
      </c>
      <c r="X54" s="38" t="s">
        <v>26</v>
      </c>
      <c r="Y54" s="34">
        <f t="shared" si="211"/>
        <v>67.000000000000014</v>
      </c>
      <c r="Z54" s="40">
        <f t="shared" si="7"/>
        <v>80.40000000000002</v>
      </c>
      <c r="AA54" s="38" t="s">
        <v>27</v>
      </c>
      <c r="AB54" s="34">
        <f t="shared" si="212"/>
        <v>82.000000000000014</v>
      </c>
      <c r="AC54" s="40">
        <f t="shared" si="8"/>
        <v>98.40000000000002</v>
      </c>
      <c r="AD54" s="38" t="s">
        <v>28</v>
      </c>
      <c r="AE54" s="34">
        <f t="shared" si="213"/>
        <v>97.000000000000014</v>
      </c>
      <c r="AF54" s="40">
        <f t="shared" si="9"/>
        <v>116.4</v>
      </c>
      <c r="AG54" s="38" t="s">
        <v>29</v>
      </c>
      <c r="AH54" s="34">
        <f t="shared" si="214"/>
        <v>117.00000000000001</v>
      </c>
      <c r="AI54" s="40">
        <f t="shared" si="10"/>
        <v>140.4</v>
      </c>
      <c r="AJ54" s="38" t="s">
        <v>30</v>
      </c>
      <c r="AK54" s="34">
        <f t="shared" si="215"/>
        <v>167.00000000000003</v>
      </c>
      <c r="AL54" s="40">
        <f t="shared" si="11"/>
        <v>200.40000000000003</v>
      </c>
      <c r="AM54" s="38" t="s">
        <v>31</v>
      </c>
      <c r="AN54" s="34">
        <f t="shared" si="216"/>
        <v>222.00000000000003</v>
      </c>
      <c r="AO54" s="40">
        <f t="shared" si="12"/>
        <v>266.40000000000003</v>
      </c>
      <c r="AP54" s="38" t="s">
        <v>32</v>
      </c>
      <c r="AQ54" s="34">
        <f t="shared" si="217"/>
        <v>301.99999999999994</v>
      </c>
      <c r="AR54" s="40">
        <f t="shared" si="13"/>
        <v>362.39999999999992</v>
      </c>
      <c r="AS54" s="38" t="s">
        <v>33</v>
      </c>
      <c r="AT54" s="34">
        <f t="shared" si="218"/>
        <v>421.99999999999994</v>
      </c>
      <c r="AU54" s="40">
        <f t="shared" si="14"/>
        <v>506.39999999999992</v>
      </c>
      <c r="AV54" s="38"/>
      <c r="AW54" s="39"/>
      <c r="AX54" s="39"/>
      <c r="AY54" s="38"/>
      <c r="AZ54" s="39"/>
      <c r="BA54" s="39"/>
      <c r="BB54" s="38"/>
      <c r="BC54" s="39"/>
      <c r="BD54" s="39"/>
      <c r="BE54" s="38"/>
      <c r="BF54" s="39"/>
      <c r="BG54" s="39"/>
      <c r="BH54" s="38"/>
      <c r="BI54" s="39"/>
      <c r="BJ54" s="39"/>
      <c r="BK54" s="38"/>
      <c r="BL54" s="39"/>
      <c r="BM54" s="39"/>
      <c r="BN54" s="38"/>
      <c r="BO54" s="39"/>
      <c r="BP54" s="39"/>
      <c r="BQ54" s="38"/>
      <c r="BR54" s="39"/>
      <c r="BS54" s="39"/>
      <c r="BT54" s="38"/>
      <c r="BU54" s="39"/>
      <c r="BV54" s="39"/>
    </row>
    <row r="55" spans="1:74" s="42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34">
        <v>6</v>
      </c>
      <c r="E55" s="18">
        <f t="shared" si="0"/>
        <v>7.1999999999999993</v>
      </c>
      <c r="F55" s="17" t="s">
        <v>21</v>
      </c>
      <c r="G55" s="34">
        <v>12</v>
      </c>
      <c r="H55" s="18">
        <f t="shared" si="1"/>
        <v>14.399999999999999</v>
      </c>
      <c r="I55" s="17" t="s">
        <v>22</v>
      </c>
      <c r="J55" s="34">
        <v>21</v>
      </c>
      <c r="K55" s="18">
        <f t="shared" si="2"/>
        <v>25.2</v>
      </c>
      <c r="L55" s="17" t="s">
        <v>23</v>
      </c>
      <c r="M55" s="34">
        <v>30</v>
      </c>
      <c r="N55" s="18">
        <f t="shared" si="3"/>
        <v>36</v>
      </c>
      <c r="O55" s="17" t="s">
        <v>24</v>
      </c>
      <c r="P55" s="34">
        <v>39</v>
      </c>
      <c r="Q55" s="18">
        <f t="shared" si="4"/>
        <v>46.8</v>
      </c>
      <c r="R55" s="17" t="s">
        <v>25</v>
      </c>
      <c r="S55" s="34">
        <v>49</v>
      </c>
      <c r="T55" s="18">
        <f t="shared" si="5"/>
        <v>58.8</v>
      </c>
      <c r="U55" s="17" t="s">
        <v>26</v>
      </c>
      <c r="V55" s="34">
        <v>64</v>
      </c>
      <c r="W55" s="18">
        <f t="shared" si="6"/>
        <v>76.8</v>
      </c>
      <c r="X55" s="17" t="s">
        <v>27</v>
      </c>
      <c r="Y55" s="34">
        <v>79</v>
      </c>
      <c r="Z55" s="18">
        <f t="shared" si="7"/>
        <v>94.8</v>
      </c>
      <c r="AA55" s="17" t="s">
        <v>28</v>
      </c>
      <c r="AB55" s="34">
        <v>94</v>
      </c>
      <c r="AC55" s="18">
        <f t="shared" si="8"/>
        <v>112.8</v>
      </c>
      <c r="AD55" s="17" t="s">
        <v>29</v>
      </c>
      <c r="AE55" s="34">
        <v>114</v>
      </c>
      <c r="AF55" s="18">
        <f t="shared" si="9"/>
        <v>136.79999999999998</v>
      </c>
      <c r="AG55" s="17" t="s">
        <v>30</v>
      </c>
      <c r="AH55" s="34">
        <v>164</v>
      </c>
      <c r="AI55" s="18">
        <f t="shared" si="10"/>
        <v>196.79999999999998</v>
      </c>
      <c r="AJ55" s="17" t="s">
        <v>31</v>
      </c>
      <c r="AK55" s="34">
        <v>219</v>
      </c>
      <c r="AL55" s="18">
        <f t="shared" si="11"/>
        <v>262.8</v>
      </c>
      <c r="AM55" s="17" t="s">
        <v>32</v>
      </c>
      <c r="AN55" s="34">
        <v>299</v>
      </c>
      <c r="AO55" s="18">
        <f t="shared" si="12"/>
        <v>358.8</v>
      </c>
      <c r="AP55" s="17" t="s">
        <v>33</v>
      </c>
      <c r="AQ55" s="34">
        <v>419</v>
      </c>
      <c r="AR55" s="18">
        <f t="shared" si="13"/>
        <v>502.79999999999995</v>
      </c>
      <c r="AS55" s="17"/>
      <c r="AT55" s="34"/>
      <c r="AU55" s="34"/>
      <c r="AV55" s="17"/>
      <c r="AW55" s="34"/>
      <c r="AX55" s="34"/>
      <c r="AY55" s="17"/>
      <c r="AZ55" s="34"/>
      <c r="BA55" s="34"/>
      <c r="BB55" s="17"/>
      <c r="BC55" s="34"/>
      <c r="BD55" s="34"/>
      <c r="BE55" s="17"/>
      <c r="BF55" s="34"/>
      <c r="BG55" s="34"/>
      <c r="BH55" s="17"/>
      <c r="BI55" s="34"/>
      <c r="BJ55" s="34"/>
      <c r="BK55" s="17"/>
      <c r="BL55" s="34"/>
      <c r="BM55" s="34"/>
      <c r="BN55" s="17"/>
      <c r="BO55" s="34"/>
      <c r="BP55" s="34"/>
      <c r="BQ55" s="17"/>
      <c r="BR55" s="34"/>
      <c r="BS55" s="34"/>
      <c r="BT55" s="17"/>
      <c r="BU55" s="34"/>
      <c r="BV55" s="34"/>
    </row>
    <row r="56" spans="1:74" s="42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34">
        <f>D55-1.2</f>
        <v>4.8</v>
      </c>
      <c r="E56" s="18">
        <f t="shared" si="0"/>
        <v>5.76</v>
      </c>
      <c r="F56" s="17" t="s">
        <v>21</v>
      </c>
      <c r="G56" s="34">
        <f>G55-1.2</f>
        <v>10.8</v>
      </c>
      <c r="H56" s="34">
        <f t="shared" si="1"/>
        <v>12.96</v>
      </c>
      <c r="I56" s="17" t="s">
        <v>22</v>
      </c>
      <c r="J56" s="34">
        <f>J55-1.2</f>
        <v>19.8</v>
      </c>
      <c r="K56" s="34">
        <f t="shared" si="2"/>
        <v>23.76</v>
      </c>
      <c r="L56" s="17" t="s">
        <v>23</v>
      </c>
      <c r="M56" s="34">
        <f>M55-1.2</f>
        <v>28.8</v>
      </c>
      <c r="N56" s="34">
        <f t="shared" si="3"/>
        <v>34.56</v>
      </c>
      <c r="O56" s="17" t="s">
        <v>24</v>
      </c>
      <c r="P56" s="34">
        <f>P55-1.2</f>
        <v>37.799999999999997</v>
      </c>
      <c r="Q56" s="34">
        <f t="shared" si="4"/>
        <v>45.359999999999992</v>
      </c>
      <c r="R56" s="17" t="s">
        <v>25</v>
      </c>
      <c r="S56" s="34">
        <f>S55-1.2</f>
        <v>47.8</v>
      </c>
      <c r="T56" s="34">
        <f t="shared" si="5"/>
        <v>57.359999999999992</v>
      </c>
      <c r="U56" s="17" t="s">
        <v>26</v>
      </c>
      <c r="V56" s="34">
        <f>V55-1.2</f>
        <v>62.8</v>
      </c>
      <c r="W56" s="18">
        <f t="shared" si="6"/>
        <v>75.36</v>
      </c>
      <c r="X56" s="17" t="s">
        <v>27</v>
      </c>
      <c r="Y56" s="34">
        <f>Y55-1.2</f>
        <v>77.8</v>
      </c>
      <c r="Z56" s="18">
        <f t="shared" si="7"/>
        <v>93.36</v>
      </c>
      <c r="AA56" s="17" t="s">
        <v>28</v>
      </c>
      <c r="AB56" s="34">
        <f>AB55-1.2</f>
        <v>92.8</v>
      </c>
      <c r="AC56" s="18">
        <f t="shared" si="8"/>
        <v>111.36</v>
      </c>
      <c r="AD56" s="17" t="s">
        <v>29</v>
      </c>
      <c r="AE56" s="34">
        <f>AE55-1.2</f>
        <v>112.8</v>
      </c>
      <c r="AF56" s="18">
        <f t="shared" si="9"/>
        <v>135.35999999999999</v>
      </c>
      <c r="AG56" s="17" t="s">
        <v>30</v>
      </c>
      <c r="AH56" s="34">
        <f>AH55-1.2</f>
        <v>162.80000000000001</v>
      </c>
      <c r="AI56" s="18">
        <f t="shared" si="10"/>
        <v>195.36</v>
      </c>
      <c r="AJ56" s="17" t="s">
        <v>31</v>
      </c>
      <c r="AK56" s="34">
        <f>AK55-1.2</f>
        <v>217.8</v>
      </c>
      <c r="AL56" s="18">
        <f t="shared" si="11"/>
        <v>261.36</v>
      </c>
      <c r="AM56" s="17" t="s">
        <v>32</v>
      </c>
      <c r="AN56" s="34">
        <f>AN55-1.2</f>
        <v>297.8</v>
      </c>
      <c r="AO56" s="18">
        <f t="shared" si="12"/>
        <v>357.36</v>
      </c>
      <c r="AP56" s="17" t="s">
        <v>33</v>
      </c>
      <c r="AQ56" s="34">
        <f>AQ55-1.2</f>
        <v>417.8</v>
      </c>
      <c r="AR56" s="18">
        <f t="shared" si="13"/>
        <v>501.36</v>
      </c>
      <c r="AS56" s="17"/>
      <c r="AT56" s="34"/>
      <c r="AU56" s="34"/>
      <c r="AV56" s="17"/>
      <c r="AW56" s="34"/>
      <c r="AX56" s="34"/>
      <c r="AY56" s="17"/>
      <c r="AZ56" s="34"/>
      <c r="BA56" s="34"/>
      <c r="BB56" s="17"/>
      <c r="BC56" s="34"/>
      <c r="BD56" s="34"/>
      <c r="BE56" s="17"/>
      <c r="BF56" s="34"/>
      <c r="BG56" s="34"/>
      <c r="BH56" s="17"/>
      <c r="BI56" s="34"/>
      <c r="BJ56" s="34"/>
      <c r="BK56" s="17"/>
      <c r="BL56" s="34"/>
      <c r="BM56" s="34"/>
      <c r="BN56" s="17"/>
      <c r="BO56" s="34"/>
      <c r="BP56" s="34"/>
      <c r="BQ56" s="17"/>
      <c r="BR56" s="34"/>
      <c r="BS56" s="34"/>
      <c r="BT56" s="17"/>
      <c r="BU56" s="34"/>
      <c r="BV56" s="34"/>
    </row>
    <row r="57" spans="1:74" s="42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34">
        <f>D56-0.6</f>
        <v>4.2</v>
      </c>
      <c r="E57" s="18">
        <f t="shared" si="0"/>
        <v>5.04</v>
      </c>
      <c r="F57" s="17" t="s">
        <v>21</v>
      </c>
      <c r="G57" s="34">
        <f>G56-0.6</f>
        <v>10.200000000000001</v>
      </c>
      <c r="H57" s="34">
        <f t="shared" si="1"/>
        <v>12.24</v>
      </c>
      <c r="I57" s="17" t="s">
        <v>22</v>
      </c>
      <c r="J57" s="34">
        <f>J56-0.6</f>
        <v>19.2</v>
      </c>
      <c r="K57" s="34">
        <f t="shared" si="2"/>
        <v>23.04</v>
      </c>
      <c r="L57" s="17" t="s">
        <v>23</v>
      </c>
      <c r="M57" s="34">
        <f>M56-0.6</f>
        <v>28.2</v>
      </c>
      <c r="N57" s="34">
        <f t="shared" si="3"/>
        <v>33.839999999999996</v>
      </c>
      <c r="O57" s="17" t="s">
        <v>24</v>
      </c>
      <c r="P57" s="34">
        <f>P56-0.6</f>
        <v>37.199999999999996</v>
      </c>
      <c r="Q57" s="34">
        <f t="shared" si="4"/>
        <v>44.639999999999993</v>
      </c>
      <c r="R57" s="17" t="s">
        <v>25</v>
      </c>
      <c r="S57" s="34">
        <f>S56-0.6</f>
        <v>47.199999999999996</v>
      </c>
      <c r="T57" s="34">
        <f t="shared" si="5"/>
        <v>56.639999999999993</v>
      </c>
      <c r="U57" s="17" t="s">
        <v>26</v>
      </c>
      <c r="V57" s="34">
        <f>V56-0.6</f>
        <v>62.199999999999996</v>
      </c>
      <c r="W57" s="18">
        <f t="shared" si="6"/>
        <v>74.639999999999986</v>
      </c>
      <c r="X57" s="17" t="s">
        <v>27</v>
      </c>
      <c r="Y57" s="34">
        <f>Y56-0.6</f>
        <v>77.2</v>
      </c>
      <c r="Z57" s="18">
        <f t="shared" si="7"/>
        <v>92.64</v>
      </c>
      <c r="AA57" s="17" t="s">
        <v>28</v>
      </c>
      <c r="AB57" s="34">
        <f>AB56-0.6</f>
        <v>92.2</v>
      </c>
      <c r="AC57" s="18">
        <f t="shared" si="8"/>
        <v>110.64</v>
      </c>
      <c r="AD57" s="17" t="s">
        <v>29</v>
      </c>
      <c r="AE57" s="34">
        <f>AE56-0.6</f>
        <v>112.2</v>
      </c>
      <c r="AF57" s="18">
        <f t="shared" si="9"/>
        <v>134.63999999999999</v>
      </c>
      <c r="AG57" s="17" t="s">
        <v>30</v>
      </c>
      <c r="AH57" s="34">
        <f>AH56-0.6</f>
        <v>162.20000000000002</v>
      </c>
      <c r="AI57" s="18">
        <f t="shared" si="10"/>
        <v>194.64000000000001</v>
      </c>
      <c r="AJ57" s="17" t="s">
        <v>31</v>
      </c>
      <c r="AK57" s="34">
        <f>AK56-0.6</f>
        <v>217.20000000000002</v>
      </c>
      <c r="AL57" s="18">
        <f t="shared" si="11"/>
        <v>260.64</v>
      </c>
      <c r="AM57" s="17" t="s">
        <v>32</v>
      </c>
      <c r="AN57" s="34">
        <f>AN56-0.6</f>
        <v>297.2</v>
      </c>
      <c r="AO57" s="18">
        <f t="shared" si="12"/>
        <v>356.64</v>
      </c>
      <c r="AP57" s="17" t="s">
        <v>33</v>
      </c>
      <c r="AQ57" s="34">
        <f>AQ56-0.6</f>
        <v>417.2</v>
      </c>
      <c r="AR57" s="18">
        <f t="shared" si="13"/>
        <v>500.64</v>
      </c>
      <c r="AS57" s="17"/>
      <c r="AT57" s="34"/>
      <c r="AU57" s="34"/>
      <c r="AV57" s="17"/>
      <c r="AW57" s="34"/>
      <c r="AX57" s="34"/>
      <c r="AY57" s="17"/>
      <c r="AZ57" s="34"/>
      <c r="BA57" s="34"/>
      <c r="BB57" s="17"/>
      <c r="BC57" s="34"/>
      <c r="BD57" s="34"/>
      <c r="BE57" s="17"/>
      <c r="BF57" s="34"/>
      <c r="BG57" s="34"/>
      <c r="BH57" s="17"/>
      <c r="BI57" s="34"/>
      <c r="BJ57" s="34"/>
      <c r="BK57" s="17"/>
      <c r="BL57" s="34"/>
      <c r="BM57" s="34"/>
      <c r="BN57" s="17"/>
      <c r="BO57" s="34"/>
      <c r="BP57" s="34"/>
      <c r="BQ57" s="17"/>
      <c r="BR57" s="34"/>
      <c r="BS57" s="34"/>
      <c r="BT57" s="17"/>
      <c r="BU57" s="34"/>
      <c r="BV57" s="34"/>
    </row>
    <row r="58" spans="1:74" s="42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34">
        <f t="shared" ref="D58:D59" si="219">D57-0.6</f>
        <v>3.6</v>
      </c>
      <c r="E58" s="18">
        <f t="shared" si="0"/>
        <v>4.32</v>
      </c>
      <c r="F58" s="17" t="s">
        <v>21</v>
      </c>
      <c r="G58" s="34">
        <f t="shared" ref="G58:G59" si="220">G57-0.6</f>
        <v>9.6000000000000014</v>
      </c>
      <c r="H58" s="34">
        <f t="shared" si="1"/>
        <v>11.520000000000001</v>
      </c>
      <c r="I58" s="17" t="s">
        <v>22</v>
      </c>
      <c r="J58" s="34">
        <f t="shared" ref="J58:J59" si="221">J57-0.6</f>
        <v>18.599999999999998</v>
      </c>
      <c r="K58" s="34">
        <f t="shared" si="2"/>
        <v>22.319999999999997</v>
      </c>
      <c r="L58" s="17" t="s">
        <v>23</v>
      </c>
      <c r="M58" s="34">
        <f t="shared" ref="M58:M59" si="222">M57-0.6</f>
        <v>27.599999999999998</v>
      </c>
      <c r="N58" s="34">
        <f t="shared" si="3"/>
        <v>33.119999999999997</v>
      </c>
      <c r="O58" s="17" t="s">
        <v>24</v>
      </c>
      <c r="P58" s="34">
        <f t="shared" ref="P58:P59" si="223">P57-0.6</f>
        <v>36.599999999999994</v>
      </c>
      <c r="Q58" s="34">
        <f t="shared" si="4"/>
        <v>43.919999999999995</v>
      </c>
      <c r="R58" s="17" t="s">
        <v>25</v>
      </c>
      <c r="S58" s="34">
        <f t="shared" ref="S58:S59" si="224">S57-0.6</f>
        <v>46.599999999999994</v>
      </c>
      <c r="T58" s="34">
        <f t="shared" si="5"/>
        <v>55.919999999999995</v>
      </c>
      <c r="U58" s="17" t="s">
        <v>26</v>
      </c>
      <c r="V58" s="34">
        <f t="shared" ref="V58:V59" si="225">V57-0.6</f>
        <v>61.599999999999994</v>
      </c>
      <c r="W58" s="18">
        <f t="shared" si="6"/>
        <v>73.919999999999987</v>
      </c>
      <c r="X58" s="17" t="s">
        <v>27</v>
      </c>
      <c r="Y58" s="34">
        <f t="shared" ref="Y58:Y59" si="226">Y57-0.6</f>
        <v>76.600000000000009</v>
      </c>
      <c r="Z58" s="18">
        <f t="shared" si="7"/>
        <v>91.92</v>
      </c>
      <c r="AA58" s="17" t="s">
        <v>28</v>
      </c>
      <c r="AB58" s="34">
        <f t="shared" ref="AB58:AB59" si="227">AB57-0.6</f>
        <v>91.600000000000009</v>
      </c>
      <c r="AC58" s="18">
        <f t="shared" si="8"/>
        <v>109.92</v>
      </c>
      <c r="AD58" s="17" t="s">
        <v>29</v>
      </c>
      <c r="AE58" s="34">
        <f t="shared" ref="AE58:AE59" si="228">AE57-0.6</f>
        <v>111.60000000000001</v>
      </c>
      <c r="AF58" s="18">
        <f t="shared" si="9"/>
        <v>133.92000000000002</v>
      </c>
      <c r="AG58" s="17" t="s">
        <v>30</v>
      </c>
      <c r="AH58" s="34">
        <f t="shared" ref="AH58:AH59" si="229">AH57-0.6</f>
        <v>161.60000000000002</v>
      </c>
      <c r="AI58" s="18">
        <f t="shared" si="10"/>
        <v>193.92000000000002</v>
      </c>
      <c r="AJ58" s="17" t="s">
        <v>31</v>
      </c>
      <c r="AK58" s="34">
        <f t="shared" ref="AK58:AK59" si="230">AK57-0.6</f>
        <v>216.60000000000002</v>
      </c>
      <c r="AL58" s="18">
        <f t="shared" si="11"/>
        <v>259.92</v>
      </c>
      <c r="AM58" s="17" t="s">
        <v>32</v>
      </c>
      <c r="AN58" s="34">
        <f t="shared" ref="AN58:AN59" si="231">AN57-0.6</f>
        <v>296.59999999999997</v>
      </c>
      <c r="AO58" s="18">
        <f t="shared" si="12"/>
        <v>355.91999999999996</v>
      </c>
      <c r="AP58" s="17" t="s">
        <v>33</v>
      </c>
      <c r="AQ58" s="34">
        <f t="shared" ref="AQ58:AQ59" si="232">AQ57-0.6</f>
        <v>416.59999999999997</v>
      </c>
      <c r="AR58" s="18">
        <f t="shared" si="13"/>
        <v>499.91999999999996</v>
      </c>
      <c r="AS58" s="17"/>
      <c r="AT58" s="34"/>
      <c r="AU58" s="34"/>
      <c r="AV58" s="17"/>
      <c r="AW58" s="34"/>
      <c r="AX58" s="34"/>
      <c r="AY58" s="17"/>
      <c r="AZ58" s="34"/>
      <c r="BA58" s="34"/>
      <c r="BB58" s="17"/>
      <c r="BC58" s="34"/>
      <c r="BD58" s="34"/>
      <c r="BE58" s="17"/>
      <c r="BF58" s="34"/>
      <c r="BG58" s="34"/>
      <c r="BH58" s="17"/>
      <c r="BI58" s="34"/>
      <c r="BJ58" s="34"/>
      <c r="BK58" s="17"/>
      <c r="BL58" s="34"/>
      <c r="BM58" s="34"/>
      <c r="BN58" s="17"/>
      <c r="BO58" s="34"/>
      <c r="BP58" s="34"/>
      <c r="BQ58" s="17"/>
      <c r="BR58" s="34"/>
      <c r="BS58" s="34"/>
      <c r="BT58" s="17"/>
      <c r="BU58" s="34"/>
      <c r="BV58" s="34"/>
    </row>
    <row r="59" spans="1:74" s="42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34">
        <f t="shared" si="219"/>
        <v>3</v>
      </c>
      <c r="E59" s="18">
        <f t="shared" si="0"/>
        <v>3.5999999999999996</v>
      </c>
      <c r="F59" s="17" t="s">
        <v>21</v>
      </c>
      <c r="G59" s="34">
        <f t="shared" si="220"/>
        <v>9.0000000000000018</v>
      </c>
      <c r="H59" s="34">
        <f t="shared" si="1"/>
        <v>10.800000000000002</v>
      </c>
      <c r="I59" s="17" t="s">
        <v>22</v>
      </c>
      <c r="J59" s="34">
        <f t="shared" si="221"/>
        <v>17.999999999999996</v>
      </c>
      <c r="K59" s="34">
        <f t="shared" si="2"/>
        <v>21.599999999999994</v>
      </c>
      <c r="L59" s="17" t="s">
        <v>23</v>
      </c>
      <c r="M59" s="34">
        <f t="shared" si="222"/>
        <v>26.999999999999996</v>
      </c>
      <c r="N59" s="34">
        <f t="shared" si="3"/>
        <v>32.399999999999991</v>
      </c>
      <c r="O59" s="17" t="s">
        <v>24</v>
      </c>
      <c r="P59" s="34">
        <f t="shared" si="223"/>
        <v>35.999999999999993</v>
      </c>
      <c r="Q59" s="34">
        <f t="shared" si="4"/>
        <v>43.199999999999989</v>
      </c>
      <c r="R59" s="17" t="s">
        <v>25</v>
      </c>
      <c r="S59" s="34">
        <f t="shared" si="224"/>
        <v>45.999999999999993</v>
      </c>
      <c r="T59" s="34">
        <f t="shared" si="5"/>
        <v>55.199999999999989</v>
      </c>
      <c r="U59" s="17" t="s">
        <v>26</v>
      </c>
      <c r="V59" s="34">
        <f t="shared" si="225"/>
        <v>60.999999999999993</v>
      </c>
      <c r="W59" s="18">
        <f t="shared" si="6"/>
        <v>73.199999999999989</v>
      </c>
      <c r="X59" s="17" t="s">
        <v>27</v>
      </c>
      <c r="Y59" s="34">
        <f t="shared" si="226"/>
        <v>76.000000000000014</v>
      </c>
      <c r="Z59" s="18">
        <f t="shared" si="7"/>
        <v>91.200000000000017</v>
      </c>
      <c r="AA59" s="17" t="s">
        <v>28</v>
      </c>
      <c r="AB59" s="34">
        <f t="shared" si="227"/>
        <v>91.000000000000014</v>
      </c>
      <c r="AC59" s="18">
        <f t="shared" si="8"/>
        <v>109.20000000000002</v>
      </c>
      <c r="AD59" s="17" t="s">
        <v>29</v>
      </c>
      <c r="AE59" s="34">
        <f t="shared" si="228"/>
        <v>111.00000000000001</v>
      </c>
      <c r="AF59" s="18">
        <f t="shared" si="9"/>
        <v>133.20000000000002</v>
      </c>
      <c r="AG59" s="17" t="s">
        <v>30</v>
      </c>
      <c r="AH59" s="34">
        <f t="shared" si="229"/>
        <v>161.00000000000003</v>
      </c>
      <c r="AI59" s="18">
        <f t="shared" si="10"/>
        <v>193.20000000000002</v>
      </c>
      <c r="AJ59" s="17" t="s">
        <v>31</v>
      </c>
      <c r="AK59" s="34">
        <f t="shared" si="230"/>
        <v>216.00000000000003</v>
      </c>
      <c r="AL59" s="18">
        <f t="shared" si="11"/>
        <v>259.20000000000005</v>
      </c>
      <c r="AM59" s="17" t="s">
        <v>32</v>
      </c>
      <c r="AN59" s="34">
        <f t="shared" si="231"/>
        <v>295.99999999999994</v>
      </c>
      <c r="AO59" s="18">
        <f t="shared" si="12"/>
        <v>355.19999999999993</v>
      </c>
      <c r="AP59" s="17" t="s">
        <v>33</v>
      </c>
      <c r="AQ59" s="34">
        <f t="shared" si="232"/>
        <v>415.99999999999994</v>
      </c>
      <c r="AR59" s="18">
        <f t="shared" si="13"/>
        <v>499.19999999999993</v>
      </c>
      <c r="AS59" s="17"/>
      <c r="AT59" s="34"/>
      <c r="AU59" s="34"/>
      <c r="AV59" s="17"/>
      <c r="AW59" s="34"/>
      <c r="AX59" s="34"/>
      <c r="AY59" s="17"/>
      <c r="AZ59" s="34"/>
      <c r="BA59" s="34"/>
      <c r="BB59" s="17"/>
      <c r="BC59" s="34"/>
      <c r="BD59" s="34"/>
      <c r="BE59" s="17"/>
      <c r="BF59" s="34"/>
      <c r="BG59" s="34"/>
      <c r="BH59" s="17"/>
      <c r="BI59" s="34"/>
      <c r="BJ59" s="34"/>
      <c r="BK59" s="17"/>
      <c r="BL59" s="34"/>
      <c r="BM59" s="34"/>
      <c r="BN59" s="17"/>
      <c r="BO59" s="34"/>
      <c r="BP59" s="34"/>
      <c r="BQ59" s="17"/>
      <c r="BR59" s="34"/>
      <c r="BS59" s="34"/>
      <c r="BT59" s="17"/>
      <c r="BU59" s="34"/>
      <c r="BV59" s="34"/>
    </row>
    <row r="60" spans="1:74" s="41" customFormat="1" ht="20.100000000000001" customHeight="1" x14ac:dyDescent="0.25">
      <c r="A60" s="38" t="s">
        <v>20</v>
      </c>
      <c r="B60" s="38" t="s">
        <v>1</v>
      </c>
      <c r="C60" s="38" t="s">
        <v>21</v>
      </c>
      <c r="D60" s="34">
        <v>9</v>
      </c>
      <c r="E60" s="40">
        <f t="shared" si="0"/>
        <v>10.799999999999999</v>
      </c>
      <c r="F60" s="38" t="s">
        <v>22</v>
      </c>
      <c r="G60" s="39">
        <v>15</v>
      </c>
      <c r="H60" s="40">
        <f t="shared" si="1"/>
        <v>18</v>
      </c>
      <c r="I60" s="38" t="s">
        <v>23</v>
      </c>
      <c r="J60" s="39">
        <v>24</v>
      </c>
      <c r="K60" s="40">
        <f t="shared" si="2"/>
        <v>28.799999999999997</v>
      </c>
      <c r="L60" s="38" t="s">
        <v>24</v>
      </c>
      <c r="M60" s="39">
        <v>33</v>
      </c>
      <c r="N60" s="40">
        <f t="shared" si="3"/>
        <v>39.6</v>
      </c>
      <c r="O60" s="38" t="s">
        <v>25</v>
      </c>
      <c r="P60" s="39">
        <v>43</v>
      </c>
      <c r="Q60" s="40">
        <f t="shared" si="4"/>
        <v>51.6</v>
      </c>
      <c r="R60" s="38" t="s">
        <v>26</v>
      </c>
      <c r="S60" s="39">
        <v>58</v>
      </c>
      <c r="T60" s="40">
        <f t="shared" si="5"/>
        <v>69.599999999999994</v>
      </c>
      <c r="U60" s="38" t="s">
        <v>27</v>
      </c>
      <c r="V60" s="39">
        <v>73</v>
      </c>
      <c r="W60" s="40">
        <f t="shared" si="6"/>
        <v>87.6</v>
      </c>
      <c r="X60" s="38" t="s">
        <v>28</v>
      </c>
      <c r="Y60" s="39">
        <v>88</v>
      </c>
      <c r="Z60" s="40">
        <f t="shared" si="7"/>
        <v>105.6</v>
      </c>
      <c r="AA60" s="38" t="s">
        <v>29</v>
      </c>
      <c r="AB60" s="39">
        <v>108</v>
      </c>
      <c r="AC60" s="40">
        <f t="shared" si="8"/>
        <v>129.6</v>
      </c>
      <c r="AD60" s="38" t="s">
        <v>30</v>
      </c>
      <c r="AE60" s="39">
        <v>158</v>
      </c>
      <c r="AF60" s="40">
        <f t="shared" si="9"/>
        <v>189.6</v>
      </c>
      <c r="AG60" s="38" t="s">
        <v>31</v>
      </c>
      <c r="AH60" s="39">
        <v>213</v>
      </c>
      <c r="AI60" s="40">
        <f t="shared" si="10"/>
        <v>255.6</v>
      </c>
      <c r="AJ60" s="38" t="s">
        <v>32</v>
      </c>
      <c r="AK60" s="39">
        <v>293</v>
      </c>
      <c r="AL60" s="40">
        <f t="shared" si="11"/>
        <v>351.59999999999997</v>
      </c>
      <c r="AM60" s="38" t="s">
        <v>33</v>
      </c>
      <c r="AN60" s="39">
        <v>413</v>
      </c>
      <c r="AO60" s="40">
        <f t="shared" si="12"/>
        <v>495.59999999999997</v>
      </c>
      <c r="AP60" s="38"/>
      <c r="AQ60" s="39"/>
      <c r="AR60" s="39"/>
      <c r="AS60" s="38"/>
      <c r="AT60" s="39"/>
      <c r="AU60" s="39"/>
      <c r="AV60" s="38"/>
      <c r="AW60" s="39"/>
      <c r="AX60" s="39"/>
      <c r="AY60" s="38"/>
      <c r="AZ60" s="39"/>
      <c r="BA60" s="39"/>
      <c r="BB60" s="38"/>
      <c r="BC60" s="39"/>
      <c r="BD60" s="39"/>
      <c r="BE60" s="38"/>
      <c r="BF60" s="39"/>
      <c r="BG60" s="39"/>
      <c r="BH60" s="38"/>
      <c r="BI60" s="39"/>
      <c r="BJ60" s="39"/>
      <c r="BK60" s="38"/>
      <c r="BL60" s="39"/>
      <c r="BM60" s="39"/>
      <c r="BN60" s="38"/>
      <c r="BO60" s="39"/>
      <c r="BP60" s="39"/>
      <c r="BQ60" s="38"/>
      <c r="BR60" s="39"/>
      <c r="BS60" s="39"/>
      <c r="BT60" s="38"/>
      <c r="BU60" s="39"/>
      <c r="BV60" s="39"/>
    </row>
    <row r="61" spans="1:74" s="41" customFormat="1" ht="20.100000000000001" customHeight="1" x14ac:dyDescent="0.25">
      <c r="A61" s="38" t="s">
        <v>20</v>
      </c>
      <c r="B61" s="38" t="s">
        <v>3</v>
      </c>
      <c r="C61" s="38" t="s">
        <v>21</v>
      </c>
      <c r="D61" s="34">
        <f>D60-1.6</f>
        <v>7.4</v>
      </c>
      <c r="E61" s="40">
        <f t="shared" si="0"/>
        <v>8.8800000000000008</v>
      </c>
      <c r="F61" s="38" t="s">
        <v>22</v>
      </c>
      <c r="G61" s="34">
        <f>G60-1.6</f>
        <v>13.4</v>
      </c>
      <c r="H61" s="39">
        <f t="shared" si="1"/>
        <v>16.079999999999998</v>
      </c>
      <c r="I61" s="38" t="s">
        <v>23</v>
      </c>
      <c r="J61" s="34">
        <f>J60-1.6</f>
        <v>22.4</v>
      </c>
      <c r="K61" s="39">
        <f t="shared" si="2"/>
        <v>26.88</v>
      </c>
      <c r="L61" s="38" t="s">
        <v>24</v>
      </c>
      <c r="M61" s="34">
        <f>M60-1.6</f>
        <v>31.4</v>
      </c>
      <c r="N61" s="39">
        <f t="shared" si="3"/>
        <v>37.68</v>
      </c>
      <c r="O61" s="38" t="s">
        <v>25</v>
      </c>
      <c r="P61" s="34">
        <f>P60-1.6</f>
        <v>41.4</v>
      </c>
      <c r="Q61" s="39">
        <f t="shared" si="4"/>
        <v>49.68</v>
      </c>
      <c r="R61" s="38" t="s">
        <v>26</v>
      </c>
      <c r="S61" s="34">
        <f>S60-1.6</f>
        <v>56.4</v>
      </c>
      <c r="T61" s="39">
        <f t="shared" si="5"/>
        <v>67.679999999999993</v>
      </c>
      <c r="U61" s="38" t="s">
        <v>27</v>
      </c>
      <c r="V61" s="34">
        <f>V60-1.6</f>
        <v>71.400000000000006</v>
      </c>
      <c r="W61" s="40">
        <f t="shared" si="6"/>
        <v>85.68</v>
      </c>
      <c r="X61" s="38" t="s">
        <v>28</v>
      </c>
      <c r="Y61" s="34">
        <f>Y60-1.6</f>
        <v>86.4</v>
      </c>
      <c r="Z61" s="40">
        <f t="shared" si="7"/>
        <v>103.68</v>
      </c>
      <c r="AA61" s="38" t="s">
        <v>29</v>
      </c>
      <c r="AB61" s="34">
        <f>AB60-1.6</f>
        <v>106.4</v>
      </c>
      <c r="AC61" s="40">
        <f t="shared" si="8"/>
        <v>127.68</v>
      </c>
      <c r="AD61" s="38" t="s">
        <v>30</v>
      </c>
      <c r="AE61" s="34">
        <f>AE60-1.6</f>
        <v>156.4</v>
      </c>
      <c r="AF61" s="40">
        <f t="shared" si="9"/>
        <v>187.68</v>
      </c>
      <c r="AG61" s="38" t="s">
        <v>31</v>
      </c>
      <c r="AH61" s="34">
        <f>AH60-1.6</f>
        <v>211.4</v>
      </c>
      <c r="AI61" s="40">
        <f t="shared" si="10"/>
        <v>253.68</v>
      </c>
      <c r="AJ61" s="38" t="s">
        <v>32</v>
      </c>
      <c r="AK61" s="34">
        <f>AK60-1.6</f>
        <v>291.39999999999998</v>
      </c>
      <c r="AL61" s="40">
        <f t="shared" si="11"/>
        <v>349.67999999999995</v>
      </c>
      <c r="AM61" s="38" t="s">
        <v>33</v>
      </c>
      <c r="AN61" s="34">
        <f>AN60-1.6</f>
        <v>411.4</v>
      </c>
      <c r="AO61" s="40">
        <f t="shared" si="12"/>
        <v>493.67999999999995</v>
      </c>
      <c r="AP61" s="38"/>
      <c r="AQ61" s="39"/>
      <c r="AR61" s="39"/>
      <c r="AS61" s="38"/>
      <c r="AT61" s="39"/>
      <c r="AU61" s="39"/>
      <c r="AV61" s="38"/>
      <c r="AW61" s="39"/>
      <c r="AX61" s="39"/>
      <c r="AY61" s="38"/>
      <c r="AZ61" s="39"/>
      <c r="BA61" s="39"/>
      <c r="BB61" s="38"/>
      <c r="BC61" s="39"/>
      <c r="BD61" s="39"/>
      <c r="BE61" s="38"/>
      <c r="BF61" s="39"/>
      <c r="BG61" s="39"/>
      <c r="BH61" s="38"/>
      <c r="BI61" s="39"/>
      <c r="BJ61" s="39"/>
      <c r="BK61" s="38"/>
      <c r="BL61" s="39"/>
      <c r="BM61" s="39"/>
      <c r="BN61" s="38"/>
      <c r="BO61" s="39"/>
      <c r="BP61" s="39"/>
      <c r="BQ61" s="38"/>
      <c r="BR61" s="39"/>
      <c r="BS61" s="39"/>
      <c r="BT61" s="38"/>
      <c r="BU61" s="39"/>
      <c r="BV61" s="39"/>
    </row>
    <row r="62" spans="1:74" s="41" customFormat="1" ht="20.100000000000001" customHeight="1" x14ac:dyDescent="0.25">
      <c r="A62" s="38" t="s">
        <v>20</v>
      </c>
      <c r="B62" s="38" t="s">
        <v>4</v>
      </c>
      <c r="C62" s="38" t="s">
        <v>21</v>
      </c>
      <c r="D62" s="34">
        <f>D61-0.9</f>
        <v>6.5</v>
      </c>
      <c r="E62" s="40">
        <f t="shared" si="0"/>
        <v>7.8</v>
      </c>
      <c r="F62" s="38" t="s">
        <v>22</v>
      </c>
      <c r="G62" s="34">
        <f>G61-0.9</f>
        <v>12.5</v>
      </c>
      <c r="H62" s="39">
        <f t="shared" si="1"/>
        <v>15</v>
      </c>
      <c r="I62" s="38" t="s">
        <v>23</v>
      </c>
      <c r="J62" s="34">
        <f>J61-0.9</f>
        <v>21.5</v>
      </c>
      <c r="K62" s="39">
        <f t="shared" si="2"/>
        <v>25.8</v>
      </c>
      <c r="L62" s="38" t="s">
        <v>24</v>
      </c>
      <c r="M62" s="34">
        <f>M61-0.9</f>
        <v>30.5</v>
      </c>
      <c r="N62" s="39">
        <f t="shared" si="3"/>
        <v>36.6</v>
      </c>
      <c r="O62" s="38" t="s">
        <v>25</v>
      </c>
      <c r="P62" s="34">
        <f>P61-0.9</f>
        <v>40.5</v>
      </c>
      <c r="Q62" s="39">
        <f t="shared" si="4"/>
        <v>48.6</v>
      </c>
      <c r="R62" s="38" t="s">
        <v>26</v>
      </c>
      <c r="S62" s="34">
        <f>S61-0.9</f>
        <v>55.5</v>
      </c>
      <c r="T62" s="39">
        <f t="shared" si="5"/>
        <v>66.599999999999994</v>
      </c>
      <c r="U62" s="38" t="s">
        <v>27</v>
      </c>
      <c r="V62" s="34">
        <f>V61-0.9</f>
        <v>70.5</v>
      </c>
      <c r="W62" s="40">
        <f t="shared" si="6"/>
        <v>84.6</v>
      </c>
      <c r="X62" s="38" t="s">
        <v>28</v>
      </c>
      <c r="Y62" s="34">
        <f>Y61-0.9</f>
        <v>85.5</v>
      </c>
      <c r="Z62" s="40">
        <f t="shared" si="7"/>
        <v>102.6</v>
      </c>
      <c r="AA62" s="38" t="s">
        <v>29</v>
      </c>
      <c r="AB62" s="34">
        <f>AB61-0.9</f>
        <v>105.5</v>
      </c>
      <c r="AC62" s="40">
        <f t="shared" si="8"/>
        <v>126.6</v>
      </c>
      <c r="AD62" s="38" t="s">
        <v>30</v>
      </c>
      <c r="AE62" s="34">
        <f>AE61-0.9</f>
        <v>155.5</v>
      </c>
      <c r="AF62" s="40">
        <f t="shared" si="9"/>
        <v>186.6</v>
      </c>
      <c r="AG62" s="38" t="s">
        <v>31</v>
      </c>
      <c r="AH62" s="34">
        <f>AH61-0.9</f>
        <v>210.5</v>
      </c>
      <c r="AI62" s="40">
        <f t="shared" si="10"/>
        <v>252.6</v>
      </c>
      <c r="AJ62" s="38" t="s">
        <v>32</v>
      </c>
      <c r="AK62" s="34">
        <f>AK61-0.9</f>
        <v>290.5</v>
      </c>
      <c r="AL62" s="40">
        <f t="shared" si="11"/>
        <v>348.59999999999997</v>
      </c>
      <c r="AM62" s="38" t="s">
        <v>33</v>
      </c>
      <c r="AN62" s="34">
        <f>AN61-0.9</f>
        <v>410.5</v>
      </c>
      <c r="AO62" s="40">
        <f t="shared" si="12"/>
        <v>492.59999999999997</v>
      </c>
      <c r="AP62" s="38"/>
      <c r="AQ62" s="39"/>
      <c r="AR62" s="39"/>
      <c r="AS62" s="38"/>
      <c r="AT62" s="39"/>
      <c r="AU62" s="39"/>
      <c r="AV62" s="38"/>
      <c r="AW62" s="39"/>
      <c r="AX62" s="39"/>
      <c r="AY62" s="38"/>
      <c r="AZ62" s="39"/>
      <c r="BA62" s="39"/>
      <c r="BB62" s="38"/>
      <c r="BC62" s="39"/>
      <c r="BD62" s="39"/>
      <c r="BE62" s="38"/>
      <c r="BF62" s="39"/>
      <c r="BG62" s="39"/>
      <c r="BH62" s="38"/>
      <c r="BI62" s="39"/>
      <c r="BJ62" s="39"/>
      <c r="BK62" s="38"/>
      <c r="BL62" s="39"/>
      <c r="BM62" s="39"/>
      <c r="BN62" s="38"/>
      <c r="BO62" s="39"/>
      <c r="BP62" s="39"/>
      <c r="BQ62" s="38"/>
      <c r="BR62" s="39"/>
      <c r="BS62" s="39"/>
      <c r="BT62" s="38"/>
      <c r="BU62" s="39"/>
      <c r="BV62" s="39"/>
    </row>
    <row r="63" spans="1:74" s="41" customFormat="1" ht="20.100000000000001" customHeight="1" x14ac:dyDescent="0.25">
      <c r="A63" s="38" t="s">
        <v>20</v>
      </c>
      <c r="B63" s="38" t="s">
        <v>5</v>
      </c>
      <c r="C63" s="38" t="s">
        <v>21</v>
      </c>
      <c r="D63" s="34">
        <f t="shared" ref="D63:D64" si="233">D62-0.9</f>
        <v>5.6</v>
      </c>
      <c r="E63" s="40">
        <f t="shared" si="0"/>
        <v>6.72</v>
      </c>
      <c r="F63" s="38" t="s">
        <v>22</v>
      </c>
      <c r="G63" s="34">
        <f t="shared" ref="G63:G64" si="234">G62-0.9</f>
        <v>11.6</v>
      </c>
      <c r="H63" s="39">
        <f t="shared" si="1"/>
        <v>13.92</v>
      </c>
      <c r="I63" s="38" t="s">
        <v>23</v>
      </c>
      <c r="J63" s="34">
        <f t="shared" ref="J63:J64" si="235">J62-0.9</f>
        <v>20.6</v>
      </c>
      <c r="K63" s="39">
        <f t="shared" si="2"/>
        <v>24.720000000000002</v>
      </c>
      <c r="L63" s="38" t="s">
        <v>24</v>
      </c>
      <c r="M63" s="34">
        <f t="shared" ref="M63:M64" si="236">M62-0.9</f>
        <v>29.6</v>
      </c>
      <c r="N63" s="39">
        <f t="shared" si="3"/>
        <v>35.520000000000003</v>
      </c>
      <c r="O63" s="38" t="s">
        <v>25</v>
      </c>
      <c r="P63" s="34">
        <f t="shared" ref="P63:P64" si="237">P62-0.9</f>
        <v>39.6</v>
      </c>
      <c r="Q63" s="39">
        <f t="shared" si="4"/>
        <v>47.52</v>
      </c>
      <c r="R63" s="38" t="s">
        <v>26</v>
      </c>
      <c r="S63" s="34">
        <f t="shared" ref="S63:S64" si="238">S62-0.9</f>
        <v>54.6</v>
      </c>
      <c r="T63" s="39">
        <f t="shared" si="5"/>
        <v>65.52</v>
      </c>
      <c r="U63" s="38" t="s">
        <v>27</v>
      </c>
      <c r="V63" s="34">
        <f t="shared" ref="V63:V64" si="239">V62-0.9</f>
        <v>69.599999999999994</v>
      </c>
      <c r="W63" s="40">
        <f t="shared" si="6"/>
        <v>83.52</v>
      </c>
      <c r="X63" s="38" t="s">
        <v>28</v>
      </c>
      <c r="Y63" s="34">
        <f t="shared" ref="Y63:Y64" si="240">Y62-0.9</f>
        <v>84.6</v>
      </c>
      <c r="Z63" s="40">
        <f t="shared" si="7"/>
        <v>101.52</v>
      </c>
      <c r="AA63" s="38" t="s">
        <v>29</v>
      </c>
      <c r="AB63" s="34">
        <f t="shared" ref="AB63:AB64" si="241">AB62-0.9</f>
        <v>104.6</v>
      </c>
      <c r="AC63" s="40">
        <f t="shared" si="8"/>
        <v>125.51999999999998</v>
      </c>
      <c r="AD63" s="38" t="s">
        <v>30</v>
      </c>
      <c r="AE63" s="34">
        <f t="shared" ref="AE63:AE64" si="242">AE62-0.9</f>
        <v>154.6</v>
      </c>
      <c r="AF63" s="40">
        <f t="shared" si="9"/>
        <v>185.51999999999998</v>
      </c>
      <c r="AG63" s="38" t="s">
        <v>31</v>
      </c>
      <c r="AH63" s="34">
        <f t="shared" ref="AH63:AH64" si="243">AH62-0.9</f>
        <v>209.6</v>
      </c>
      <c r="AI63" s="40">
        <f t="shared" si="10"/>
        <v>251.51999999999998</v>
      </c>
      <c r="AJ63" s="38" t="s">
        <v>32</v>
      </c>
      <c r="AK63" s="34">
        <f t="shared" ref="AK63:AK64" si="244">AK62-0.9</f>
        <v>289.60000000000002</v>
      </c>
      <c r="AL63" s="40">
        <f t="shared" si="11"/>
        <v>347.52000000000004</v>
      </c>
      <c r="AM63" s="38" t="s">
        <v>33</v>
      </c>
      <c r="AN63" s="34">
        <f t="shared" ref="AN63:AN64" si="245">AN62-0.9</f>
        <v>409.6</v>
      </c>
      <c r="AO63" s="40">
        <f t="shared" si="12"/>
        <v>491.52</v>
      </c>
      <c r="AP63" s="38"/>
      <c r="AQ63" s="39"/>
      <c r="AR63" s="39"/>
      <c r="AS63" s="38"/>
      <c r="AT63" s="39"/>
      <c r="AU63" s="39"/>
      <c r="AV63" s="38"/>
      <c r="AW63" s="39"/>
      <c r="AX63" s="39"/>
      <c r="AY63" s="38"/>
      <c r="AZ63" s="39"/>
      <c r="BA63" s="39"/>
      <c r="BB63" s="38"/>
      <c r="BC63" s="39"/>
      <c r="BD63" s="39"/>
      <c r="BE63" s="38"/>
      <c r="BF63" s="39"/>
      <c r="BG63" s="39"/>
      <c r="BH63" s="38"/>
      <c r="BI63" s="39"/>
      <c r="BJ63" s="39"/>
      <c r="BK63" s="38"/>
      <c r="BL63" s="39"/>
      <c r="BM63" s="39"/>
      <c r="BN63" s="38"/>
      <c r="BO63" s="39"/>
      <c r="BP63" s="39"/>
      <c r="BQ63" s="38"/>
      <c r="BR63" s="39"/>
      <c r="BS63" s="39"/>
      <c r="BT63" s="38"/>
      <c r="BU63" s="39"/>
      <c r="BV63" s="39"/>
    </row>
    <row r="64" spans="1:74" s="41" customFormat="1" ht="20.100000000000001" customHeight="1" x14ac:dyDescent="0.25">
      <c r="A64" s="38" t="s">
        <v>20</v>
      </c>
      <c r="B64" s="38" t="s">
        <v>6</v>
      </c>
      <c r="C64" s="38" t="s">
        <v>21</v>
      </c>
      <c r="D64" s="34">
        <f t="shared" si="233"/>
        <v>4.6999999999999993</v>
      </c>
      <c r="E64" s="40">
        <f t="shared" si="0"/>
        <v>5.6399999999999988</v>
      </c>
      <c r="F64" s="38" t="s">
        <v>22</v>
      </c>
      <c r="G64" s="34">
        <f t="shared" si="234"/>
        <v>10.7</v>
      </c>
      <c r="H64" s="39">
        <f t="shared" si="1"/>
        <v>12.839999999999998</v>
      </c>
      <c r="I64" s="38" t="s">
        <v>23</v>
      </c>
      <c r="J64" s="34">
        <f t="shared" si="235"/>
        <v>19.700000000000003</v>
      </c>
      <c r="K64" s="39">
        <f t="shared" si="2"/>
        <v>23.640000000000004</v>
      </c>
      <c r="L64" s="38" t="s">
        <v>24</v>
      </c>
      <c r="M64" s="34">
        <f t="shared" si="236"/>
        <v>28.700000000000003</v>
      </c>
      <c r="N64" s="39">
        <f t="shared" si="3"/>
        <v>34.440000000000005</v>
      </c>
      <c r="O64" s="38" t="s">
        <v>25</v>
      </c>
      <c r="P64" s="34">
        <f t="shared" si="237"/>
        <v>38.700000000000003</v>
      </c>
      <c r="Q64" s="39">
        <f t="shared" si="4"/>
        <v>46.440000000000005</v>
      </c>
      <c r="R64" s="38" t="s">
        <v>26</v>
      </c>
      <c r="S64" s="34">
        <f t="shared" si="238"/>
        <v>53.7</v>
      </c>
      <c r="T64" s="39">
        <f t="shared" si="5"/>
        <v>64.44</v>
      </c>
      <c r="U64" s="38" t="s">
        <v>27</v>
      </c>
      <c r="V64" s="34">
        <f t="shared" si="239"/>
        <v>68.699999999999989</v>
      </c>
      <c r="W64" s="40">
        <f t="shared" si="6"/>
        <v>82.439999999999984</v>
      </c>
      <c r="X64" s="38" t="s">
        <v>28</v>
      </c>
      <c r="Y64" s="34">
        <f t="shared" si="240"/>
        <v>83.699999999999989</v>
      </c>
      <c r="Z64" s="40">
        <f t="shared" si="7"/>
        <v>100.43999999999998</v>
      </c>
      <c r="AA64" s="38" t="s">
        <v>29</v>
      </c>
      <c r="AB64" s="34">
        <f t="shared" si="241"/>
        <v>103.69999999999999</v>
      </c>
      <c r="AC64" s="40">
        <f t="shared" si="8"/>
        <v>124.43999999999998</v>
      </c>
      <c r="AD64" s="38" t="s">
        <v>30</v>
      </c>
      <c r="AE64" s="34">
        <f t="shared" si="242"/>
        <v>153.69999999999999</v>
      </c>
      <c r="AF64" s="40">
        <f t="shared" si="9"/>
        <v>184.43999999999997</v>
      </c>
      <c r="AG64" s="38" t="s">
        <v>31</v>
      </c>
      <c r="AH64" s="34">
        <f t="shared" si="243"/>
        <v>208.7</v>
      </c>
      <c r="AI64" s="40">
        <f t="shared" si="10"/>
        <v>250.43999999999997</v>
      </c>
      <c r="AJ64" s="38" t="s">
        <v>32</v>
      </c>
      <c r="AK64" s="34">
        <f t="shared" si="244"/>
        <v>288.70000000000005</v>
      </c>
      <c r="AL64" s="40">
        <f t="shared" si="11"/>
        <v>346.44000000000005</v>
      </c>
      <c r="AM64" s="38" t="s">
        <v>33</v>
      </c>
      <c r="AN64" s="34">
        <f t="shared" si="245"/>
        <v>408.70000000000005</v>
      </c>
      <c r="AO64" s="40">
        <f t="shared" si="12"/>
        <v>490.44000000000005</v>
      </c>
      <c r="AP64" s="38"/>
      <c r="AQ64" s="39"/>
      <c r="AR64" s="39"/>
      <c r="AS64" s="38"/>
      <c r="AT64" s="39"/>
      <c r="AU64" s="39"/>
      <c r="AV64" s="38"/>
      <c r="AW64" s="39"/>
      <c r="AX64" s="39"/>
      <c r="AY64" s="38"/>
      <c r="AZ64" s="39"/>
      <c r="BA64" s="39"/>
      <c r="BB64" s="38"/>
      <c r="BC64" s="39"/>
      <c r="BD64" s="39"/>
      <c r="BE64" s="38"/>
      <c r="BF64" s="39"/>
      <c r="BG64" s="39"/>
      <c r="BH64" s="38"/>
      <c r="BI64" s="39"/>
      <c r="BJ64" s="39"/>
      <c r="BK64" s="38"/>
      <c r="BL64" s="39"/>
      <c r="BM64" s="39"/>
      <c r="BN64" s="38"/>
      <c r="BO64" s="39"/>
      <c r="BP64" s="39"/>
      <c r="BQ64" s="38"/>
      <c r="BR64" s="39"/>
      <c r="BS64" s="39"/>
      <c r="BT64" s="38"/>
      <c r="BU64" s="39"/>
      <c r="BV64" s="39"/>
    </row>
    <row r="65" spans="1:74" s="42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34">
        <v>9</v>
      </c>
      <c r="E65" s="18">
        <f t="shared" si="0"/>
        <v>10.799999999999999</v>
      </c>
      <c r="F65" s="17" t="s">
        <v>23</v>
      </c>
      <c r="G65" s="34">
        <v>18</v>
      </c>
      <c r="H65" s="18">
        <f t="shared" si="1"/>
        <v>21.599999999999998</v>
      </c>
      <c r="I65" s="17" t="s">
        <v>24</v>
      </c>
      <c r="J65" s="34">
        <v>27</v>
      </c>
      <c r="K65" s="18">
        <f t="shared" si="2"/>
        <v>32.4</v>
      </c>
      <c r="L65" s="17" t="s">
        <v>25</v>
      </c>
      <c r="M65" s="34">
        <v>37</v>
      </c>
      <c r="N65" s="18">
        <f t="shared" si="3"/>
        <v>44.4</v>
      </c>
      <c r="O65" s="17" t="s">
        <v>26</v>
      </c>
      <c r="P65" s="34">
        <v>52</v>
      </c>
      <c r="Q65" s="18">
        <f t="shared" si="4"/>
        <v>62.4</v>
      </c>
      <c r="R65" s="17" t="s">
        <v>27</v>
      </c>
      <c r="S65" s="34">
        <v>67</v>
      </c>
      <c r="T65" s="18">
        <f t="shared" si="5"/>
        <v>80.399999999999991</v>
      </c>
      <c r="U65" s="17" t="s">
        <v>28</v>
      </c>
      <c r="V65" s="34">
        <v>82</v>
      </c>
      <c r="W65" s="18">
        <f t="shared" si="6"/>
        <v>98.399999999999991</v>
      </c>
      <c r="X65" s="17" t="s">
        <v>29</v>
      </c>
      <c r="Y65" s="34">
        <v>102</v>
      </c>
      <c r="Z65" s="18">
        <f t="shared" si="7"/>
        <v>122.39999999999999</v>
      </c>
      <c r="AA65" s="17" t="s">
        <v>30</v>
      </c>
      <c r="AB65" s="34">
        <v>152</v>
      </c>
      <c r="AC65" s="18">
        <f t="shared" si="8"/>
        <v>182.4</v>
      </c>
      <c r="AD65" s="17" t="s">
        <v>31</v>
      </c>
      <c r="AE65" s="34">
        <v>207</v>
      </c>
      <c r="AF65" s="18">
        <f t="shared" si="9"/>
        <v>248.39999999999998</v>
      </c>
      <c r="AG65" s="17" t="s">
        <v>32</v>
      </c>
      <c r="AH65" s="34">
        <v>287</v>
      </c>
      <c r="AI65" s="18">
        <f t="shared" si="10"/>
        <v>344.4</v>
      </c>
      <c r="AJ65" s="17" t="s">
        <v>33</v>
      </c>
      <c r="AK65" s="34">
        <v>407</v>
      </c>
      <c r="AL65" s="18">
        <f t="shared" si="11"/>
        <v>488.4</v>
      </c>
      <c r="AM65" s="17"/>
      <c r="AN65" s="34"/>
      <c r="AO65" s="34"/>
      <c r="AP65" s="17"/>
      <c r="AQ65" s="34"/>
      <c r="AR65" s="34"/>
      <c r="AS65" s="17"/>
      <c r="AT65" s="34"/>
      <c r="AU65" s="34"/>
      <c r="AV65" s="17"/>
      <c r="AW65" s="34"/>
      <c r="AX65" s="34"/>
      <c r="AY65" s="17"/>
      <c r="AZ65" s="34"/>
      <c r="BA65" s="34"/>
      <c r="BB65" s="17"/>
      <c r="BC65" s="34"/>
      <c r="BD65" s="34"/>
      <c r="BE65" s="17"/>
      <c r="BF65" s="34"/>
      <c r="BG65" s="34"/>
      <c r="BH65" s="17"/>
      <c r="BI65" s="34"/>
      <c r="BJ65" s="34"/>
      <c r="BK65" s="17"/>
      <c r="BL65" s="34"/>
      <c r="BM65" s="34"/>
      <c r="BN65" s="17"/>
      <c r="BO65" s="34"/>
      <c r="BP65" s="34"/>
      <c r="BQ65" s="17"/>
      <c r="BR65" s="34"/>
      <c r="BS65" s="34"/>
      <c r="BT65" s="17"/>
      <c r="BU65" s="34"/>
      <c r="BV65" s="34"/>
    </row>
    <row r="66" spans="1:74" s="42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34">
        <f>D65-1.6</f>
        <v>7.4</v>
      </c>
      <c r="E66" s="18">
        <f t="shared" si="0"/>
        <v>8.8800000000000008</v>
      </c>
      <c r="F66" s="17" t="s">
        <v>23</v>
      </c>
      <c r="G66" s="34">
        <f>G65-1.6</f>
        <v>16.399999999999999</v>
      </c>
      <c r="H66" s="34">
        <f t="shared" si="1"/>
        <v>19.679999999999996</v>
      </c>
      <c r="I66" s="17" t="s">
        <v>24</v>
      </c>
      <c r="J66" s="34">
        <f>J65-1.6</f>
        <v>25.4</v>
      </c>
      <c r="K66" s="34">
        <f t="shared" si="2"/>
        <v>30.479999999999997</v>
      </c>
      <c r="L66" s="17" t="s">
        <v>25</v>
      </c>
      <c r="M66" s="34">
        <f>M65-1.6</f>
        <v>35.4</v>
      </c>
      <c r="N66" s="34">
        <f t="shared" si="3"/>
        <v>42.48</v>
      </c>
      <c r="O66" s="17" t="s">
        <v>26</v>
      </c>
      <c r="P66" s="34">
        <f>P65-1.6</f>
        <v>50.4</v>
      </c>
      <c r="Q66" s="34">
        <f t="shared" si="4"/>
        <v>60.48</v>
      </c>
      <c r="R66" s="17" t="s">
        <v>27</v>
      </c>
      <c r="S66" s="34">
        <f>S65-1.6</f>
        <v>65.400000000000006</v>
      </c>
      <c r="T66" s="34">
        <f t="shared" si="5"/>
        <v>78.48</v>
      </c>
      <c r="U66" s="17" t="s">
        <v>28</v>
      </c>
      <c r="V66" s="34">
        <f>V65-1.6</f>
        <v>80.400000000000006</v>
      </c>
      <c r="W66" s="18">
        <f t="shared" si="6"/>
        <v>96.48</v>
      </c>
      <c r="X66" s="17" t="s">
        <v>29</v>
      </c>
      <c r="Y66" s="34">
        <f>Y65-1.6</f>
        <v>100.4</v>
      </c>
      <c r="Z66" s="18">
        <f t="shared" si="7"/>
        <v>120.48</v>
      </c>
      <c r="AA66" s="17" t="s">
        <v>30</v>
      </c>
      <c r="AB66" s="34">
        <f>AB65-1.6</f>
        <v>150.4</v>
      </c>
      <c r="AC66" s="18">
        <f t="shared" si="8"/>
        <v>180.48</v>
      </c>
      <c r="AD66" s="17" t="s">
        <v>31</v>
      </c>
      <c r="AE66" s="34">
        <f>AE65-1.6</f>
        <v>205.4</v>
      </c>
      <c r="AF66" s="18">
        <f t="shared" si="9"/>
        <v>246.48</v>
      </c>
      <c r="AG66" s="17" t="s">
        <v>32</v>
      </c>
      <c r="AH66" s="34">
        <f>AH65-1.6</f>
        <v>285.39999999999998</v>
      </c>
      <c r="AI66" s="18">
        <f t="shared" si="10"/>
        <v>342.47999999999996</v>
      </c>
      <c r="AJ66" s="17" t="s">
        <v>33</v>
      </c>
      <c r="AK66" s="34">
        <f>AK65-1.6</f>
        <v>405.4</v>
      </c>
      <c r="AL66" s="18">
        <f t="shared" si="11"/>
        <v>486.47999999999996</v>
      </c>
      <c r="AM66" s="17"/>
      <c r="AN66" s="34"/>
      <c r="AO66" s="34"/>
      <c r="AP66" s="17"/>
      <c r="AQ66" s="34"/>
      <c r="AR66" s="34"/>
      <c r="AS66" s="17"/>
      <c r="AT66" s="34"/>
      <c r="AU66" s="34"/>
      <c r="AV66" s="17"/>
      <c r="AW66" s="34"/>
      <c r="AX66" s="34"/>
      <c r="AY66" s="17"/>
      <c r="AZ66" s="34"/>
      <c r="BA66" s="34"/>
      <c r="BB66" s="17"/>
      <c r="BC66" s="34"/>
      <c r="BD66" s="34"/>
      <c r="BE66" s="17"/>
      <c r="BF66" s="34"/>
      <c r="BG66" s="34"/>
      <c r="BH66" s="17"/>
      <c r="BI66" s="34"/>
      <c r="BJ66" s="34"/>
      <c r="BK66" s="17"/>
      <c r="BL66" s="34"/>
      <c r="BM66" s="34"/>
      <c r="BN66" s="17"/>
      <c r="BO66" s="34"/>
      <c r="BP66" s="34"/>
      <c r="BQ66" s="17"/>
      <c r="BR66" s="34"/>
      <c r="BS66" s="34"/>
      <c r="BT66" s="17"/>
      <c r="BU66" s="34"/>
      <c r="BV66" s="34"/>
    </row>
    <row r="67" spans="1:74" s="42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34">
        <f>D66-0.9</f>
        <v>6.5</v>
      </c>
      <c r="E67" s="18">
        <f t="shared" si="0"/>
        <v>7.8</v>
      </c>
      <c r="F67" s="17" t="s">
        <v>23</v>
      </c>
      <c r="G67" s="34">
        <f>G66-0.9</f>
        <v>15.499999999999998</v>
      </c>
      <c r="H67" s="34">
        <f t="shared" si="1"/>
        <v>18.599999999999998</v>
      </c>
      <c r="I67" s="17" t="s">
        <v>24</v>
      </c>
      <c r="J67" s="34">
        <f>J66-0.9</f>
        <v>24.5</v>
      </c>
      <c r="K67" s="34">
        <f t="shared" si="2"/>
        <v>29.4</v>
      </c>
      <c r="L67" s="17" t="s">
        <v>25</v>
      </c>
      <c r="M67" s="34">
        <f>M66-0.9</f>
        <v>34.5</v>
      </c>
      <c r="N67" s="34">
        <f t="shared" si="3"/>
        <v>41.4</v>
      </c>
      <c r="O67" s="17" t="s">
        <v>26</v>
      </c>
      <c r="P67" s="34">
        <f>P66-0.9</f>
        <v>49.5</v>
      </c>
      <c r="Q67" s="34">
        <f t="shared" si="4"/>
        <v>59.4</v>
      </c>
      <c r="R67" s="17" t="s">
        <v>27</v>
      </c>
      <c r="S67" s="34">
        <f>S66-0.9</f>
        <v>64.5</v>
      </c>
      <c r="T67" s="34">
        <f t="shared" si="5"/>
        <v>77.399999999999991</v>
      </c>
      <c r="U67" s="17" t="s">
        <v>28</v>
      </c>
      <c r="V67" s="34">
        <f>V66-0.9</f>
        <v>79.5</v>
      </c>
      <c r="W67" s="18">
        <f t="shared" si="6"/>
        <v>95.399999999999991</v>
      </c>
      <c r="X67" s="17" t="s">
        <v>29</v>
      </c>
      <c r="Y67" s="34">
        <f>Y66-0.9</f>
        <v>99.5</v>
      </c>
      <c r="Z67" s="18">
        <f t="shared" si="7"/>
        <v>119.39999999999999</v>
      </c>
      <c r="AA67" s="17" t="s">
        <v>30</v>
      </c>
      <c r="AB67" s="34">
        <f>AB66-0.9</f>
        <v>149.5</v>
      </c>
      <c r="AC67" s="18">
        <f t="shared" si="8"/>
        <v>179.4</v>
      </c>
      <c r="AD67" s="17" t="s">
        <v>31</v>
      </c>
      <c r="AE67" s="34">
        <f>AE66-0.9</f>
        <v>204.5</v>
      </c>
      <c r="AF67" s="18">
        <f t="shared" si="9"/>
        <v>245.39999999999998</v>
      </c>
      <c r="AG67" s="17" t="s">
        <v>32</v>
      </c>
      <c r="AH67" s="34">
        <f>AH66-0.9</f>
        <v>284.5</v>
      </c>
      <c r="AI67" s="18">
        <f t="shared" si="10"/>
        <v>341.4</v>
      </c>
      <c r="AJ67" s="17" t="s">
        <v>33</v>
      </c>
      <c r="AK67" s="34">
        <f>AK66-0.9</f>
        <v>404.5</v>
      </c>
      <c r="AL67" s="18">
        <f t="shared" si="11"/>
        <v>485.4</v>
      </c>
      <c r="AM67" s="17"/>
      <c r="AN67" s="34"/>
      <c r="AO67" s="34"/>
      <c r="AP67" s="17"/>
      <c r="AQ67" s="34"/>
      <c r="AR67" s="34"/>
      <c r="AS67" s="17"/>
      <c r="AT67" s="34"/>
      <c r="AU67" s="34"/>
      <c r="AV67" s="17"/>
      <c r="AW67" s="34"/>
      <c r="AX67" s="34"/>
      <c r="AY67" s="17"/>
      <c r="AZ67" s="34"/>
      <c r="BA67" s="34"/>
      <c r="BB67" s="17"/>
      <c r="BC67" s="34"/>
      <c r="BD67" s="34"/>
      <c r="BE67" s="17"/>
      <c r="BF67" s="34"/>
      <c r="BG67" s="34"/>
      <c r="BH67" s="17"/>
      <c r="BI67" s="34"/>
      <c r="BJ67" s="34"/>
      <c r="BK67" s="17"/>
      <c r="BL67" s="34"/>
      <c r="BM67" s="34"/>
      <c r="BN67" s="17"/>
      <c r="BO67" s="34"/>
      <c r="BP67" s="34"/>
      <c r="BQ67" s="17"/>
      <c r="BR67" s="34"/>
      <c r="BS67" s="34"/>
      <c r="BT67" s="17"/>
      <c r="BU67" s="34"/>
      <c r="BV67" s="34"/>
    </row>
    <row r="68" spans="1:74" s="42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34">
        <f t="shared" ref="D68:D69" si="246">D67-0.9</f>
        <v>5.6</v>
      </c>
      <c r="E68" s="18">
        <f t="shared" si="0"/>
        <v>6.72</v>
      </c>
      <c r="F68" s="17" t="s">
        <v>23</v>
      </c>
      <c r="G68" s="34">
        <f t="shared" ref="G68:G69" si="247">G67-0.9</f>
        <v>14.599999999999998</v>
      </c>
      <c r="H68" s="34">
        <f t="shared" si="1"/>
        <v>17.519999999999996</v>
      </c>
      <c r="I68" s="17" t="s">
        <v>24</v>
      </c>
      <c r="J68" s="34">
        <f t="shared" ref="J68:J69" si="248">J67-0.9</f>
        <v>23.6</v>
      </c>
      <c r="K68" s="34">
        <f t="shared" si="2"/>
        <v>28.32</v>
      </c>
      <c r="L68" s="17" t="s">
        <v>25</v>
      </c>
      <c r="M68" s="34">
        <f t="shared" ref="M68:M69" si="249">M67-0.9</f>
        <v>33.6</v>
      </c>
      <c r="N68" s="34">
        <f t="shared" si="3"/>
        <v>40.32</v>
      </c>
      <c r="O68" s="17" t="s">
        <v>26</v>
      </c>
      <c r="P68" s="34">
        <f t="shared" ref="P68:P69" si="250">P67-0.9</f>
        <v>48.6</v>
      </c>
      <c r="Q68" s="34">
        <f t="shared" si="4"/>
        <v>58.32</v>
      </c>
      <c r="R68" s="17" t="s">
        <v>27</v>
      </c>
      <c r="S68" s="34">
        <f t="shared" ref="S68:S69" si="251">S67-0.9</f>
        <v>63.6</v>
      </c>
      <c r="T68" s="34">
        <f t="shared" si="5"/>
        <v>76.319999999999993</v>
      </c>
      <c r="U68" s="17" t="s">
        <v>28</v>
      </c>
      <c r="V68" s="34">
        <f t="shared" ref="V68:V69" si="252">V67-0.9</f>
        <v>78.599999999999994</v>
      </c>
      <c r="W68" s="18">
        <f t="shared" si="6"/>
        <v>94.32</v>
      </c>
      <c r="X68" s="17" t="s">
        <v>29</v>
      </c>
      <c r="Y68" s="34">
        <f t="shared" ref="Y68:Y69" si="253">Y67-0.9</f>
        <v>98.6</v>
      </c>
      <c r="Z68" s="18">
        <f t="shared" si="7"/>
        <v>118.32</v>
      </c>
      <c r="AA68" s="17" t="s">
        <v>30</v>
      </c>
      <c r="AB68" s="34">
        <f t="shared" ref="AB68:AB69" si="254">AB67-0.9</f>
        <v>148.6</v>
      </c>
      <c r="AC68" s="18">
        <f t="shared" si="8"/>
        <v>178.32</v>
      </c>
      <c r="AD68" s="17" t="s">
        <v>31</v>
      </c>
      <c r="AE68" s="34">
        <f t="shared" ref="AE68:AE69" si="255">AE67-0.9</f>
        <v>203.6</v>
      </c>
      <c r="AF68" s="18">
        <f t="shared" si="9"/>
        <v>244.32</v>
      </c>
      <c r="AG68" s="17" t="s">
        <v>32</v>
      </c>
      <c r="AH68" s="34">
        <f t="shared" ref="AH68:AH69" si="256">AH67-0.9</f>
        <v>283.60000000000002</v>
      </c>
      <c r="AI68" s="18">
        <f t="shared" si="10"/>
        <v>340.32</v>
      </c>
      <c r="AJ68" s="17" t="s">
        <v>33</v>
      </c>
      <c r="AK68" s="34">
        <f t="shared" ref="AK68:AK69" si="257">AK67-0.9</f>
        <v>403.6</v>
      </c>
      <c r="AL68" s="18">
        <f t="shared" si="11"/>
        <v>484.32</v>
      </c>
      <c r="AM68" s="17"/>
      <c r="AN68" s="34"/>
      <c r="AO68" s="34"/>
      <c r="AP68" s="17"/>
      <c r="AQ68" s="34"/>
      <c r="AR68" s="34"/>
      <c r="AS68" s="17"/>
      <c r="AT68" s="34"/>
      <c r="AU68" s="34"/>
      <c r="AV68" s="17"/>
      <c r="AW68" s="34"/>
      <c r="AX68" s="34"/>
      <c r="AY68" s="17"/>
      <c r="AZ68" s="34"/>
      <c r="BA68" s="34"/>
      <c r="BB68" s="17"/>
      <c r="BC68" s="34"/>
      <c r="BD68" s="34"/>
      <c r="BE68" s="17"/>
      <c r="BF68" s="34"/>
      <c r="BG68" s="34"/>
      <c r="BH68" s="17"/>
      <c r="BI68" s="34"/>
      <c r="BJ68" s="34"/>
      <c r="BK68" s="17"/>
      <c r="BL68" s="34"/>
      <c r="BM68" s="34"/>
      <c r="BN68" s="17"/>
      <c r="BO68" s="34"/>
      <c r="BP68" s="34"/>
      <c r="BQ68" s="17"/>
      <c r="BR68" s="34"/>
      <c r="BS68" s="34"/>
      <c r="BT68" s="17"/>
      <c r="BU68" s="34"/>
      <c r="BV68" s="34"/>
    </row>
    <row r="69" spans="1:74" s="42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34">
        <f t="shared" si="246"/>
        <v>4.6999999999999993</v>
      </c>
      <c r="E69" s="18">
        <f t="shared" si="0"/>
        <v>5.6399999999999988</v>
      </c>
      <c r="F69" s="17" t="s">
        <v>23</v>
      </c>
      <c r="G69" s="34">
        <f t="shared" si="247"/>
        <v>13.699999999999998</v>
      </c>
      <c r="H69" s="34">
        <f t="shared" si="1"/>
        <v>16.439999999999998</v>
      </c>
      <c r="I69" s="17" t="s">
        <v>24</v>
      </c>
      <c r="J69" s="34">
        <f t="shared" si="248"/>
        <v>22.700000000000003</v>
      </c>
      <c r="K69" s="34">
        <f t="shared" si="2"/>
        <v>27.240000000000002</v>
      </c>
      <c r="L69" s="17" t="s">
        <v>25</v>
      </c>
      <c r="M69" s="34">
        <f t="shared" si="249"/>
        <v>32.700000000000003</v>
      </c>
      <c r="N69" s="34">
        <f t="shared" si="3"/>
        <v>39.24</v>
      </c>
      <c r="O69" s="17" t="s">
        <v>26</v>
      </c>
      <c r="P69" s="34">
        <f t="shared" si="250"/>
        <v>47.7</v>
      </c>
      <c r="Q69" s="34">
        <f t="shared" si="4"/>
        <v>57.24</v>
      </c>
      <c r="R69" s="17" t="s">
        <v>27</v>
      </c>
      <c r="S69" s="34">
        <f t="shared" si="251"/>
        <v>62.7</v>
      </c>
      <c r="T69" s="34">
        <f t="shared" si="5"/>
        <v>75.239999999999995</v>
      </c>
      <c r="U69" s="17" t="s">
        <v>28</v>
      </c>
      <c r="V69" s="34">
        <f t="shared" si="252"/>
        <v>77.699999999999989</v>
      </c>
      <c r="W69" s="18">
        <f t="shared" si="6"/>
        <v>93.239999999999981</v>
      </c>
      <c r="X69" s="17" t="s">
        <v>29</v>
      </c>
      <c r="Y69" s="34">
        <f t="shared" si="253"/>
        <v>97.699999999999989</v>
      </c>
      <c r="Z69" s="18">
        <f t="shared" si="7"/>
        <v>117.23999999999998</v>
      </c>
      <c r="AA69" s="17" t="s">
        <v>30</v>
      </c>
      <c r="AB69" s="34">
        <f t="shared" si="254"/>
        <v>147.69999999999999</v>
      </c>
      <c r="AC69" s="18">
        <f t="shared" si="8"/>
        <v>177.23999999999998</v>
      </c>
      <c r="AD69" s="17" t="s">
        <v>31</v>
      </c>
      <c r="AE69" s="34">
        <f t="shared" si="255"/>
        <v>202.7</v>
      </c>
      <c r="AF69" s="18">
        <f t="shared" si="9"/>
        <v>243.23999999999998</v>
      </c>
      <c r="AG69" s="17" t="s">
        <v>32</v>
      </c>
      <c r="AH69" s="34">
        <f t="shared" si="256"/>
        <v>282.70000000000005</v>
      </c>
      <c r="AI69" s="18">
        <f t="shared" si="10"/>
        <v>339.24000000000007</v>
      </c>
      <c r="AJ69" s="17" t="s">
        <v>33</v>
      </c>
      <c r="AK69" s="34">
        <f t="shared" si="257"/>
        <v>402.70000000000005</v>
      </c>
      <c r="AL69" s="18">
        <f t="shared" si="11"/>
        <v>483.24</v>
      </c>
      <c r="AM69" s="17"/>
      <c r="AN69" s="34"/>
      <c r="AO69" s="34"/>
      <c r="AP69" s="17"/>
      <c r="AQ69" s="34"/>
      <c r="AR69" s="34"/>
      <c r="AS69" s="17"/>
      <c r="AT69" s="34"/>
      <c r="AU69" s="34"/>
      <c r="AV69" s="17"/>
      <c r="AW69" s="34"/>
      <c r="AX69" s="34"/>
      <c r="AY69" s="17"/>
      <c r="AZ69" s="34"/>
      <c r="BA69" s="34"/>
      <c r="BB69" s="17"/>
      <c r="BC69" s="34"/>
      <c r="BD69" s="34"/>
      <c r="BE69" s="17"/>
      <c r="BF69" s="34"/>
      <c r="BG69" s="34"/>
      <c r="BH69" s="17"/>
      <c r="BI69" s="34"/>
      <c r="BJ69" s="34"/>
      <c r="BK69" s="17"/>
      <c r="BL69" s="34"/>
      <c r="BM69" s="34"/>
      <c r="BN69" s="17"/>
      <c r="BO69" s="34"/>
      <c r="BP69" s="34"/>
      <c r="BQ69" s="17"/>
      <c r="BR69" s="34"/>
      <c r="BS69" s="34"/>
      <c r="BT69" s="17"/>
      <c r="BU69" s="34"/>
      <c r="BV69" s="34"/>
    </row>
    <row r="70" spans="1:74" s="41" customFormat="1" ht="20.100000000000001" customHeight="1" x14ac:dyDescent="0.25">
      <c r="A70" s="38" t="s">
        <v>22</v>
      </c>
      <c r="B70" s="38" t="s">
        <v>1</v>
      </c>
      <c r="C70" s="38" t="s">
        <v>23</v>
      </c>
      <c r="D70" s="34">
        <v>9</v>
      </c>
      <c r="E70" s="40">
        <f t="shared" ref="E70:E124" si="258">D70*(1-$B$2)</f>
        <v>10.799999999999999</v>
      </c>
      <c r="F70" s="38" t="s">
        <v>24</v>
      </c>
      <c r="G70" s="39">
        <v>18</v>
      </c>
      <c r="H70" s="40">
        <f t="shared" ref="H70:H119" si="259">G70*(1-$B$2)</f>
        <v>21.599999999999998</v>
      </c>
      <c r="I70" s="38" t="s">
        <v>25</v>
      </c>
      <c r="J70" s="39">
        <v>28</v>
      </c>
      <c r="K70" s="40">
        <f t="shared" ref="K70:K114" si="260">J70*(1-$B$2)</f>
        <v>33.6</v>
      </c>
      <c r="L70" s="38" t="s">
        <v>26</v>
      </c>
      <c r="M70" s="39">
        <v>43</v>
      </c>
      <c r="N70" s="40">
        <f t="shared" ref="N70:N109" si="261">M70*(1-$B$2)</f>
        <v>51.6</v>
      </c>
      <c r="O70" s="38" t="s">
        <v>27</v>
      </c>
      <c r="P70" s="39">
        <v>58</v>
      </c>
      <c r="Q70" s="40">
        <f t="shared" ref="Q70:Q104" si="262">P70*(1-$B$2)</f>
        <v>69.599999999999994</v>
      </c>
      <c r="R70" s="38" t="s">
        <v>28</v>
      </c>
      <c r="S70" s="39">
        <v>73</v>
      </c>
      <c r="T70" s="40">
        <f t="shared" ref="T70:T99" si="263">S70*(1-$B$2)</f>
        <v>87.6</v>
      </c>
      <c r="U70" s="38" t="s">
        <v>29</v>
      </c>
      <c r="V70" s="39">
        <v>93</v>
      </c>
      <c r="W70" s="40">
        <f t="shared" ref="W70:W94" si="264">V70*(1-$B$2)</f>
        <v>111.6</v>
      </c>
      <c r="X70" s="38" t="s">
        <v>30</v>
      </c>
      <c r="Y70" s="39">
        <v>143</v>
      </c>
      <c r="Z70" s="40">
        <f t="shared" ref="Z70:Z89" si="265">Y70*(1-$B$2)</f>
        <v>171.6</v>
      </c>
      <c r="AA70" s="38" t="s">
        <v>31</v>
      </c>
      <c r="AB70" s="39">
        <v>198</v>
      </c>
      <c r="AC70" s="40">
        <f t="shared" ref="AC70:AC84" si="266">AB70*(1-$B$2)</f>
        <v>237.6</v>
      </c>
      <c r="AD70" s="38" t="s">
        <v>32</v>
      </c>
      <c r="AE70" s="39">
        <v>278</v>
      </c>
      <c r="AF70" s="40">
        <f t="shared" ref="AF70:AF79" si="267">AE70*(1-$B$2)</f>
        <v>333.59999999999997</v>
      </c>
      <c r="AG70" s="38" t="s">
        <v>33</v>
      </c>
      <c r="AH70" s="39">
        <v>398</v>
      </c>
      <c r="AI70" s="40">
        <f t="shared" ref="AI70:AI74" si="268">AH70*(1-$B$2)</f>
        <v>477.59999999999997</v>
      </c>
      <c r="AJ70" s="38"/>
      <c r="AK70" s="39"/>
      <c r="AL70" s="39"/>
      <c r="AM70" s="38"/>
      <c r="AN70" s="39"/>
      <c r="AO70" s="39"/>
      <c r="AP70" s="38"/>
      <c r="AQ70" s="39"/>
      <c r="AR70" s="39"/>
      <c r="AS70" s="38"/>
      <c r="AT70" s="39"/>
      <c r="AU70" s="39"/>
      <c r="AV70" s="38"/>
      <c r="AW70" s="39"/>
      <c r="AX70" s="39"/>
      <c r="AY70" s="38"/>
      <c r="AZ70" s="39"/>
      <c r="BA70" s="39"/>
      <c r="BB70" s="38"/>
      <c r="BC70" s="39"/>
      <c r="BD70" s="39"/>
      <c r="BE70" s="38"/>
      <c r="BF70" s="39"/>
      <c r="BG70" s="39"/>
      <c r="BH70" s="38"/>
      <c r="BI70" s="39"/>
      <c r="BJ70" s="39"/>
      <c r="BK70" s="38"/>
      <c r="BL70" s="39"/>
      <c r="BM70" s="39"/>
      <c r="BN70" s="38"/>
      <c r="BO70" s="39"/>
      <c r="BP70" s="39"/>
      <c r="BQ70" s="38"/>
      <c r="BR70" s="39"/>
      <c r="BS70" s="39"/>
      <c r="BT70" s="38"/>
      <c r="BU70" s="39"/>
      <c r="BV70" s="39"/>
    </row>
    <row r="71" spans="1:74" s="41" customFormat="1" ht="20.100000000000001" customHeight="1" x14ac:dyDescent="0.25">
      <c r="A71" s="38" t="s">
        <v>22</v>
      </c>
      <c r="B71" s="38" t="s">
        <v>3</v>
      </c>
      <c r="C71" s="38" t="s">
        <v>23</v>
      </c>
      <c r="D71" s="34">
        <f>D70-1.6</f>
        <v>7.4</v>
      </c>
      <c r="E71" s="40">
        <f t="shared" si="258"/>
        <v>8.8800000000000008</v>
      </c>
      <c r="F71" s="38" t="s">
        <v>24</v>
      </c>
      <c r="G71" s="34">
        <f>G70-1.6</f>
        <v>16.399999999999999</v>
      </c>
      <c r="H71" s="39">
        <f t="shared" si="259"/>
        <v>19.679999999999996</v>
      </c>
      <c r="I71" s="38" t="s">
        <v>25</v>
      </c>
      <c r="J71" s="34">
        <f>J70-1.6</f>
        <v>26.4</v>
      </c>
      <c r="K71" s="39">
        <f t="shared" si="260"/>
        <v>31.679999999999996</v>
      </c>
      <c r="L71" s="38" t="s">
        <v>26</v>
      </c>
      <c r="M71" s="34">
        <f>M70-1.6</f>
        <v>41.4</v>
      </c>
      <c r="N71" s="39">
        <f t="shared" si="261"/>
        <v>49.68</v>
      </c>
      <c r="O71" s="38" t="s">
        <v>27</v>
      </c>
      <c r="P71" s="34">
        <f>P70-1.6</f>
        <v>56.4</v>
      </c>
      <c r="Q71" s="39">
        <f t="shared" si="262"/>
        <v>67.679999999999993</v>
      </c>
      <c r="R71" s="38" t="s">
        <v>28</v>
      </c>
      <c r="S71" s="34">
        <f>S70-1.6</f>
        <v>71.400000000000006</v>
      </c>
      <c r="T71" s="39">
        <f t="shared" si="263"/>
        <v>85.68</v>
      </c>
      <c r="U71" s="38" t="s">
        <v>29</v>
      </c>
      <c r="V71" s="34">
        <f>V70-1.6</f>
        <v>91.4</v>
      </c>
      <c r="W71" s="40">
        <f t="shared" si="264"/>
        <v>109.68</v>
      </c>
      <c r="X71" s="38" t="s">
        <v>30</v>
      </c>
      <c r="Y71" s="34">
        <f>Y70-1.6</f>
        <v>141.4</v>
      </c>
      <c r="Z71" s="40">
        <f t="shared" si="265"/>
        <v>169.68</v>
      </c>
      <c r="AA71" s="38" t="s">
        <v>31</v>
      </c>
      <c r="AB71" s="34">
        <f>AB70-1.6</f>
        <v>196.4</v>
      </c>
      <c r="AC71" s="40">
        <f t="shared" si="266"/>
        <v>235.68</v>
      </c>
      <c r="AD71" s="38" t="s">
        <v>32</v>
      </c>
      <c r="AE71" s="34">
        <f>AE70-1.6</f>
        <v>276.39999999999998</v>
      </c>
      <c r="AF71" s="40">
        <f t="shared" si="267"/>
        <v>331.67999999999995</v>
      </c>
      <c r="AG71" s="38" t="s">
        <v>33</v>
      </c>
      <c r="AH71" s="34">
        <f>AH70-1.6</f>
        <v>396.4</v>
      </c>
      <c r="AI71" s="40">
        <f t="shared" si="268"/>
        <v>475.67999999999995</v>
      </c>
      <c r="AJ71" s="38"/>
      <c r="AK71" s="39"/>
      <c r="AL71" s="39"/>
      <c r="AM71" s="38"/>
      <c r="AN71" s="39"/>
      <c r="AO71" s="39"/>
      <c r="AP71" s="38"/>
      <c r="AQ71" s="39"/>
      <c r="AR71" s="39"/>
      <c r="AS71" s="38"/>
      <c r="AT71" s="39"/>
      <c r="AU71" s="39"/>
      <c r="AV71" s="38"/>
      <c r="AW71" s="39"/>
      <c r="AX71" s="39"/>
      <c r="AY71" s="38"/>
      <c r="AZ71" s="39"/>
      <c r="BA71" s="39"/>
      <c r="BB71" s="38"/>
      <c r="BC71" s="39"/>
      <c r="BD71" s="39"/>
      <c r="BE71" s="38"/>
      <c r="BF71" s="39"/>
      <c r="BG71" s="39"/>
      <c r="BH71" s="38"/>
      <c r="BI71" s="39"/>
      <c r="BJ71" s="39"/>
      <c r="BK71" s="38"/>
      <c r="BL71" s="39"/>
      <c r="BM71" s="39"/>
      <c r="BN71" s="38"/>
      <c r="BO71" s="39"/>
      <c r="BP71" s="39"/>
      <c r="BQ71" s="38"/>
      <c r="BR71" s="39"/>
      <c r="BS71" s="39"/>
      <c r="BT71" s="38"/>
      <c r="BU71" s="39"/>
      <c r="BV71" s="39"/>
    </row>
    <row r="72" spans="1:74" s="41" customFormat="1" ht="20.100000000000001" customHeight="1" x14ac:dyDescent="0.25">
      <c r="A72" s="38" t="s">
        <v>22</v>
      </c>
      <c r="B72" s="38" t="s">
        <v>4</v>
      </c>
      <c r="C72" s="38" t="s">
        <v>23</v>
      </c>
      <c r="D72" s="34">
        <f>D71-0.9</f>
        <v>6.5</v>
      </c>
      <c r="E72" s="40">
        <f t="shared" si="258"/>
        <v>7.8</v>
      </c>
      <c r="F72" s="38" t="s">
        <v>24</v>
      </c>
      <c r="G72" s="34">
        <f>G71-0.9</f>
        <v>15.499999999999998</v>
      </c>
      <c r="H72" s="39">
        <f t="shared" si="259"/>
        <v>18.599999999999998</v>
      </c>
      <c r="I72" s="38" t="s">
        <v>25</v>
      </c>
      <c r="J72" s="34">
        <f>J71-0.9</f>
        <v>25.5</v>
      </c>
      <c r="K72" s="39">
        <f t="shared" si="260"/>
        <v>30.599999999999998</v>
      </c>
      <c r="L72" s="38" t="s">
        <v>26</v>
      </c>
      <c r="M72" s="34">
        <f>M71-0.9</f>
        <v>40.5</v>
      </c>
      <c r="N72" s="39">
        <f t="shared" si="261"/>
        <v>48.6</v>
      </c>
      <c r="O72" s="38" t="s">
        <v>27</v>
      </c>
      <c r="P72" s="34">
        <f>P71-0.9</f>
        <v>55.5</v>
      </c>
      <c r="Q72" s="39">
        <f t="shared" si="262"/>
        <v>66.599999999999994</v>
      </c>
      <c r="R72" s="38" t="s">
        <v>28</v>
      </c>
      <c r="S72" s="34">
        <f>S71-0.9</f>
        <v>70.5</v>
      </c>
      <c r="T72" s="39">
        <f t="shared" si="263"/>
        <v>84.6</v>
      </c>
      <c r="U72" s="38" t="s">
        <v>29</v>
      </c>
      <c r="V72" s="34">
        <f>V71-0.9</f>
        <v>90.5</v>
      </c>
      <c r="W72" s="40">
        <f t="shared" si="264"/>
        <v>108.6</v>
      </c>
      <c r="X72" s="38" t="s">
        <v>30</v>
      </c>
      <c r="Y72" s="34">
        <f>Y71-0.9</f>
        <v>140.5</v>
      </c>
      <c r="Z72" s="40">
        <f t="shared" si="265"/>
        <v>168.6</v>
      </c>
      <c r="AA72" s="38" t="s">
        <v>31</v>
      </c>
      <c r="AB72" s="34">
        <f>AB71-0.9</f>
        <v>195.5</v>
      </c>
      <c r="AC72" s="40">
        <f t="shared" si="266"/>
        <v>234.6</v>
      </c>
      <c r="AD72" s="38" t="s">
        <v>32</v>
      </c>
      <c r="AE72" s="34">
        <f>AE71-0.9</f>
        <v>275.5</v>
      </c>
      <c r="AF72" s="40">
        <f t="shared" si="267"/>
        <v>330.59999999999997</v>
      </c>
      <c r="AG72" s="38" t="s">
        <v>33</v>
      </c>
      <c r="AH72" s="34">
        <f>AH71-0.9</f>
        <v>395.5</v>
      </c>
      <c r="AI72" s="40">
        <f t="shared" si="268"/>
        <v>474.59999999999997</v>
      </c>
      <c r="AJ72" s="38"/>
      <c r="AK72" s="39"/>
      <c r="AL72" s="39"/>
      <c r="AM72" s="38"/>
      <c r="AN72" s="39"/>
      <c r="AO72" s="39"/>
      <c r="AP72" s="38"/>
      <c r="AQ72" s="39"/>
      <c r="AR72" s="39"/>
      <c r="AS72" s="38"/>
      <c r="AT72" s="39"/>
      <c r="AU72" s="39"/>
      <c r="AV72" s="38"/>
      <c r="AW72" s="39"/>
      <c r="AX72" s="39"/>
      <c r="AY72" s="38"/>
      <c r="AZ72" s="39"/>
      <c r="BA72" s="39"/>
      <c r="BB72" s="38"/>
      <c r="BC72" s="39"/>
      <c r="BD72" s="39"/>
      <c r="BE72" s="38"/>
      <c r="BF72" s="39"/>
      <c r="BG72" s="39"/>
      <c r="BH72" s="38"/>
      <c r="BI72" s="39"/>
      <c r="BJ72" s="39"/>
      <c r="BK72" s="38"/>
      <c r="BL72" s="39"/>
      <c r="BM72" s="39"/>
      <c r="BN72" s="38"/>
      <c r="BO72" s="39"/>
      <c r="BP72" s="39"/>
      <c r="BQ72" s="38"/>
      <c r="BR72" s="39"/>
      <c r="BS72" s="39"/>
      <c r="BT72" s="38"/>
      <c r="BU72" s="39"/>
      <c r="BV72" s="39"/>
    </row>
    <row r="73" spans="1:74" s="41" customFormat="1" ht="20.100000000000001" customHeight="1" x14ac:dyDescent="0.25">
      <c r="A73" s="38" t="s">
        <v>22</v>
      </c>
      <c r="B73" s="38" t="s">
        <v>5</v>
      </c>
      <c r="C73" s="38" t="s">
        <v>23</v>
      </c>
      <c r="D73" s="34">
        <f t="shared" ref="D73:D74" si="269">D72-0.9</f>
        <v>5.6</v>
      </c>
      <c r="E73" s="40">
        <f t="shared" si="258"/>
        <v>6.72</v>
      </c>
      <c r="F73" s="38" t="s">
        <v>24</v>
      </c>
      <c r="G73" s="34">
        <f t="shared" ref="G73:G74" si="270">G72-0.9</f>
        <v>14.599999999999998</v>
      </c>
      <c r="H73" s="39">
        <f t="shared" si="259"/>
        <v>17.519999999999996</v>
      </c>
      <c r="I73" s="38" t="s">
        <v>25</v>
      </c>
      <c r="J73" s="34">
        <f t="shared" ref="J73:J74" si="271">J72-0.9</f>
        <v>24.6</v>
      </c>
      <c r="K73" s="39">
        <f t="shared" si="260"/>
        <v>29.52</v>
      </c>
      <c r="L73" s="38" t="s">
        <v>26</v>
      </c>
      <c r="M73" s="34">
        <f t="shared" ref="M73:M74" si="272">M72-0.9</f>
        <v>39.6</v>
      </c>
      <c r="N73" s="39">
        <f t="shared" si="261"/>
        <v>47.52</v>
      </c>
      <c r="O73" s="38" t="s">
        <v>27</v>
      </c>
      <c r="P73" s="34">
        <f t="shared" ref="P73:P74" si="273">P72-0.9</f>
        <v>54.6</v>
      </c>
      <c r="Q73" s="39">
        <f t="shared" si="262"/>
        <v>65.52</v>
      </c>
      <c r="R73" s="38" t="s">
        <v>28</v>
      </c>
      <c r="S73" s="34">
        <f t="shared" ref="S73:S74" si="274">S72-0.9</f>
        <v>69.599999999999994</v>
      </c>
      <c r="T73" s="39">
        <f t="shared" si="263"/>
        <v>83.52</v>
      </c>
      <c r="U73" s="38" t="s">
        <v>29</v>
      </c>
      <c r="V73" s="34">
        <f t="shared" ref="V73:V74" si="275">V72-0.9</f>
        <v>89.6</v>
      </c>
      <c r="W73" s="40">
        <f t="shared" si="264"/>
        <v>107.52</v>
      </c>
      <c r="X73" s="38" t="s">
        <v>30</v>
      </c>
      <c r="Y73" s="34">
        <f t="shared" ref="Y73:Y74" si="276">Y72-0.9</f>
        <v>139.6</v>
      </c>
      <c r="Z73" s="40">
        <f t="shared" si="265"/>
        <v>167.51999999999998</v>
      </c>
      <c r="AA73" s="38" t="s">
        <v>31</v>
      </c>
      <c r="AB73" s="34">
        <f t="shared" ref="AB73:AB74" si="277">AB72-0.9</f>
        <v>194.6</v>
      </c>
      <c r="AC73" s="40">
        <f t="shared" si="266"/>
        <v>233.51999999999998</v>
      </c>
      <c r="AD73" s="38" t="s">
        <v>32</v>
      </c>
      <c r="AE73" s="34">
        <f t="shared" ref="AE73:AE74" si="278">AE72-0.9</f>
        <v>274.60000000000002</v>
      </c>
      <c r="AF73" s="40">
        <f t="shared" si="267"/>
        <v>329.52000000000004</v>
      </c>
      <c r="AG73" s="38" t="s">
        <v>33</v>
      </c>
      <c r="AH73" s="34">
        <f t="shared" ref="AH73:AH74" si="279">AH72-0.9</f>
        <v>394.6</v>
      </c>
      <c r="AI73" s="40">
        <f t="shared" si="268"/>
        <v>473.52</v>
      </c>
      <c r="AJ73" s="38"/>
      <c r="AK73" s="39"/>
      <c r="AL73" s="39"/>
      <c r="AM73" s="38"/>
      <c r="AN73" s="39"/>
      <c r="AO73" s="39"/>
      <c r="AP73" s="38"/>
      <c r="AQ73" s="39"/>
      <c r="AR73" s="39"/>
      <c r="AS73" s="38"/>
      <c r="AT73" s="39"/>
      <c r="AU73" s="39"/>
      <c r="AV73" s="38"/>
      <c r="AW73" s="39"/>
      <c r="AX73" s="39"/>
      <c r="AY73" s="38"/>
      <c r="AZ73" s="39"/>
      <c r="BA73" s="39"/>
      <c r="BB73" s="38"/>
      <c r="BC73" s="39"/>
      <c r="BD73" s="39"/>
      <c r="BE73" s="38"/>
      <c r="BF73" s="39"/>
      <c r="BG73" s="39"/>
      <c r="BH73" s="38"/>
      <c r="BI73" s="39"/>
      <c r="BJ73" s="39"/>
      <c r="BK73" s="38"/>
      <c r="BL73" s="39"/>
      <c r="BM73" s="39"/>
      <c r="BN73" s="38"/>
      <c r="BO73" s="39"/>
      <c r="BP73" s="39"/>
      <c r="BQ73" s="38"/>
      <c r="BR73" s="39"/>
      <c r="BS73" s="39"/>
      <c r="BT73" s="38"/>
      <c r="BU73" s="39"/>
      <c r="BV73" s="39"/>
    </row>
    <row r="74" spans="1:74" s="41" customFormat="1" ht="20.100000000000001" customHeight="1" x14ac:dyDescent="0.25">
      <c r="A74" s="38" t="s">
        <v>22</v>
      </c>
      <c r="B74" s="38" t="s">
        <v>6</v>
      </c>
      <c r="C74" s="38" t="s">
        <v>23</v>
      </c>
      <c r="D74" s="34">
        <f t="shared" si="269"/>
        <v>4.6999999999999993</v>
      </c>
      <c r="E74" s="40">
        <f t="shared" si="258"/>
        <v>5.6399999999999988</v>
      </c>
      <c r="F74" s="38" t="s">
        <v>24</v>
      </c>
      <c r="G74" s="34">
        <f t="shared" si="270"/>
        <v>13.699999999999998</v>
      </c>
      <c r="H74" s="39">
        <f t="shared" si="259"/>
        <v>16.439999999999998</v>
      </c>
      <c r="I74" s="38" t="s">
        <v>25</v>
      </c>
      <c r="J74" s="34">
        <f t="shared" si="271"/>
        <v>23.700000000000003</v>
      </c>
      <c r="K74" s="39">
        <f t="shared" si="260"/>
        <v>28.44</v>
      </c>
      <c r="L74" s="38" t="s">
        <v>26</v>
      </c>
      <c r="M74" s="34">
        <f t="shared" si="272"/>
        <v>38.700000000000003</v>
      </c>
      <c r="N74" s="39">
        <f t="shared" si="261"/>
        <v>46.440000000000005</v>
      </c>
      <c r="O74" s="38" t="s">
        <v>27</v>
      </c>
      <c r="P74" s="34">
        <f t="shared" si="273"/>
        <v>53.7</v>
      </c>
      <c r="Q74" s="39">
        <f t="shared" si="262"/>
        <v>64.44</v>
      </c>
      <c r="R74" s="38" t="s">
        <v>28</v>
      </c>
      <c r="S74" s="34">
        <f t="shared" si="274"/>
        <v>68.699999999999989</v>
      </c>
      <c r="T74" s="39">
        <f t="shared" si="263"/>
        <v>82.439999999999984</v>
      </c>
      <c r="U74" s="38" t="s">
        <v>29</v>
      </c>
      <c r="V74" s="34">
        <f t="shared" si="275"/>
        <v>88.699999999999989</v>
      </c>
      <c r="W74" s="40">
        <f t="shared" si="264"/>
        <v>106.43999999999998</v>
      </c>
      <c r="X74" s="38" t="s">
        <v>30</v>
      </c>
      <c r="Y74" s="34">
        <f t="shared" si="276"/>
        <v>138.69999999999999</v>
      </c>
      <c r="Z74" s="40">
        <f t="shared" si="265"/>
        <v>166.43999999999997</v>
      </c>
      <c r="AA74" s="38" t="s">
        <v>31</v>
      </c>
      <c r="AB74" s="34">
        <f t="shared" si="277"/>
        <v>193.7</v>
      </c>
      <c r="AC74" s="40">
        <f t="shared" si="266"/>
        <v>232.43999999999997</v>
      </c>
      <c r="AD74" s="38" t="s">
        <v>32</v>
      </c>
      <c r="AE74" s="34">
        <f t="shared" si="278"/>
        <v>273.70000000000005</v>
      </c>
      <c r="AF74" s="40">
        <f t="shared" si="267"/>
        <v>328.44000000000005</v>
      </c>
      <c r="AG74" s="38" t="s">
        <v>33</v>
      </c>
      <c r="AH74" s="34">
        <f t="shared" si="279"/>
        <v>393.70000000000005</v>
      </c>
      <c r="AI74" s="40">
        <f t="shared" si="268"/>
        <v>472.44000000000005</v>
      </c>
      <c r="AJ74" s="38"/>
      <c r="AK74" s="39"/>
      <c r="AL74" s="39"/>
      <c r="AM74" s="38"/>
      <c r="AN74" s="39"/>
      <c r="AO74" s="39"/>
      <c r="AP74" s="38"/>
      <c r="AQ74" s="39"/>
      <c r="AR74" s="39"/>
      <c r="AS74" s="38"/>
      <c r="AT74" s="39"/>
      <c r="AU74" s="39"/>
      <c r="AV74" s="38"/>
      <c r="AW74" s="39"/>
      <c r="AX74" s="39"/>
      <c r="AY74" s="38"/>
      <c r="AZ74" s="39"/>
      <c r="BA74" s="39"/>
      <c r="BB74" s="38"/>
      <c r="BC74" s="39"/>
      <c r="BD74" s="39"/>
      <c r="BE74" s="38"/>
      <c r="BF74" s="39"/>
      <c r="BG74" s="39"/>
      <c r="BH74" s="38"/>
      <c r="BI74" s="39"/>
      <c r="BJ74" s="39"/>
      <c r="BK74" s="38"/>
      <c r="BL74" s="39"/>
      <c r="BM74" s="39"/>
      <c r="BN74" s="38"/>
      <c r="BO74" s="39"/>
      <c r="BP74" s="39"/>
      <c r="BQ74" s="38"/>
      <c r="BR74" s="39"/>
      <c r="BS74" s="39"/>
      <c r="BT74" s="38"/>
      <c r="BU74" s="39"/>
      <c r="BV74" s="39"/>
    </row>
    <row r="75" spans="1:74" s="42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34">
        <v>9</v>
      </c>
      <c r="E75" s="18">
        <f t="shared" si="258"/>
        <v>10.799999999999999</v>
      </c>
      <c r="F75" s="17" t="s">
        <v>25</v>
      </c>
      <c r="G75" s="34">
        <v>19</v>
      </c>
      <c r="H75" s="18">
        <f t="shared" si="259"/>
        <v>22.8</v>
      </c>
      <c r="I75" s="17" t="s">
        <v>26</v>
      </c>
      <c r="J75" s="34">
        <v>34</v>
      </c>
      <c r="K75" s="18">
        <f t="shared" si="260"/>
        <v>40.799999999999997</v>
      </c>
      <c r="L75" s="17" t="s">
        <v>27</v>
      </c>
      <c r="M75" s="34">
        <v>49</v>
      </c>
      <c r="N75" s="18">
        <f t="shared" si="261"/>
        <v>58.8</v>
      </c>
      <c r="O75" s="17" t="s">
        <v>28</v>
      </c>
      <c r="P75" s="34">
        <v>64</v>
      </c>
      <c r="Q75" s="18">
        <f t="shared" si="262"/>
        <v>76.8</v>
      </c>
      <c r="R75" s="17" t="s">
        <v>29</v>
      </c>
      <c r="S75" s="34">
        <v>84</v>
      </c>
      <c r="T75" s="18">
        <f t="shared" si="263"/>
        <v>100.8</v>
      </c>
      <c r="U75" s="17" t="s">
        <v>30</v>
      </c>
      <c r="V75" s="34">
        <v>134</v>
      </c>
      <c r="W75" s="18">
        <f t="shared" si="264"/>
        <v>160.79999999999998</v>
      </c>
      <c r="X75" s="17" t="s">
        <v>31</v>
      </c>
      <c r="Y75" s="34">
        <v>189</v>
      </c>
      <c r="Z75" s="18">
        <f t="shared" si="265"/>
        <v>226.79999999999998</v>
      </c>
      <c r="AA75" s="17" t="s">
        <v>32</v>
      </c>
      <c r="AB75" s="34">
        <v>269</v>
      </c>
      <c r="AC75" s="18">
        <f t="shared" si="266"/>
        <v>322.8</v>
      </c>
      <c r="AD75" s="17" t="s">
        <v>33</v>
      </c>
      <c r="AE75" s="34">
        <v>389</v>
      </c>
      <c r="AF75" s="18">
        <f t="shared" si="267"/>
        <v>466.79999999999995</v>
      </c>
      <c r="AG75" s="17"/>
      <c r="AH75" s="34"/>
      <c r="AI75" s="34"/>
      <c r="AJ75" s="17"/>
      <c r="AK75" s="34"/>
      <c r="AL75" s="34"/>
      <c r="AM75" s="17"/>
      <c r="AN75" s="34"/>
      <c r="AO75" s="34"/>
      <c r="AP75" s="17"/>
      <c r="AQ75" s="34"/>
      <c r="AR75" s="34"/>
      <c r="AS75" s="17"/>
      <c r="AT75" s="34"/>
      <c r="AU75" s="34"/>
      <c r="AV75" s="17"/>
      <c r="AW75" s="34"/>
      <c r="AX75" s="34"/>
      <c r="AY75" s="17"/>
      <c r="AZ75" s="34"/>
      <c r="BA75" s="34"/>
      <c r="BB75" s="17"/>
      <c r="BC75" s="34"/>
      <c r="BD75" s="34"/>
      <c r="BE75" s="17"/>
      <c r="BF75" s="34"/>
      <c r="BG75" s="34"/>
      <c r="BH75" s="17"/>
      <c r="BI75" s="34"/>
      <c r="BJ75" s="34"/>
      <c r="BK75" s="17"/>
      <c r="BL75" s="34"/>
      <c r="BM75" s="34"/>
      <c r="BN75" s="17"/>
      <c r="BO75" s="34"/>
      <c r="BP75" s="34"/>
      <c r="BQ75" s="17"/>
      <c r="BR75" s="34"/>
      <c r="BS75" s="34"/>
      <c r="BT75" s="17"/>
      <c r="BU75" s="34"/>
      <c r="BV75" s="34"/>
    </row>
    <row r="76" spans="1:74" s="42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34">
        <f>D75-1.6</f>
        <v>7.4</v>
      </c>
      <c r="E76" s="18">
        <f t="shared" si="258"/>
        <v>8.8800000000000008</v>
      </c>
      <c r="F76" s="17" t="s">
        <v>25</v>
      </c>
      <c r="G76" s="34">
        <f>G75-1.6</f>
        <v>17.399999999999999</v>
      </c>
      <c r="H76" s="34">
        <f t="shared" si="259"/>
        <v>20.88</v>
      </c>
      <c r="I76" s="17" t="s">
        <v>26</v>
      </c>
      <c r="J76" s="34">
        <f>J75-1.6</f>
        <v>32.4</v>
      </c>
      <c r="K76" s="34">
        <f t="shared" si="260"/>
        <v>38.879999999999995</v>
      </c>
      <c r="L76" s="17" t="s">
        <v>27</v>
      </c>
      <c r="M76" s="34">
        <f>M75-1.6</f>
        <v>47.4</v>
      </c>
      <c r="N76" s="34">
        <f t="shared" si="261"/>
        <v>56.879999999999995</v>
      </c>
      <c r="O76" s="17" t="s">
        <v>28</v>
      </c>
      <c r="P76" s="34">
        <f>P75-1.6</f>
        <v>62.4</v>
      </c>
      <c r="Q76" s="34">
        <f t="shared" si="262"/>
        <v>74.88</v>
      </c>
      <c r="R76" s="17" t="s">
        <v>29</v>
      </c>
      <c r="S76" s="34">
        <f>S75-1.6</f>
        <v>82.4</v>
      </c>
      <c r="T76" s="34">
        <f t="shared" si="263"/>
        <v>98.88000000000001</v>
      </c>
      <c r="U76" s="17" t="s">
        <v>30</v>
      </c>
      <c r="V76" s="34">
        <f>V75-1.6</f>
        <v>132.4</v>
      </c>
      <c r="W76" s="18">
        <f t="shared" si="264"/>
        <v>158.88</v>
      </c>
      <c r="X76" s="17" t="s">
        <v>31</v>
      </c>
      <c r="Y76" s="34">
        <f>Y75-1.6</f>
        <v>187.4</v>
      </c>
      <c r="Z76" s="18">
        <f t="shared" si="265"/>
        <v>224.88</v>
      </c>
      <c r="AA76" s="17" t="s">
        <v>32</v>
      </c>
      <c r="AB76" s="34">
        <f>AB75-1.6</f>
        <v>267.39999999999998</v>
      </c>
      <c r="AC76" s="18">
        <f t="shared" si="266"/>
        <v>320.87999999999994</v>
      </c>
      <c r="AD76" s="17" t="s">
        <v>33</v>
      </c>
      <c r="AE76" s="34">
        <f>AE75-1.6</f>
        <v>387.4</v>
      </c>
      <c r="AF76" s="18">
        <f t="shared" si="267"/>
        <v>464.87999999999994</v>
      </c>
      <c r="AG76" s="17"/>
      <c r="AH76" s="34"/>
      <c r="AI76" s="34"/>
      <c r="AJ76" s="17"/>
      <c r="AK76" s="34"/>
      <c r="AL76" s="34"/>
      <c r="AM76" s="17"/>
      <c r="AN76" s="34"/>
      <c r="AO76" s="34"/>
      <c r="AP76" s="17"/>
      <c r="AQ76" s="34"/>
      <c r="AR76" s="34"/>
      <c r="AS76" s="17"/>
      <c r="AT76" s="34"/>
      <c r="AU76" s="34"/>
      <c r="AV76" s="17"/>
      <c r="AW76" s="34"/>
      <c r="AX76" s="34"/>
      <c r="AY76" s="17"/>
      <c r="AZ76" s="34"/>
      <c r="BA76" s="34"/>
      <c r="BB76" s="17"/>
      <c r="BC76" s="34"/>
      <c r="BD76" s="34"/>
      <c r="BE76" s="17"/>
      <c r="BF76" s="34"/>
      <c r="BG76" s="34"/>
      <c r="BH76" s="17"/>
      <c r="BI76" s="34"/>
      <c r="BJ76" s="34"/>
      <c r="BK76" s="17"/>
      <c r="BL76" s="34"/>
      <c r="BM76" s="34"/>
      <c r="BN76" s="17"/>
      <c r="BO76" s="34"/>
      <c r="BP76" s="34"/>
      <c r="BQ76" s="17"/>
      <c r="BR76" s="34"/>
      <c r="BS76" s="34"/>
      <c r="BT76" s="17"/>
      <c r="BU76" s="34"/>
      <c r="BV76" s="34"/>
    </row>
    <row r="77" spans="1:74" s="42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34">
        <f>D76-0.9</f>
        <v>6.5</v>
      </c>
      <c r="E77" s="18">
        <f t="shared" si="258"/>
        <v>7.8</v>
      </c>
      <c r="F77" s="17" t="s">
        <v>25</v>
      </c>
      <c r="G77" s="34">
        <f>G76-0.9</f>
        <v>16.5</v>
      </c>
      <c r="H77" s="34">
        <f t="shared" si="259"/>
        <v>19.8</v>
      </c>
      <c r="I77" s="17" t="s">
        <v>26</v>
      </c>
      <c r="J77" s="34">
        <f>J76-0.9</f>
        <v>31.5</v>
      </c>
      <c r="K77" s="34">
        <f t="shared" si="260"/>
        <v>37.799999999999997</v>
      </c>
      <c r="L77" s="17" t="s">
        <v>27</v>
      </c>
      <c r="M77" s="34">
        <f>M76-0.9</f>
        <v>46.5</v>
      </c>
      <c r="N77" s="34">
        <f t="shared" si="261"/>
        <v>55.8</v>
      </c>
      <c r="O77" s="17" t="s">
        <v>28</v>
      </c>
      <c r="P77" s="34">
        <f>P76-0.9</f>
        <v>61.5</v>
      </c>
      <c r="Q77" s="34">
        <f t="shared" si="262"/>
        <v>73.8</v>
      </c>
      <c r="R77" s="17" t="s">
        <v>29</v>
      </c>
      <c r="S77" s="34">
        <f>S76-0.9</f>
        <v>81.5</v>
      </c>
      <c r="T77" s="34">
        <f t="shared" si="263"/>
        <v>97.8</v>
      </c>
      <c r="U77" s="17" t="s">
        <v>30</v>
      </c>
      <c r="V77" s="34">
        <f>V76-0.9</f>
        <v>131.5</v>
      </c>
      <c r="W77" s="18">
        <f t="shared" si="264"/>
        <v>157.79999999999998</v>
      </c>
      <c r="X77" s="17" t="s">
        <v>31</v>
      </c>
      <c r="Y77" s="34">
        <f>Y76-0.9</f>
        <v>186.5</v>
      </c>
      <c r="Z77" s="18">
        <f t="shared" si="265"/>
        <v>223.79999999999998</v>
      </c>
      <c r="AA77" s="17" t="s">
        <v>32</v>
      </c>
      <c r="AB77" s="34">
        <f>AB76-0.9</f>
        <v>266.5</v>
      </c>
      <c r="AC77" s="18">
        <f t="shared" si="266"/>
        <v>319.8</v>
      </c>
      <c r="AD77" s="17" t="s">
        <v>33</v>
      </c>
      <c r="AE77" s="34">
        <f>AE76-0.9</f>
        <v>386.5</v>
      </c>
      <c r="AF77" s="18">
        <f t="shared" si="267"/>
        <v>463.79999999999995</v>
      </c>
      <c r="AG77" s="17"/>
      <c r="AH77" s="34"/>
      <c r="AI77" s="34"/>
      <c r="AJ77" s="17"/>
      <c r="AK77" s="34"/>
      <c r="AL77" s="34"/>
      <c r="AM77" s="17"/>
      <c r="AN77" s="34"/>
      <c r="AO77" s="34"/>
      <c r="AP77" s="17"/>
      <c r="AQ77" s="34"/>
      <c r="AR77" s="34"/>
      <c r="AS77" s="17"/>
      <c r="AT77" s="34"/>
      <c r="AU77" s="34"/>
      <c r="AV77" s="17"/>
      <c r="AW77" s="34"/>
      <c r="AX77" s="34"/>
      <c r="AY77" s="17"/>
      <c r="AZ77" s="34"/>
      <c r="BA77" s="34"/>
      <c r="BB77" s="17"/>
      <c r="BC77" s="34"/>
      <c r="BD77" s="34"/>
      <c r="BE77" s="17"/>
      <c r="BF77" s="34"/>
      <c r="BG77" s="34"/>
      <c r="BH77" s="17"/>
      <c r="BI77" s="34"/>
      <c r="BJ77" s="34"/>
      <c r="BK77" s="17"/>
      <c r="BL77" s="34"/>
      <c r="BM77" s="34"/>
      <c r="BN77" s="17"/>
      <c r="BO77" s="34"/>
      <c r="BP77" s="34"/>
      <c r="BQ77" s="17"/>
      <c r="BR77" s="34"/>
      <c r="BS77" s="34"/>
      <c r="BT77" s="17"/>
      <c r="BU77" s="34"/>
      <c r="BV77" s="34"/>
    </row>
    <row r="78" spans="1:74" s="42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34">
        <f t="shared" ref="D78:D79" si="280">D77-0.9</f>
        <v>5.6</v>
      </c>
      <c r="E78" s="18">
        <f t="shared" si="258"/>
        <v>6.72</v>
      </c>
      <c r="F78" s="17" t="s">
        <v>25</v>
      </c>
      <c r="G78" s="34">
        <f t="shared" ref="G78:G79" si="281">G77-0.9</f>
        <v>15.6</v>
      </c>
      <c r="H78" s="34">
        <f t="shared" si="259"/>
        <v>18.72</v>
      </c>
      <c r="I78" s="17" t="s">
        <v>26</v>
      </c>
      <c r="J78" s="34">
        <f t="shared" ref="J78:J79" si="282">J77-0.9</f>
        <v>30.6</v>
      </c>
      <c r="K78" s="34">
        <f t="shared" si="260"/>
        <v>36.72</v>
      </c>
      <c r="L78" s="17" t="s">
        <v>27</v>
      </c>
      <c r="M78" s="34">
        <f t="shared" ref="M78:M79" si="283">M77-0.9</f>
        <v>45.6</v>
      </c>
      <c r="N78" s="34">
        <f t="shared" si="261"/>
        <v>54.72</v>
      </c>
      <c r="O78" s="17" t="s">
        <v>28</v>
      </c>
      <c r="P78" s="34">
        <f t="shared" ref="P78:P79" si="284">P77-0.9</f>
        <v>60.6</v>
      </c>
      <c r="Q78" s="34">
        <f t="shared" si="262"/>
        <v>72.72</v>
      </c>
      <c r="R78" s="17" t="s">
        <v>29</v>
      </c>
      <c r="S78" s="34">
        <f t="shared" ref="S78:S79" si="285">S77-0.9</f>
        <v>80.599999999999994</v>
      </c>
      <c r="T78" s="34">
        <f t="shared" si="263"/>
        <v>96.719999999999985</v>
      </c>
      <c r="U78" s="17" t="s">
        <v>30</v>
      </c>
      <c r="V78" s="34">
        <f t="shared" ref="V78:V79" si="286">V77-0.9</f>
        <v>130.6</v>
      </c>
      <c r="W78" s="18">
        <f t="shared" si="264"/>
        <v>156.72</v>
      </c>
      <c r="X78" s="17" t="s">
        <v>31</v>
      </c>
      <c r="Y78" s="34">
        <f t="shared" ref="Y78:Y79" si="287">Y77-0.9</f>
        <v>185.6</v>
      </c>
      <c r="Z78" s="18">
        <f t="shared" si="265"/>
        <v>222.72</v>
      </c>
      <c r="AA78" s="17" t="s">
        <v>32</v>
      </c>
      <c r="AB78" s="34">
        <f t="shared" ref="AB78:AB79" si="288">AB77-0.9</f>
        <v>265.60000000000002</v>
      </c>
      <c r="AC78" s="18">
        <f t="shared" si="266"/>
        <v>318.72000000000003</v>
      </c>
      <c r="AD78" s="17" t="s">
        <v>33</v>
      </c>
      <c r="AE78" s="34">
        <f t="shared" ref="AE78:AE79" si="289">AE77-0.9</f>
        <v>385.6</v>
      </c>
      <c r="AF78" s="18">
        <f t="shared" si="267"/>
        <v>462.72</v>
      </c>
      <c r="AG78" s="17"/>
      <c r="AH78" s="34"/>
      <c r="AI78" s="34"/>
      <c r="AJ78" s="17"/>
      <c r="AK78" s="34"/>
      <c r="AL78" s="34"/>
      <c r="AM78" s="17"/>
      <c r="AN78" s="34"/>
      <c r="AO78" s="34"/>
      <c r="AP78" s="17"/>
      <c r="AQ78" s="34"/>
      <c r="AR78" s="34"/>
      <c r="AS78" s="17"/>
      <c r="AT78" s="34"/>
      <c r="AU78" s="34"/>
      <c r="AV78" s="17"/>
      <c r="AW78" s="34"/>
      <c r="AX78" s="34"/>
      <c r="AY78" s="17"/>
      <c r="AZ78" s="34"/>
      <c r="BA78" s="34"/>
      <c r="BB78" s="17"/>
      <c r="BC78" s="34"/>
      <c r="BD78" s="34"/>
      <c r="BE78" s="17"/>
      <c r="BF78" s="34"/>
      <c r="BG78" s="34"/>
      <c r="BH78" s="17"/>
      <c r="BI78" s="34"/>
      <c r="BJ78" s="34"/>
      <c r="BK78" s="17"/>
      <c r="BL78" s="34"/>
      <c r="BM78" s="34"/>
      <c r="BN78" s="17"/>
      <c r="BO78" s="34"/>
      <c r="BP78" s="34"/>
      <c r="BQ78" s="17"/>
      <c r="BR78" s="34"/>
      <c r="BS78" s="34"/>
      <c r="BT78" s="17"/>
      <c r="BU78" s="34"/>
      <c r="BV78" s="34"/>
    </row>
    <row r="79" spans="1:74" s="42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34">
        <f t="shared" si="280"/>
        <v>4.6999999999999993</v>
      </c>
      <c r="E79" s="18">
        <f t="shared" si="258"/>
        <v>5.6399999999999988</v>
      </c>
      <c r="F79" s="17" t="s">
        <v>25</v>
      </c>
      <c r="G79" s="34">
        <f t="shared" si="281"/>
        <v>14.7</v>
      </c>
      <c r="H79" s="34">
        <f t="shared" si="259"/>
        <v>17.639999999999997</v>
      </c>
      <c r="I79" s="17" t="s">
        <v>26</v>
      </c>
      <c r="J79" s="34">
        <f t="shared" si="282"/>
        <v>29.700000000000003</v>
      </c>
      <c r="K79" s="34">
        <f t="shared" si="260"/>
        <v>35.64</v>
      </c>
      <c r="L79" s="17" t="s">
        <v>27</v>
      </c>
      <c r="M79" s="34">
        <f t="shared" si="283"/>
        <v>44.7</v>
      </c>
      <c r="N79" s="34">
        <f t="shared" si="261"/>
        <v>53.64</v>
      </c>
      <c r="O79" s="17" t="s">
        <v>28</v>
      </c>
      <c r="P79" s="34">
        <f t="shared" si="284"/>
        <v>59.7</v>
      </c>
      <c r="Q79" s="34">
        <f t="shared" si="262"/>
        <v>71.64</v>
      </c>
      <c r="R79" s="17" t="s">
        <v>29</v>
      </c>
      <c r="S79" s="34">
        <f t="shared" si="285"/>
        <v>79.699999999999989</v>
      </c>
      <c r="T79" s="34">
        <f t="shared" si="263"/>
        <v>95.639999999999986</v>
      </c>
      <c r="U79" s="17" t="s">
        <v>30</v>
      </c>
      <c r="V79" s="34">
        <f t="shared" si="286"/>
        <v>129.69999999999999</v>
      </c>
      <c r="W79" s="18">
        <f t="shared" si="264"/>
        <v>155.63999999999999</v>
      </c>
      <c r="X79" s="17" t="s">
        <v>31</v>
      </c>
      <c r="Y79" s="34">
        <f t="shared" si="287"/>
        <v>184.7</v>
      </c>
      <c r="Z79" s="18">
        <f t="shared" si="265"/>
        <v>221.64</v>
      </c>
      <c r="AA79" s="17" t="s">
        <v>32</v>
      </c>
      <c r="AB79" s="34">
        <f t="shared" si="288"/>
        <v>264.70000000000005</v>
      </c>
      <c r="AC79" s="18">
        <f t="shared" si="266"/>
        <v>317.64000000000004</v>
      </c>
      <c r="AD79" s="17" t="s">
        <v>33</v>
      </c>
      <c r="AE79" s="34">
        <f t="shared" si="289"/>
        <v>384.70000000000005</v>
      </c>
      <c r="AF79" s="18">
        <f t="shared" si="267"/>
        <v>461.64000000000004</v>
      </c>
      <c r="AG79" s="17"/>
      <c r="AH79" s="34"/>
      <c r="AI79" s="34"/>
      <c r="AJ79" s="17"/>
      <c r="AK79" s="34"/>
      <c r="AL79" s="34"/>
      <c r="AM79" s="17"/>
      <c r="AN79" s="34"/>
      <c r="AO79" s="34"/>
      <c r="AP79" s="17"/>
      <c r="AQ79" s="34"/>
      <c r="AR79" s="34"/>
      <c r="AS79" s="17"/>
      <c r="AT79" s="34"/>
      <c r="AU79" s="34"/>
      <c r="AV79" s="17"/>
      <c r="AW79" s="34"/>
      <c r="AX79" s="34"/>
      <c r="AY79" s="17"/>
      <c r="AZ79" s="34"/>
      <c r="BA79" s="34"/>
      <c r="BB79" s="17"/>
      <c r="BC79" s="34"/>
      <c r="BD79" s="34"/>
      <c r="BE79" s="17"/>
      <c r="BF79" s="34"/>
      <c r="BG79" s="34"/>
      <c r="BH79" s="17"/>
      <c r="BI79" s="34"/>
      <c r="BJ79" s="34"/>
      <c r="BK79" s="17"/>
      <c r="BL79" s="34"/>
      <c r="BM79" s="34"/>
      <c r="BN79" s="17"/>
      <c r="BO79" s="34"/>
      <c r="BP79" s="34"/>
      <c r="BQ79" s="17"/>
      <c r="BR79" s="34"/>
      <c r="BS79" s="34"/>
      <c r="BT79" s="17"/>
      <c r="BU79" s="34"/>
      <c r="BV79" s="34"/>
    </row>
    <row r="80" spans="1:74" s="46" customFormat="1" ht="20.100000000000001" customHeight="1" x14ac:dyDescent="0.25">
      <c r="A80" s="43" t="s">
        <v>24</v>
      </c>
      <c r="B80" s="43" t="s">
        <v>1</v>
      </c>
      <c r="C80" s="43" t="s">
        <v>25</v>
      </c>
      <c r="D80" s="44">
        <v>10</v>
      </c>
      <c r="E80" s="45">
        <f t="shared" si="258"/>
        <v>12</v>
      </c>
      <c r="F80" s="43" t="s">
        <v>26</v>
      </c>
      <c r="G80" s="44">
        <v>25</v>
      </c>
      <c r="H80" s="45">
        <f t="shared" si="259"/>
        <v>30</v>
      </c>
      <c r="I80" s="43" t="s">
        <v>27</v>
      </c>
      <c r="J80" s="44">
        <v>40</v>
      </c>
      <c r="K80" s="45">
        <f t="shared" si="260"/>
        <v>48</v>
      </c>
      <c r="L80" s="43" t="s">
        <v>28</v>
      </c>
      <c r="M80" s="44">
        <v>55</v>
      </c>
      <c r="N80" s="45">
        <f t="shared" si="261"/>
        <v>66</v>
      </c>
      <c r="O80" s="43" t="s">
        <v>29</v>
      </c>
      <c r="P80" s="44">
        <v>75</v>
      </c>
      <c r="Q80" s="45">
        <f t="shared" si="262"/>
        <v>90</v>
      </c>
      <c r="R80" s="43" t="s">
        <v>30</v>
      </c>
      <c r="S80" s="44">
        <v>125</v>
      </c>
      <c r="T80" s="45">
        <f t="shared" si="263"/>
        <v>150</v>
      </c>
      <c r="U80" s="43" t="s">
        <v>31</v>
      </c>
      <c r="V80" s="44">
        <v>180</v>
      </c>
      <c r="W80" s="45">
        <f t="shared" si="264"/>
        <v>216</v>
      </c>
      <c r="X80" s="43" t="s">
        <v>32</v>
      </c>
      <c r="Y80" s="44">
        <v>260</v>
      </c>
      <c r="Z80" s="45">
        <f t="shared" si="265"/>
        <v>312</v>
      </c>
      <c r="AA80" s="43" t="s">
        <v>33</v>
      </c>
      <c r="AB80" s="44">
        <v>380</v>
      </c>
      <c r="AC80" s="45">
        <f t="shared" si="266"/>
        <v>456</v>
      </c>
      <c r="AD80" s="43"/>
      <c r="AE80" s="44"/>
      <c r="AF80" s="44"/>
      <c r="AG80" s="43"/>
      <c r="AH80" s="44"/>
      <c r="AI80" s="44"/>
      <c r="AJ80" s="43"/>
      <c r="AK80" s="44"/>
      <c r="AL80" s="44"/>
      <c r="AM80" s="43"/>
      <c r="AN80" s="44"/>
      <c r="AO80" s="44"/>
      <c r="AP80" s="43"/>
      <c r="AQ80" s="44"/>
      <c r="AR80" s="44"/>
      <c r="AS80" s="43"/>
      <c r="AT80" s="44"/>
      <c r="AU80" s="44"/>
      <c r="AV80" s="43"/>
      <c r="AW80" s="44"/>
      <c r="AX80" s="44"/>
      <c r="AY80" s="43"/>
      <c r="AZ80" s="44"/>
      <c r="BA80" s="44"/>
      <c r="BB80" s="43"/>
      <c r="BC80" s="44"/>
      <c r="BD80" s="44"/>
      <c r="BE80" s="43"/>
      <c r="BF80" s="44"/>
      <c r="BG80" s="44"/>
      <c r="BH80" s="43"/>
      <c r="BI80" s="44"/>
      <c r="BJ80" s="44"/>
      <c r="BK80" s="43"/>
      <c r="BL80" s="44"/>
      <c r="BM80" s="44"/>
      <c r="BN80" s="43"/>
      <c r="BO80" s="44"/>
      <c r="BP80" s="44"/>
      <c r="BQ80" s="43"/>
      <c r="BR80" s="44"/>
      <c r="BS80" s="44"/>
      <c r="BT80" s="43"/>
      <c r="BU80" s="44"/>
      <c r="BV80" s="44"/>
    </row>
    <row r="81" spans="1:74" s="46" customFormat="1" ht="20.100000000000001" customHeight="1" x14ac:dyDescent="0.25">
      <c r="A81" s="43" t="s">
        <v>24</v>
      </c>
      <c r="B81" s="43" t="s">
        <v>3</v>
      </c>
      <c r="C81" s="43" t="s">
        <v>25</v>
      </c>
      <c r="D81" s="44">
        <f>D80-2</f>
        <v>8</v>
      </c>
      <c r="E81" s="45">
        <f t="shared" si="258"/>
        <v>9.6</v>
      </c>
      <c r="F81" s="43" t="s">
        <v>26</v>
      </c>
      <c r="G81" s="44">
        <f>G80-2</f>
        <v>23</v>
      </c>
      <c r="H81" s="44">
        <f t="shared" si="259"/>
        <v>27.599999999999998</v>
      </c>
      <c r="I81" s="43" t="s">
        <v>27</v>
      </c>
      <c r="J81" s="44">
        <f>J80-2</f>
        <v>38</v>
      </c>
      <c r="K81" s="44">
        <f t="shared" si="260"/>
        <v>45.6</v>
      </c>
      <c r="L81" s="43" t="s">
        <v>28</v>
      </c>
      <c r="M81" s="44">
        <f>M80-2</f>
        <v>53</v>
      </c>
      <c r="N81" s="44">
        <f t="shared" si="261"/>
        <v>63.599999999999994</v>
      </c>
      <c r="O81" s="43" t="s">
        <v>29</v>
      </c>
      <c r="P81" s="44">
        <f>P80-2</f>
        <v>73</v>
      </c>
      <c r="Q81" s="44">
        <f t="shared" si="262"/>
        <v>87.6</v>
      </c>
      <c r="R81" s="43" t="s">
        <v>30</v>
      </c>
      <c r="S81" s="44">
        <f>S80-2</f>
        <v>123</v>
      </c>
      <c r="T81" s="44">
        <f t="shared" si="263"/>
        <v>147.6</v>
      </c>
      <c r="U81" s="43" t="s">
        <v>31</v>
      </c>
      <c r="V81" s="44">
        <f>V80-2</f>
        <v>178</v>
      </c>
      <c r="W81" s="45">
        <f t="shared" si="264"/>
        <v>213.6</v>
      </c>
      <c r="X81" s="43" t="s">
        <v>32</v>
      </c>
      <c r="Y81" s="44">
        <f>Y80-2</f>
        <v>258</v>
      </c>
      <c r="Z81" s="45">
        <f t="shared" si="265"/>
        <v>309.59999999999997</v>
      </c>
      <c r="AA81" s="43" t="s">
        <v>33</v>
      </c>
      <c r="AB81" s="44">
        <f>AB80-2</f>
        <v>378</v>
      </c>
      <c r="AC81" s="45">
        <f t="shared" si="266"/>
        <v>453.59999999999997</v>
      </c>
      <c r="AD81" s="43"/>
      <c r="AE81" s="44"/>
      <c r="AF81" s="44"/>
      <c r="AG81" s="43"/>
      <c r="AH81" s="44"/>
      <c r="AI81" s="44"/>
      <c r="AJ81" s="43"/>
      <c r="AK81" s="44"/>
      <c r="AL81" s="44"/>
      <c r="AM81" s="43"/>
      <c r="AN81" s="44"/>
      <c r="AO81" s="44"/>
      <c r="AP81" s="43"/>
      <c r="AQ81" s="44"/>
      <c r="AR81" s="44"/>
      <c r="AS81" s="43"/>
      <c r="AT81" s="44"/>
      <c r="AU81" s="44"/>
      <c r="AV81" s="43"/>
      <c r="AW81" s="44"/>
      <c r="AX81" s="44"/>
      <c r="AY81" s="43"/>
      <c r="AZ81" s="44"/>
      <c r="BA81" s="44"/>
      <c r="BB81" s="43"/>
      <c r="BC81" s="44"/>
      <c r="BD81" s="44"/>
      <c r="BE81" s="43"/>
      <c r="BF81" s="44"/>
      <c r="BG81" s="44"/>
      <c r="BH81" s="43"/>
      <c r="BI81" s="44"/>
      <c r="BJ81" s="44"/>
      <c r="BK81" s="43"/>
      <c r="BL81" s="44"/>
      <c r="BM81" s="44"/>
      <c r="BN81" s="43"/>
      <c r="BO81" s="44"/>
      <c r="BP81" s="44"/>
      <c r="BQ81" s="43"/>
      <c r="BR81" s="44"/>
      <c r="BS81" s="44"/>
      <c r="BT81" s="43"/>
      <c r="BU81" s="44"/>
      <c r="BV81" s="44"/>
    </row>
    <row r="82" spans="1:74" s="46" customFormat="1" ht="20.100000000000001" customHeight="1" x14ac:dyDescent="0.25">
      <c r="A82" s="43" t="s">
        <v>24</v>
      </c>
      <c r="B82" s="43" t="s">
        <v>4</v>
      </c>
      <c r="C82" s="43" t="s">
        <v>25</v>
      </c>
      <c r="D82" s="44">
        <f>D81-1</f>
        <v>7</v>
      </c>
      <c r="E82" s="45">
        <f t="shared" si="258"/>
        <v>8.4</v>
      </c>
      <c r="F82" s="43" t="s">
        <v>26</v>
      </c>
      <c r="G82" s="44">
        <f>G81-1</f>
        <v>22</v>
      </c>
      <c r="H82" s="44">
        <f t="shared" si="259"/>
        <v>26.4</v>
      </c>
      <c r="I82" s="43" t="s">
        <v>27</v>
      </c>
      <c r="J82" s="44">
        <f>J81-1</f>
        <v>37</v>
      </c>
      <c r="K82" s="44">
        <f t="shared" si="260"/>
        <v>44.4</v>
      </c>
      <c r="L82" s="43" t="s">
        <v>28</v>
      </c>
      <c r="M82" s="44">
        <f>M81-1</f>
        <v>52</v>
      </c>
      <c r="N82" s="44">
        <f t="shared" si="261"/>
        <v>62.4</v>
      </c>
      <c r="O82" s="43" t="s">
        <v>29</v>
      </c>
      <c r="P82" s="44">
        <f>P81-1</f>
        <v>72</v>
      </c>
      <c r="Q82" s="44">
        <f t="shared" si="262"/>
        <v>86.399999999999991</v>
      </c>
      <c r="R82" s="43" t="s">
        <v>30</v>
      </c>
      <c r="S82" s="44">
        <f>S81-1</f>
        <v>122</v>
      </c>
      <c r="T82" s="44">
        <f t="shared" si="263"/>
        <v>146.4</v>
      </c>
      <c r="U82" s="43" t="s">
        <v>31</v>
      </c>
      <c r="V82" s="44">
        <f>V81-1</f>
        <v>177</v>
      </c>
      <c r="W82" s="45">
        <f t="shared" si="264"/>
        <v>212.4</v>
      </c>
      <c r="X82" s="43" t="s">
        <v>32</v>
      </c>
      <c r="Y82" s="44">
        <f>Y81-1</f>
        <v>257</v>
      </c>
      <c r="Z82" s="45">
        <f t="shared" si="265"/>
        <v>308.39999999999998</v>
      </c>
      <c r="AA82" s="43" t="s">
        <v>33</v>
      </c>
      <c r="AB82" s="44">
        <f>AB81-1</f>
        <v>377</v>
      </c>
      <c r="AC82" s="45">
        <f t="shared" si="266"/>
        <v>452.4</v>
      </c>
      <c r="AD82" s="43"/>
      <c r="AE82" s="44"/>
      <c r="AF82" s="44"/>
      <c r="AG82" s="43"/>
      <c r="AH82" s="44"/>
      <c r="AI82" s="44"/>
      <c r="AJ82" s="43"/>
      <c r="AK82" s="44"/>
      <c r="AL82" s="44"/>
      <c r="AM82" s="43"/>
      <c r="AN82" s="44"/>
      <c r="AO82" s="44"/>
      <c r="AP82" s="43"/>
      <c r="AQ82" s="44"/>
      <c r="AR82" s="44"/>
      <c r="AS82" s="43"/>
      <c r="AT82" s="44"/>
      <c r="AU82" s="44"/>
      <c r="AV82" s="43"/>
      <c r="AW82" s="44"/>
      <c r="AX82" s="44"/>
      <c r="AY82" s="43"/>
      <c r="AZ82" s="44"/>
      <c r="BA82" s="44"/>
      <c r="BB82" s="43"/>
      <c r="BC82" s="44"/>
      <c r="BD82" s="44"/>
      <c r="BE82" s="43"/>
      <c r="BF82" s="44"/>
      <c r="BG82" s="44"/>
      <c r="BH82" s="43"/>
      <c r="BI82" s="44"/>
      <c r="BJ82" s="44"/>
      <c r="BK82" s="43"/>
      <c r="BL82" s="44"/>
      <c r="BM82" s="44"/>
      <c r="BN82" s="43"/>
      <c r="BO82" s="44"/>
      <c r="BP82" s="44"/>
      <c r="BQ82" s="43"/>
      <c r="BR82" s="44"/>
      <c r="BS82" s="44"/>
      <c r="BT82" s="43"/>
      <c r="BU82" s="44"/>
      <c r="BV82" s="44"/>
    </row>
    <row r="83" spans="1:74" s="46" customFormat="1" ht="20.100000000000001" customHeight="1" x14ac:dyDescent="0.25">
      <c r="A83" s="43" t="s">
        <v>24</v>
      </c>
      <c r="B83" s="43" t="s">
        <v>5</v>
      </c>
      <c r="C83" s="43" t="s">
        <v>25</v>
      </c>
      <c r="D83" s="44">
        <f t="shared" ref="D83:D84" si="290">D82-1</f>
        <v>6</v>
      </c>
      <c r="E83" s="45">
        <f t="shared" si="258"/>
        <v>7.1999999999999993</v>
      </c>
      <c r="F83" s="43" t="s">
        <v>26</v>
      </c>
      <c r="G83" s="44">
        <f t="shared" ref="G83:G84" si="291">G82-1</f>
        <v>21</v>
      </c>
      <c r="H83" s="44">
        <f t="shared" si="259"/>
        <v>25.2</v>
      </c>
      <c r="I83" s="43" t="s">
        <v>27</v>
      </c>
      <c r="J83" s="44">
        <f t="shared" ref="J83:J84" si="292">J82-1</f>
        <v>36</v>
      </c>
      <c r="K83" s="44">
        <f t="shared" si="260"/>
        <v>43.199999999999996</v>
      </c>
      <c r="L83" s="43" t="s">
        <v>28</v>
      </c>
      <c r="M83" s="44">
        <f t="shared" ref="M83:M84" si="293">M82-1</f>
        <v>51</v>
      </c>
      <c r="N83" s="44">
        <f t="shared" si="261"/>
        <v>61.199999999999996</v>
      </c>
      <c r="O83" s="43" t="s">
        <v>29</v>
      </c>
      <c r="P83" s="44">
        <f t="shared" ref="P83:P84" si="294">P82-1</f>
        <v>71</v>
      </c>
      <c r="Q83" s="44">
        <f t="shared" si="262"/>
        <v>85.2</v>
      </c>
      <c r="R83" s="43" t="s">
        <v>30</v>
      </c>
      <c r="S83" s="44">
        <f t="shared" ref="S83:S84" si="295">S82-1</f>
        <v>121</v>
      </c>
      <c r="T83" s="44">
        <f t="shared" si="263"/>
        <v>145.19999999999999</v>
      </c>
      <c r="U83" s="43" t="s">
        <v>31</v>
      </c>
      <c r="V83" s="44">
        <f t="shared" ref="V83:V84" si="296">V82-1</f>
        <v>176</v>
      </c>
      <c r="W83" s="45">
        <f t="shared" si="264"/>
        <v>211.2</v>
      </c>
      <c r="X83" s="43" t="s">
        <v>32</v>
      </c>
      <c r="Y83" s="44">
        <f t="shared" ref="Y83:Y84" si="297">Y82-1</f>
        <v>256</v>
      </c>
      <c r="Z83" s="45">
        <f t="shared" si="265"/>
        <v>307.2</v>
      </c>
      <c r="AA83" s="43" t="s">
        <v>33</v>
      </c>
      <c r="AB83" s="44">
        <f t="shared" ref="AB83:AB84" si="298">AB82-1</f>
        <v>376</v>
      </c>
      <c r="AC83" s="45">
        <f t="shared" si="266"/>
        <v>451.2</v>
      </c>
      <c r="AD83" s="43"/>
      <c r="AE83" s="44"/>
      <c r="AF83" s="44"/>
      <c r="AG83" s="43"/>
      <c r="AH83" s="44"/>
      <c r="AI83" s="44"/>
      <c r="AJ83" s="43"/>
      <c r="AK83" s="44"/>
      <c r="AL83" s="44"/>
      <c r="AM83" s="43"/>
      <c r="AN83" s="44"/>
      <c r="AO83" s="44"/>
      <c r="AP83" s="43"/>
      <c r="AQ83" s="44"/>
      <c r="AR83" s="44"/>
      <c r="AS83" s="43"/>
      <c r="AT83" s="44"/>
      <c r="AU83" s="44"/>
      <c r="AV83" s="43"/>
      <c r="AW83" s="44"/>
      <c r="AX83" s="44"/>
      <c r="AY83" s="43"/>
      <c r="AZ83" s="44"/>
      <c r="BA83" s="44"/>
      <c r="BB83" s="43"/>
      <c r="BC83" s="44"/>
      <c r="BD83" s="44"/>
      <c r="BE83" s="43"/>
      <c r="BF83" s="44"/>
      <c r="BG83" s="44"/>
      <c r="BH83" s="43"/>
      <c r="BI83" s="44"/>
      <c r="BJ83" s="44"/>
      <c r="BK83" s="43"/>
      <c r="BL83" s="44"/>
      <c r="BM83" s="44"/>
      <c r="BN83" s="43"/>
      <c r="BO83" s="44"/>
      <c r="BP83" s="44"/>
      <c r="BQ83" s="43"/>
      <c r="BR83" s="44"/>
      <c r="BS83" s="44"/>
      <c r="BT83" s="43"/>
      <c r="BU83" s="44"/>
      <c r="BV83" s="44"/>
    </row>
    <row r="84" spans="1:74" s="46" customFormat="1" ht="20.100000000000001" customHeight="1" x14ac:dyDescent="0.25">
      <c r="A84" s="43" t="s">
        <v>24</v>
      </c>
      <c r="B84" s="43" t="s">
        <v>6</v>
      </c>
      <c r="C84" s="43" t="s">
        <v>25</v>
      </c>
      <c r="D84" s="44">
        <f t="shared" si="290"/>
        <v>5</v>
      </c>
      <c r="E84" s="45">
        <f t="shared" si="258"/>
        <v>6</v>
      </c>
      <c r="F84" s="43" t="s">
        <v>26</v>
      </c>
      <c r="G84" s="44">
        <f t="shared" si="291"/>
        <v>20</v>
      </c>
      <c r="H84" s="44">
        <f t="shared" si="259"/>
        <v>24</v>
      </c>
      <c r="I84" s="43" t="s">
        <v>27</v>
      </c>
      <c r="J84" s="44">
        <f t="shared" si="292"/>
        <v>35</v>
      </c>
      <c r="K84" s="44">
        <f t="shared" si="260"/>
        <v>42</v>
      </c>
      <c r="L84" s="43" t="s">
        <v>28</v>
      </c>
      <c r="M84" s="44">
        <f t="shared" si="293"/>
        <v>50</v>
      </c>
      <c r="N84" s="44">
        <f t="shared" si="261"/>
        <v>60</v>
      </c>
      <c r="O84" s="43" t="s">
        <v>29</v>
      </c>
      <c r="P84" s="44">
        <f t="shared" si="294"/>
        <v>70</v>
      </c>
      <c r="Q84" s="44">
        <f t="shared" si="262"/>
        <v>84</v>
      </c>
      <c r="R84" s="43" t="s">
        <v>30</v>
      </c>
      <c r="S84" s="44">
        <f t="shared" si="295"/>
        <v>120</v>
      </c>
      <c r="T84" s="44">
        <f t="shared" si="263"/>
        <v>144</v>
      </c>
      <c r="U84" s="43" t="s">
        <v>31</v>
      </c>
      <c r="V84" s="44">
        <f t="shared" si="296"/>
        <v>175</v>
      </c>
      <c r="W84" s="45">
        <f t="shared" si="264"/>
        <v>210</v>
      </c>
      <c r="X84" s="43" t="s">
        <v>32</v>
      </c>
      <c r="Y84" s="44">
        <f t="shared" si="297"/>
        <v>255</v>
      </c>
      <c r="Z84" s="45">
        <f t="shared" si="265"/>
        <v>306</v>
      </c>
      <c r="AA84" s="43" t="s">
        <v>33</v>
      </c>
      <c r="AB84" s="44">
        <f t="shared" si="298"/>
        <v>375</v>
      </c>
      <c r="AC84" s="45">
        <f t="shared" si="266"/>
        <v>450</v>
      </c>
      <c r="AD84" s="43"/>
      <c r="AE84" s="44"/>
      <c r="AF84" s="44"/>
      <c r="AG84" s="43"/>
      <c r="AH84" s="44"/>
      <c r="AI84" s="44"/>
      <c r="AJ84" s="43"/>
      <c r="AK84" s="44"/>
      <c r="AL84" s="44"/>
      <c r="AM84" s="43"/>
      <c r="AN84" s="44"/>
      <c r="AO84" s="44"/>
      <c r="AP84" s="43"/>
      <c r="AQ84" s="44"/>
      <c r="AR84" s="44"/>
      <c r="AS84" s="43"/>
      <c r="AT84" s="44"/>
      <c r="AU84" s="44"/>
      <c r="AV84" s="43"/>
      <c r="AW84" s="44"/>
      <c r="AX84" s="44"/>
      <c r="AY84" s="43"/>
      <c r="AZ84" s="44"/>
      <c r="BA84" s="44"/>
      <c r="BB84" s="43"/>
      <c r="BC84" s="44"/>
      <c r="BD84" s="44"/>
      <c r="BE84" s="43"/>
      <c r="BF84" s="44"/>
      <c r="BG84" s="44"/>
      <c r="BH84" s="43"/>
      <c r="BI84" s="44"/>
      <c r="BJ84" s="44"/>
      <c r="BK84" s="43"/>
      <c r="BL84" s="44"/>
      <c r="BM84" s="44"/>
      <c r="BN84" s="43"/>
      <c r="BO84" s="44"/>
      <c r="BP84" s="44"/>
      <c r="BQ84" s="43"/>
      <c r="BR84" s="44"/>
      <c r="BS84" s="44"/>
      <c r="BT84" s="43"/>
      <c r="BU84" s="44"/>
      <c r="BV84" s="44"/>
    </row>
    <row r="85" spans="1:74" s="42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34">
        <v>15</v>
      </c>
      <c r="E85" s="18">
        <f t="shared" si="258"/>
        <v>18</v>
      </c>
      <c r="F85" s="17" t="s">
        <v>27</v>
      </c>
      <c r="G85" s="34">
        <v>30</v>
      </c>
      <c r="H85" s="18">
        <f t="shared" si="259"/>
        <v>36</v>
      </c>
      <c r="I85" s="17" t="s">
        <v>28</v>
      </c>
      <c r="J85" s="34">
        <v>45</v>
      </c>
      <c r="K85" s="18">
        <f t="shared" si="260"/>
        <v>54</v>
      </c>
      <c r="L85" s="17" t="s">
        <v>29</v>
      </c>
      <c r="M85" s="34">
        <v>65</v>
      </c>
      <c r="N85" s="18">
        <f t="shared" si="261"/>
        <v>78</v>
      </c>
      <c r="O85" s="17" t="s">
        <v>30</v>
      </c>
      <c r="P85" s="34">
        <v>115</v>
      </c>
      <c r="Q85" s="18">
        <f t="shared" si="262"/>
        <v>138</v>
      </c>
      <c r="R85" s="17" t="s">
        <v>31</v>
      </c>
      <c r="S85" s="34">
        <v>170</v>
      </c>
      <c r="T85" s="18">
        <f t="shared" si="263"/>
        <v>204</v>
      </c>
      <c r="U85" s="17" t="s">
        <v>32</v>
      </c>
      <c r="V85" s="34">
        <v>250</v>
      </c>
      <c r="W85" s="18">
        <f t="shared" si="264"/>
        <v>300</v>
      </c>
      <c r="X85" s="17" t="s">
        <v>33</v>
      </c>
      <c r="Y85" s="34">
        <v>370</v>
      </c>
      <c r="Z85" s="18">
        <f t="shared" si="265"/>
        <v>444</v>
      </c>
      <c r="AA85" s="17"/>
      <c r="AB85" s="34"/>
      <c r="AC85" s="34"/>
      <c r="AD85" s="17"/>
      <c r="AE85" s="34"/>
      <c r="AF85" s="34"/>
      <c r="AG85" s="17"/>
      <c r="AH85" s="34"/>
      <c r="AI85" s="34"/>
      <c r="AJ85" s="17"/>
      <c r="AK85" s="34"/>
      <c r="AL85" s="34"/>
      <c r="AM85" s="17"/>
      <c r="AN85" s="34"/>
      <c r="AO85" s="34"/>
      <c r="AP85" s="17"/>
      <c r="AQ85" s="34"/>
      <c r="AR85" s="34"/>
      <c r="AS85" s="17"/>
      <c r="AT85" s="34"/>
      <c r="AU85" s="34"/>
      <c r="AV85" s="17"/>
      <c r="AW85" s="34"/>
      <c r="AX85" s="34"/>
      <c r="AY85" s="17"/>
      <c r="AZ85" s="34"/>
      <c r="BA85" s="34"/>
      <c r="BB85" s="17"/>
      <c r="BC85" s="34"/>
      <c r="BD85" s="34"/>
      <c r="BE85" s="17"/>
      <c r="BF85" s="34"/>
      <c r="BG85" s="34"/>
      <c r="BH85" s="17"/>
      <c r="BI85" s="34"/>
      <c r="BJ85" s="34"/>
      <c r="BK85" s="17"/>
      <c r="BL85" s="34"/>
      <c r="BM85" s="34"/>
      <c r="BN85" s="17"/>
      <c r="BO85" s="34"/>
      <c r="BP85" s="34"/>
      <c r="BQ85" s="17"/>
      <c r="BR85" s="34"/>
      <c r="BS85" s="34"/>
      <c r="BT85" s="17"/>
      <c r="BU85" s="34"/>
      <c r="BV85" s="34"/>
    </row>
    <row r="86" spans="1:74" s="42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34">
        <f>D85-3</f>
        <v>12</v>
      </c>
      <c r="E86" s="18">
        <f t="shared" si="258"/>
        <v>14.399999999999999</v>
      </c>
      <c r="F86" s="17" t="s">
        <v>27</v>
      </c>
      <c r="G86" s="34">
        <f>G85-3</f>
        <v>27</v>
      </c>
      <c r="H86" s="34">
        <f t="shared" si="259"/>
        <v>32.4</v>
      </c>
      <c r="I86" s="17" t="s">
        <v>28</v>
      </c>
      <c r="J86" s="34">
        <f>J85-3</f>
        <v>42</v>
      </c>
      <c r="K86" s="34">
        <f t="shared" si="260"/>
        <v>50.4</v>
      </c>
      <c r="L86" s="17" t="s">
        <v>29</v>
      </c>
      <c r="M86" s="34">
        <f>M85-3</f>
        <v>62</v>
      </c>
      <c r="N86" s="34">
        <f t="shared" si="261"/>
        <v>74.399999999999991</v>
      </c>
      <c r="O86" s="17" t="s">
        <v>30</v>
      </c>
      <c r="P86" s="34">
        <f>P85-3</f>
        <v>112</v>
      </c>
      <c r="Q86" s="34">
        <f t="shared" si="262"/>
        <v>134.4</v>
      </c>
      <c r="R86" s="17" t="s">
        <v>31</v>
      </c>
      <c r="S86" s="34">
        <f>S85-3</f>
        <v>167</v>
      </c>
      <c r="T86" s="34">
        <f t="shared" si="263"/>
        <v>200.4</v>
      </c>
      <c r="U86" s="17" t="s">
        <v>32</v>
      </c>
      <c r="V86" s="34">
        <f>V85-3</f>
        <v>247</v>
      </c>
      <c r="W86" s="18">
        <f t="shared" si="264"/>
        <v>296.39999999999998</v>
      </c>
      <c r="X86" s="17" t="s">
        <v>33</v>
      </c>
      <c r="Y86" s="34">
        <f>Y85-3</f>
        <v>367</v>
      </c>
      <c r="Z86" s="18">
        <f t="shared" si="265"/>
        <v>440.4</v>
      </c>
      <c r="AA86" s="17"/>
      <c r="AB86" s="34"/>
      <c r="AC86" s="34"/>
      <c r="AD86" s="17"/>
      <c r="AE86" s="34"/>
      <c r="AF86" s="34"/>
      <c r="AG86" s="17"/>
      <c r="AH86" s="34"/>
      <c r="AI86" s="34"/>
      <c r="AJ86" s="17"/>
      <c r="AK86" s="34"/>
      <c r="AL86" s="34"/>
      <c r="AM86" s="17"/>
      <c r="AN86" s="34"/>
      <c r="AO86" s="34"/>
      <c r="AP86" s="17"/>
      <c r="AQ86" s="34"/>
      <c r="AR86" s="34"/>
      <c r="AS86" s="17"/>
      <c r="AT86" s="34"/>
      <c r="AU86" s="34"/>
      <c r="AV86" s="17"/>
      <c r="AW86" s="34"/>
      <c r="AX86" s="34"/>
      <c r="AY86" s="17"/>
      <c r="AZ86" s="34"/>
      <c r="BA86" s="34"/>
      <c r="BB86" s="17"/>
      <c r="BC86" s="34"/>
      <c r="BD86" s="34"/>
      <c r="BE86" s="17"/>
      <c r="BF86" s="34"/>
      <c r="BG86" s="34"/>
      <c r="BH86" s="17"/>
      <c r="BI86" s="34"/>
      <c r="BJ86" s="34"/>
      <c r="BK86" s="17"/>
      <c r="BL86" s="34"/>
      <c r="BM86" s="34"/>
      <c r="BN86" s="17"/>
      <c r="BO86" s="34"/>
      <c r="BP86" s="34"/>
      <c r="BQ86" s="17"/>
      <c r="BR86" s="34"/>
      <c r="BS86" s="34"/>
      <c r="BT86" s="17"/>
      <c r="BU86" s="34"/>
      <c r="BV86" s="34"/>
    </row>
    <row r="87" spans="1:74" s="42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34">
        <f>D86-1.5</f>
        <v>10.5</v>
      </c>
      <c r="E87" s="18">
        <f t="shared" si="258"/>
        <v>12.6</v>
      </c>
      <c r="F87" s="17" t="s">
        <v>27</v>
      </c>
      <c r="G87" s="34">
        <f>G86-1.5</f>
        <v>25.5</v>
      </c>
      <c r="H87" s="34">
        <f t="shared" si="259"/>
        <v>30.599999999999998</v>
      </c>
      <c r="I87" s="17" t="s">
        <v>28</v>
      </c>
      <c r="J87" s="34">
        <f>J86-1.5</f>
        <v>40.5</v>
      </c>
      <c r="K87" s="34">
        <f t="shared" si="260"/>
        <v>48.6</v>
      </c>
      <c r="L87" s="17" t="s">
        <v>29</v>
      </c>
      <c r="M87" s="34">
        <f>M86-1.5</f>
        <v>60.5</v>
      </c>
      <c r="N87" s="34">
        <f t="shared" si="261"/>
        <v>72.599999999999994</v>
      </c>
      <c r="O87" s="17" t="s">
        <v>30</v>
      </c>
      <c r="P87" s="34">
        <f>P86-1.5</f>
        <v>110.5</v>
      </c>
      <c r="Q87" s="34">
        <f t="shared" si="262"/>
        <v>132.6</v>
      </c>
      <c r="R87" s="17" t="s">
        <v>31</v>
      </c>
      <c r="S87" s="34">
        <f>S86-1.5</f>
        <v>165.5</v>
      </c>
      <c r="T87" s="34">
        <f t="shared" si="263"/>
        <v>198.6</v>
      </c>
      <c r="U87" s="17" t="s">
        <v>32</v>
      </c>
      <c r="V87" s="34">
        <f>V86-1.5</f>
        <v>245.5</v>
      </c>
      <c r="W87" s="18">
        <f t="shared" si="264"/>
        <v>294.59999999999997</v>
      </c>
      <c r="X87" s="17" t="s">
        <v>33</v>
      </c>
      <c r="Y87" s="34">
        <f>Y86-1.5</f>
        <v>365.5</v>
      </c>
      <c r="Z87" s="18">
        <f t="shared" si="265"/>
        <v>438.59999999999997</v>
      </c>
      <c r="AA87" s="17"/>
      <c r="AB87" s="34"/>
      <c r="AC87" s="34"/>
      <c r="AD87" s="17"/>
      <c r="AE87" s="34"/>
      <c r="AF87" s="34"/>
      <c r="AG87" s="17"/>
      <c r="AH87" s="34"/>
      <c r="AI87" s="34"/>
      <c r="AJ87" s="17"/>
      <c r="AK87" s="34"/>
      <c r="AL87" s="34"/>
      <c r="AM87" s="17"/>
      <c r="AN87" s="34"/>
      <c r="AO87" s="34"/>
      <c r="AP87" s="17"/>
      <c r="AQ87" s="34"/>
      <c r="AR87" s="34"/>
      <c r="AS87" s="17"/>
      <c r="AT87" s="34"/>
      <c r="AU87" s="34"/>
      <c r="AV87" s="17"/>
      <c r="AW87" s="34"/>
      <c r="AX87" s="34"/>
      <c r="AY87" s="17"/>
      <c r="AZ87" s="34"/>
      <c r="BA87" s="34"/>
      <c r="BB87" s="17"/>
      <c r="BC87" s="34"/>
      <c r="BD87" s="34"/>
      <c r="BE87" s="17"/>
      <c r="BF87" s="34"/>
      <c r="BG87" s="34"/>
      <c r="BH87" s="17"/>
      <c r="BI87" s="34"/>
      <c r="BJ87" s="34"/>
      <c r="BK87" s="17"/>
      <c r="BL87" s="34"/>
      <c r="BM87" s="34"/>
      <c r="BN87" s="17"/>
      <c r="BO87" s="34"/>
      <c r="BP87" s="34"/>
      <c r="BQ87" s="17"/>
      <c r="BR87" s="34"/>
      <c r="BS87" s="34"/>
      <c r="BT87" s="17"/>
      <c r="BU87" s="34"/>
      <c r="BV87" s="34"/>
    </row>
    <row r="88" spans="1:74" s="42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34">
        <f t="shared" ref="D88:D89" si="299">D87-1.5</f>
        <v>9</v>
      </c>
      <c r="E88" s="18">
        <f t="shared" si="258"/>
        <v>10.799999999999999</v>
      </c>
      <c r="F88" s="17" t="s">
        <v>27</v>
      </c>
      <c r="G88" s="34">
        <f t="shared" ref="G88:G89" si="300">G87-1.5</f>
        <v>24</v>
      </c>
      <c r="H88" s="34">
        <f t="shared" si="259"/>
        <v>28.799999999999997</v>
      </c>
      <c r="I88" s="17" t="s">
        <v>28</v>
      </c>
      <c r="J88" s="34">
        <f t="shared" ref="J88:J89" si="301">J87-1.5</f>
        <v>39</v>
      </c>
      <c r="K88" s="34">
        <f t="shared" si="260"/>
        <v>46.8</v>
      </c>
      <c r="L88" s="17" t="s">
        <v>29</v>
      </c>
      <c r="M88" s="34">
        <f t="shared" ref="M88:M89" si="302">M87-1.5</f>
        <v>59</v>
      </c>
      <c r="N88" s="34">
        <f t="shared" si="261"/>
        <v>70.8</v>
      </c>
      <c r="O88" s="17" t="s">
        <v>30</v>
      </c>
      <c r="P88" s="34">
        <f t="shared" ref="P88:P89" si="303">P87-1.5</f>
        <v>109</v>
      </c>
      <c r="Q88" s="34">
        <f t="shared" si="262"/>
        <v>130.79999999999998</v>
      </c>
      <c r="R88" s="17" t="s">
        <v>31</v>
      </c>
      <c r="S88" s="34">
        <f t="shared" ref="S88:S89" si="304">S87-1.5</f>
        <v>164</v>
      </c>
      <c r="T88" s="34">
        <f t="shared" si="263"/>
        <v>196.79999999999998</v>
      </c>
      <c r="U88" s="17" t="s">
        <v>32</v>
      </c>
      <c r="V88" s="34">
        <f t="shared" ref="V88:V89" si="305">V87-1.5</f>
        <v>244</v>
      </c>
      <c r="W88" s="18">
        <f t="shared" si="264"/>
        <v>292.8</v>
      </c>
      <c r="X88" s="17" t="s">
        <v>33</v>
      </c>
      <c r="Y88" s="34">
        <f t="shared" ref="Y88:Y89" si="306">Y87-1.5</f>
        <v>364</v>
      </c>
      <c r="Z88" s="18">
        <f t="shared" si="265"/>
        <v>436.8</v>
      </c>
      <c r="AA88" s="17"/>
      <c r="AB88" s="34"/>
      <c r="AC88" s="34"/>
      <c r="AD88" s="17"/>
      <c r="AE88" s="34"/>
      <c r="AF88" s="34"/>
      <c r="AG88" s="17"/>
      <c r="AH88" s="34"/>
      <c r="AI88" s="34"/>
      <c r="AJ88" s="17"/>
      <c r="AK88" s="34"/>
      <c r="AL88" s="34"/>
      <c r="AM88" s="17"/>
      <c r="AN88" s="34"/>
      <c r="AO88" s="34"/>
      <c r="AP88" s="17"/>
      <c r="AQ88" s="34"/>
      <c r="AR88" s="34"/>
      <c r="AS88" s="17"/>
      <c r="AT88" s="34"/>
      <c r="AU88" s="34"/>
      <c r="AV88" s="17"/>
      <c r="AW88" s="34"/>
      <c r="AX88" s="34"/>
      <c r="AY88" s="17"/>
      <c r="AZ88" s="34"/>
      <c r="BA88" s="34"/>
      <c r="BB88" s="17"/>
      <c r="BC88" s="34"/>
      <c r="BD88" s="34"/>
      <c r="BE88" s="17"/>
      <c r="BF88" s="34"/>
      <c r="BG88" s="34"/>
      <c r="BH88" s="17"/>
      <c r="BI88" s="34"/>
      <c r="BJ88" s="34"/>
      <c r="BK88" s="17"/>
      <c r="BL88" s="34"/>
      <c r="BM88" s="34"/>
      <c r="BN88" s="17"/>
      <c r="BO88" s="34"/>
      <c r="BP88" s="34"/>
      <c r="BQ88" s="17"/>
      <c r="BR88" s="34"/>
      <c r="BS88" s="34"/>
      <c r="BT88" s="17"/>
      <c r="BU88" s="34"/>
      <c r="BV88" s="34"/>
    </row>
    <row r="89" spans="1:74" s="42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34">
        <f t="shared" si="299"/>
        <v>7.5</v>
      </c>
      <c r="E89" s="18">
        <f t="shared" si="258"/>
        <v>9</v>
      </c>
      <c r="F89" s="17" t="s">
        <v>27</v>
      </c>
      <c r="G89" s="34">
        <f t="shared" si="300"/>
        <v>22.5</v>
      </c>
      <c r="H89" s="34">
        <f t="shared" si="259"/>
        <v>27</v>
      </c>
      <c r="I89" s="17" t="s">
        <v>28</v>
      </c>
      <c r="J89" s="34">
        <f t="shared" si="301"/>
        <v>37.5</v>
      </c>
      <c r="K89" s="34">
        <f t="shared" si="260"/>
        <v>45</v>
      </c>
      <c r="L89" s="17" t="s">
        <v>29</v>
      </c>
      <c r="M89" s="34">
        <f t="shared" si="302"/>
        <v>57.5</v>
      </c>
      <c r="N89" s="34">
        <f t="shared" si="261"/>
        <v>69</v>
      </c>
      <c r="O89" s="17" t="s">
        <v>30</v>
      </c>
      <c r="P89" s="34">
        <f t="shared" si="303"/>
        <v>107.5</v>
      </c>
      <c r="Q89" s="34">
        <f t="shared" si="262"/>
        <v>129</v>
      </c>
      <c r="R89" s="17" t="s">
        <v>31</v>
      </c>
      <c r="S89" s="34">
        <f t="shared" si="304"/>
        <v>162.5</v>
      </c>
      <c r="T89" s="34">
        <f t="shared" si="263"/>
        <v>195</v>
      </c>
      <c r="U89" s="17" t="s">
        <v>32</v>
      </c>
      <c r="V89" s="34">
        <f t="shared" si="305"/>
        <v>242.5</v>
      </c>
      <c r="W89" s="18">
        <f t="shared" si="264"/>
        <v>291</v>
      </c>
      <c r="X89" s="17" t="s">
        <v>33</v>
      </c>
      <c r="Y89" s="34">
        <f t="shared" si="306"/>
        <v>362.5</v>
      </c>
      <c r="Z89" s="18">
        <f t="shared" si="265"/>
        <v>435</v>
      </c>
      <c r="AA89" s="17"/>
      <c r="AB89" s="34"/>
      <c r="AC89" s="34"/>
      <c r="AD89" s="17"/>
      <c r="AE89" s="34"/>
      <c r="AF89" s="34"/>
      <c r="AG89" s="17"/>
      <c r="AH89" s="34"/>
      <c r="AI89" s="34"/>
      <c r="AJ89" s="17"/>
      <c r="AK89" s="34"/>
      <c r="AL89" s="34"/>
      <c r="AM89" s="17"/>
      <c r="AN89" s="34"/>
      <c r="AO89" s="34"/>
      <c r="AP89" s="17"/>
      <c r="AQ89" s="34"/>
      <c r="AR89" s="34"/>
      <c r="AS89" s="17"/>
      <c r="AT89" s="34"/>
      <c r="AU89" s="34"/>
      <c r="AV89" s="17"/>
      <c r="AW89" s="34"/>
      <c r="AX89" s="34"/>
      <c r="AY89" s="17"/>
      <c r="AZ89" s="34"/>
      <c r="BA89" s="34"/>
      <c r="BB89" s="17"/>
      <c r="BC89" s="34"/>
      <c r="BD89" s="34"/>
      <c r="BE89" s="17"/>
      <c r="BF89" s="34"/>
      <c r="BG89" s="34"/>
      <c r="BH89" s="17"/>
      <c r="BI89" s="34"/>
      <c r="BJ89" s="34"/>
      <c r="BK89" s="17"/>
      <c r="BL89" s="34"/>
      <c r="BM89" s="34"/>
      <c r="BN89" s="17"/>
      <c r="BO89" s="34"/>
      <c r="BP89" s="34"/>
      <c r="BQ89" s="17"/>
      <c r="BR89" s="34"/>
      <c r="BS89" s="34"/>
      <c r="BT89" s="17"/>
      <c r="BU89" s="34"/>
      <c r="BV89" s="34"/>
    </row>
    <row r="90" spans="1:74" s="46" customFormat="1" ht="20.100000000000001" customHeight="1" x14ac:dyDescent="0.25">
      <c r="A90" s="43" t="s">
        <v>26</v>
      </c>
      <c r="B90" s="43" t="s">
        <v>1</v>
      </c>
      <c r="C90" s="43" t="s">
        <v>27</v>
      </c>
      <c r="D90" s="34">
        <v>15</v>
      </c>
      <c r="E90" s="45">
        <f t="shared" si="258"/>
        <v>18</v>
      </c>
      <c r="F90" s="43" t="s">
        <v>28</v>
      </c>
      <c r="G90" s="44">
        <v>30</v>
      </c>
      <c r="H90" s="45">
        <f t="shared" si="259"/>
        <v>36</v>
      </c>
      <c r="I90" s="43" t="s">
        <v>29</v>
      </c>
      <c r="J90" s="44">
        <v>50</v>
      </c>
      <c r="K90" s="45">
        <f t="shared" si="260"/>
        <v>60</v>
      </c>
      <c r="L90" s="43" t="s">
        <v>30</v>
      </c>
      <c r="M90" s="44">
        <v>100</v>
      </c>
      <c r="N90" s="45">
        <f t="shared" si="261"/>
        <v>120</v>
      </c>
      <c r="O90" s="43" t="s">
        <v>31</v>
      </c>
      <c r="P90" s="44">
        <v>155</v>
      </c>
      <c r="Q90" s="45">
        <f t="shared" si="262"/>
        <v>186</v>
      </c>
      <c r="R90" s="43" t="s">
        <v>32</v>
      </c>
      <c r="S90" s="44">
        <v>235</v>
      </c>
      <c r="T90" s="45">
        <f t="shared" si="263"/>
        <v>282</v>
      </c>
      <c r="U90" s="43" t="s">
        <v>33</v>
      </c>
      <c r="V90" s="44">
        <v>355</v>
      </c>
      <c r="W90" s="45">
        <f t="shared" si="264"/>
        <v>426</v>
      </c>
      <c r="X90" s="43"/>
      <c r="Y90" s="44"/>
      <c r="Z90" s="44"/>
      <c r="AA90" s="43"/>
      <c r="AB90" s="44"/>
      <c r="AC90" s="44"/>
      <c r="AD90" s="43"/>
      <c r="AE90" s="44"/>
      <c r="AF90" s="44"/>
      <c r="AG90" s="43"/>
      <c r="AH90" s="44"/>
      <c r="AI90" s="44"/>
      <c r="AJ90" s="43"/>
      <c r="AK90" s="44"/>
      <c r="AL90" s="44"/>
      <c r="AM90" s="43"/>
      <c r="AN90" s="44"/>
      <c r="AO90" s="44"/>
      <c r="AP90" s="43"/>
      <c r="AQ90" s="44"/>
      <c r="AR90" s="44"/>
      <c r="AS90" s="43"/>
      <c r="AT90" s="44"/>
      <c r="AU90" s="44"/>
      <c r="AV90" s="43"/>
      <c r="AW90" s="44"/>
      <c r="AX90" s="44"/>
      <c r="AY90" s="43"/>
      <c r="AZ90" s="44"/>
      <c r="BA90" s="44"/>
      <c r="BB90" s="43"/>
      <c r="BC90" s="44"/>
      <c r="BD90" s="44"/>
      <c r="BE90" s="43"/>
      <c r="BF90" s="44"/>
      <c r="BG90" s="44"/>
      <c r="BH90" s="43"/>
      <c r="BI90" s="44"/>
      <c r="BJ90" s="44"/>
      <c r="BK90" s="43"/>
      <c r="BL90" s="44"/>
      <c r="BM90" s="44"/>
      <c r="BN90" s="43"/>
      <c r="BO90" s="44"/>
      <c r="BP90" s="44"/>
      <c r="BQ90" s="43"/>
      <c r="BR90" s="44"/>
      <c r="BS90" s="44"/>
      <c r="BT90" s="43"/>
      <c r="BU90" s="44"/>
      <c r="BV90" s="44"/>
    </row>
    <row r="91" spans="1:74" s="46" customFormat="1" ht="20.100000000000001" customHeight="1" x14ac:dyDescent="0.25">
      <c r="A91" s="43" t="s">
        <v>26</v>
      </c>
      <c r="B91" s="43" t="s">
        <v>3</v>
      </c>
      <c r="C91" s="43" t="s">
        <v>27</v>
      </c>
      <c r="D91" s="34">
        <f>D90-3</f>
        <v>12</v>
      </c>
      <c r="E91" s="45">
        <f t="shared" si="258"/>
        <v>14.399999999999999</v>
      </c>
      <c r="F91" s="43" t="s">
        <v>28</v>
      </c>
      <c r="G91" s="34">
        <f>G90-3</f>
        <v>27</v>
      </c>
      <c r="H91" s="44">
        <f t="shared" si="259"/>
        <v>32.4</v>
      </c>
      <c r="I91" s="43" t="s">
        <v>29</v>
      </c>
      <c r="J91" s="34">
        <f>J90-3</f>
        <v>47</v>
      </c>
      <c r="K91" s="44">
        <f t="shared" si="260"/>
        <v>56.4</v>
      </c>
      <c r="L91" s="43" t="s">
        <v>30</v>
      </c>
      <c r="M91" s="34">
        <f>M90-3</f>
        <v>97</v>
      </c>
      <c r="N91" s="44">
        <f t="shared" si="261"/>
        <v>116.39999999999999</v>
      </c>
      <c r="O91" s="43" t="s">
        <v>31</v>
      </c>
      <c r="P91" s="34">
        <f>P90-3</f>
        <v>152</v>
      </c>
      <c r="Q91" s="44">
        <f t="shared" si="262"/>
        <v>182.4</v>
      </c>
      <c r="R91" s="43" t="s">
        <v>32</v>
      </c>
      <c r="S91" s="34">
        <f>S90-3</f>
        <v>232</v>
      </c>
      <c r="T91" s="44">
        <f t="shared" si="263"/>
        <v>278.39999999999998</v>
      </c>
      <c r="U91" s="43" t="s">
        <v>33</v>
      </c>
      <c r="V91" s="34">
        <f>V90-3</f>
        <v>352</v>
      </c>
      <c r="W91" s="45">
        <f t="shared" si="264"/>
        <v>422.4</v>
      </c>
      <c r="X91" s="43"/>
      <c r="Y91" s="44"/>
      <c r="Z91" s="44"/>
      <c r="AA91" s="43"/>
      <c r="AB91" s="44"/>
      <c r="AC91" s="44"/>
      <c r="AD91" s="43"/>
      <c r="AE91" s="44"/>
      <c r="AF91" s="44"/>
      <c r="AG91" s="43"/>
      <c r="AH91" s="44"/>
      <c r="AI91" s="44"/>
      <c r="AJ91" s="43"/>
      <c r="AK91" s="44"/>
      <c r="AL91" s="44"/>
      <c r="AM91" s="43"/>
      <c r="AN91" s="44"/>
      <c r="AO91" s="44"/>
      <c r="AP91" s="43"/>
      <c r="AQ91" s="44"/>
      <c r="AR91" s="44"/>
      <c r="AS91" s="43"/>
      <c r="AT91" s="44"/>
      <c r="AU91" s="44"/>
      <c r="AV91" s="43"/>
      <c r="AW91" s="44"/>
      <c r="AX91" s="44"/>
      <c r="AY91" s="43"/>
      <c r="AZ91" s="44"/>
      <c r="BA91" s="44"/>
      <c r="BB91" s="43"/>
      <c r="BC91" s="44"/>
      <c r="BD91" s="44"/>
      <c r="BE91" s="43"/>
      <c r="BF91" s="44"/>
      <c r="BG91" s="44"/>
      <c r="BH91" s="43"/>
      <c r="BI91" s="44"/>
      <c r="BJ91" s="44"/>
      <c r="BK91" s="43"/>
      <c r="BL91" s="44"/>
      <c r="BM91" s="44"/>
      <c r="BN91" s="43"/>
      <c r="BO91" s="44"/>
      <c r="BP91" s="44"/>
      <c r="BQ91" s="43"/>
      <c r="BR91" s="44"/>
      <c r="BS91" s="44"/>
      <c r="BT91" s="43"/>
      <c r="BU91" s="44"/>
      <c r="BV91" s="44"/>
    </row>
    <row r="92" spans="1:74" s="46" customFormat="1" ht="20.100000000000001" customHeight="1" x14ac:dyDescent="0.25">
      <c r="A92" s="43" t="s">
        <v>26</v>
      </c>
      <c r="B92" s="43" t="s">
        <v>4</v>
      </c>
      <c r="C92" s="43" t="s">
        <v>27</v>
      </c>
      <c r="D92" s="34">
        <f>D91-1.5</f>
        <v>10.5</v>
      </c>
      <c r="E92" s="45">
        <f t="shared" si="258"/>
        <v>12.6</v>
      </c>
      <c r="F92" s="43" t="s">
        <v>28</v>
      </c>
      <c r="G92" s="34">
        <f>G91-1.5</f>
        <v>25.5</v>
      </c>
      <c r="H92" s="44">
        <f t="shared" si="259"/>
        <v>30.599999999999998</v>
      </c>
      <c r="I92" s="43" t="s">
        <v>29</v>
      </c>
      <c r="J92" s="34">
        <f>J91-1.5</f>
        <v>45.5</v>
      </c>
      <c r="K92" s="44">
        <f t="shared" si="260"/>
        <v>54.6</v>
      </c>
      <c r="L92" s="43" t="s">
        <v>30</v>
      </c>
      <c r="M92" s="34">
        <f>M91-1.5</f>
        <v>95.5</v>
      </c>
      <c r="N92" s="44">
        <f t="shared" si="261"/>
        <v>114.6</v>
      </c>
      <c r="O92" s="43" t="s">
        <v>31</v>
      </c>
      <c r="P92" s="34">
        <f>P91-1.5</f>
        <v>150.5</v>
      </c>
      <c r="Q92" s="44">
        <f t="shared" si="262"/>
        <v>180.6</v>
      </c>
      <c r="R92" s="43" t="s">
        <v>32</v>
      </c>
      <c r="S92" s="34">
        <f>S91-1.5</f>
        <v>230.5</v>
      </c>
      <c r="T92" s="44">
        <f t="shared" si="263"/>
        <v>276.59999999999997</v>
      </c>
      <c r="U92" s="43" t="s">
        <v>33</v>
      </c>
      <c r="V92" s="34">
        <f>V91-1.5</f>
        <v>350.5</v>
      </c>
      <c r="W92" s="45">
        <f t="shared" si="264"/>
        <v>420.59999999999997</v>
      </c>
      <c r="X92" s="43"/>
      <c r="Y92" s="44"/>
      <c r="Z92" s="44"/>
      <c r="AA92" s="43"/>
      <c r="AB92" s="44"/>
      <c r="AC92" s="44"/>
      <c r="AD92" s="43"/>
      <c r="AE92" s="44"/>
      <c r="AF92" s="44"/>
      <c r="AG92" s="43"/>
      <c r="AH92" s="44"/>
      <c r="AI92" s="44"/>
      <c r="AJ92" s="43"/>
      <c r="AK92" s="44"/>
      <c r="AL92" s="44"/>
      <c r="AM92" s="43"/>
      <c r="AN92" s="44"/>
      <c r="AO92" s="44"/>
      <c r="AP92" s="43"/>
      <c r="AQ92" s="44"/>
      <c r="AR92" s="44"/>
      <c r="AS92" s="43"/>
      <c r="AT92" s="44"/>
      <c r="AU92" s="44"/>
      <c r="AV92" s="43"/>
      <c r="AW92" s="44"/>
      <c r="AX92" s="44"/>
      <c r="AY92" s="43"/>
      <c r="AZ92" s="44"/>
      <c r="BA92" s="44"/>
      <c r="BB92" s="43"/>
      <c r="BC92" s="44"/>
      <c r="BD92" s="44"/>
      <c r="BE92" s="43"/>
      <c r="BF92" s="44"/>
      <c r="BG92" s="44"/>
      <c r="BH92" s="43"/>
      <c r="BI92" s="44"/>
      <c r="BJ92" s="44"/>
      <c r="BK92" s="43"/>
      <c r="BL92" s="44"/>
      <c r="BM92" s="44"/>
      <c r="BN92" s="43"/>
      <c r="BO92" s="44"/>
      <c r="BP92" s="44"/>
      <c r="BQ92" s="43"/>
      <c r="BR92" s="44"/>
      <c r="BS92" s="44"/>
      <c r="BT92" s="43"/>
      <c r="BU92" s="44"/>
      <c r="BV92" s="44"/>
    </row>
    <row r="93" spans="1:74" s="46" customFormat="1" ht="20.100000000000001" customHeight="1" x14ac:dyDescent="0.25">
      <c r="A93" s="43" t="s">
        <v>26</v>
      </c>
      <c r="B93" s="43" t="s">
        <v>5</v>
      </c>
      <c r="C93" s="43" t="s">
        <v>27</v>
      </c>
      <c r="D93" s="34">
        <f t="shared" ref="D93:D94" si="307">D92-1.5</f>
        <v>9</v>
      </c>
      <c r="E93" s="45">
        <f t="shared" si="258"/>
        <v>10.799999999999999</v>
      </c>
      <c r="F93" s="43" t="s">
        <v>28</v>
      </c>
      <c r="G93" s="34">
        <f t="shared" ref="G93:G94" si="308">G92-1.5</f>
        <v>24</v>
      </c>
      <c r="H93" s="44">
        <f t="shared" si="259"/>
        <v>28.799999999999997</v>
      </c>
      <c r="I93" s="43" t="s">
        <v>29</v>
      </c>
      <c r="J93" s="34">
        <f t="shared" ref="J93:J94" si="309">J92-1.5</f>
        <v>44</v>
      </c>
      <c r="K93" s="44">
        <f t="shared" si="260"/>
        <v>52.8</v>
      </c>
      <c r="L93" s="43" t="s">
        <v>30</v>
      </c>
      <c r="M93" s="34">
        <f t="shared" ref="M93:M94" si="310">M92-1.5</f>
        <v>94</v>
      </c>
      <c r="N93" s="44">
        <f t="shared" si="261"/>
        <v>112.8</v>
      </c>
      <c r="O93" s="43" t="s">
        <v>31</v>
      </c>
      <c r="P93" s="34">
        <f t="shared" ref="P93:P94" si="311">P92-1.5</f>
        <v>149</v>
      </c>
      <c r="Q93" s="44">
        <f t="shared" si="262"/>
        <v>178.79999999999998</v>
      </c>
      <c r="R93" s="43" t="s">
        <v>32</v>
      </c>
      <c r="S93" s="34">
        <f t="shared" ref="S93:S94" si="312">S92-1.5</f>
        <v>229</v>
      </c>
      <c r="T93" s="44">
        <f t="shared" si="263"/>
        <v>274.8</v>
      </c>
      <c r="U93" s="43" t="s">
        <v>33</v>
      </c>
      <c r="V93" s="34">
        <f t="shared" ref="V93:V94" si="313">V92-1.5</f>
        <v>349</v>
      </c>
      <c r="W93" s="45">
        <f t="shared" si="264"/>
        <v>418.8</v>
      </c>
      <c r="X93" s="43"/>
      <c r="Y93" s="44"/>
      <c r="Z93" s="44"/>
      <c r="AA93" s="43"/>
      <c r="AB93" s="44"/>
      <c r="AC93" s="44"/>
      <c r="AD93" s="43"/>
      <c r="AE93" s="44"/>
      <c r="AF93" s="44"/>
      <c r="AG93" s="43"/>
      <c r="AH93" s="44"/>
      <c r="AI93" s="44"/>
      <c r="AJ93" s="43"/>
      <c r="AK93" s="44"/>
      <c r="AL93" s="44"/>
      <c r="AM93" s="43"/>
      <c r="AN93" s="44"/>
      <c r="AO93" s="44"/>
      <c r="AP93" s="43"/>
      <c r="AQ93" s="44"/>
      <c r="AR93" s="44"/>
      <c r="AS93" s="43"/>
      <c r="AT93" s="44"/>
      <c r="AU93" s="44"/>
      <c r="AV93" s="43"/>
      <c r="AW93" s="44"/>
      <c r="AX93" s="44"/>
      <c r="AY93" s="43"/>
      <c r="AZ93" s="44"/>
      <c r="BA93" s="44"/>
      <c r="BB93" s="43"/>
      <c r="BC93" s="44"/>
      <c r="BD93" s="44"/>
      <c r="BE93" s="43"/>
      <c r="BF93" s="44"/>
      <c r="BG93" s="44"/>
      <c r="BH93" s="43"/>
      <c r="BI93" s="44"/>
      <c r="BJ93" s="44"/>
      <c r="BK93" s="43"/>
      <c r="BL93" s="44"/>
      <c r="BM93" s="44"/>
      <c r="BN93" s="43"/>
      <c r="BO93" s="44"/>
      <c r="BP93" s="44"/>
      <c r="BQ93" s="43"/>
      <c r="BR93" s="44"/>
      <c r="BS93" s="44"/>
      <c r="BT93" s="43"/>
      <c r="BU93" s="44"/>
      <c r="BV93" s="44"/>
    </row>
    <row r="94" spans="1:74" s="46" customFormat="1" ht="20.100000000000001" customHeight="1" x14ac:dyDescent="0.25">
      <c r="A94" s="43" t="s">
        <v>26</v>
      </c>
      <c r="B94" s="43" t="s">
        <v>6</v>
      </c>
      <c r="C94" s="43" t="s">
        <v>27</v>
      </c>
      <c r="D94" s="34">
        <f t="shared" si="307"/>
        <v>7.5</v>
      </c>
      <c r="E94" s="45">
        <f t="shared" si="258"/>
        <v>9</v>
      </c>
      <c r="F94" s="43" t="s">
        <v>28</v>
      </c>
      <c r="G94" s="34">
        <f t="shared" si="308"/>
        <v>22.5</v>
      </c>
      <c r="H94" s="44">
        <f t="shared" si="259"/>
        <v>27</v>
      </c>
      <c r="I94" s="43" t="s">
        <v>29</v>
      </c>
      <c r="J94" s="34">
        <f t="shared" si="309"/>
        <v>42.5</v>
      </c>
      <c r="K94" s="44">
        <f t="shared" si="260"/>
        <v>51</v>
      </c>
      <c r="L94" s="43" t="s">
        <v>30</v>
      </c>
      <c r="M94" s="34">
        <f t="shared" si="310"/>
        <v>92.5</v>
      </c>
      <c r="N94" s="44">
        <f t="shared" si="261"/>
        <v>111</v>
      </c>
      <c r="O94" s="43" t="s">
        <v>31</v>
      </c>
      <c r="P94" s="34">
        <f t="shared" si="311"/>
        <v>147.5</v>
      </c>
      <c r="Q94" s="44">
        <f t="shared" si="262"/>
        <v>177</v>
      </c>
      <c r="R94" s="43" t="s">
        <v>32</v>
      </c>
      <c r="S94" s="34">
        <f t="shared" si="312"/>
        <v>227.5</v>
      </c>
      <c r="T94" s="44">
        <f t="shared" si="263"/>
        <v>273</v>
      </c>
      <c r="U94" s="43" t="s">
        <v>33</v>
      </c>
      <c r="V94" s="34">
        <f t="shared" si="313"/>
        <v>347.5</v>
      </c>
      <c r="W94" s="45">
        <f t="shared" si="264"/>
        <v>417</v>
      </c>
      <c r="X94" s="43"/>
      <c r="Y94" s="44"/>
      <c r="Z94" s="44"/>
      <c r="AA94" s="43"/>
      <c r="AB94" s="44"/>
      <c r="AC94" s="44"/>
      <c r="AD94" s="43"/>
      <c r="AE94" s="44"/>
      <c r="AF94" s="44"/>
      <c r="AG94" s="43"/>
      <c r="AH94" s="44"/>
      <c r="AI94" s="44"/>
      <c r="AJ94" s="43"/>
      <c r="AK94" s="44"/>
      <c r="AL94" s="44"/>
      <c r="AM94" s="43"/>
      <c r="AN94" s="44"/>
      <c r="AO94" s="44"/>
      <c r="AP94" s="43"/>
      <c r="AQ94" s="44"/>
      <c r="AR94" s="44"/>
      <c r="AS94" s="43"/>
      <c r="AT94" s="44"/>
      <c r="AU94" s="44"/>
      <c r="AV94" s="43"/>
      <c r="AW94" s="44"/>
      <c r="AX94" s="44"/>
      <c r="AY94" s="43"/>
      <c r="AZ94" s="44"/>
      <c r="BA94" s="44"/>
      <c r="BB94" s="43"/>
      <c r="BC94" s="44"/>
      <c r="BD94" s="44"/>
      <c r="BE94" s="43"/>
      <c r="BF94" s="44"/>
      <c r="BG94" s="44"/>
      <c r="BH94" s="43"/>
      <c r="BI94" s="44"/>
      <c r="BJ94" s="44"/>
      <c r="BK94" s="43"/>
      <c r="BL94" s="44"/>
      <c r="BM94" s="44"/>
      <c r="BN94" s="43"/>
      <c r="BO94" s="44"/>
      <c r="BP94" s="44"/>
      <c r="BQ94" s="43"/>
      <c r="BR94" s="44"/>
      <c r="BS94" s="44"/>
      <c r="BT94" s="43"/>
      <c r="BU94" s="44"/>
      <c r="BV94" s="44"/>
    </row>
    <row r="95" spans="1:74" s="42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34">
        <v>15</v>
      </c>
      <c r="E95" s="18">
        <f t="shared" si="258"/>
        <v>18</v>
      </c>
      <c r="F95" s="17" t="s">
        <v>29</v>
      </c>
      <c r="G95" s="34">
        <v>35</v>
      </c>
      <c r="H95" s="18">
        <f t="shared" si="259"/>
        <v>42</v>
      </c>
      <c r="I95" s="17" t="s">
        <v>30</v>
      </c>
      <c r="J95" s="34">
        <v>85</v>
      </c>
      <c r="K95" s="18">
        <f t="shared" si="260"/>
        <v>102</v>
      </c>
      <c r="L95" s="17" t="s">
        <v>31</v>
      </c>
      <c r="M95" s="34">
        <v>140</v>
      </c>
      <c r="N95" s="18">
        <f t="shared" si="261"/>
        <v>168</v>
      </c>
      <c r="O95" s="17" t="s">
        <v>32</v>
      </c>
      <c r="P95" s="34">
        <v>220</v>
      </c>
      <c r="Q95" s="18">
        <f t="shared" si="262"/>
        <v>264</v>
      </c>
      <c r="R95" s="17" t="s">
        <v>33</v>
      </c>
      <c r="S95" s="34">
        <v>340</v>
      </c>
      <c r="T95" s="18">
        <f t="shared" si="263"/>
        <v>408</v>
      </c>
      <c r="U95" s="17"/>
      <c r="V95" s="34"/>
      <c r="W95" s="34"/>
      <c r="X95" s="17"/>
      <c r="Y95" s="34"/>
      <c r="Z95" s="34"/>
      <c r="AA95" s="17"/>
      <c r="AB95" s="34"/>
      <c r="AC95" s="34"/>
      <c r="AD95" s="17"/>
      <c r="AE95" s="34"/>
      <c r="AF95" s="34"/>
      <c r="AG95" s="17"/>
      <c r="AH95" s="34"/>
      <c r="AI95" s="34"/>
      <c r="AJ95" s="17"/>
      <c r="AK95" s="34"/>
      <c r="AL95" s="34"/>
      <c r="AM95" s="17"/>
      <c r="AN95" s="34"/>
      <c r="AO95" s="34"/>
      <c r="AP95" s="17"/>
      <c r="AQ95" s="34"/>
      <c r="AR95" s="34"/>
      <c r="AS95" s="17"/>
      <c r="AT95" s="34"/>
      <c r="AU95" s="34"/>
      <c r="AV95" s="17"/>
      <c r="AW95" s="34"/>
      <c r="AX95" s="34"/>
      <c r="AY95" s="17"/>
      <c r="AZ95" s="34"/>
      <c r="BA95" s="34"/>
      <c r="BB95" s="17"/>
      <c r="BC95" s="34"/>
      <c r="BD95" s="34"/>
      <c r="BE95" s="17"/>
      <c r="BF95" s="34"/>
      <c r="BG95" s="34"/>
      <c r="BH95" s="17"/>
      <c r="BI95" s="34"/>
      <c r="BJ95" s="34"/>
      <c r="BK95" s="17"/>
      <c r="BL95" s="34"/>
      <c r="BM95" s="34"/>
      <c r="BN95" s="17"/>
      <c r="BO95" s="34"/>
      <c r="BP95" s="34"/>
      <c r="BQ95" s="17"/>
      <c r="BR95" s="34"/>
      <c r="BS95" s="34"/>
      <c r="BT95" s="17"/>
      <c r="BU95" s="34"/>
      <c r="BV95" s="34"/>
    </row>
    <row r="96" spans="1:74" s="42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34">
        <f>D95-3</f>
        <v>12</v>
      </c>
      <c r="E96" s="18">
        <f t="shared" si="258"/>
        <v>14.399999999999999</v>
      </c>
      <c r="F96" s="17" t="s">
        <v>29</v>
      </c>
      <c r="G96" s="34">
        <f>G95-3</f>
        <v>32</v>
      </c>
      <c r="H96" s="34">
        <f t="shared" si="259"/>
        <v>38.4</v>
      </c>
      <c r="I96" s="17" t="s">
        <v>30</v>
      </c>
      <c r="J96" s="34">
        <f>J95-3</f>
        <v>82</v>
      </c>
      <c r="K96" s="34">
        <f t="shared" si="260"/>
        <v>98.399999999999991</v>
      </c>
      <c r="L96" s="17" t="s">
        <v>31</v>
      </c>
      <c r="M96" s="34">
        <f>M95-3</f>
        <v>137</v>
      </c>
      <c r="N96" s="34">
        <f t="shared" si="261"/>
        <v>164.4</v>
      </c>
      <c r="O96" s="17" t="s">
        <v>32</v>
      </c>
      <c r="P96" s="34">
        <f>P95-3</f>
        <v>217</v>
      </c>
      <c r="Q96" s="34">
        <f t="shared" si="262"/>
        <v>260.39999999999998</v>
      </c>
      <c r="R96" s="17" t="s">
        <v>33</v>
      </c>
      <c r="S96" s="34">
        <f>S95-3</f>
        <v>337</v>
      </c>
      <c r="T96" s="34">
        <f t="shared" si="263"/>
        <v>404.4</v>
      </c>
      <c r="U96" s="17"/>
      <c r="V96" s="34"/>
      <c r="W96" s="34"/>
      <c r="X96" s="17"/>
      <c r="Y96" s="34"/>
      <c r="Z96" s="34"/>
      <c r="AA96" s="17"/>
      <c r="AB96" s="34"/>
      <c r="AC96" s="34"/>
      <c r="AD96" s="17"/>
      <c r="AE96" s="34"/>
      <c r="AF96" s="34"/>
      <c r="AG96" s="17"/>
      <c r="AH96" s="34"/>
      <c r="AI96" s="34"/>
      <c r="AJ96" s="17"/>
      <c r="AK96" s="34"/>
      <c r="AL96" s="34"/>
      <c r="AM96" s="17"/>
      <c r="AN96" s="34"/>
      <c r="AO96" s="34"/>
      <c r="AP96" s="17"/>
      <c r="AQ96" s="34"/>
      <c r="AR96" s="34"/>
      <c r="AS96" s="17"/>
      <c r="AT96" s="34"/>
      <c r="AU96" s="34"/>
      <c r="AV96" s="17"/>
      <c r="AW96" s="34"/>
      <c r="AX96" s="34"/>
      <c r="AY96" s="17"/>
      <c r="AZ96" s="34"/>
      <c r="BA96" s="34"/>
      <c r="BB96" s="17"/>
      <c r="BC96" s="34"/>
      <c r="BD96" s="34"/>
      <c r="BE96" s="17"/>
      <c r="BF96" s="34"/>
      <c r="BG96" s="34"/>
      <c r="BH96" s="17"/>
      <c r="BI96" s="34"/>
      <c r="BJ96" s="34"/>
      <c r="BK96" s="17"/>
      <c r="BL96" s="34"/>
      <c r="BM96" s="34"/>
      <c r="BN96" s="17"/>
      <c r="BO96" s="34"/>
      <c r="BP96" s="34"/>
      <c r="BQ96" s="17"/>
      <c r="BR96" s="34"/>
      <c r="BS96" s="34"/>
      <c r="BT96" s="17"/>
      <c r="BU96" s="34"/>
      <c r="BV96" s="34"/>
    </row>
    <row r="97" spans="1:74" s="42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34">
        <f>D96-1.5</f>
        <v>10.5</v>
      </c>
      <c r="E97" s="18">
        <f t="shared" si="258"/>
        <v>12.6</v>
      </c>
      <c r="F97" s="17" t="s">
        <v>29</v>
      </c>
      <c r="G97" s="34">
        <f>G96-1.5</f>
        <v>30.5</v>
      </c>
      <c r="H97" s="34">
        <f t="shared" si="259"/>
        <v>36.6</v>
      </c>
      <c r="I97" s="17" t="s">
        <v>30</v>
      </c>
      <c r="J97" s="34">
        <f>J96-1.5</f>
        <v>80.5</v>
      </c>
      <c r="K97" s="34">
        <f t="shared" si="260"/>
        <v>96.6</v>
      </c>
      <c r="L97" s="17" t="s">
        <v>31</v>
      </c>
      <c r="M97" s="34">
        <f>M96-1.5</f>
        <v>135.5</v>
      </c>
      <c r="N97" s="34">
        <f t="shared" si="261"/>
        <v>162.6</v>
      </c>
      <c r="O97" s="17" t="s">
        <v>32</v>
      </c>
      <c r="P97" s="34">
        <f>P96-1.5</f>
        <v>215.5</v>
      </c>
      <c r="Q97" s="34">
        <f t="shared" si="262"/>
        <v>258.59999999999997</v>
      </c>
      <c r="R97" s="17" t="s">
        <v>33</v>
      </c>
      <c r="S97" s="34">
        <f>S96-1.5</f>
        <v>335.5</v>
      </c>
      <c r="T97" s="34">
        <f t="shared" si="263"/>
        <v>402.59999999999997</v>
      </c>
      <c r="U97" s="17"/>
      <c r="V97" s="34"/>
      <c r="W97" s="34"/>
      <c r="X97" s="17"/>
      <c r="Y97" s="34"/>
      <c r="Z97" s="34"/>
      <c r="AA97" s="17"/>
      <c r="AB97" s="34"/>
      <c r="AC97" s="34"/>
      <c r="AD97" s="17"/>
      <c r="AE97" s="34"/>
      <c r="AF97" s="34"/>
      <c r="AG97" s="17"/>
      <c r="AH97" s="34"/>
      <c r="AI97" s="34"/>
      <c r="AJ97" s="17"/>
      <c r="AK97" s="34"/>
      <c r="AL97" s="34"/>
      <c r="AM97" s="17"/>
      <c r="AN97" s="34"/>
      <c r="AO97" s="34"/>
      <c r="AP97" s="17"/>
      <c r="AQ97" s="34"/>
      <c r="AR97" s="34"/>
      <c r="AS97" s="17"/>
      <c r="AT97" s="34"/>
      <c r="AU97" s="34"/>
      <c r="AV97" s="17"/>
      <c r="AW97" s="34"/>
      <c r="AX97" s="34"/>
      <c r="AY97" s="17"/>
      <c r="AZ97" s="34"/>
      <c r="BA97" s="34"/>
      <c r="BB97" s="17"/>
      <c r="BC97" s="34"/>
      <c r="BD97" s="34"/>
      <c r="BE97" s="17"/>
      <c r="BF97" s="34"/>
      <c r="BG97" s="34"/>
      <c r="BH97" s="17"/>
      <c r="BI97" s="34"/>
      <c r="BJ97" s="34"/>
      <c r="BK97" s="17"/>
      <c r="BL97" s="34"/>
      <c r="BM97" s="34"/>
      <c r="BN97" s="17"/>
      <c r="BO97" s="34"/>
      <c r="BP97" s="34"/>
      <c r="BQ97" s="17"/>
      <c r="BR97" s="34"/>
      <c r="BS97" s="34"/>
      <c r="BT97" s="17"/>
      <c r="BU97" s="34"/>
      <c r="BV97" s="34"/>
    </row>
    <row r="98" spans="1:74" s="42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34">
        <f t="shared" ref="D98:D99" si="314">D97-1.5</f>
        <v>9</v>
      </c>
      <c r="E98" s="18">
        <f t="shared" si="258"/>
        <v>10.799999999999999</v>
      </c>
      <c r="F98" s="17" t="s">
        <v>29</v>
      </c>
      <c r="G98" s="34">
        <f t="shared" ref="G98:G99" si="315">G97-1.5</f>
        <v>29</v>
      </c>
      <c r="H98" s="34">
        <f t="shared" si="259"/>
        <v>34.799999999999997</v>
      </c>
      <c r="I98" s="17" t="s">
        <v>30</v>
      </c>
      <c r="J98" s="34">
        <f t="shared" ref="J98:J99" si="316">J97-1.5</f>
        <v>79</v>
      </c>
      <c r="K98" s="34">
        <f t="shared" si="260"/>
        <v>94.8</v>
      </c>
      <c r="L98" s="17" t="s">
        <v>31</v>
      </c>
      <c r="M98" s="34">
        <f t="shared" ref="M98:M99" si="317">M97-1.5</f>
        <v>134</v>
      </c>
      <c r="N98" s="34">
        <f t="shared" si="261"/>
        <v>160.79999999999998</v>
      </c>
      <c r="O98" s="17" t="s">
        <v>32</v>
      </c>
      <c r="P98" s="34">
        <f t="shared" ref="P98:P99" si="318">P97-1.5</f>
        <v>214</v>
      </c>
      <c r="Q98" s="34">
        <f t="shared" si="262"/>
        <v>256.8</v>
      </c>
      <c r="R98" s="17" t="s">
        <v>33</v>
      </c>
      <c r="S98" s="34">
        <f t="shared" ref="S98:S99" si="319">S97-1.5</f>
        <v>334</v>
      </c>
      <c r="T98" s="34">
        <f t="shared" si="263"/>
        <v>400.8</v>
      </c>
      <c r="U98" s="17"/>
      <c r="V98" s="34"/>
      <c r="W98" s="34"/>
      <c r="X98" s="17"/>
      <c r="Y98" s="34"/>
      <c r="Z98" s="34"/>
      <c r="AA98" s="17"/>
      <c r="AB98" s="34"/>
      <c r="AC98" s="34"/>
      <c r="AD98" s="17"/>
      <c r="AE98" s="34"/>
      <c r="AF98" s="34"/>
      <c r="AG98" s="17"/>
      <c r="AH98" s="34"/>
      <c r="AI98" s="34"/>
      <c r="AJ98" s="17"/>
      <c r="AK98" s="34"/>
      <c r="AL98" s="34"/>
      <c r="AM98" s="17"/>
      <c r="AN98" s="34"/>
      <c r="AO98" s="34"/>
      <c r="AP98" s="17"/>
      <c r="AQ98" s="34"/>
      <c r="AR98" s="34"/>
      <c r="AS98" s="17"/>
      <c r="AT98" s="34"/>
      <c r="AU98" s="34"/>
      <c r="AV98" s="17"/>
      <c r="AW98" s="34"/>
      <c r="AX98" s="34"/>
      <c r="AY98" s="17"/>
      <c r="AZ98" s="34"/>
      <c r="BA98" s="34"/>
      <c r="BB98" s="17"/>
      <c r="BC98" s="34"/>
      <c r="BD98" s="34"/>
      <c r="BE98" s="17"/>
      <c r="BF98" s="34"/>
      <c r="BG98" s="34"/>
      <c r="BH98" s="17"/>
      <c r="BI98" s="34"/>
      <c r="BJ98" s="34"/>
      <c r="BK98" s="17"/>
      <c r="BL98" s="34"/>
      <c r="BM98" s="34"/>
      <c r="BN98" s="17"/>
      <c r="BO98" s="34"/>
      <c r="BP98" s="34"/>
      <c r="BQ98" s="17"/>
      <c r="BR98" s="34"/>
      <c r="BS98" s="34"/>
      <c r="BT98" s="17"/>
      <c r="BU98" s="34"/>
      <c r="BV98" s="34"/>
    </row>
    <row r="99" spans="1:74" s="42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34">
        <f t="shared" si="314"/>
        <v>7.5</v>
      </c>
      <c r="E99" s="18">
        <f t="shared" si="258"/>
        <v>9</v>
      </c>
      <c r="F99" s="17" t="s">
        <v>29</v>
      </c>
      <c r="G99" s="34">
        <f t="shared" si="315"/>
        <v>27.5</v>
      </c>
      <c r="H99" s="34">
        <f t="shared" si="259"/>
        <v>33</v>
      </c>
      <c r="I99" s="17" t="s">
        <v>30</v>
      </c>
      <c r="J99" s="34">
        <f t="shared" si="316"/>
        <v>77.5</v>
      </c>
      <c r="K99" s="34">
        <f t="shared" si="260"/>
        <v>93</v>
      </c>
      <c r="L99" s="17" t="s">
        <v>31</v>
      </c>
      <c r="M99" s="34">
        <f t="shared" si="317"/>
        <v>132.5</v>
      </c>
      <c r="N99" s="34">
        <f t="shared" si="261"/>
        <v>159</v>
      </c>
      <c r="O99" s="17" t="s">
        <v>32</v>
      </c>
      <c r="P99" s="34">
        <f t="shared" si="318"/>
        <v>212.5</v>
      </c>
      <c r="Q99" s="34">
        <f t="shared" si="262"/>
        <v>255</v>
      </c>
      <c r="R99" s="17" t="s">
        <v>33</v>
      </c>
      <c r="S99" s="34">
        <f t="shared" si="319"/>
        <v>332.5</v>
      </c>
      <c r="T99" s="34">
        <f t="shared" si="263"/>
        <v>399</v>
      </c>
      <c r="U99" s="17"/>
      <c r="V99" s="34"/>
      <c r="W99" s="34"/>
      <c r="X99" s="17"/>
      <c r="Y99" s="34"/>
      <c r="Z99" s="34"/>
      <c r="AA99" s="17"/>
      <c r="AB99" s="34"/>
      <c r="AC99" s="34"/>
      <c r="AD99" s="17"/>
      <c r="AE99" s="34"/>
      <c r="AF99" s="34"/>
      <c r="AG99" s="17"/>
      <c r="AH99" s="34"/>
      <c r="AI99" s="34"/>
      <c r="AJ99" s="17"/>
      <c r="AK99" s="34"/>
      <c r="AL99" s="34"/>
      <c r="AM99" s="17"/>
      <c r="AN99" s="34"/>
      <c r="AO99" s="34"/>
      <c r="AP99" s="17"/>
      <c r="AQ99" s="34"/>
      <c r="AR99" s="34"/>
      <c r="AS99" s="17"/>
      <c r="AT99" s="34"/>
      <c r="AU99" s="34"/>
      <c r="AV99" s="17"/>
      <c r="AW99" s="34"/>
      <c r="AX99" s="34"/>
      <c r="AY99" s="17"/>
      <c r="AZ99" s="34"/>
      <c r="BA99" s="34"/>
      <c r="BB99" s="17"/>
      <c r="BC99" s="34"/>
      <c r="BD99" s="34"/>
      <c r="BE99" s="17"/>
      <c r="BF99" s="34"/>
      <c r="BG99" s="34"/>
      <c r="BH99" s="17"/>
      <c r="BI99" s="34"/>
      <c r="BJ99" s="34"/>
      <c r="BK99" s="17"/>
      <c r="BL99" s="34"/>
      <c r="BM99" s="34"/>
      <c r="BN99" s="17"/>
      <c r="BO99" s="34"/>
      <c r="BP99" s="34"/>
      <c r="BQ99" s="17"/>
      <c r="BR99" s="34"/>
      <c r="BS99" s="34"/>
      <c r="BT99" s="17"/>
      <c r="BU99" s="34"/>
      <c r="BV99" s="34"/>
    </row>
    <row r="100" spans="1:74" s="41" customFormat="1" ht="20.100000000000001" customHeight="1" x14ac:dyDescent="0.25">
      <c r="A100" s="38" t="s">
        <v>28</v>
      </c>
      <c r="B100" s="38" t="s">
        <v>1</v>
      </c>
      <c r="C100" s="38" t="s">
        <v>29</v>
      </c>
      <c r="D100" s="39">
        <v>20</v>
      </c>
      <c r="E100" s="40">
        <f t="shared" si="258"/>
        <v>24</v>
      </c>
      <c r="F100" s="38" t="s">
        <v>30</v>
      </c>
      <c r="G100" s="39">
        <v>70</v>
      </c>
      <c r="H100" s="40">
        <f t="shared" si="259"/>
        <v>84</v>
      </c>
      <c r="I100" s="38" t="s">
        <v>31</v>
      </c>
      <c r="J100" s="39">
        <v>125</v>
      </c>
      <c r="K100" s="40">
        <f t="shared" si="260"/>
        <v>150</v>
      </c>
      <c r="L100" s="38" t="s">
        <v>32</v>
      </c>
      <c r="M100" s="39">
        <v>205</v>
      </c>
      <c r="N100" s="40">
        <f t="shared" si="261"/>
        <v>246</v>
      </c>
      <c r="O100" s="38" t="s">
        <v>33</v>
      </c>
      <c r="P100" s="39">
        <v>325</v>
      </c>
      <c r="Q100" s="40">
        <f t="shared" si="262"/>
        <v>390</v>
      </c>
      <c r="R100" s="38"/>
      <c r="S100" s="39"/>
      <c r="T100" s="39"/>
      <c r="U100" s="38"/>
      <c r="V100" s="39"/>
      <c r="W100" s="39"/>
      <c r="X100" s="38"/>
      <c r="Y100" s="39"/>
      <c r="Z100" s="39"/>
      <c r="AA100" s="38"/>
      <c r="AB100" s="39"/>
      <c r="AC100" s="39"/>
      <c r="AD100" s="38"/>
      <c r="AE100" s="39"/>
      <c r="AF100" s="39"/>
      <c r="AG100" s="38"/>
      <c r="AH100" s="39"/>
      <c r="AI100" s="39"/>
      <c r="AJ100" s="38"/>
      <c r="AK100" s="39"/>
      <c r="AL100" s="39"/>
      <c r="AM100" s="38"/>
      <c r="AN100" s="39"/>
      <c r="AO100" s="39"/>
      <c r="AP100" s="38"/>
      <c r="AQ100" s="39"/>
      <c r="AR100" s="39"/>
      <c r="AS100" s="38"/>
      <c r="AT100" s="39"/>
      <c r="AU100" s="39"/>
      <c r="AV100" s="38"/>
      <c r="AW100" s="39"/>
      <c r="AX100" s="39"/>
      <c r="AY100" s="38"/>
      <c r="AZ100" s="39"/>
      <c r="BA100" s="39"/>
      <c r="BB100" s="38"/>
      <c r="BC100" s="39"/>
      <c r="BD100" s="39"/>
      <c r="BE100" s="38"/>
      <c r="BF100" s="39"/>
      <c r="BG100" s="39"/>
      <c r="BH100" s="38"/>
      <c r="BI100" s="39"/>
      <c r="BJ100" s="39"/>
      <c r="BK100" s="38"/>
      <c r="BL100" s="39"/>
      <c r="BM100" s="39"/>
      <c r="BN100" s="38"/>
      <c r="BO100" s="39"/>
      <c r="BP100" s="39"/>
      <c r="BQ100" s="38"/>
      <c r="BR100" s="39"/>
      <c r="BS100" s="39"/>
      <c r="BT100" s="38"/>
      <c r="BU100" s="39"/>
      <c r="BV100" s="39"/>
    </row>
    <row r="101" spans="1:74" s="41" customFormat="1" ht="20.100000000000001" customHeight="1" x14ac:dyDescent="0.25">
      <c r="A101" s="38" t="s">
        <v>28</v>
      </c>
      <c r="B101" s="38" t="s">
        <v>3</v>
      </c>
      <c r="C101" s="38" t="s">
        <v>29</v>
      </c>
      <c r="D101" s="39">
        <f>D100-4</f>
        <v>16</v>
      </c>
      <c r="E101" s="40">
        <f t="shared" si="258"/>
        <v>19.2</v>
      </c>
      <c r="F101" s="38" t="s">
        <v>30</v>
      </c>
      <c r="G101" s="39">
        <f>G100-4</f>
        <v>66</v>
      </c>
      <c r="H101" s="39">
        <f t="shared" si="259"/>
        <v>79.2</v>
      </c>
      <c r="I101" s="38" t="s">
        <v>31</v>
      </c>
      <c r="J101" s="39">
        <f>J100-4</f>
        <v>121</v>
      </c>
      <c r="K101" s="39">
        <f t="shared" si="260"/>
        <v>145.19999999999999</v>
      </c>
      <c r="L101" s="38" t="s">
        <v>32</v>
      </c>
      <c r="M101" s="39">
        <f>M100-4</f>
        <v>201</v>
      </c>
      <c r="N101" s="39">
        <f t="shared" si="261"/>
        <v>241.2</v>
      </c>
      <c r="O101" s="38" t="s">
        <v>33</v>
      </c>
      <c r="P101" s="39">
        <f>P100-4</f>
        <v>321</v>
      </c>
      <c r="Q101" s="39">
        <f t="shared" si="262"/>
        <v>385.2</v>
      </c>
      <c r="R101" s="38"/>
      <c r="S101" s="39"/>
      <c r="T101" s="39"/>
      <c r="U101" s="38"/>
      <c r="V101" s="39"/>
      <c r="W101" s="39"/>
      <c r="X101" s="38"/>
      <c r="Y101" s="39"/>
      <c r="Z101" s="39"/>
      <c r="AA101" s="38"/>
      <c r="AB101" s="39"/>
      <c r="AC101" s="39"/>
      <c r="AD101" s="38"/>
      <c r="AE101" s="39"/>
      <c r="AF101" s="39"/>
      <c r="AG101" s="38"/>
      <c r="AH101" s="39"/>
      <c r="AI101" s="39"/>
      <c r="AJ101" s="38"/>
      <c r="AK101" s="39"/>
      <c r="AL101" s="39"/>
      <c r="AM101" s="38"/>
      <c r="AN101" s="39"/>
      <c r="AO101" s="39"/>
      <c r="AP101" s="38"/>
      <c r="AQ101" s="39"/>
      <c r="AR101" s="39"/>
      <c r="AS101" s="38"/>
      <c r="AT101" s="39"/>
      <c r="AU101" s="39"/>
      <c r="AV101" s="38"/>
      <c r="AW101" s="39"/>
      <c r="AX101" s="39"/>
      <c r="AY101" s="38"/>
      <c r="AZ101" s="39"/>
      <c r="BA101" s="39"/>
      <c r="BB101" s="38"/>
      <c r="BC101" s="39"/>
      <c r="BD101" s="39"/>
      <c r="BE101" s="38"/>
      <c r="BF101" s="39"/>
      <c r="BG101" s="39"/>
      <c r="BH101" s="38"/>
      <c r="BI101" s="39"/>
      <c r="BJ101" s="39"/>
      <c r="BK101" s="38"/>
      <c r="BL101" s="39"/>
      <c r="BM101" s="39"/>
      <c r="BN101" s="38"/>
      <c r="BO101" s="39"/>
      <c r="BP101" s="39"/>
      <c r="BQ101" s="38"/>
      <c r="BR101" s="39"/>
      <c r="BS101" s="39"/>
      <c r="BT101" s="38"/>
      <c r="BU101" s="39"/>
      <c r="BV101" s="39"/>
    </row>
    <row r="102" spans="1:74" s="41" customFormat="1" ht="20.100000000000001" customHeight="1" x14ac:dyDescent="0.25">
      <c r="A102" s="38" t="s">
        <v>28</v>
      </c>
      <c r="B102" s="38" t="s">
        <v>4</v>
      </c>
      <c r="C102" s="38" t="s">
        <v>29</v>
      </c>
      <c r="D102" s="39">
        <f>D101-2</f>
        <v>14</v>
      </c>
      <c r="E102" s="40">
        <f t="shared" si="258"/>
        <v>16.8</v>
      </c>
      <c r="F102" s="38" t="s">
        <v>30</v>
      </c>
      <c r="G102" s="39">
        <f>G101-2</f>
        <v>64</v>
      </c>
      <c r="H102" s="39">
        <f t="shared" si="259"/>
        <v>76.8</v>
      </c>
      <c r="I102" s="38" t="s">
        <v>31</v>
      </c>
      <c r="J102" s="39">
        <f>J101-2</f>
        <v>119</v>
      </c>
      <c r="K102" s="39">
        <f t="shared" si="260"/>
        <v>142.79999999999998</v>
      </c>
      <c r="L102" s="38" t="s">
        <v>32</v>
      </c>
      <c r="M102" s="39">
        <f>M101-2</f>
        <v>199</v>
      </c>
      <c r="N102" s="39">
        <f t="shared" si="261"/>
        <v>238.79999999999998</v>
      </c>
      <c r="O102" s="38" t="s">
        <v>33</v>
      </c>
      <c r="P102" s="39">
        <f>P101-2</f>
        <v>319</v>
      </c>
      <c r="Q102" s="39">
        <f t="shared" si="262"/>
        <v>382.8</v>
      </c>
      <c r="R102" s="38"/>
      <c r="S102" s="39"/>
      <c r="T102" s="39"/>
      <c r="U102" s="38"/>
      <c r="V102" s="39"/>
      <c r="W102" s="39"/>
      <c r="X102" s="38"/>
      <c r="Y102" s="39"/>
      <c r="Z102" s="39"/>
      <c r="AA102" s="38"/>
      <c r="AB102" s="39"/>
      <c r="AC102" s="39"/>
      <c r="AD102" s="38"/>
      <c r="AE102" s="39"/>
      <c r="AF102" s="39"/>
      <c r="AG102" s="38"/>
      <c r="AH102" s="39"/>
      <c r="AI102" s="39"/>
      <c r="AJ102" s="38"/>
      <c r="AK102" s="39"/>
      <c r="AL102" s="39"/>
      <c r="AM102" s="38"/>
      <c r="AN102" s="39"/>
      <c r="AO102" s="39"/>
      <c r="AP102" s="38"/>
      <c r="AQ102" s="39"/>
      <c r="AR102" s="39"/>
      <c r="AS102" s="38"/>
      <c r="AT102" s="39"/>
      <c r="AU102" s="39"/>
      <c r="AV102" s="38"/>
      <c r="AW102" s="39"/>
      <c r="AX102" s="39"/>
      <c r="AY102" s="38"/>
      <c r="AZ102" s="39"/>
      <c r="BA102" s="39"/>
      <c r="BB102" s="38"/>
      <c r="BC102" s="39"/>
      <c r="BD102" s="39"/>
      <c r="BE102" s="38"/>
      <c r="BF102" s="39"/>
      <c r="BG102" s="39"/>
      <c r="BH102" s="38"/>
      <c r="BI102" s="39"/>
      <c r="BJ102" s="39"/>
      <c r="BK102" s="38"/>
      <c r="BL102" s="39"/>
      <c r="BM102" s="39"/>
      <c r="BN102" s="38"/>
      <c r="BO102" s="39"/>
      <c r="BP102" s="39"/>
      <c r="BQ102" s="38"/>
      <c r="BR102" s="39"/>
      <c r="BS102" s="39"/>
      <c r="BT102" s="38"/>
      <c r="BU102" s="39"/>
      <c r="BV102" s="39"/>
    </row>
    <row r="103" spans="1:74" s="41" customFormat="1" ht="20.100000000000001" customHeight="1" x14ac:dyDescent="0.25">
      <c r="A103" s="38" t="s">
        <v>28</v>
      </c>
      <c r="B103" s="38" t="s">
        <v>5</v>
      </c>
      <c r="C103" s="38" t="s">
        <v>29</v>
      </c>
      <c r="D103" s="39">
        <f t="shared" ref="D103:D104" si="320">D102-2</f>
        <v>12</v>
      </c>
      <c r="E103" s="40">
        <f t="shared" si="258"/>
        <v>14.399999999999999</v>
      </c>
      <c r="F103" s="38" t="s">
        <v>30</v>
      </c>
      <c r="G103" s="39">
        <f t="shared" ref="G103:G104" si="321">G102-2</f>
        <v>62</v>
      </c>
      <c r="H103" s="39">
        <f t="shared" si="259"/>
        <v>74.399999999999991</v>
      </c>
      <c r="I103" s="38" t="s">
        <v>31</v>
      </c>
      <c r="J103" s="39">
        <f t="shared" ref="J103:J104" si="322">J102-2</f>
        <v>117</v>
      </c>
      <c r="K103" s="39">
        <f t="shared" si="260"/>
        <v>140.4</v>
      </c>
      <c r="L103" s="38" t="s">
        <v>32</v>
      </c>
      <c r="M103" s="39">
        <f t="shared" ref="M103:M104" si="323">M102-2</f>
        <v>197</v>
      </c>
      <c r="N103" s="39">
        <f t="shared" si="261"/>
        <v>236.39999999999998</v>
      </c>
      <c r="O103" s="38" t="s">
        <v>33</v>
      </c>
      <c r="P103" s="39">
        <f t="shared" ref="P103:P104" si="324">P102-2</f>
        <v>317</v>
      </c>
      <c r="Q103" s="39">
        <f t="shared" si="262"/>
        <v>380.4</v>
      </c>
      <c r="R103" s="38"/>
      <c r="S103" s="39"/>
      <c r="T103" s="39"/>
      <c r="U103" s="38"/>
      <c r="V103" s="39"/>
      <c r="W103" s="39"/>
      <c r="X103" s="38"/>
      <c r="Y103" s="39"/>
      <c r="Z103" s="39"/>
      <c r="AA103" s="38"/>
      <c r="AB103" s="39"/>
      <c r="AC103" s="39"/>
      <c r="AD103" s="38"/>
      <c r="AE103" s="39"/>
      <c r="AF103" s="39"/>
      <c r="AG103" s="38"/>
      <c r="AH103" s="39"/>
      <c r="AI103" s="39"/>
      <c r="AJ103" s="38"/>
      <c r="AK103" s="39"/>
      <c r="AL103" s="39"/>
      <c r="AM103" s="38"/>
      <c r="AN103" s="39"/>
      <c r="AO103" s="39"/>
      <c r="AP103" s="38"/>
      <c r="AQ103" s="39"/>
      <c r="AR103" s="39"/>
      <c r="AS103" s="38"/>
      <c r="AT103" s="39"/>
      <c r="AU103" s="39"/>
      <c r="AV103" s="38"/>
      <c r="AW103" s="39"/>
      <c r="AX103" s="39"/>
      <c r="AY103" s="38"/>
      <c r="AZ103" s="39"/>
      <c r="BA103" s="39"/>
      <c r="BB103" s="38"/>
      <c r="BC103" s="39"/>
      <c r="BD103" s="39"/>
      <c r="BE103" s="38"/>
      <c r="BF103" s="39"/>
      <c r="BG103" s="39"/>
      <c r="BH103" s="38"/>
      <c r="BI103" s="39"/>
      <c r="BJ103" s="39"/>
      <c r="BK103" s="38"/>
      <c r="BL103" s="39"/>
      <c r="BM103" s="39"/>
      <c r="BN103" s="38"/>
      <c r="BO103" s="39"/>
      <c r="BP103" s="39"/>
      <c r="BQ103" s="38"/>
      <c r="BR103" s="39"/>
      <c r="BS103" s="39"/>
      <c r="BT103" s="38"/>
      <c r="BU103" s="39"/>
      <c r="BV103" s="39"/>
    </row>
    <row r="104" spans="1:74" s="41" customFormat="1" ht="20.100000000000001" customHeight="1" x14ac:dyDescent="0.25">
      <c r="A104" s="38" t="s">
        <v>28</v>
      </c>
      <c r="B104" s="38" t="s">
        <v>6</v>
      </c>
      <c r="C104" s="38" t="s">
        <v>29</v>
      </c>
      <c r="D104" s="39">
        <f t="shared" si="320"/>
        <v>10</v>
      </c>
      <c r="E104" s="40">
        <f t="shared" si="258"/>
        <v>12</v>
      </c>
      <c r="F104" s="38" t="s">
        <v>30</v>
      </c>
      <c r="G104" s="39">
        <f t="shared" si="321"/>
        <v>60</v>
      </c>
      <c r="H104" s="39">
        <f t="shared" si="259"/>
        <v>72</v>
      </c>
      <c r="I104" s="38" t="s">
        <v>31</v>
      </c>
      <c r="J104" s="39">
        <f t="shared" si="322"/>
        <v>115</v>
      </c>
      <c r="K104" s="39">
        <f t="shared" si="260"/>
        <v>138</v>
      </c>
      <c r="L104" s="38" t="s">
        <v>32</v>
      </c>
      <c r="M104" s="39">
        <f t="shared" si="323"/>
        <v>195</v>
      </c>
      <c r="N104" s="39">
        <f t="shared" si="261"/>
        <v>234</v>
      </c>
      <c r="O104" s="38" t="s">
        <v>33</v>
      </c>
      <c r="P104" s="39">
        <f t="shared" si="324"/>
        <v>315</v>
      </c>
      <c r="Q104" s="39">
        <f t="shared" si="262"/>
        <v>378</v>
      </c>
      <c r="R104" s="38"/>
      <c r="S104" s="39"/>
      <c r="T104" s="39"/>
      <c r="U104" s="38"/>
      <c r="V104" s="39"/>
      <c r="W104" s="39"/>
      <c r="X104" s="38"/>
      <c r="Y104" s="39"/>
      <c r="Z104" s="39"/>
      <c r="AA104" s="38"/>
      <c r="AB104" s="39"/>
      <c r="AC104" s="39"/>
      <c r="AD104" s="38"/>
      <c r="AE104" s="39"/>
      <c r="AF104" s="39"/>
      <c r="AG104" s="38"/>
      <c r="AH104" s="39"/>
      <c r="AI104" s="39"/>
      <c r="AJ104" s="38"/>
      <c r="AK104" s="39"/>
      <c r="AL104" s="39"/>
      <c r="AM104" s="38"/>
      <c r="AN104" s="39"/>
      <c r="AO104" s="39"/>
      <c r="AP104" s="38"/>
      <c r="AQ104" s="39"/>
      <c r="AR104" s="39"/>
      <c r="AS104" s="38"/>
      <c r="AT104" s="39"/>
      <c r="AU104" s="39"/>
      <c r="AV104" s="38"/>
      <c r="AW104" s="39"/>
      <c r="AX104" s="39"/>
      <c r="AY104" s="38"/>
      <c r="AZ104" s="39"/>
      <c r="BA104" s="39"/>
      <c r="BB104" s="38"/>
      <c r="BC104" s="39"/>
      <c r="BD104" s="39"/>
      <c r="BE104" s="38"/>
      <c r="BF104" s="39"/>
      <c r="BG104" s="39"/>
      <c r="BH104" s="38"/>
      <c r="BI104" s="39"/>
      <c r="BJ104" s="39"/>
      <c r="BK104" s="38"/>
      <c r="BL104" s="39"/>
      <c r="BM104" s="39"/>
      <c r="BN104" s="38"/>
      <c r="BO104" s="39"/>
      <c r="BP104" s="39"/>
      <c r="BQ104" s="38"/>
      <c r="BR104" s="39"/>
      <c r="BS104" s="39"/>
      <c r="BT104" s="38"/>
      <c r="BU104" s="39"/>
      <c r="BV104" s="39"/>
    </row>
    <row r="105" spans="1:74" s="42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34">
        <v>50</v>
      </c>
      <c r="E105" s="18">
        <f t="shared" si="258"/>
        <v>60</v>
      </c>
      <c r="F105" s="17" t="s">
        <v>31</v>
      </c>
      <c r="G105" s="34">
        <v>105</v>
      </c>
      <c r="H105" s="18">
        <f t="shared" si="259"/>
        <v>126</v>
      </c>
      <c r="I105" s="17" t="s">
        <v>32</v>
      </c>
      <c r="J105" s="34">
        <v>185</v>
      </c>
      <c r="K105" s="18">
        <f t="shared" si="260"/>
        <v>222</v>
      </c>
      <c r="L105" s="17" t="s">
        <v>33</v>
      </c>
      <c r="M105" s="34">
        <v>305</v>
      </c>
      <c r="N105" s="18">
        <f t="shared" si="261"/>
        <v>366</v>
      </c>
      <c r="O105" s="17"/>
      <c r="P105" s="34"/>
      <c r="Q105" s="34"/>
      <c r="R105" s="17"/>
      <c r="S105" s="34"/>
      <c r="T105" s="34"/>
      <c r="U105" s="17"/>
      <c r="V105" s="34"/>
      <c r="W105" s="34"/>
      <c r="X105" s="21"/>
      <c r="Y105" s="34"/>
      <c r="Z105" s="34"/>
      <c r="AA105" s="17"/>
      <c r="AB105" s="34"/>
      <c r="AC105" s="34"/>
      <c r="AD105" s="17"/>
      <c r="AE105" s="34"/>
      <c r="AF105" s="34"/>
      <c r="AG105" s="17"/>
      <c r="AH105" s="34"/>
      <c r="AI105" s="34"/>
      <c r="AJ105" s="17"/>
      <c r="AK105" s="34"/>
      <c r="AL105" s="34"/>
      <c r="AM105" s="17"/>
      <c r="AN105" s="34"/>
      <c r="AO105" s="34"/>
      <c r="AP105" s="17"/>
      <c r="AQ105" s="34"/>
      <c r="AR105" s="34"/>
      <c r="AS105" s="17"/>
      <c r="AT105" s="34"/>
      <c r="AU105" s="34"/>
      <c r="AV105" s="17"/>
      <c r="AW105" s="34"/>
      <c r="AX105" s="34"/>
      <c r="AY105" s="17"/>
      <c r="AZ105" s="34"/>
      <c r="BA105" s="34"/>
      <c r="BB105" s="17"/>
      <c r="BC105" s="34"/>
      <c r="BD105" s="34"/>
      <c r="BE105" s="17"/>
      <c r="BF105" s="34"/>
      <c r="BG105" s="34"/>
      <c r="BH105" s="17"/>
      <c r="BI105" s="34"/>
      <c r="BJ105" s="34"/>
      <c r="BK105" s="17"/>
      <c r="BL105" s="34"/>
      <c r="BM105" s="34"/>
      <c r="BN105" s="17"/>
      <c r="BO105" s="34"/>
      <c r="BP105" s="34"/>
      <c r="BQ105" s="17"/>
      <c r="BR105" s="34"/>
      <c r="BS105" s="34"/>
      <c r="BT105" s="17"/>
      <c r="BU105" s="34"/>
      <c r="BV105" s="34"/>
    </row>
    <row r="106" spans="1:74" s="42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34">
        <f>D105-10</f>
        <v>40</v>
      </c>
      <c r="E106" s="18">
        <f t="shared" si="258"/>
        <v>48</v>
      </c>
      <c r="F106" s="17" t="s">
        <v>31</v>
      </c>
      <c r="G106" s="34">
        <f>G105-10</f>
        <v>95</v>
      </c>
      <c r="H106" s="34">
        <f t="shared" si="259"/>
        <v>114</v>
      </c>
      <c r="I106" s="17" t="s">
        <v>32</v>
      </c>
      <c r="J106" s="34">
        <f>J105-10</f>
        <v>175</v>
      </c>
      <c r="K106" s="34">
        <f t="shared" si="260"/>
        <v>210</v>
      </c>
      <c r="L106" s="17" t="s">
        <v>33</v>
      </c>
      <c r="M106" s="34">
        <f>M105-10</f>
        <v>295</v>
      </c>
      <c r="N106" s="34">
        <f t="shared" si="261"/>
        <v>354</v>
      </c>
      <c r="O106" s="17"/>
      <c r="P106" s="34"/>
      <c r="Q106" s="34"/>
      <c r="R106" s="17"/>
      <c r="S106" s="34"/>
      <c r="T106" s="34"/>
      <c r="U106" s="17"/>
      <c r="V106" s="34"/>
      <c r="W106" s="34"/>
      <c r="X106" s="21"/>
      <c r="Y106" s="34"/>
      <c r="Z106" s="34"/>
      <c r="AA106" s="17"/>
      <c r="AB106" s="34"/>
      <c r="AC106" s="34"/>
      <c r="AD106" s="17"/>
      <c r="AE106" s="34"/>
      <c r="AF106" s="34"/>
      <c r="AG106" s="17"/>
      <c r="AH106" s="34"/>
      <c r="AI106" s="34"/>
      <c r="AJ106" s="17"/>
      <c r="AK106" s="34"/>
      <c r="AL106" s="34"/>
      <c r="AM106" s="17"/>
      <c r="AN106" s="34"/>
      <c r="AO106" s="34"/>
      <c r="AP106" s="17"/>
      <c r="AQ106" s="34"/>
      <c r="AR106" s="34"/>
      <c r="AS106" s="17"/>
      <c r="AT106" s="34"/>
      <c r="AU106" s="34"/>
      <c r="AV106" s="17"/>
      <c r="AW106" s="34"/>
      <c r="AX106" s="34"/>
      <c r="AY106" s="17"/>
      <c r="AZ106" s="34"/>
      <c r="BA106" s="34"/>
      <c r="BB106" s="17"/>
      <c r="BC106" s="34"/>
      <c r="BD106" s="34"/>
      <c r="BE106" s="17"/>
      <c r="BF106" s="34"/>
      <c r="BG106" s="34"/>
      <c r="BH106" s="17"/>
      <c r="BI106" s="34"/>
      <c r="BJ106" s="34"/>
      <c r="BK106" s="17"/>
      <c r="BL106" s="34"/>
      <c r="BM106" s="34"/>
      <c r="BN106" s="17"/>
      <c r="BO106" s="34"/>
      <c r="BP106" s="34"/>
      <c r="BQ106" s="17"/>
      <c r="BR106" s="34"/>
      <c r="BS106" s="34"/>
      <c r="BT106" s="17"/>
      <c r="BU106" s="34"/>
      <c r="BV106" s="34"/>
    </row>
    <row r="107" spans="1:74" s="42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34">
        <f>D106-5</f>
        <v>35</v>
      </c>
      <c r="E107" s="18">
        <f t="shared" si="258"/>
        <v>42</v>
      </c>
      <c r="F107" s="17" t="s">
        <v>31</v>
      </c>
      <c r="G107" s="34">
        <f>G106-5</f>
        <v>90</v>
      </c>
      <c r="H107" s="34">
        <f t="shared" si="259"/>
        <v>108</v>
      </c>
      <c r="I107" s="17" t="s">
        <v>32</v>
      </c>
      <c r="J107" s="34">
        <f>J106-5</f>
        <v>170</v>
      </c>
      <c r="K107" s="34">
        <f t="shared" si="260"/>
        <v>204</v>
      </c>
      <c r="L107" s="17" t="s">
        <v>33</v>
      </c>
      <c r="M107" s="34">
        <f>M106-5</f>
        <v>290</v>
      </c>
      <c r="N107" s="34">
        <f t="shared" si="261"/>
        <v>348</v>
      </c>
      <c r="O107" s="17"/>
      <c r="P107" s="34"/>
      <c r="Q107" s="34"/>
      <c r="R107" s="17"/>
      <c r="S107" s="34"/>
      <c r="T107" s="34"/>
      <c r="U107" s="17"/>
      <c r="V107" s="34"/>
      <c r="W107" s="34"/>
      <c r="X107" s="21"/>
      <c r="Y107" s="34"/>
      <c r="Z107" s="34"/>
      <c r="AA107" s="17"/>
      <c r="AB107" s="34"/>
      <c r="AC107" s="34"/>
      <c r="AD107" s="17"/>
      <c r="AE107" s="34"/>
      <c r="AF107" s="34"/>
      <c r="AG107" s="17"/>
      <c r="AH107" s="34"/>
      <c r="AI107" s="34"/>
      <c r="AJ107" s="17"/>
      <c r="AK107" s="34"/>
      <c r="AL107" s="34"/>
      <c r="AM107" s="17"/>
      <c r="AN107" s="34"/>
      <c r="AO107" s="34"/>
      <c r="AP107" s="17"/>
      <c r="AQ107" s="34"/>
      <c r="AR107" s="34"/>
      <c r="AS107" s="17"/>
      <c r="AT107" s="34"/>
      <c r="AU107" s="34"/>
      <c r="AV107" s="17"/>
      <c r="AW107" s="34"/>
      <c r="AX107" s="34"/>
      <c r="AY107" s="17"/>
      <c r="AZ107" s="34"/>
      <c r="BA107" s="34"/>
      <c r="BB107" s="17"/>
      <c r="BC107" s="34"/>
      <c r="BD107" s="34"/>
      <c r="BE107" s="17"/>
      <c r="BF107" s="34"/>
      <c r="BG107" s="34"/>
      <c r="BH107" s="17"/>
      <c r="BI107" s="34"/>
      <c r="BJ107" s="34"/>
      <c r="BK107" s="17"/>
      <c r="BL107" s="34"/>
      <c r="BM107" s="34"/>
      <c r="BN107" s="17"/>
      <c r="BO107" s="34"/>
      <c r="BP107" s="34"/>
      <c r="BQ107" s="17"/>
      <c r="BR107" s="34"/>
      <c r="BS107" s="34"/>
      <c r="BT107" s="17"/>
      <c r="BU107" s="34"/>
      <c r="BV107" s="34"/>
    </row>
    <row r="108" spans="1:74" s="42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34">
        <f t="shared" ref="D108:D109" si="325">D107-5</f>
        <v>30</v>
      </c>
      <c r="E108" s="18">
        <f t="shared" si="258"/>
        <v>36</v>
      </c>
      <c r="F108" s="17" t="s">
        <v>31</v>
      </c>
      <c r="G108" s="34">
        <f t="shared" ref="G108:G109" si="326">G107-5</f>
        <v>85</v>
      </c>
      <c r="H108" s="34">
        <f t="shared" si="259"/>
        <v>102</v>
      </c>
      <c r="I108" s="17" t="s">
        <v>32</v>
      </c>
      <c r="J108" s="34">
        <f t="shared" ref="J108:J109" si="327">J107-5</f>
        <v>165</v>
      </c>
      <c r="K108" s="34">
        <f t="shared" si="260"/>
        <v>198</v>
      </c>
      <c r="L108" s="17" t="s">
        <v>33</v>
      </c>
      <c r="M108" s="34">
        <f t="shared" ref="M108:M109" si="328">M107-5</f>
        <v>285</v>
      </c>
      <c r="N108" s="34">
        <f t="shared" si="261"/>
        <v>342</v>
      </c>
      <c r="O108" s="17"/>
      <c r="P108" s="34"/>
      <c r="Q108" s="34"/>
      <c r="R108" s="17"/>
      <c r="S108" s="34"/>
      <c r="T108" s="34"/>
      <c r="U108" s="17"/>
      <c r="V108" s="34"/>
      <c r="W108" s="34"/>
      <c r="X108" s="21"/>
      <c r="Y108" s="34"/>
      <c r="Z108" s="34"/>
      <c r="AA108" s="17"/>
      <c r="AB108" s="34"/>
      <c r="AC108" s="34"/>
      <c r="AD108" s="17"/>
      <c r="AE108" s="34"/>
      <c r="AF108" s="34"/>
      <c r="AG108" s="17"/>
      <c r="AH108" s="34"/>
      <c r="AI108" s="34"/>
      <c r="AJ108" s="17"/>
      <c r="AK108" s="34"/>
      <c r="AL108" s="34"/>
      <c r="AM108" s="17"/>
      <c r="AN108" s="34"/>
      <c r="AO108" s="34"/>
      <c r="AP108" s="17"/>
      <c r="AQ108" s="34"/>
      <c r="AR108" s="34"/>
      <c r="AS108" s="17"/>
      <c r="AT108" s="34"/>
      <c r="AU108" s="34"/>
      <c r="AV108" s="17"/>
      <c r="AW108" s="34"/>
      <c r="AX108" s="34"/>
      <c r="AY108" s="17"/>
      <c r="AZ108" s="34"/>
      <c r="BA108" s="34"/>
      <c r="BB108" s="17"/>
      <c r="BC108" s="34"/>
      <c r="BD108" s="34"/>
      <c r="BE108" s="17"/>
      <c r="BF108" s="34"/>
      <c r="BG108" s="34"/>
      <c r="BH108" s="17"/>
      <c r="BI108" s="34"/>
      <c r="BJ108" s="34"/>
      <c r="BK108" s="17"/>
      <c r="BL108" s="34"/>
      <c r="BM108" s="34"/>
      <c r="BN108" s="17"/>
      <c r="BO108" s="34"/>
      <c r="BP108" s="34"/>
      <c r="BQ108" s="17"/>
      <c r="BR108" s="34"/>
      <c r="BS108" s="34"/>
      <c r="BT108" s="17"/>
      <c r="BU108" s="34"/>
      <c r="BV108" s="34"/>
    </row>
    <row r="109" spans="1:74" s="42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34">
        <f t="shared" si="325"/>
        <v>25</v>
      </c>
      <c r="E109" s="18">
        <f t="shared" si="258"/>
        <v>30</v>
      </c>
      <c r="F109" s="17" t="s">
        <v>31</v>
      </c>
      <c r="G109" s="34">
        <f t="shared" si="326"/>
        <v>80</v>
      </c>
      <c r="H109" s="34">
        <f t="shared" si="259"/>
        <v>96</v>
      </c>
      <c r="I109" s="17" t="s">
        <v>32</v>
      </c>
      <c r="J109" s="34">
        <f t="shared" si="327"/>
        <v>160</v>
      </c>
      <c r="K109" s="34">
        <f t="shared" si="260"/>
        <v>192</v>
      </c>
      <c r="L109" s="17" t="s">
        <v>33</v>
      </c>
      <c r="M109" s="34">
        <f t="shared" si="328"/>
        <v>280</v>
      </c>
      <c r="N109" s="34">
        <f t="shared" si="261"/>
        <v>336</v>
      </c>
      <c r="O109" s="17"/>
      <c r="P109" s="34"/>
      <c r="Q109" s="34"/>
      <c r="R109" s="17"/>
      <c r="S109" s="34"/>
      <c r="T109" s="34"/>
      <c r="U109" s="17"/>
      <c r="V109" s="34"/>
      <c r="W109" s="34"/>
      <c r="X109" s="21"/>
      <c r="Y109" s="34"/>
      <c r="Z109" s="34"/>
      <c r="AA109" s="17"/>
      <c r="AB109" s="34"/>
      <c r="AC109" s="34"/>
      <c r="AD109" s="17"/>
      <c r="AE109" s="34"/>
      <c r="AF109" s="34"/>
      <c r="AG109" s="17"/>
      <c r="AH109" s="34"/>
      <c r="AI109" s="34"/>
      <c r="AJ109" s="17"/>
      <c r="AK109" s="34"/>
      <c r="AL109" s="34"/>
      <c r="AM109" s="17"/>
      <c r="AN109" s="34"/>
      <c r="AO109" s="34"/>
      <c r="AP109" s="17"/>
      <c r="AQ109" s="34"/>
      <c r="AR109" s="34"/>
      <c r="AS109" s="17"/>
      <c r="AT109" s="34"/>
      <c r="AU109" s="34"/>
      <c r="AV109" s="17"/>
      <c r="AW109" s="34"/>
      <c r="AX109" s="34"/>
      <c r="AY109" s="17"/>
      <c r="AZ109" s="34"/>
      <c r="BA109" s="34"/>
      <c r="BB109" s="17"/>
      <c r="BC109" s="34"/>
      <c r="BD109" s="34"/>
      <c r="BE109" s="17"/>
      <c r="BF109" s="34"/>
      <c r="BG109" s="34"/>
      <c r="BH109" s="17"/>
      <c r="BI109" s="34"/>
      <c r="BJ109" s="34"/>
      <c r="BK109" s="17"/>
      <c r="BL109" s="34"/>
      <c r="BM109" s="34"/>
      <c r="BN109" s="17"/>
      <c r="BO109" s="34"/>
      <c r="BP109" s="34"/>
      <c r="BQ109" s="17"/>
      <c r="BR109" s="34"/>
      <c r="BS109" s="34"/>
      <c r="BT109" s="17"/>
      <c r="BU109" s="34"/>
      <c r="BV109" s="34"/>
    </row>
    <row r="110" spans="1:74" s="41" customFormat="1" ht="20.100000000000001" customHeight="1" x14ac:dyDescent="0.25">
      <c r="A110" s="38" t="s">
        <v>30</v>
      </c>
      <c r="B110" s="38" t="s">
        <v>1</v>
      </c>
      <c r="C110" s="38" t="s">
        <v>31</v>
      </c>
      <c r="D110" s="39">
        <v>55</v>
      </c>
      <c r="E110" s="40">
        <f t="shared" si="258"/>
        <v>66</v>
      </c>
      <c r="F110" s="38" t="s">
        <v>32</v>
      </c>
      <c r="G110" s="39">
        <v>135</v>
      </c>
      <c r="H110" s="40">
        <f t="shared" si="259"/>
        <v>162</v>
      </c>
      <c r="I110" s="38" t="s">
        <v>33</v>
      </c>
      <c r="J110" s="39">
        <v>255</v>
      </c>
      <c r="K110" s="40">
        <f t="shared" si="260"/>
        <v>306</v>
      </c>
      <c r="L110" s="38"/>
      <c r="M110" s="39"/>
      <c r="N110" s="39"/>
      <c r="O110" s="38"/>
      <c r="P110" s="39"/>
      <c r="Q110" s="39"/>
      <c r="R110" s="38"/>
      <c r="S110" s="39"/>
      <c r="T110" s="39"/>
      <c r="U110" s="38"/>
      <c r="V110" s="39"/>
      <c r="W110" s="39"/>
      <c r="X110" s="38"/>
      <c r="Y110" s="39"/>
      <c r="Z110" s="39"/>
      <c r="AA110" s="38"/>
      <c r="AB110" s="39"/>
      <c r="AC110" s="39"/>
      <c r="AD110" s="38"/>
      <c r="AE110" s="39"/>
      <c r="AF110" s="39"/>
      <c r="AG110" s="38"/>
      <c r="AH110" s="39"/>
      <c r="AI110" s="39"/>
      <c r="AJ110" s="38"/>
      <c r="AK110" s="39"/>
      <c r="AL110" s="39"/>
      <c r="AM110" s="38"/>
      <c r="AN110" s="39"/>
      <c r="AO110" s="39"/>
      <c r="AP110" s="38"/>
      <c r="AQ110" s="39"/>
      <c r="AR110" s="39"/>
      <c r="AS110" s="38"/>
      <c r="AT110" s="39"/>
      <c r="AU110" s="39"/>
      <c r="AV110" s="38"/>
      <c r="AW110" s="39"/>
      <c r="AX110" s="39"/>
      <c r="AY110" s="38"/>
      <c r="AZ110" s="39"/>
      <c r="BA110" s="39"/>
      <c r="BB110" s="38"/>
      <c r="BC110" s="39"/>
      <c r="BD110" s="39"/>
      <c r="BE110" s="38"/>
      <c r="BF110" s="39"/>
      <c r="BG110" s="39"/>
      <c r="BH110" s="38"/>
      <c r="BI110" s="39"/>
      <c r="BJ110" s="39"/>
      <c r="BK110" s="38"/>
      <c r="BL110" s="39"/>
      <c r="BM110" s="39"/>
      <c r="BN110" s="38"/>
      <c r="BO110" s="39"/>
      <c r="BP110" s="39"/>
      <c r="BQ110" s="38"/>
      <c r="BR110" s="39"/>
      <c r="BS110" s="39"/>
      <c r="BT110" s="38"/>
      <c r="BU110" s="39"/>
      <c r="BV110" s="39"/>
    </row>
    <row r="111" spans="1:74" s="41" customFormat="1" ht="20.100000000000001" customHeight="1" x14ac:dyDescent="0.25">
      <c r="A111" s="38" t="s">
        <v>30</v>
      </c>
      <c r="B111" s="38" t="s">
        <v>3</v>
      </c>
      <c r="C111" s="38" t="s">
        <v>31</v>
      </c>
      <c r="D111" s="39">
        <f>D110-11</f>
        <v>44</v>
      </c>
      <c r="E111" s="40">
        <f t="shared" si="258"/>
        <v>52.8</v>
      </c>
      <c r="F111" s="38" t="s">
        <v>32</v>
      </c>
      <c r="G111" s="39">
        <f>G110-11</f>
        <v>124</v>
      </c>
      <c r="H111" s="39">
        <f t="shared" si="259"/>
        <v>148.79999999999998</v>
      </c>
      <c r="I111" s="38" t="s">
        <v>33</v>
      </c>
      <c r="J111" s="39">
        <f>J110-11</f>
        <v>244</v>
      </c>
      <c r="K111" s="39">
        <f t="shared" si="260"/>
        <v>292.8</v>
      </c>
      <c r="L111" s="38"/>
      <c r="M111" s="39"/>
      <c r="N111" s="39"/>
      <c r="O111" s="38"/>
      <c r="P111" s="39"/>
      <c r="Q111" s="39"/>
      <c r="R111" s="38"/>
      <c r="S111" s="39"/>
      <c r="T111" s="39"/>
      <c r="U111" s="38"/>
      <c r="V111" s="39"/>
      <c r="W111" s="39"/>
      <c r="X111" s="38"/>
      <c r="Y111" s="39"/>
      <c r="Z111" s="39"/>
      <c r="AA111" s="38"/>
      <c r="AB111" s="39"/>
      <c r="AC111" s="39"/>
      <c r="AD111" s="38"/>
      <c r="AE111" s="39"/>
      <c r="AF111" s="39"/>
      <c r="AG111" s="38"/>
      <c r="AH111" s="39"/>
      <c r="AI111" s="39"/>
      <c r="AJ111" s="38"/>
      <c r="AK111" s="39"/>
      <c r="AL111" s="39"/>
      <c r="AM111" s="38"/>
      <c r="AN111" s="39"/>
      <c r="AO111" s="39"/>
      <c r="AP111" s="38"/>
      <c r="AQ111" s="39"/>
      <c r="AR111" s="39"/>
      <c r="AS111" s="38"/>
      <c r="AT111" s="39"/>
      <c r="AU111" s="39"/>
      <c r="AV111" s="38"/>
      <c r="AW111" s="39"/>
      <c r="AX111" s="39"/>
      <c r="AY111" s="38"/>
      <c r="AZ111" s="39"/>
      <c r="BA111" s="39"/>
      <c r="BB111" s="38"/>
      <c r="BC111" s="39"/>
      <c r="BD111" s="39"/>
      <c r="BE111" s="38"/>
      <c r="BF111" s="39"/>
      <c r="BG111" s="39"/>
      <c r="BH111" s="38"/>
      <c r="BI111" s="39"/>
      <c r="BJ111" s="39"/>
      <c r="BK111" s="38"/>
      <c r="BL111" s="39"/>
      <c r="BM111" s="39"/>
      <c r="BN111" s="38"/>
      <c r="BO111" s="39"/>
      <c r="BP111" s="39"/>
      <c r="BQ111" s="38"/>
      <c r="BR111" s="39"/>
      <c r="BS111" s="39"/>
      <c r="BT111" s="38"/>
      <c r="BU111" s="39"/>
      <c r="BV111" s="39"/>
    </row>
    <row r="112" spans="1:74" s="41" customFormat="1" ht="20.100000000000001" customHeight="1" x14ac:dyDescent="0.25">
      <c r="A112" s="38" t="s">
        <v>30</v>
      </c>
      <c r="B112" s="38" t="s">
        <v>4</v>
      </c>
      <c r="C112" s="38" t="s">
        <v>31</v>
      </c>
      <c r="D112" s="39">
        <f>D111-5.5</f>
        <v>38.5</v>
      </c>
      <c r="E112" s="40">
        <f t="shared" si="258"/>
        <v>46.199999999999996</v>
      </c>
      <c r="F112" s="38" t="s">
        <v>32</v>
      </c>
      <c r="G112" s="39">
        <f>G111-5.5</f>
        <v>118.5</v>
      </c>
      <c r="H112" s="39">
        <f t="shared" si="259"/>
        <v>142.19999999999999</v>
      </c>
      <c r="I112" s="38" t="s">
        <v>33</v>
      </c>
      <c r="J112" s="39">
        <f>J111-5.5</f>
        <v>238.5</v>
      </c>
      <c r="K112" s="39">
        <f t="shared" si="260"/>
        <v>286.2</v>
      </c>
      <c r="L112" s="38"/>
      <c r="M112" s="39"/>
      <c r="N112" s="39"/>
      <c r="O112" s="38"/>
      <c r="P112" s="39"/>
      <c r="Q112" s="39"/>
      <c r="R112" s="38"/>
      <c r="S112" s="39"/>
      <c r="T112" s="39"/>
      <c r="U112" s="38"/>
      <c r="V112" s="39"/>
      <c r="W112" s="39"/>
      <c r="X112" s="38"/>
      <c r="Y112" s="39"/>
      <c r="Z112" s="39"/>
      <c r="AA112" s="38"/>
      <c r="AB112" s="39"/>
      <c r="AC112" s="39"/>
      <c r="AD112" s="38"/>
      <c r="AE112" s="39"/>
      <c r="AF112" s="39"/>
      <c r="AG112" s="38"/>
      <c r="AH112" s="39"/>
      <c r="AI112" s="39"/>
      <c r="AJ112" s="38"/>
      <c r="AK112" s="39"/>
      <c r="AL112" s="39"/>
      <c r="AM112" s="38"/>
      <c r="AN112" s="39"/>
      <c r="AO112" s="39"/>
      <c r="AP112" s="38"/>
      <c r="AQ112" s="39"/>
      <c r="AR112" s="39"/>
      <c r="AS112" s="38"/>
      <c r="AT112" s="39"/>
      <c r="AU112" s="39"/>
      <c r="AV112" s="38"/>
      <c r="AW112" s="39"/>
      <c r="AX112" s="39"/>
      <c r="AY112" s="38"/>
      <c r="AZ112" s="39"/>
      <c r="BA112" s="39"/>
      <c r="BB112" s="38"/>
      <c r="BC112" s="39"/>
      <c r="BD112" s="39"/>
      <c r="BE112" s="38"/>
      <c r="BF112" s="39"/>
      <c r="BG112" s="39"/>
      <c r="BH112" s="38"/>
      <c r="BI112" s="39"/>
      <c r="BJ112" s="39"/>
      <c r="BK112" s="38"/>
      <c r="BL112" s="39"/>
      <c r="BM112" s="39"/>
      <c r="BN112" s="38"/>
      <c r="BO112" s="39"/>
      <c r="BP112" s="39"/>
      <c r="BQ112" s="38"/>
      <c r="BR112" s="39"/>
      <c r="BS112" s="39"/>
      <c r="BT112" s="38"/>
      <c r="BU112" s="39"/>
      <c r="BV112" s="39"/>
    </row>
    <row r="113" spans="1:74" s="41" customFormat="1" ht="20.100000000000001" customHeight="1" x14ac:dyDescent="0.25">
      <c r="A113" s="38" t="s">
        <v>30</v>
      </c>
      <c r="B113" s="38" t="s">
        <v>5</v>
      </c>
      <c r="C113" s="38" t="s">
        <v>31</v>
      </c>
      <c r="D113" s="39">
        <f t="shared" ref="D113:D114" si="329">D112-5.5</f>
        <v>33</v>
      </c>
      <c r="E113" s="40">
        <f t="shared" si="258"/>
        <v>39.6</v>
      </c>
      <c r="F113" s="38" t="s">
        <v>32</v>
      </c>
      <c r="G113" s="39">
        <f t="shared" ref="G113:G114" si="330">G112-5.5</f>
        <v>113</v>
      </c>
      <c r="H113" s="39">
        <f t="shared" si="259"/>
        <v>135.6</v>
      </c>
      <c r="I113" s="38" t="s">
        <v>33</v>
      </c>
      <c r="J113" s="39">
        <f t="shared" ref="J113:J114" si="331">J112-5.5</f>
        <v>233</v>
      </c>
      <c r="K113" s="39">
        <f t="shared" si="260"/>
        <v>279.59999999999997</v>
      </c>
      <c r="L113" s="38"/>
      <c r="M113" s="39"/>
      <c r="N113" s="39"/>
      <c r="O113" s="38"/>
      <c r="P113" s="39"/>
      <c r="Q113" s="39"/>
      <c r="R113" s="38"/>
      <c r="S113" s="39"/>
      <c r="T113" s="39"/>
      <c r="U113" s="38"/>
      <c r="V113" s="39"/>
      <c r="W113" s="39"/>
      <c r="X113" s="38"/>
      <c r="Y113" s="39"/>
      <c r="Z113" s="39"/>
      <c r="AA113" s="38"/>
      <c r="AB113" s="39"/>
      <c r="AC113" s="39"/>
      <c r="AD113" s="38"/>
      <c r="AE113" s="39"/>
      <c r="AF113" s="39"/>
      <c r="AG113" s="38"/>
      <c r="AH113" s="39"/>
      <c r="AI113" s="39"/>
      <c r="AJ113" s="38"/>
      <c r="AK113" s="39"/>
      <c r="AL113" s="39"/>
      <c r="AM113" s="38"/>
      <c r="AN113" s="39"/>
      <c r="AO113" s="39"/>
      <c r="AP113" s="38"/>
      <c r="AQ113" s="39"/>
      <c r="AR113" s="39"/>
      <c r="AS113" s="38"/>
      <c r="AT113" s="39"/>
      <c r="AU113" s="39"/>
      <c r="AV113" s="38"/>
      <c r="AW113" s="39"/>
      <c r="AX113" s="39"/>
      <c r="AY113" s="38"/>
      <c r="AZ113" s="39"/>
      <c r="BA113" s="39"/>
      <c r="BB113" s="38"/>
      <c r="BC113" s="39"/>
      <c r="BD113" s="39"/>
      <c r="BE113" s="38"/>
      <c r="BF113" s="39"/>
      <c r="BG113" s="39"/>
      <c r="BH113" s="38"/>
      <c r="BI113" s="39"/>
      <c r="BJ113" s="39"/>
      <c r="BK113" s="38"/>
      <c r="BL113" s="39"/>
      <c r="BM113" s="39"/>
      <c r="BN113" s="38"/>
      <c r="BO113" s="39"/>
      <c r="BP113" s="39"/>
      <c r="BQ113" s="38"/>
      <c r="BR113" s="39"/>
      <c r="BS113" s="39"/>
      <c r="BT113" s="38"/>
      <c r="BU113" s="39"/>
      <c r="BV113" s="39"/>
    </row>
    <row r="114" spans="1:74" s="41" customFormat="1" ht="20.100000000000001" customHeight="1" x14ac:dyDescent="0.25">
      <c r="A114" s="38" t="s">
        <v>30</v>
      </c>
      <c r="B114" s="38" t="s">
        <v>6</v>
      </c>
      <c r="C114" s="38" t="s">
        <v>31</v>
      </c>
      <c r="D114" s="39">
        <f t="shared" si="329"/>
        <v>27.5</v>
      </c>
      <c r="E114" s="40">
        <f t="shared" si="258"/>
        <v>33</v>
      </c>
      <c r="F114" s="38" t="s">
        <v>32</v>
      </c>
      <c r="G114" s="39">
        <f t="shared" si="330"/>
        <v>107.5</v>
      </c>
      <c r="H114" s="39">
        <f t="shared" si="259"/>
        <v>129</v>
      </c>
      <c r="I114" s="38" t="s">
        <v>33</v>
      </c>
      <c r="J114" s="39">
        <f t="shared" si="331"/>
        <v>227.5</v>
      </c>
      <c r="K114" s="39">
        <f t="shared" si="260"/>
        <v>273</v>
      </c>
      <c r="L114" s="38"/>
      <c r="M114" s="39"/>
      <c r="N114" s="39"/>
      <c r="O114" s="38"/>
      <c r="P114" s="39"/>
      <c r="Q114" s="39"/>
      <c r="R114" s="38"/>
      <c r="S114" s="39"/>
      <c r="T114" s="39"/>
      <c r="U114" s="38"/>
      <c r="V114" s="39"/>
      <c r="W114" s="39"/>
      <c r="X114" s="38"/>
      <c r="Y114" s="39"/>
      <c r="Z114" s="39"/>
      <c r="AA114" s="38"/>
      <c r="AB114" s="39"/>
      <c r="AC114" s="39"/>
      <c r="AD114" s="38"/>
      <c r="AE114" s="39"/>
      <c r="AF114" s="39"/>
      <c r="AG114" s="38"/>
      <c r="AH114" s="39"/>
      <c r="AI114" s="39"/>
      <c r="AJ114" s="38"/>
      <c r="AK114" s="39"/>
      <c r="AL114" s="39"/>
      <c r="AM114" s="38"/>
      <c r="AN114" s="39"/>
      <c r="AO114" s="39"/>
      <c r="AP114" s="38"/>
      <c r="AQ114" s="39"/>
      <c r="AR114" s="39"/>
      <c r="AS114" s="38"/>
      <c r="AT114" s="39"/>
      <c r="AU114" s="39"/>
      <c r="AV114" s="38"/>
      <c r="AW114" s="39"/>
      <c r="AX114" s="39"/>
      <c r="AY114" s="38"/>
      <c r="AZ114" s="39"/>
      <c r="BA114" s="39"/>
      <c r="BB114" s="38"/>
      <c r="BC114" s="39"/>
      <c r="BD114" s="39"/>
      <c r="BE114" s="38"/>
      <c r="BF114" s="39"/>
      <c r="BG114" s="39"/>
      <c r="BH114" s="38"/>
      <c r="BI114" s="39"/>
      <c r="BJ114" s="39"/>
      <c r="BK114" s="38"/>
      <c r="BL114" s="39"/>
      <c r="BM114" s="39"/>
      <c r="BN114" s="38"/>
      <c r="BO114" s="39"/>
      <c r="BP114" s="39"/>
      <c r="BQ114" s="38"/>
      <c r="BR114" s="39"/>
      <c r="BS114" s="39"/>
      <c r="BT114" s="38"/>
      <c r="BU114" s="39"/>
      <c r="BV114" s="39"/>
    </row>
    <row r="115" spans="1:74" s="42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34">
        <v>80</v>
      </c>
      <c r="E115" s="18">
        <f t="shared" si="258"/>
        <v>96</v>
      </c>
      <c r="F115" s="17" t="s">
        <v>33</v>
      </c>
      <c r="G115" s="34">
        <v>200</v>
      </c>
      <c r="H115" s="18">
        <f t="shared" si="259"/>
        <v>240</v>
      </c>
      <c r="I115" s="17"/>
      <c r="J115" s="34"/>
      <c r="K115" s="34"/>
      <c r="L115" s="17"/>
      <c r="M115" s="34"/>
      <c r="N115" s="34"/>
      <c r="O115" s="17"/>
      <c r="P115" s="34"/>
      <c r="Q115" s="34"/>
      <c r="R115" s="17"/>
      <c r="S115" s="34"/>
      <c r="T115" s="34"/>
      <c r="U115" s="17"/>
      <c r="V115" s="34"/>
      <c r="W115" s="34"/>
      <c r="X115" s="17"/>
      <c r="Y115" s="34"/>
      <c r="Z115" s="34"/>
      <c r="AA115" s="17"/>
      <c r="AB115" s="34"/>
      <c r="AC115" s="34"/>
      <c r="AD115" s="17"/>
      <c r="AE115" s="34"/>
      <c r="AF115" s="34"/>
      <c r="AG115" s="17"/>
      <c r="AH115" s="34"/>
      <c r="AI115" s="34"/>
      <c r="AJ115" s="17"/>
      <c r="AK115" s="34"/>
      <c r="AL115" s="34"/>
      <c r="AM115" s="17"/>
      <c r="AN115" s="34"/>
      <c r="AO115" s="34"/>
      <c r="AP115" s="17"/>
      <c r="AQ115" s="34"/>
      <c r="AR115" s="34"/>
      <c r="AS115" s="17"/>
      <c r="AT115" s="34"/>
      <c r="AU115" s="34"/>
      <c r="AV115" s="17"/>
      <c r="AW115" s="34"/>
      <c r="AX115" s="34"/>
      <c r="AY115" s="17"/>
      <c r="AZ115" s="34"/>
      <c r="BA115" s="34"/>
      <c r="BB115" s="17"/>
      <c r="BC115" s="34"/>
      <c r="BD115" s="34"/>
      <c r="BE115" s="17"/>
      <c r="BF115" s="34"/>
      <c r="BG115" s="34"/>
      <c r="BH115" s="17"/>
      <c r="BI115" s="34"/>
      <c r="BJ115" s="34"/>
      <c r="BK115" s="17"/>
      <c r="BL115" s="34"/>
      <c r="BM115" s="34"/>
      <c r="BN115" s="17"/>
      <c r="BO115" s="34"/>
      <c r="BP115" s="34"/>
      <c r="BQ115" s="17"/>
      <c r="BR115" s="34"/>
      <c r="BS115" s="34"/>
      <c r="BT115" s="17"/>
      <c r="BU115" s="34"/>
      <c r="BV115" s="34"/>
    </row>
    <row r="116" spans="1:74" s="42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34">
        <f>D115-16</f>
        <v>64</v>
      </c>
      <c r="E116" s="18">
        <f t="shared" si="258"/>
        <v>76.8</v>
      </c>
      <c r="F116" s="17" t="s">
        <v>33</v>
      </c>
      <c r="G116" s="34">
        <f>G115-16</f>
        <v>184</v>
      </c>
      <c r="H116" s="34">
        <f t="shared" si="259"/>
        <v>220.79999999999998</v>
      </c>
      <c r="I116" s="17"/>
      <c r="J116" s="34"/>
      <c r="K116" s="34"/>
      <c r="L116" s="17"/>
      <c r="M116" s="34"/>
      <c r="N116" s="34"/>
      <c r="O116" s="17"/>
      <c r="P116" s="34"/>
      <c r="Q116" s="34"/>
      <c r="R116" s="17"/>
      <c r="S116" s="34"/>
      <c r="T116" s="34"/>
      <c r="U116" s="17"/>
      <c r="V116" s="34"/>
      <c r="W116" s="34"/>
      <c r="X116" s="17"/>
      <c r="Y116" s="34"/>
      <c r="Z116" s="34"/>
      <c r="AA116" s="17"/>
      <c r="AB116" s="34"/>
      <c r="AC116" s="34"/>
      <c r="AD116" s="17"/>
      <c r="AE116" s="34"/>
      <c r="AF116" s="34"/>
      <c r="AG116" s="17"/>
      <c r="AH116" s="34"/>
      <c r="AI116" s="34"/>
      <c r="AJ116" s="17"/>
      <c r="AK116" s="34"/>
      <c r="AL116" s="34"/>
      <c r="AM116" s="17"/>
      <c r="AN116" s="34"/>
      <c r="AO116" s="34"/>
      <c r="AP116" s="17"/>
      <c r="AQ116" s="34"/>
      <c r="AR116" s="34"/>
      <c r="AS116" s="17"/>
      <c r="AT116" s="34"/>
      <c r="AU116" s="34"/>
      <c r="AV116" s="17"/>
      <c r="AW116" s="34"/>
      <c r="AX116" s="34"/>
      <c r="AY116" s="17"/>
      <c r="AZ116" s="34"/>
      <c r="BA116" s="34"/>
      <c r="BB116" s="17"/>
      <c r="BC116" s="34"/>
      <c r="BD116" s="34"/>
      <c r="BE116" s="17"/>
      <c r="BF116" s="34"/>
      <c r="BG116" s="34"/>
      <c r="BH116" s="17"/>
      <c r="BI116" s="34"/>
      <c r="BJ116" s="34"/>
      <c r="BK116" s="17"/>
      <c r="BL116" s="34"/>
      <c r="BM116" s="34"/>
      <c r="BN116" s="17"/>
      <c r="BO116" s="34"/>
      <c r="BP116" s="34"/>
      <c r="BQ116" s="17"/>
      <c r="BR116" s="34"/>
      <c r="BS116" s="34"/>
      <c r="BT116" s="17"/>
      <c r="BU116" s="34"/>
      <c r="BV116" s="34"/>
    </row>
    <row r="117" spans="1:74" s="42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34">
        <f>D116-8</f>
        <v>56</v>
      </c>
      <c r="E117" s="18">
        <f t="shared" si="258"/>
        <v>67.2</v>
      </c>
      <c r="F117" s="17" t="s">
        <v>33</v>
      </c>
      <c r="G117" s="34">
        <f>G116-8</f>
        <v>176</v>
      </c>
      <c r="H117" s="34">
        <f t="shared" si="259"/>
        <v>211.2</v>
      </c>
      <c r="I117" s="17"/>
      <c r="J117" s="34"/>
      <c r="K117" s="34"/>
      <c r="L117" s="17"/>
      <c r="M117" s="34"/>
      <c r="N117" s="34"/>
      <c r="O117" s="17"/>
      <c r="P117" s="34"/>
      <c r="Q117" s="34"/>
      <c r="R117" s="17"/>
      <c r="S117" s="34"/>
      <c r="T117" s="34"/>
      <c r="U117" s="17"/>
      <c r="V117" s="34"/>
      <c r="W117" s="34"/>
      <c r="X117" s="17"/>
      <c r="Y117" s="34"/>
      <c r="Z117" s="34"/>
      <c r="AA117" s="17"/>
      <c r="AB117" s="34"/>
      <c r="AC117" s="34"/>
      <c r="AD117" s="17"/>
      <c r="AE117" s="34"/>
      <c r="AF117" s="34"/>
      <c r="AG117" s="17"/>
      <c r="AH117" s="34"/>
      <c r="AI117" s="34"/>
      <c r="AJ117" s="17"/>
      <c r="AK117" s="34"/>
      <c r="AL117" s="34"/>
      <c r="AM117" s="17"/>
      <c r="AN117" s="34"/>
      <c r="AO117" s="34"/>
      <c r="AP117" s="17"/>
      <c r="AQ117" s="34"/>
      <c r="AR117" s="34"/>
      <c r="AS117" s="17"/>
      <c r="AT117" s="34"/>
      <c r="AU117" s="34"/>
      <c r="AV117" s="17"/>
      <c r="AW117" s="34"/>
      <c r="AX117" s="34"/>
      <c r="AY117" s="17"/>
      <c r="AZ117" s="34"/>
      <c r="BA117" s="34"/>
      <c r="BB117" s="17"/>
      <c r="BC117" s="34"/>
      <c r="BD117" s="34"/>
      <c r="BE117" s="17"/>
      <c r="BF117" s="34"/>
      <c r="BG117" s="34"/>
      <c r="BH117" s="17"/>
      <c r="BI117" s="34"/>
      <c r="BJ117" s="34"/>
      <c r="BK117" s="17"/>
      <c r="BL117" s="34"/>
      <c r="BM117" s="34"/>
      <c r="BN117" s="17"/>
      <c r="BO117" s="34"/>
      <c r="BP117" s="34"/>
      <c r="BQ117" s="17"/>
      <c r="BR117" s="34"/>
      <c r="BS117" s="34"/>
      <c r="BT117" s="17"/>
      <c r="BU117" s="34"/>
      <c r="BV117" s="34"/>
    </row>
    <row r="118" spans="1:74" s="42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34">
        <f t="shared" ref="D118:D119" si="332">D117-8</f>
        <v>48</v>
      </c>
      <c r="E118" s="18">
        <f t="shared" si="258"/>
        <v>57.599999999999994</v>
      </c>
      <c r="F118" s="17" t="s">
        <v>33</v>
      </c>
      <c r="G118" s="34">
        <f t="shared" ref="G118:G119" si="333">G117-8</f>
        <v>168</v>
      </c>
      <c r="H118" s="34">
        <f t="shared" si="259"/>
        <v>201.6</v>
      </c>
      <c r="I118" s="17"/>
      <c r="J118" s="34"/>
      <c r="K118" s="34"/>
      <c r="L118" s="17"/>
      <c r="M118" s="34"/>
      <c r="N118" s="34"/>
      <c r="O118" s="17"/>
      <c r="P118" s="34"/>
      <c r="Q118" s="34"/>
      <c r="R118" s="17"/>
      <c r="S118" s="34"/>
      <c r="T118" s="34"/>
      <c r="U118" s="17"/>
      <c r="V118" s="34"/>
      <c r="W118" s="34"/>
      <c r="X118" s="17"/>
      <c r="Y118" s="34"/>
      <c r="Z118" s="34"/>
      <c r="AA118" s="17"/>
      <c r="AB118" s="34"/>
      <c r="AC118" s="34"/>
      <c r="AD118" s="17"/>
      <c r="AE118" s="34"/>
      <c r="AF118" s="34"/>
      <c r="AG118" s="17"/>
      <c r="AH118" s="34"/>
      <c r="AI118" s="34"/>
      <c r="AJ118" s="17"/>
      <c r="AK118" s="34"/>
      <c r="AL118" s="34"/>
      <c r="AM118" s="17"/>
      <c r="AN118" s="34"/>
      <c r="AO118" s="34"/>
      <c r="AP118" s="17"/>
      <c r="AQ118" s="34"/>
      <c r="AR118" s="34"/>
      <c r="AS118" s="17"/>
      <c r="AT118" s="34"/>
      <c r="AU118" s="34"/>
      <c r="AV118" s="17"/>
      <c r="AW118" s="34"/>
      <c r="AX118" s="34"/>
      <c r="AY118" s="17"/>
      <c r="AZ118" s="34"/>
      <c r="BA118" s="34"/>
      <c r="BB118" s="17"/>
      <c r="BC118" s="34"/>
      <c r="BD118" s="34"/>
      <c r="BE118" s="17"/>
      <c r="BF118" s="34"/>
      <c r="BG118" s="34"/>
      <c r="BH118" s="17"/>
      <c r="BI118" s="34"/>
      <c r="BJ118" s="34"/>
      <c r="BK118" s="17"/>
      <c r="BL118" s="34"/>
      <c r="BM118" s="34"/>
      <c r="BN118" s="17"/>
      <c r="BO118" s="34"/>
      <c r="BP118" s="34"/>
      <c r="BQ118" s="17"/>
      <c r="BR118" s="34"/>
      <c r="BS118" s="34"/>
      <c r="BT118" s="17"/>
      <c r="BU118" s="34"/>
      <c r="BV118" s="34"/>
    </row>
    <row r="119" spans="1:74" s="42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34">
        <f t="shared" si="332"/>
        <v>40</v>
      </c>
      <c r="E119" s="18">
        <f t="shared" si="258"/>
        <v>48</v>
      </c>
      <c r="F119" s="17" t="s">
        <v>33</v>
      </c>
      <c r="G119" s="34">
        <f t="shared" si="333"/>
        <v>160</v>
      </c>
      <c r="H119" s="34">
        <f t="shared" si="259"/>
        <v>192</v>
      </c>
      <c r="I119" s="17"/>
      <c r="J119" s="34"/>
      <c r="K119" s="34"/>
      <c r="L119" s="17"/>
      <c r="M119" s="34"/>
      <c r="N119" s="34"/>
      <c r="O119" s="17"/>
      <c r="P119" s="34"/>
      <c r="Q119" s="34"/>
      <c r="R119" s="17"/>
      <c r="S119" s="34"/>
      <c r="T119" s="34"/>
      <c r="U119" s="17"/>
      <c r="V119" s="34"/>
      <c r="W119" s="34"/>
      <c r="X119" s="17"/>
      <c r="Y119" s="34"/>
      <c r="Z119" s="34"/>
      <c r="AA119" s="17"/>
      <c r="AB119" s="34"/>
      <c r="AC119" s="34"/>
      <c r="AD119" s="17"/>
      <c r="AE119" s="34"/>
      <c r="AF119" s="34"/>
      <c r="AG119" s="17"/>
      <c r="AH119" s="34"/>
      <c r="AI119" s="34"/>
      <c r="AJ119" s="17"/>
      <c r="AK119" s="34"/>
      <c r="AL119" s="34"/>
      <c r="AM119" s="17"/>
      <c r="AN119" s="34"/>
      <c r="AO119" s="34"/>
      <c r="AP119" s="17"/>
      <c r="AQ119" s="34"/>
      <c r="AR119" s="34"/>
      <c r="AS119" s="17"/>
      <c r="AT119" s="34"/>
      <c r="AU119" s="34"/>
      <c r="AV119" s="17"/>
      <c r="AW119" s="34"/>
      <c r="AX119" s="34"/>
      <c r="AY119" s="17"/>
      <c r="AZ119" s="34"/>
      <c r="BA119" s="34"/>
      <c r="BB119" s="17"/>
      <c r="BC119" s="34"/>
      <c r="BD119" s="34"/>
      <c r="BE119" s="17"/>
      <c r="BF119" s="34"/>
      <c r="BG119" s="34"/>
      <c r="BH119" s="17"/>
      <c r="BI119" s="34"/>
      <c r="BJ119" s="34"/>
      <c r="BK119" s="17"/>
      <c r="BL119" s="34"/>
      <c r="BM119" s="34"/>
      <c r="BN119" s="17"/>
      <c r="BO119" s="34"/>
      <c r="BP119" s="34"/>
      <c r="BQ119" s="17"/>
      <c r="BR119" s="34"/>
      <c r="BS119" s="34"/>
      <c r="BT119" s="17"/>
      <c r="BU119" s="34"/>
      <c r="BV119" s="34"/>
    </row>
    <row r="120" spans="1:74" s="41" customFormat="1" ht="20.100000000000001" customHeight="1" x14ac:dyDescent="0.25">
      <c r="A120" s="38" t="s">
        <v>32</v>
      </c>
      <c r="B120" s="38" t="s">
        <v>1</v>
      </c>
      <c r="C120" s="38" t="s">
        <v>33</v>
      </c>
      <c r="D120" s="39">
        <v>120</v>
      </c>
      <c r="E120" s="40">
        <f t="shared" si="258"/>
        <v>144</v>
      </c>
      <c r="F120" s="38"/>
      <c r="G120" s="39"/>
      <c r="H120" s="39"/>
      <c r="I120" s="38"/>
      <c r="J120" s="39"/>
      <c r="K120" s="39"/>
      <c r="L120" s="38"/>
      <c r="M120" s="39"/>
      <c r="N120" s="39"/>
      <c r="O120" s="38"/>
      <c r="P120" s="39"/>
      <c r="Q120" s="39"/>
      <c r="R120" s="38"/>
      <c r="S120" s="39"/>
      <c r="T120" s="39"/>
      <c r="U120" s="38"/>
      <c r="V120" s="39"/>
      <c r="W120" s="39"/>
      <c r="X120" s="38"/>
      <c r="Y120" s="39"/>
      <c r="Z120" s="39"/>
      <c r="AA120" s="38"/>
      <c r="AB120" s="39"/>
      <c r="AC120" s="39"/>
      <c r="AD120" s="38"/>
      <c r="AE120" s="39"/>
      <c r="AF120" s="39"/>
      <c r="AG120" s="38"/>
      <c r="AH120" s="39"/>
      <c r="AI120" s="39"/>
      <c r="AJ120" s="38"/>
      <c r="AK120" s="39"/>
      <c r="AL120" s="39"/>
      <c r="AM120" s="38"/>
      <c r="AN120" s="39"/>
      <c r="AO120" s="39"/>
      <c r="AP120" s="38"/>
      <c r="AQ120" s="39"/>
      <c r="AR120" s="39"/>
      <c r="AS120" s="38"/>
      <c r="AT120" s="39"/>
      <c r="AU120" s="39"/>
      <c r="AV120" s="38"/>
      <c r="AW120" s="39"/>
      <c r="AX120" s="39"/>
      <c r="AY120" s="38"/>
      <c r="AZ120" s="39"/>
      <c r="BA120" s="39"/>
      <c r="BB120" s="38"/>
      <c r="BC120" s="39"/>
      <c r="BD120" s="39"/>
      <c r="BE120" s="38"/>
      <c r="BF120" s="39"/>
      <c r="BG120" s="39"/>
      <c r="BH120" s="38"/>
      <c r="BI120" s="39"/>
      <c r="BJ120" s="39"/>
      <c r="BK120" s="38"/>
      <c r="BL120" s="39"/>
      <c r="BM120" s="39"/>
      <c r="BN120" s="38"/>
      <c r="BO120" s="39"/>
      <c r="BP120" s="39"/>
      <c r="BQ120" s="38"/>
      <c r="BR120" s="39"/>
      <c r="BS120" s="39"/>
      <c r="BT120" s="38"/>
      <c r="BU120" s="39"/>
      <c r="BV120" s="39"/>
    </row>
    <row r="121" spans="1:74" s="41" customFormat="1" ht="20.100000000000001" customHeight="1" x14ac:dyDescent="0.25">
      <c r="A121" s="38" t="s">
        <v>32</v>
      </c>
      <c r="B121" s="38" t="s">
        <v>3</v>
      </c>
      <c r="C121" s="38" t="s">
        <v>33</v>
      </c>
      <c r="D121" s="39">
        <f>D120-24</f>
        <v>96</v>
      </c>
      <c r="E121" s="40">
        <f t="shared" si="258"/>
        <v>115.19999999999999</v>
      </c>
      <c r="F121" s="38"/>
      <c r="G121" s="39"/>
      <c r="H121" s="39"/>
      <c r="I121" s="38"/>
      <c r="J121" s="39"/>
      <c r="K121" s="39"/>
      <c r="L121" s="38"/>
      <c r="M121" s="39"/>
      <c r="N121" s="39"/>
      <c r="O121" s="38"/>
      <c r="P121" s="39"/>
      <c r="Q121" s="39"/>
      <c r="R121" s="38"/>
      <c r="S121" s="39"/>
      <c r="T121" s="39"/>
      <c r="U121" s="38"/>
      <c r="V121" s="39"/>
      <c r="W121" s="39"/>
      <c r="X121" s="38"/>
      <c r="Y121" s="39"/>
      <c r="Z121" s="39"/>
      <c r="AA121" s="38"/>
      <c r="AB121" s="39"/>
      <c r="AC121" s="39"/>
      <c r="AD121" s="38"/>
      <c r="AE121" s="39"/>
      <c r="AF121" s="39"/>
      <c r="AG121" s="38"/>
      <c r="AH121" s="39"/>
      <c r="AI121" s="39"/>
      <c r="AJ121" s="38"/>
      <c r="AK121" s="39"/>
      <c r="AL121" s="39"/>
      <c r="AM121" s="38"/>
      <c r="AN121" s="39"/>
      <c r="AO121" s="39"/>
      <c r="AP121" s="38"/>
      <c r="AQ121" s="39"/>
      <c r="AR121" s="39"/>
      <c r="AS121" s="38"/>
      <c r="AT121" s="39"/>
      <c r="AU121" s="39"/>
      <c r="AV121" s="38"/>
      <c r="AW121" s="39"/>
      <c r="AX121" s="39"/>
      <c r="AY121" s="38"/>
      <c r="AZ121" s="39"/>
      <c r="BA121" s="39"/>
      <c r="BB121" s="38"/>
      <c r="BC121" s="39"/>
      <c r="BD121" s="39"/>
      <c r="BE121" s="38"/>
      <c r="BF121" s="39"/>
      <c r="BG121" s="39"/>
      <c r="BH121" s="38"/>
      <c r="BI121" s="39"/>
      <c r="BJ121" s="39"/>
      <c r="BK121" s="38"/>
      <c r="BL121" s="39"/>
      <c r="BM121" s="39"/>
      <c r="BN121" s="38"/>
      <c r="BO121" s="39"/>
      <c r="BP121" s="39"/>
      <c r="BQ121" s="38"/>
      <c r="BR121" s="39"/>
      <c r="BS121" s="39"/>
      <c r="BT121" s="38"/>
      <c r="BU121" s="39"/>
      <c r="BV121" s="39"/>
    </row>
    <row r="122" spans="1:74" s="41" customFormat="1" ht="20.100000000000001" customHeight="1" x14ac:dyDescent="0.25">
      <c r="A122" s="38" t="s">
        <v>32</v>
      </c>
      <c r="B122" s="38" t="s">
        <v>4</v>
      </c>
      <c r="C122" s="38" t="s">
        <v>33</v>
      </c>
      <c r="D122" s="39">
        <f>D121-12</f>
        <v>84</v>
      </c>
      <c r="E122" s="40">
        <f t="shared" si="258"/>
        <v>100.8</v>
      </c>
      <c r="F122" s="38"/>
      <c r="G122" s="39"/>
      <c r="H122" s="39"/>
      <c r="I122" s="38"/>
      <c r="J122" s="39"/>
      <c r="K122" s="39"/>
      <c r="L122" s="38"/>
      <c r="M122" s="39"/>
      <c r="N122" s="39"/>
      <c r="O122" s="38"/>
      <c r="P122" s="39"/>
      <c r="Q122" s="39"/>
      <c r="R122" s="38"/>
      <c r="S122" s="39"/>
      <c r="T122" s="39"/>
      <c r="U122" s="38"/>
      <c r="V122" s="39"/>
      <c r="W122" s="39"/>
      <c r="X122" s="38"/>
      <c r="Y122" s="39"/>
      <c r="Z122" s="39"/>
      <c r="AA122" s="38"/>
      <c r="AB122" s="39"/>
      <c r="AC122" s="39"/>
      <c r="AD122" s="38"/>
      <c r="AE122" s="39"/>
      <c r="AF122" s="39"/>
      <c r="AG122" s="38"/>
      <c r="AH122" s="39"/>
      <c r="AI122" s="39"/>
      <c r="AJ122" s="38"/>
      <c r="AK122" s="39"/>
      <c r="AL122" s="39"/>
      <c r="AM122" s="38"/>
      <c r="AN122" s="39"/>
      <c r="AO122" s="39"/>
      <c r="AP122" s="38"/>
      <c r="AQ122" s="39"/>
      <c r="AR122" s="39"/>
      <c r="AS122" s="38"/>
      <c r="AT122" s="39"/>
      <c r="AU122" s="39"/>
      <c r="AV122" s="38"/>
      <c r="AW122" s="39"/>
      <c r="AX122" s="39"/>
      <c r="AY122" s="38"/>
      <c r="AZ122" s="39"/>
      <c r="BA122" s="39"/>
      <c r="BB122" s="38"/>
      <c r="BC122" s="39"/>
      <c r="BD122" s="39"/>
      <c r="BE122" s="38"/>
      <c r="BF122" s="39"/>
      <c r="BG122" s="39"/>
      <c r="BH122" s="38"/>
      <c r="BI122" s="39"/>
      <c r="BJ122" s="39"/>
      <c r="BK122" s="38"/>
      <c r="BL122" s="39"/>
      <c r="BM122" s="39"/>
      <c r="BN122" s="38"/>
      <c r="BO122" s="39"/>
      <c r="BP122" s="39"/>
      <c r="BQ122" s="38"/>
      <c r="BR122" s="39"/>
      <c r="BS122" s="39"/>
      <c r="BT122" s="38"/>
      <c r="BU122" s="39"/>
      <c r="BV122" s="39"/>
    </row>
    <row r="123" spans="1:74" s="41" customFormat="1" ht="20.100000000000001" customHeight="1" x14ac:dyDescent="0.25">
      <c r="A123" s="38" t="s">
        <v>32</v>
      </c>
      <c r="B123" s="38" t="s">
        <v>5</v>
      </c>
      <c r="C123" s="38" t="s">
        <v>33</v>
      </c>
      <c r="D123" s="39">
        <f t="shared" ref="D123:D124" si="334">D122-12</f>
        <v>72</v>
      </c>
      <c r="E123" s="40">
        <f t="shared" si="258"/>
        <v>86.399999999999991</v>
      </c>
      <c r="F123" s="38"/>
      <c r="G123" s="39"/>
      <c r="H123" s="39"/>
      <c r="I123" s="38"/>
      <c r="J123" s="39"/>
      <c r="K123" s="39"/>
      <c r="L123" s="38"/>
      <c r="M123" s="39"/>
      <c r="N123" s="39"/>
      <c r="O123" s="38"/>
      <c r="P123" s="39"/>
      <c r="Q123" s="39"/>
      <c r="R123" s="38"/>
      <c r="S123" s="39"/>
      <c r="T123" s="39"/>
      <c r="U123" s="38"/>
      <c r="V123" s="39"/>
      <c r="W123" s="39"/>
      <c r="X123" s="38"/>
      <c r="Y123" s="39"/>
      <c r="Z123" s="39"/>
      <c r="AA123" s="38"/>
      <c r="AB123" s="39"/>
      <c r="AC123" s="39"/>
      <c r="AD123" s="38"/>
      <c r="AE123" s="39"/>
      <c r="AF123" s="39"/>
      <c r="AG123" s="38"/>
      <c r="AH123" s="39"/>
      <c r="AI123" s="39"/>
      <c r="AJ123" s="38"/>
      <c r="AK123" s="39"/>
      <c r="AL123" s="39"/>
      <c r="AM123" s="38"/>
      <c r="AN123" s="39"/>
      <c r="AO123" s="39"/>
      <c r="AP123" s="38"/>
      <c r="AQ123" s="39"/>
      <c r="AR123" s="39"/>
      <c r="AS123" s="38"/>
      <c r="AT123" s="39"/>
      <c r="AU123" s="39"/>
      <c r="AV123" s="38"/>
      <c r="AW123" s="39"/>
      <c r="AX123" s="39"/>
      <c r="AY123" s="38"/>
      <c r="AZ123" s="39"/>
      <c r="BA123" s="39"/>
      <c r="BB123" s="38"/>
      <c r="BC123" s="39"/>
      <c r="BD123" s="39"/>
      <c r="BE123" s="38"/>
      <c r="BF123" s="39"/>
      <c r="BG123" s="39"/>
      <c r="BH123" s="38"/>
      <c r="BI123" s="39"/>
      <c r="BJ123" s="39"/>
      <c r="BK123" s="38"/>
      <c r="BL123" s="39"/>
      <c r="BM123" s="39"/>
      <c r="BN123" s="38"/>
      <c r="BO123" s="39"/>
      <c r="BP123" s="39"/>
      <c r="BQ123" s="38"/>
      <c r="BR123" s="39"/>
      <c r="BS123" s="39"/>
      <c r="BT123" s="38"/>
      <c r="BU123" s="39"/>
      <c r="BV123" s="39"/>
    </row>
    <row r="124" spans="1:74" s="41" customFormat="1" ht="20.100000000000001" customHeight="1" x14ac:dyDescent="0.25">
      <c r="A124" s="38" t="s">
        <v>32</v>
      </c>
      <c r="B124" s="38" t="s">
        <v>6</v>
      </c>
      <c r="C124" s="38" t="s">
        <v>33</v>
      </c>
      <c r="D124" s="39">
        <f t="shared" si="334"/>
        <v>60</v>
      </c>
      <c r="E124" s="40">
        <f t="shared" si="258"/>
        <v>72</v>
      </c>
      <c r="F124" s="38"/>
      <c r="G124" s="39"/>
      <c r="H124" s="39"/>
      <c r="I124" s="38"/>
      <c r="J124" s="39"/>
      <c r="K124" s="39"/>
      <c r="L124" s="38"/>
      <c r="M124" s="39"/>
      <c r="N124" s="39"/>
      <c r="O124" s="38"/>
      <c r="P124" s="39"/>
      <c r="Q124" s="39"/>
      <c r="R124" s="38"/>
      <c r="S124" s="39"/>
      <c r="T124" s="39"/>
      <c r="U124" s="38"/>
      <c r="V124" s="39"/>
      <c r="W124" s="39"/>
      <c r="X124" s="38"/>
      <c r="Y124" s="39"/>
      <c r="Z124" s="39"/>
      <c r="AA124" s="38"/>
      <c r="AB124" s="39"/>
      <c r="AC124" s="39"/>
      <c r="AD124" s="38"/>
      <c r="AE124" s="39"/>
      <c r="AF124" s="39"/>
      <c r="AG124" s="38"/>
      <c r="AH124" s="39"/>
      <c r="AI124" s="39"/>
      <c r="AJ124" s="38"/>
      <c r="AK124" s="39"/>
      <c r="AL124" s="39"/>
      <c r="AM124" s="38"/>
      <c r="AN124" s="39"/>
      <c r="AO124" s="39"/>
      <c r="AP124" s="38"/>
      <c r="AQ124" s="39"/>
      <c r="AR124" s="39"/>
      <c r="AS124" s="38"/>
      <c r="AT124" s="39"/>
      <c r="AU124" s="39"/>
      <c r="AV124" s="38"/>
      <c r="AW124" s="39"/>
      <c r="AX124" s="39"/>
      <c r="AY124" s="38"/>
      <c r="AZ124" s="39"/>
      <c r="BA124" s="39"/>
      <c r="BB124" s="38"/>
      <c r="BC124" s="39"/>
      <c r="BD124" s="39"/>
      <c r="BE124" s="38"/>
      <c r="BF124" s="39"/>
      <c r="BG124" s="39"/>
      <c r="BH124" s="38"/>
      <c r="BI124" s="39"/>
      <c r="BJ124" s="39"/>
      <c r="BK124" s="38"/>
      <c r="BL124" s="39"/>
      <c r="BM124" s="39"/>
      <c r="BN124" s="38"/>
      <c r="BO124" s="39"/>
      <c r="BP124" s="39"/>
      <c r="BQ124" s="38"/>
      <c r="BR124" s="39"/>
      <c r="BS124" s="39"/>
      <c r="BT124" s="38"/>
      <c r="BU124" s="39"/>
      <c r="BV124" s="39"/>
    </row>
    <row r="125" spans="1:74" ht="20.100000000000001" customHeight="1" x14ac:dyDescent="0.25">
      <c r="A125" s="12"/>
      <c r="B125" s="12"/>
      <c r="C125" s="12"/>
      <c r="D125" s="15"/>
      <c r="F125" s="12"/>
      <c r="G125" s="15"/>
      <c r="H125" s="15"/>
      <c r="I125" s="12"/>
      <c r="J125" s="15"/>
      <c r="K125" s="15"/>
      <c r="L125" s="12"/>
      <c r="M125" s="15"/>
      <c r="N125" s="15"/>
      <c r="O125" s="12"/>
      <c r="P125" s="15"/>
      <c r="Q125" s="15"/>
      <c r="R125" s="12"/>
      <c r="S125" s="15"/>
      <c r="T125" s="15"/>
      <c r="U125" s="12"/>
      <c r="V125" s="15"/>
      <c r="W125" s="15"/>
      <c r="X125" s="12"/>
      <c r="Y125" s="15"/>
      <c r="Z125" s="15"/>
      <c r="AA125" s="12"/>
      <c r="AB125" s="15"/>
      <c r="AC125" s="15"/>
      <c r="AD125" s="12"/>
      <c r="AE125" s="15"/>
      <c r="AF125" s="15"/>
      <c r="AG125" s="12"/>
      <c r="AH125" s="15"/>
      <c r="AI125" s="15"/>
      <c r="AJ125" s="12"/>
      <c r="AK125" s="15"/>
      <c r="AL125" s="15"/>
      <c r="AM125" s="12"/>
      <c r="AN125" s="15"/>
      <c r="AO125" s="15"/>
      <c r="AP125" s="12"/>
      <c r="AQ125" s="15"/>
      <c r="AR125" s="15"/>
      <c r="AS125" s="12"/>
      <c r="AT125" s="15"/>
      <c r="AU125" s="15"/>
      <c r="AV125" s="12"/>
      <c r="AW125" s="15"/>
      <c r="AX125" s="15"/>
      <c r="AY125" s="12"/>
      <c r="AZ125" s="15"/>
      <c r="BA125" s="15"/>
      <c r="BB125" s="12"/>
      <c r="BC125" s="15"/>
      <c r="BD125" s="15"/>
      <c r="BE125" s="12"/>
      <c r="BF125" s="15"/>
      <c r="BG125" s="15"/>
      <c r="BH125" s="12"/>
      <c r="BI125" s="15"/>
      <c r="BJ125" s="15"/>
      <c r="BK125" s="12"/>
      <c r="BL125" s="15"/>
      <c r="BM125" s="15"/>
      <c r="BN125" s="12"/>
      <c r="BO125" s="15"/>
      <c r="BP125" s="15"/>
      <c r="BQ125" s="12"/>
      <c r="BR125" s="15"/>
      <c r="BS125" s="15"/>
      <c r="BT125" s="12"/>
      <c r="BU125" s="15"/>
      <c r="BV125" s="15"/>
    </row>
    <row r="126" spans="1:74" ht="20.100000000000001" customHeight="1" x14ac:dyDescent="0.25">
      <c r="A126" s="12"/>
      <c r="B126" s="12"/>
      <c r="C126" s="12"/>
      <c r="D126" s="15"/>
      <c r="F126" s="12"/>
      <c r="G126" s="15"/>
      <c r="H126" s="15"/>
      <c r="I126" s="12"/>
      <c r="J126" s="15"/>
      <c r="K126" s="15"/>
      <c r="L126" s="12"/>
      <c r="M126" s="15"/>
      <c r="N126" s="15"/>
      <c r="O126" s="12"/>
      <c r="P126" s="15"/>
      <c r="Q126" s="15"/>
      <c r="R126" s="12"/>
      <c r="S126" s="15"/>
      <c r="T126" s="15"/>
      <c r="U126" s="12"/>
      <c r="V126" s="15"/>
      <c r="W126" s="15"/>
      <c r="X126" s="12"/>
      <c r="Y126" s="15"/>
      <c r="Z126" s="15"/>
      <c r="AA126" s="12"/>
      <c r="AB126" s="15"/>
      <c r="AC126" s="15"/>
      <c r="AD126" s="12"/>
      <c r="AE126" s="15"/>
      <c r="AF126" s="15"/>
      <c r="AG126" s="12"/>
      <c r="AH126" s="15"/>
      <c r="AI126" s="15"/>
      <c r="AJ126" s="12"/>
      <c r="AK126" s="15"/>
      <c r="AL126" s="15"/>
      <c r="AM126" s="12"/>
      <c r="AN126" s="15"/>
      <c r="AO126" s="15"/>
      <c r="AP126" s="12"/>
      <c r="AQ126" s="15"/>
      <c r="AR126" s="15"/>
      <c r="AS126" s="12"/>
      <c r="AT126" s="15"/>
      <c r="AU126" s="15"/>
      <c r="AV126" s="12"/>
      <c r="AW126" s="15"/>
      <c r="AX126" s="15"/>
      <c r="AY126" s="12"/>
      <c r="AZ126" s="15"/>
      <c r="BA126" s="15"/>
      <c r="BB126" s="12"/>
      <c r="BC126" s="15"/>
      <c r="BD126" s="15"/>
      <c r="BE126" s="12"/>
      <c r="BF126" s="15"/>
      <c r="BG126" s="15"/>
      <c r="BH126" s="12"/>
      <c r="BI126" s="15"/>
      <c r="BJ126" s="15"/>
      <c r="BK126" s="12"/>
      <c r="BL126" s="15"/>
      <c r="BM126" s="15"/>
      <c r="BN126" s="12"/>
      <c r="BO126" s="15"/>
      <c r="BP126" s="15"/>
      <c r="BQ126" s="12"/>
      <c r="BR126" s="15"/>
      <c r="BS126" s="15"/>
      <c r="BT126" s="12"/>
      <c r="BU126" s="15"/>
      <c r="BV126" s="15"/>
    </row>
    <row r="127" spans="1:74" ht="20.100000000000001" customHeight="1" x14ac:dyDescent="0.25">
      <c r="A127" s="12"/>
      <c r="B127" s="12"/>
      <c r="C127" s="12"/>
      <c r="D127" s="15"/>
      <c r="F127" s="12"/>
      <c r="G127" s="15"/>
      <c r="H127" s="15"/>
      <c r="I127" s="12"/>
      <c r="J127" s="15"/>
      <c r="K127" s="15"/>
      <c r="L127" s="12"/>
      <c r="M127" s="15"/>
      <c r="N127" s="15"/>
      <c r="O127" s="12"/>
      <c r="P127" s="15"/>
      <c r="Q127" s="15"/>
      <c r="R127" s="12"/>
      <c r="S127" s="15"/>
      <c r="T127" s="15"/>
      <c r="U127" s="12"/>
      <c r="V127" s="15"/>
      <c r="W127" s="15"/>
      <c r="X127" s="12"/>
      <c r="Y127" s="15"/>
      <c r="Z127" s="15"/>
      <c r="AA127" s="12"/>
      <c r="AB127" s="15"/>
      <c r="AC127" s="15"/>
      <c r="AD127" s="12"/>
      <c r="AE127" s="15"/>
      <c r="AF127" s="15"/>
      <c r="AG127" s="12"/>
      <c r="AH127" s="15"/>
      <c r="AI127" s="15"/>
      <c r="AJ127" s="12"/>
      <c r="AK127" s="15"/>
      <c r="AL127" s="15"/>
      <c r="AM127" s="12"/>
      <c r="AN127" s="15"/>
      <c r="AO127" s="15"/>
      <c r="AP127" s="12"/>
      <c r="AQ127" s="15"/>
      <c r="AR127" s="15"/>
      <c r="AS127" s="12"/>
      <c r="AT127" s="15"/>
      <c r="AU127" s="15"/>
      <c r="AV127" s="12"/>
      <c r="AW127" s="15"/>
      <c r="AX127" s="15"/>
      <c r="AY127" s="12"/>
      <c r="AZ127" s="15"/>
      <c r="BA127" s="15"/>
      <c r="BB127" s="12"/>
      <c r="BC127" s="15"/>
      <c r="BD127" s="15"/>
      <c r="BE127" s="12"/>
      <c r="BF127" s="15"/>
      <c r="BG127" s="15"/>
      <c r="BH127" s="12"/>
      <c r="BI127" s="15"/>
      <c r="BJ127" s="15"/>
      <c r="BK127" s="12"/>
      <c r="BL127" s="15"/>
      <c r="BM127" s="15"/>
      <c r="BN127" s="12"/>
      <c r="BO127" s="15"/>
      <c r="BP127" s="15"/>
      <c r="BQ127" s="12"/>
      <c r="BR127" s="15"/>
      <c r="BS127" s="15"/>
      <c r="BT127" s="12"/>
      <c r="BU127" s="15"/>
      <c r="BV127" s="15"/>
    </row>
    <row r="128" spans="1:74" ht="20.100000000000001" customHeight="1" x14ac:dyDescent="0.25">
      <c r="A128" s="12"/>
      <c r="B128" s="12"/>
      <c r="C128" s="12"/>
      <c r="D128" s="15"/>
      <c r="F128" s="12"/>
      <c r="G128" s="15"/>
      <c r="H128" s="15"/>
      <c r="I128" s="12"/>
      <c r="J128" s="15"/>
      <c r="K128" s="15"/>
      <c r="L128" s="12"/>
      <c r="M128" s="15"/>
      <c r="N128" s="15"/>
      <c r="O128" s="12"/>
      <c r="P128" s="15"/>
      <c r="Q128" s="15"/>
      <c r="R128" s="12"/>
      <c r="S128" s="15"/>
      <c r="T128" s="15"/>
      <c r="U128" s="12"/>
      <c r="V128" s="15"/>
      <c r="W128" s="15"/>
      <c r="X128" s="12"/>
      <c r="Y128" s="15"/>
      <c r="Z128" s="15"/>
      <c r="AA128" s="12"/>
      <c r="AB128" s="15"/>
      <c r="AC128" s="15"/>
      <c r="AD128" s="12"/>
      <c r="AE128" s="15"/>
      <c r="AF128" s="15"/>
      <c r="AG128" s="12"/>
      <c r="AH128" s="15"/>
      <c r="AI128" s="15"/>
      <c r="AJ128" s="12"/>
      <c r="AK128" s="15"/>
      <c r="AL128" s="15"/>
      <c r="AM128" s="12"/>
      <c r="AN128" s="15"/>
      <c r="AO128" s="15"/>
      <c r="AP128" s="12"/>
      <c r="AQ128" s="15"/>
      <c r="AR128" s="15"/>
      <c r="AS128" s="12"/>
      <c r="AT128" s="15"/>
      <c r="AU128" s="15"/>
      <c r="AV128" s="12"/>
      <c r="AW128" s="15"/>
      <c r="AX128" s="15"/>
      <c r="AY128" s="12"/>
      <c r="AZ128" s="15"/>
      <c r="BA128" s="15"/>
      <c r="BB128" s="12"/>
      <c r="BC128" s="15"/>
      <c r="BD128" s="15"/>
      <c r="BE128" s="12"/>
      <c r="BF128" s="15"/>
      <c r="BG128" s="15"/>
      <c r="BH128" s="12"/>
      <c r="BI128" s="15"/>
      <c r="BJ128" s="15"/>
      <c r="BK128" s="12"/>
      <c r="BL128" s="15"/>
      <c r="BM128" s="15"/>
      <c r="BN128" s="12"/>
      <c r="BO128" s="15"/>
      <c r="BP128" s="15"/>
      <c r="BQ128" s="12"/>
      <c r="BR128" s="15"/>
      <c r="BS128" s="15"/>
      <c r="BT128" s="12"/>
      <c r="BU128" s="15"/>
      <c r="BV128" s="15"/>
    </row>
    <row r="129" spans="1:74" ht="20.100000000000001" customHeight="1" x14ac:dyDescent="0.25">
      <c r="A129" s="12"/>
      <c r="B129" s="12"/>
      <c r="C129" s="12"/>
      <c r="D129" s="15"/>
      <c r="F129" s="12"/>
      <c r="G129" s="15"/>
      <c r="H129" s="15"/>
      <c r="I129" s="12"/>
      <c r="J129" s="15"/>
      <c r="K129" s="15"/>
      <c r="L129" s="12"/>
      <c r="M129" s="15"/>
      <c r="N129" s="15"/>
      <c r="O129" s="12"/>
      <c r="P129" s="15"/>
      <c r="Q129" s="15"/>
      <c r="R129" s="12"/>
      <c r="S129" s="15"/>
      <c r="T129" s="15"/>
      <c r="U129" s="12"/>
      <c r="V129" s="15"/>
      <c r="W129" s="15"/>
      <c r="X129" s="12"/>
      <c r="Y129" s="15"/>
      <c r="Z129" s="15"/>
      <c r="AA129" s="12"/>
      <c r="AB129" s="15"/>
      <c r="AC129" s="15"/>
      <c r="AD129" s="12"/>
      <c r="AE129" s="15"/>
      <c r="AF129" s="15"/>
      <c r="AG129" s="12"/>
      <c r="AH129" s="15"/>
      <c r="AI129" s="15"/>
      <c r="AJ129" s="12"/>
      <c r="AK129" s="15"/>
      <c r="AL129" s="15"/>
      <c r="AM129" s="12"/>
      <c r="AN129" s="15"/>
      <c r="AO129" s="15"/>
      <c r="AP129" s="12"/>
      <c r="AQ129" s="15"/>
      <c r="AR129" s="15"/>
      <c r="AS129" s="12"/>
      <c r="AT129" s="15"/>
      <c r="AU129" s="15"/>
      <c r="AV129" s="12"/>
      <c r="AW129" s="15"/>
      <c r="AX129" s="15"/>
      <c r="AY129" s="12"/>
      <c r="AZ129" s="15"/>
      <c r="BA129" s="15"/>
      <c r="BB129" s="12"/>
      <c r="BC129" s="15"/>
      <c r="BD129" s="15"/>
      <c r="BE129" s="12"/>
      <c r="BF129" s="15"/>
      <c r="BG129" s="15"/>
      <c r="BH129" s="12"/>
      <c r="BI129" s="15"/>
      <c r="BJ129" s="15"/>
      <c r="BK129" s="12"/>
      <c r="BL129" s="15"/>
      <c r="BM129" s="15"/>
      <c r="BN129" s="12"/>
      <c r="BO129" s="15"/>
      <c r="BP129" s="15"/>
      <c r="BQ129" s="12"/>
      <c r="BR129" s="15"/>
      <c r="BS129" s="15"/>
      <c r="BT129" s="12"/>
      <c r="BU129" s="15"/>
      <c r="BV129" s="15"/>
    </row>
    <row r="130" spans="1:74" ht="20.100000000000001" customHeight="1" x14ac:dyDescent="0.25">
      <c r="A130" s="12"/>
      <c r="B130" s="12"/>
      <c r="C130" s="12"/>
      <c r="D130" s="15"/>
      <c r="F130" s="12"/>
      <c r="G130" s="15"/>
      <c r="H130" s="15"/>
      <c r="I130" s="12"/>
      <c r="J130" s="15"/>
      <c r="K130" s="15"/>
      <c r="L130" s="12"/>
      <c r="M130" s="15"/>
      <c r="N130" s="15"/>
      <c r="O130" s="12"/>
      <c r="P130" s="15"/>
      <c r="Q130" s="15"/>
      <c r="R130" s="12"/>
      <c r="S130" s="15"/>
      <c r="T130" s="15"/>
      <c r="U130" s="12"/>
      <c r="V130" s="15"/>
      <c r="W130" s="15"/>
      <c r="X130" s="12"/>
      <c r="Y130" s="15"/>
      <c r="Z130" s="15"/>
      <c r="AA130" s="12"/>
      <c r="AB130" s="15"/>
      <c r="AC130" s="15"/>
      <c r="AD130" s="12"/>
      <c r="AE130" s="15"/>
      <c r="AF130" s="15"/>
      <c r="AG130" s="12"/>
      <c r="AH130" s="15"/>
      <c r="AI130" s="15"/>
      <c r="AJ130" s="12"/>
      <c r="AK130" s="15"/>
      <c r="AL130" s="15"/>
      <c r="AM130" s="12"/>
      <c r="AN130" s="15"/>
      <c r="AO130" s="15"/>
      <c r="AP130" s="12"/>
      <c r="AQ130" s="15"/>
      <c r="AR130" s="15"/>
      <c r="AS130" s="12"/>
      <c r="AT130" s="15"/>
      <c r="AU130" s="15"/>
      <c r="AV130" s="12"/>
      <c r="AW130" s="15"/>
      <c r="AX130" s="15"/>
      <c r="AY130" s="12"/>
      <c r="AZ130" s="15"/>
      <c r="BA130" s="15"/>
      <c r="BB130" s="12"/>
      <c r="BC130" s="15"/>
      <c r="BD130" s="15"/>
      <c r="BE130" s="12"/>
      <c r="BF130" s="15"/>
      <c r="BG130" s="15"/>
      <c r="BH130" s="12"/>
      <c r="BI130" s="15"/>
      <c r="BJ130" s="15"/>
      <c r="BK130" s="12"/>
      <c r="BL130" s="15"/>
      <c r="BM130" s="15"/>
      <c r="BN130" s="12"/>
      <c r="BO130" s="15"/>
      <c r="BP130" s="15"/>
      <c r="BQ130" s="12"/>
      <c r="BR130" s="15"/>
      <c r="BS130" s="15"/>
      <c r="BT130" s="12"/>
      <c r="BU130" s="15"/>
      <c r="BV130" s="15"/>
    </row>
    <row r="131" spans="1:74" ht="20.100000000000001" customHeight="1" x14ac:dyDescent="0.25">
      <c r="A131" s="12"/>
      <c r="B131" s="12"/>
      <c r="C131" s="12"/>
      <c r="D131" s="15"/>
      <c r="F131" s="12"/>
      <c r="G131" s="15"/>
      <c r="H131" s="15"/>
      <c r="I131" s="12"/>
      <c r="J131" s="15"/>
      <c r="K131" s="15"/>
      <c r="L131" s="12"/>
      <c r="M131" s="15"/>
      <c r="N131" s="15"/>
      <c r="O131" s="12"/>
      <c r="P131" s="15"/>
      <c r="Q131" s="15"/>
      <c r="R131" s="12"/>
      <c r="S131" s="15"/>
      <c r="T131" s="15"/>
      <c r="U131" s="12"/>
      <c r="V131" s="15"/>
      <c r="W131" s="15"/>
      <c r="X131" s="12"/>
      <c r="Y131" s="15"/>
      <c r="Z131" s="15"/>
      <c r="AA131" s="12"/>
      <c r="AB131" s="15"/>
      <c r="AC131" s="15"/>
      <c r="AD131" s="12"/>
      <c r="AE131" s="15"/>
      <c r="AF131" s="15"/>
      <c r="AG131" s="12"/>
      <c r="AH131" s="15"/>
      <c r="AI131" s="15"/>
      <c r="AJ131" s="12"/>
      <c r="AK131" s="15"/>
      <c r="AL131" s="15"/>
      <c r="AM131" s="12"/>
      <c r="AN131" s="15"/>
      <c r="AO131" s="15"/>
      <c r="AP131" s="12"/>
      <c r="AQ131" s="15"/>
      <c r="AR131" s="15"/>
      <c r="AS131" s="12"/>
      <c r="AT131" s="15"/>
      <c r="AU131" s="15"/>
      <c r="AV131" s="12"/>
      <c r="AW131" s="15"/>
      <c r="AX131" s="15"/>
      <c r="AY131" s="12"/>
      <c r="AZ131" s="15"/>
      <c r="BA131" s="15"/>
      <c r="BB131" s="12"/>
      <c r="BC131" s="15"/>
      <c r="BD131" s="15"/>
      <c r="BE131" s="12"/>
      <c r="BF131" s="15"/>
      <c r="BG131" s="15"/>
      <c r="BH131" s="12"/>
      <c r="BI131" s="15"/>
      <c r="BJ131" s="15"/>
      <c r="BK131" s="12"/>
      <c r="BL131" s="15"/>
      <c r="BM131" s="15"/>
      <c r="BN131" s="12"/>
      <c r="BO131" s="15"/>
      <c r="BP131" s="15"/>
      <c r="BQ131" s="12"/>
      <c r="BR131" s="15"/>
      <c r="BS131" s="15"/>
      <c r="BT131" s="12"/>
      <c r="BU131" s="15"/>
      <c r="BV131" s="15"/>
    </row>
    <row r="132" spans="1:74" ht="20.100000000000001" customHeight="1" x14ac:dyDescent="0.25">
      <c r="A132" s="12"/>
      <c r="B132" s="12"/>
      <c r="C132" s="12"/>
      <c r="D132" s="15"/>
      <c r="F132" s="12"/>
      <c r="G132" s="15"/>
      <c r="H132" s="15"/>
      <c r="I132" s="12"/>
      <c r="J132" s="15"/>
      <c r="K132" s="15"/>
      <c r="L132" s="12"/>
      <c r="M132" s="15"/>
      <c r="N132" s="15"/>
      <c r="O132" s="12"/>
      <c r="P132" s="15"/>
      <c r="Q132" s="15"/>
      <c r="R132" s="12"/>
      <c r="S132" s="15"/>
      <c r="T132" s="15"/>
      <c r="U132" s="12"/>
      <c r="V132" s="15"/>
      <c r="W132" s="15"/>
      <c r="X132" s="12"/>
      <c r="Y132" s="15"/>
      <c r="Z132" s="15"/>
      <c r="AA132" s="12"/>
      <c r="AB132" s="15"/>
      <c r="AC132" s="15"/>
      <c r="AD132" s="12"/>
      <c r="AE132" s="15"/>
      <c r="AF132" s="15"/>
      <c r="AG132" s="12"/>
      <c r="AH132" s="15"/>
      <c r="AI132" s="15"/>
      <c r="AJ132" s="12"/>
      <c r="AK132" s="15"/>
      <c r="AL132" s="15"/>
      <c r="AM132" s="12"/>
      <c r="AN132" s="15"/>
      <c r="AO132" s="15"/>
      <c r="AP132" s="12"/>
      <c r="AQ132" s="15"/>
      <c r="AR132" s="15"/>
      <c r="AS132" s="12"/>
      <c r="AT132" s="15"/>
      <c r="AU132" s="15"/>
      <c r="AV132" s="12"/>
      <c r="AW132" s="15"/>
      <c r="AX132" s="15"/>
      <c r="AY132" s="12"/>
      <c r="AZ132" s="15"/>
      <c r="BA132" s="15"/>
      <c r="BB132" s="12"/>
      <c r="BC132" s="15"/>
      <c r="BD132" s="15"/>
      <c r="BE132" s="12"/>
      <c r="BF132" s="15"/>
      <c r="BG132" s="15"/>
      <c r="BH132" s="12"/>
      <c r="BI132" s="15"/>
      <c r="BJ132" s="15"/>
      <c r="BK132" s="12"/>
      <c r="BL132" s="15"/>
      <c r="BM132" s="15"/>
      <c r="BN132" s="12"/>
      <c r="BO132" s="15"/>
      <c r="BP132" s="15"/>
      <c r="BQ132" s="12"/>
      <c r="BR132" s="15"/>
      <c r="BS132" s="15"/>
      <c r="BT132" s="12"/>
      <c r="BU132" s="15"/>
      <c r="BV132" s="15"/>
    </row>
    <row r="133" spans="1:74" ht="20.100000000000001" customHeight="1" x14ac:dyDescent="0.25">
      <c r="A133" s="12"/>
      <c r="B133" s="12"/>
      <c r="C133" s="12"/>
      <c r="D133" s="15"/>
      <c r="F133" s="12"/>
      <c r="G133" s="15"/>
      <c r="H133" s="15"/>
      <c r="I133" s="12"/>
      <c r="J133" s="15"/>
      <c r="K133" s="15"/>
      <c r="L133" s="12"/>
      <c r="M133" s="15"/>
      <c r="N133" s="15"/>
      <c r="O133" s="12"/>
      <c r="P133" s="15"/>
      <c r="Q133" s="15"/>
      <c r="R133" s="12"/>
      <c r="S133" s="15"/>
      <c r="T133" s="15"/>
      <c r="U133" s="12"/>
      <c r="V133" s="15"/>
      <c r="W133" s="15"/>
      <c r="X133" s="12"/>
      <c r="Y133" s="15"/>
      <c r="Z133" s="15"/>
      <c r="AA133" s="12"/>
      <c r="AB133" s="15"/>
      <c r="AC133" s="15"/>
      <c r="AD133" s="12"/>
      <c r="AE133" s="15"/>
      <c r="AF133" s="15"/>
      <c r="AG133" s="12"/>
      <c r="AH133" s="15"/>
      <c r="AI133" s="15"/>
      <c r="AJ133" s="12"/>
      <c r="AK133" s="15"/>
      <c r="AL133" s="15"/>
      <c r="AM133" s="12"/>
      <c r="AN133" s="15"/>
      <c r="AO133" s="15"/>
      <c r="AP133" s="12"/>
      <c r="AQ133" s="15"/>
      <c r="AR133" s="15"/>
      <c r="AS133" s="12"/>
      <c r="AT133" s="15"/>
      <c r="AU133" s="15"/>
      <c r="AV133" s="12"/>
      <c r="AW133" s="15"/>
      <c r="AX133" s="15"/>
      <c r="AY133" s="12"/>
      <c r="AZ133" s="15"/>
      <c r="BA133" s="15"/>
      <c r="BB133" s="12"/>
      <c r="BC133" s="15"/>
      <c r="BD133" s="15"/>
      <c r="BE133" s="12"/>
      <c r="BF133" s="15"/>
      <c r="BG133" s="15"/>
      <c r="BH133" s="12"/>
      <c r="BI133" s="15"/>
      <c r="BJ133" s="15"/>
      <c r="BK133" s="12"/>
      <c r="BL133" s="15"/>
      <c r="BM133" s="15"/>
      <c r="BN133" s="12"/>
      <c r="BO133" s="15"/>
      <c r="BP133" s="15"/>
      <c r="BQ133" s="12"/>
      <c r="BR133" s="15"/>
      <c r="BS133" s="15"/>
      <c r="BT133" s="12"/>
      <c r="BU133" s="15"/>
      <c r="BV133" s="15"/>
    </row>
    <row r="134" spans="1:74" ht="20.100000000000001" customHeight="1" x14ac:dyDescent="0.25">
      <c r="A134" s="12"/>
      <c r="B134" s="12"/>
      <c r="C134" s="12"/>
      <c r="D134" s="15"/>
      <c r="F134" s="12"/>
      <c r="G134" s="15"/>
      <c r="H134" s="15"/>
      <c r="I134" s="12"/>
      <c r="J134" s="15"/>
      <c r="K134" s="15"/>
      <c r="L134" s="12"/>
      <c r="M134" s="15"/>
      <c r="N134" s="15"/>
      <c r="O134" s="12"/>
      <c r="P134" s="15"/>
      <c r="Q134" s="15"/>
      <c r="R134" s="12"/>
      <c r="S134" s="15"/>
      <c r="T134" s="15"/>
      <c r="U134" s="12"/>
      <c r="V134" s="15"/>
      <c r="W134" s="15"/>
      <c r="X134" s="12"/>
      <c r="Y134" s="15"/>
      <c r="Z134" s="15"/>
      <c r="AA134" s="12"/>
      <c r="AB134" s="15"/>
      <c r="AC134" s="15"/>
      <c r="AD134" s="12"/>
      <c r="AE134" s="15"/>
      <c r="AF134" s="15"/>
      <c r="AG134" s="12"/>
      <c r="AH134" s="15"/>
      <c r="AI134" s="15"/>
      <c r="AJ134" s="12"/>
      <c r="AK134" s="15"/>
      <c r="AL134" s="15"/>
      <c r="AM134" s="12"/>
      <c r="AN134" s="15"/>
      <c r="AO134" s="15"/>
      <c r="AP134" s="12"/>
      <c r="AQ134" s="15"/>
      <c r="AR134" s="15"/>
      <c r="AS134" s="12"/>
      <c r="AT134" s="15"/>
      <c r="AU134" s="15"/>
      <c r="AV134" s="12"/>
      <c r="AW134" s="15"/>
      <c r="AX134" s="15"/>
      <c r="AY134" s="12"/>
      <c r="AZ134" s="15"/>
      <c r="BA134" s="15"/>
      <c r="BB134" s="12"/>
      <c r="BC134" s="15"/>
      <c r="BD134" s="15"/>
      <c r="BE134" s="12"/>
      <c r="BF134" s="15"/>
      <c r="BG134" s="15"/>
      <c r="BH134" s="12"/>
      <c r="BI134" s="15"/>
      <c r="BJ134" s="15"/>
      <c r="BK134" s="12"/>
      <c r="BL134" s="15"/>
      <c r="BM134" s="15"/>
      <c r="BN134" s="12"/>
      <c r="BO134" s="15"/>
      <c r="BP134" s="15"/>
      <c r="BQ134" s="12"/>
      <c r="BR134" s="15"/>
      <c r="BS134" s="15"/>
      <c r="BT134" s="12"/>
      <c r="BU134" s="15"/>
      <c r="BV134" s="15"/>
    </row>
    <row r="135" spans="1:74" ht="20.100000000000001" customHeight="1" x14ac:dyDescent="0.25">
      <c r="A135" s="12"/>
      <c r="B135" s="12"/>
      <c r="C135" s="12"/>
      <c r="D135" s="15"/>
      <c r="F135" s="12"/>
      <c r="G135" s="15"/>
      <c r="H135" s="15"/>
      <c r="I135" s="12"/>
      <c r="J135" s="15"/>
      <c r="K135" s="15"/>
      <c r="L135" s="12"/>
      <c r="M135" s="15"/>
      <c r="N135" s="15"/>
      <c r="O135" s="12"/>
      <c r="P135" s="15"/>
      <c r="Q135" s="15"/>
      <c r="R135" s="12"/>
      <c r="S135" s="15"/>
      <c r="T135" s="15"/>
      <c r="U135" s="12"/>
      <c r="V135" s="15"/>
      <c r="W135" s="15"/>
      <c r="X135" s="12"/>
      <c r="Y135" s="15"/>
      <c r="Z135" s="15"/>
      <c r="AA135" s="12"/>
      <c r="AB135" s="15"/>
      <c r="AC135" s="15"/>
      <c r="AD135" s="12"/>
      <c r="AE135" s="15"/>
      <c r="AF135" s="15"/>
      <c r="AG135" s="12"/>
      <c r="AH135" s="15"/>
      <c r="AI135" s="15"/>
      <c r="AJ135" s="12"/>
      <c r="AK135" s="15"/>
      <c r="AL135" s="15"/>
      <c r="AM135" s="12"/>
      <c r="AN135" s="15"/>
      <c r="AO135" s="15"/>
      <c r="AP135" s="12"/>
      <c r="AQ135" s="15"/>
      <c r="AR135" s="15"/>
      <c r="AS135" s="12"/>
      <c r="AT135" s="15"/>
      <c r="AU135" s="15"/>
      <c r="AV135" s="12"/>
      <c r="AW135" s="15"/>
      <c r="AX135" s="15"/>
      <c r="AY135" s="12"/>
      <c r="AZ135" s="15"/>
      <c r="BA135" s="15"/>
      <c r="BB135" s="12"/>
      <c r="BC135" s="15"/>
      <c r="BD135" s="15"/>
      <c r="BE135" s="12"/>
      <c r="BF135" s="15"/>
      <c r="BG135" s="15"/>
      <c r="BH135" s="12"/>
      <c r="BI135" s="15"/>
      <c r="BJ135" s="15"/>
      <c r="BK135" s="12"/>
      <c r="BL135" s="15"/>
      <c r="BM135" s="15"/>
      <c r="BN135" s="12"/>
      <c r="BO135" s="15"/>
      <c r="BP135" s="15"/>
      <c r="BQ135" s="12"/>
      <c r="BR135" s="15"/>
      <c r="BS135" s="15"/>
      <c r="BT135" s="12"/>
      <c r="BU135" s="15"/>
      <c r="BV135" s="15"/>
    </row>
    <row r="136" spans="1:74" ht="20.100000000000001" customHeight="1" x14ac:dyDescent="0.25">
      <c r="A136" s="12"/>
      <c r="B136" s="12"/>
      <c r="C136" s="12"/>
      <c r="D136" s="15"/>
      <c r="F136" s="12"/>
      <c r="G136" s="15"/>
      <c r="H136" s="15"/>
      <c r="I136" s="12"/>
      <c r="J136" s="15"/>
      <c r="K136" s="15"/>
      <c r="L136" s="12"/>
      <c r="M136" s="15"/>
      <c r="N136" s="15"/>
      <c r="O136" s="12"/>
      <c r="P136" s="15"/>
      <c r="Q136" s="15"/>
      <c r="R136" s="12"/>
      <c r="S136" s="15"/>
      <c r="T136" s="15"/>
      <c r="U136" s="12"/>
      <c r="V136" s="15"/>
      <c r="W136" s="15"/>
      <c r="X136" s="12"/>
      <c r="Y136" s="15"/>
      <c r="Z136" s="15"/>
      <c r="AA136" s="12"/>
      <c r="AB136" s="15"/>
      <c r="AC136" s="15"/>
      <c r="AD136" s="12"/>
      <c r="AE136" s="15"/>
      <c r="AF136" s="15"/>
      <c r="AG136" s="12"/>
      <c r="AH136" s="15"/>
      <c r="AI136" s="15"/>
      <c r="AJ136" s="12"/>
      <c r="AK136" s="15"/>
      <c r="AL136" s="15"/>
      <c r="AM136" s="12"/>
      <c r="AN136" s="15"/>
      <c r="AO136" s="15"/>
      <c r="AP136" s="12"/>
      <c r="AQ136" s="15"/>
      <c r="AR136" s="15"/>
      <c r="AS136" s="12"/>
      <c r="AT136" s="15"/>
      <c r="AU136" s="15"/>
      <c r="AV136" s="12"/>
      <c r="AW136" s="15"/>
      <c r="AX136" s="15"/>
      <c r="AY136" s="12"/>
      <c r="AZ136" s="15"/>
      <c r="BA136" s="15"/>
      <c r="BB136" s="12"/>
      <c r="BC136" s="15"/>
      <c r="BD136" s="15"/>
      <c r="BE136" s="12"/>
      <c r="BF136" s="15"/>
      <c r="BG136" s="15"/>
      <c r="BH136" s="12"/>
      <c r="BI136" s="15"/>
      <c r="BJ136" s="15"/>
      <c r="BK136" s="12"/>
      <c r="BL136" s="15"/>
      <c r="BM136" s="15"/>
      <c r="BN136" s="12"/>
      <c r="BO136" s="15"/>
      <c r="BP136" s="15"/>
      <c r="BQ136" s="12"/>
      <c r="BR136" s="15"/>
      <c r="BS136" s="15"/>
      <c r="BT136" s="12"/>
      <c r="BU136" s="15"/>
      <c r="BV136" s="15"/>
    </row>
    <row r="137" spans="1:74" ht="20.100000000000001" customHeight="1" x14ac:dyDescent="0.25">
      <c r="A137" s="12"/>
      <c r="B137" s="12"/>
      <c r="C137" s="12"/>
      <c r="D137" s="15"/>
      <c r="F137" s="12"/>
      <c r="G137" s="15"/>
      <c r="H137" s="15"/>
      <c r="I137" s="12"/>
      <c r="J137" s="15"/>
      <c r="K137" s="15"/>
      <c r="L137" s="12"/>
      <c r="M137" s="15"/>
      <c r="N137" s="15"/>
      <c r="O137" s="12"/>
      <c r="P137" s="15"/>
      <c r="Q137" s="15"/>
      <c r="R137" s="12"/>
      <c r="S137" s="15"/>
      <c r="T137" s="15"/>
      <c r="U137" s="12"/>
      <c r="V137" s="15"/>
      <c r="W137" s="15"/>
      <c r="X137" s="12"/>
      <c r="Y137" s="15"/>
      <c r="Z137" s="15"/>
      <c r="AA137" s="12"/>
      <c r="AB137" s="15"/>
      <c r="AC137" s="15"/>
      <c r="AD137" s="12"/>
      <c r="AE137" s="15"/>
      <c r="AF137" s="15"/>
      <c r="AG137" s="12"/>
      <c r="AH137" s="15"/>
      <c r="AI137" s="15"/>
      <c r="AJ137" s="12"/>
      <c r="AK137" s="15"/>
      <c r="AL137" s="15"/>
      <c r="AM137" s="12"/>
      <c r="AN137" s="15"/>
      <c r="AO137" s="15"/>
      <c r="AP137" s="12"/>
      <c r="AQ137" s="15"/>
      <c r="AR137" s="15"/>
      <c r="AS137" s="12"/>
      <c r="AT137" s="15"/>
      <c r="AU137" s="15"/>
      <c r="AV137" s="12"/>
      <c r="AW137" s="15"/>
      <c r="AX137" s="15"/>
      <c r="AY137" s="12"/>
      <c r="AZ137" s="15"/>
      <c r="BA137" s="15"/>
      <c r="BB137" s="12"/>
      <c r="BC137" s="15"/>
      <c r="BD137" s="15"/>
      <c r="BE137" s="12"/>
      <c r="BF137" s="15"/>
      <c r="BG137" s="15"/>
      <c r="BH137" s="12"/>
      <c r="BI137" s="15"/>
      <c r="BJ137" s="15"/>
      <c r="BK137" s="12"/>
      <c r="BL137" s="15"/>
      <c r="BM137" s="15"/>
      <c r="BN137" s="12"/>
      <c r="BO137" s="15"/>
      <c r="BP137" s="15"/>
      <c r="BQ137" s="12"/>
      <c r="BR137" s="15"/>
      <c r="BS137" s="15"/>
      <c r="BT137" s="12"/>
      <c r="BU137" s="15"/>
      <c r="BV137" s="15"/>
    </row>
    <row r="138" spans="1:74" ht="20.100000000000001" customHeight="1" x14ac:dyDescent="0.25">
      <c r="A138" s="12"/>
      <c r="B138" s="12"/>
      <c r="C138" s="12"/>
      <c r="D138" s="15"/>
      <c r="F138" s="12"/>
      <c r="G138" s="15"/>
      <c r="H138" s="15"/>
      <c r="I138" s="12"/>
      <c r="J138" s="15"/>
      <c r="K138" s="15"/>
      <c r="L138" s="12"/>
      <c r="M138" s="15"/>
      <c r="N138" s="15"/>
      <c r="O138" s="12"/>
      <c r="P138" s="15"/>
      <c r="Q138" s="15"/>
      <c r="R138" s="12"/>
      <c r="S138" s="15"/>
      <c r="T138" s="15"/>
      <c r="U138" s="12"/>
      <c r="V138" s="15"/>
      <c r="W138" s="15"/>
      <c r="X138" s="12"/>
      <c r="Y138" s="15"/>
      <c r="Z138" s="15"/>
      <c r="AA138" s="12"/>
      <c r="AB138" s="15"/>
      <c r="AC138" s="15"/>
      <c r="AD138" s="12"/>
      <c r="AE138" s="15"/>
      <c r="AF138" s="15"/>
      <c r="AG138" s="12"/>
      <c r="AH138" s="15"/>
      <c r="AI138" s="15"/>
      <c r="AJ138" s="12"/>
      <c r="AK138" s="15"/>
      <c r="AL138" s="15"/>
      <c r="AM138" s="12"/>
      <c r="AN138" s="15"/>
      <c r="AO138" s="15"/>
      <c r="AP138" s="12"/>
      <c r="AQ138" s="15"/>
      <c r="AR138" s="15"/>
      <c r="AS138" s="12"/>
      <c r="AT138" s="15"/>
      <c r="AU138" s="15"/>
      <c r="AV138" s="12"/>
      <c r="AW138" s="15"/>
      <c r="AX138" s="15"/>
      <c r="AY138" s="12"/>
      <c r="AZ138" s="15"/>
      <c r="BA138" s="15"/>
      <c r="BB138" s="12"/>
      <c r="BC138" s="15"/>
      <c r="BD138" s="15"/>
      <c r="BE138" s="12"/>
      <c r="BF138" s="15"/>
      <c r="BG138" s="15"/>
      <c r="BH138" s="12"/>
      <c r="BI138" s="15"/>
      <c r="BJ138" s="15"/>
      <c r="BK138" s="12"/>
      <c r="BL138" s="15"/>
      <c r="BM138" s="15"/>
      <c r="BN138" s="12"/>
      <c r="BO138" s="15"/>
      <c r="BP138" s="15"/>
      <c r="BQ138" s="12"/>
      <c r="BR138" s="15"/>
      <c r="BS138" s="15"/>
      <c r="BT138" s="12"/>
      <c r="BU138" s="15"/>
      <c r="BV138" s="15"/>
    </row>
    <row r="139" spans="1:74" ht="20.100000000000001" customHeight="1" x14ac:dyDescent="0.25">
      <c r="A139" s="12"/>
      <c r="B139" s="12"/>
      <c r="C139" s="12"/>
      <c r="D139" s="15"/>
      <c r="F139" s="12"/>
      <c r="G139" s="15"/>
      <c r="H139" s="15"/>
      <c r="I139" s="12"/>
      <c r="J139" s="15"/>
      <c r="K139" s="15"/>
      <c r="L139" s="12"/>
      <c r="M139" s="15"/>
      <c r="N139" s="15"/>
      <c r="O139" s="12"/>
      <c r="P139" s="15"/>
      <c r="Q139" s="15"/>
      <c r="R139" s="12"/>
      <c r="S139" s="15"/>
      <c r="T139" s="15"/>
      <c r="U139" s="12"/>
      <c r="V139" s="15"/>
      <c r="W139" s="15"/>
      <c r="X139" s="12"/>
      <c r="Y139" s="15"/>
      <c r="Z139" s="15"/>
      <c r="AA139" s="12"/>
      <c r="AB139" s="15"/>
      <c r="AC139" s="15"/>
      <c r="AD139" s="12"/>
      <c r="AE139" s="15"/>
      <c r="AF139" s="15"/>
      <c r="AG139" s="12"/>
      <c r="AH139" s="15"/>
      <c r="AI139" s="15"/>
      <c r="AJ139" s="12"/>
      <c r="AK139" s="15"/>
      <c r="AL139" s="15"/>
      <c r="AM139" s="12"/>
      <c r="AN139" s="15"/>
      <c r="AO139" s="15"/>
      <c r="AP139" s="12"/>
      <c r="AQ139" s="15"/>
      <c r="AR139" s="15"/>
      <c r="AS139" s="12"/>
      <c r="AT139" s="15"/>
      <c r="AU139" s="15"/>
      <c r="AV139" s="12"/>
      <c r="AW139" s="15"/>
      <c r="AX139" s="15"/>
      <c r="AY139" s="12"/>
      <c r="AZ139" s="15"/>
      <c r="BA139" s="15"/>
      <c r="BB139" s="12"/>
      <c r="BC139" s="15"/>
      <c r="BD139" s="15"/>
      <c r="BE139" s="12"/>
      <c r="BF139" s="15"/>
      <c r="BG139" s="15"/>
      <c r="BH139" s="12"/>
      <c r="BI139" s="15"/>
      <c r="BJ139" s="15"/>
      <c r="BK139" s="12"/>
      <c r="BL139" s="15"/>
      <c r="BM139" s="15"/>
      <c r="BN139" s="12"/>
      <c r="BO139" s="15"/>
      <c r="BP139" s="15"/>
      <c r="BQ139" s="12"/>
      <c r="BR139" s="15"/>
      <c r="BS139" s="15"/>
      <c r="BT139" s="12"/>
      <c r="BU139" s="15"/>
      <c r="BV139" s="15"/>
    </row>
    <row r="140" spans="1:74" ht="20.100000000000001" customHeight="1" x14ac:dyDescent="0.25">
      <c r="A140" s="12"/>
      <c r="B140" s="12"/>
      <c r="C140" s="12"/>
      <c r="D140" s="15"/>
      <c r="F140" s="12"/>
      <c r="G140" s="15"/>
      <c r="H140" s="15"/>
      <c r="I140" s="12"/>
      <c r="J140" s="15"/>
      <c r="K140" s="15"/>
      <c r="L140" s="12"/>
      <c r="M140" s="15"/>
      <c r="N140" s="15"/>
      <c r="O140" s="12"/>
      <c r="P140" s="15"/>
      <c r="Q140" s="15"/>
      <c r="R140" s="12"/>
      <c r="S140" s="15"/>
      <c r="T140" s="15"/>
      <c r="U140" s="12"/>
      <c r="V140" s="15"/>
      <c r="W140" s="15"/>
      <c r="X140" s="12"/>
      <c r="Y140" s="15"/>
      <c r="Z140" s="15"/>
      <c r="AA140" s="12"/>
      <c r="AB140" s="15"/>
      <c r="AC140" s="15"/>
      <c r="AD140" s="12"/>
      <c r="AE140" s="15"/>
      <c r="AF140" s="15"/>
      <c r="AG140" s="12"/>
      <c r="AH140" s="15"/>
      <c r="AI140" s="15"/>
      <c r="AJ140" s="12"/>
      <c r="AK140" s="15"/>
      <c r="AL140" s="15"/>
      <c r="AM140" s="12"/>
      <c r="AN140" s="15"/>
      <c r="AO140" s="15"/>
      <c r="AP140" s="12"/>
      <c r="AQ140" s="15"/>
      <c r="AR140" s="15"/>
      <c r="AS140" s="12"/>
      <c r="AT140" s="15"/>
      <c r="AU140" s="15"/>
      <c r="AV140" s="12"/>
      <c r="AW140" s="15"/>
      <c r="AX140" s="15"/>
      <c r="AY140" s="12"/>
      <c r="AZ140" s="15"/>
      <c r="BA140" s="15"/>
      <c r="BB140" s="12"/>
      <c r="BC140" s="15"/>
      <c r="BD140" s="15"/>
      <c r="BE140" s="12"/>
      <c r="BF140" s="15"/>
      <c r="BG140" s="15"/>
      <c r="BH140" s="12"/>
      <c r="BI140" s="15"/>
      <c r="BJ140" s="15"/>
      <c r="BK140" s="12"/>
      <c r="BL140" s="15"/>
      <c r="BM140" s="15"/>
      <c r="BN140" s="12"/>
      <c r="BO140" s="15"/>
      <c r="BP140" s="15"/>
      <c r="BQ140" s="12"/>
      <c r="BR140" s="15"/>
      <c r="BS140" s="15"/>
      <c r="BT140" s="12"/>
      <c r="BU140" s="15"/>
      <c r="BV140" s="15"/>
    </row>
    <row r="141" spans="1:74" ht="20.100000000000001" customHeight="1" x14ac:dyDescent="0.25">
      <c r="A141" s="12"/>
      <c r="B141" s="12"/>
      <c r="C141" s="12"/>
      <c r="D141" s="15"/>
      <c r="F141" s="12"/>
      <c r="G141" s="15"/>
      <c r="H141" s="15"/>
      <c r="I141" s="12"/>
      <c r="J141" s="15"/>
      <c r="K141" s="15"/>
      <c r="L141" s="12"/>
      <c r="M141" s="15"/>
      <c r="N141" s="15"/>
      <c r="O141" s="12"/>
      <c r="P141" s="15"/>
      <c r="Q141" s="15"/>
      <c r="R141" s="12"/>
      <c r="S141" s="15"/>
      <c r="T141" s="15"/>
      <c r="U141" s="12"/>
      <c r="V141" s="15"/>
      <c r="W141" s="15"/>
      <c r="X141" s="12"/>
      <c r="Y141" s="15"/>
      <c r="Z141" s="15"/>
      <c r="AA141" s="12"/>
      <c r="AB141" s="15"/>
      <c r="AC141" s="15"/>
      <c r="AD141" s="12"/>
      <c r="AE141" s="15"/>
      <c r="AF141" s="15"/>
      <c r="AG141" s="12"/>
      <c r="AH141" s="15"/>
      <c r="AI141" s="15"/>
      <c r="AJ141" s="12"/>
      <c r="AK141" s="15"/>
      <c r="AL141" s="15"/>
      <c r="AM141" s="12"/>
      <c r="AN141" s="15"/>
      <c r="AO141" s="15"/>
      <c r="AP141" s="12"/>
      <c r="AQ141" s="15"/>
      <c r="AR141" s="15"/>
      <c r="AS141" s="12"/>
      <c r="AT141" s="15"/>
      <c r="AU141" s="15"/>
      <c r="AV141" s="12"/>
      <c r="AW141" s="15"/>
      <c r="AX141" s="15"/>
      <c r="AY141" s="12"/>
      <c r="AZ141" s="15"/>
      <c r="BA141" s="15"/>
      <c r="BB141" s="12"/>
      <c r="BC141" s="15"/>
      <c r="BD141" s="15"/>
      <c r="BE141" s="12"/>
      <c r="BF141" s="15"/>
      <c r="BG141" s="15"/>
      <c r="BH141" s="12"/>
      <c r="BI141" s="15"/>
      <c r="BJ141" s="15"/>
      <c r="BK141" s="12"/>
      <c r="BL141" s="15"/>
      <c r="BM141" s="15"/>
      <c r="BN141" s="12"/>
      <c r="BO141" s="15"/>
      <c r="BP141" s="15"/>
      <c r="BQ141" s="12"/>
      <c r="BR141" s="15"/>
      <c r="BS141" s="15"/>
      <c r="BT141" s="12"/>
      <c r="BU141" s="15"/>
      <c r="BV141" s="15"/>
    </row>
    <row r="142" spans="1:74" ht="20.100000000000001" customHeight="1" x14ac:dyDescent="0.25">
      <c r="A142" s="12"/>
      <c r="B142" s="12"/>
      <c r="C142" s="12"/>
      <c r="D142" s="15"/>
      <c r="F142" s="12"/>
      <c r="G142" s="15"/>
      <c r="H142" s="15"/>
      <c r="I142" s="12"/>
      <c r="J142" s="15"/>
      <c r="K142" s="15"/>
      <c r="L142" s="12"/>
      <c r="M142" s="15"/>
      <c r="N142" s="15"/>
      <c r="O142" s="12"/>
      <c r="P142" s="15"/>
      <c r="Q142" s="15"/>
      <c r="R142" s="12"/>
      <c r="S142" s="15"/>
      <c r="T142" s="15"/>
      <c r="U142" s="12"/>
      <c r="V142" s="15"/>
      <c r="W142" s="15"/>
      <c r="X142" s="12"/>
      <c r="Y142" s="15"/>
      <c r="Z142" s="15"/>
      <c r="AA142" s="12"/>
      <c r="AB142" s="15"/>
      <c r="AC142" s="15"/>
      <c r="AD142" s="12"/>
      <c r="AE142" s="15"/>
      <c r="AF142" s="15"/>
      <c r="AG142" s="12"/>
      <c r="AH142" s="15"/>
      <c r="AI142" s="15"/>
      <c r="AJ142" s="12"/>
      <c r="AK142" s="15"/>
      <c r="AL142" s="15"/>
      <c r="AM142" s="12"/>
      <c r="AN142" s="15"/>
      <c r="AO142" s="15"/>
      <c r="AP142" s="12"/>
      <c r="AQ142" s="15"/>
      <c r="AR142" s="15"/>
      <c r="AS142" s="12"/>
      <c r="AT142" s="15"/>
      <c r="AU142" s="15"/>
      <c r="AV142" s="12"/>
      <c r="AW142" s="15"/>
      <c r="AX142" s="15"/>
      <c r="AY142" s="12"/>
      <c r="AZ142" s="15"/>
      <c r="BA142" s="15"/>
      <c r="BB142" s="12"/>
      <c r="BC142" s="15"/>
      <c r="BD142" s="15"/>
      <c r="BE142" s="12"/>
      <c r="BF142" s="15"/>
      <c r="BG142" s="15"/>
      <c r="BH142" s="12"/>
      <c r="BI142" s="15"/>
      <c r="BJ142" s="15"/>
      <c r="BK142" s="12"/>
      <c r="BL142" s="15"/>
      <c r="BM142" s="15"/>
      <c r="BN142" s="12"/>
      <c r="BO142" s="15"/>
      <c r="BP142" s="15"/>
      <c r="BQ142" s="12"/>
      <c r="BR142" s="15"/>
      <c r="BS142" s="15"/>
      <c r="BT142" s="12"/>
      <c r="BU142" s="15"/>
      <c r="BV142" s="15"/>
    </row>
    <row r="143" spans="1:74" ht="20.100000000000001" customHeight="1" x14ac:dyDescent="0.25">
      <c r="A143" s="12"/>
      <c r="B143" s="12"/>
      <c r="C143" s="12"/>
      <c r="D143" s="15"/>
      <c r="F143" s="12"/>
      <c r="G143" s="15"/>
      <c r="H143" s="15"/>
      <c r="I143" s="12"/>
      <c r="J143" s="15"/>
      <c r="K143" s="15"/>
      <c r="L143" s="12"/>
      <c r="M143" s="15"/>
      <c r="N143" s="15"/>
      <c r="O143" s="12"/>
      <c r="P143" s="15"/>
      <c r="Q143" s="15"/>
      <c r="R143" s="12"/>
      <c r="S143" s="15"/>
      <c r="T143" s="15"/>
      <c r="U143" s="12"/>
      <c r="V143" s="15"/>
      <c r="W143" s="15"/>
      <c r="X143" s="12"/>
      <c r="Y143" s="15"/>
      <c r="Z143" s="15"/>
      <c r="AA143" s="12"/>
      <c r="AB143" s="15"/>
      <c r="AC143" s="15"/>
      <c r="AD143" s="12"/>
      <c r="AE143" s="15"/>
      <c r="AF143" s="15"/>
      <c r="AG143" s="12"/>
      <c r="AH143" s="15"/>
      <c r="AI143" s="15"/>
      <c r="AJ143" s="12"/>
      <c r="AK143" s="15"/>
      <c r="AL143" s="15"/>
      <c r="AM143" s="12"/>
      <c r="AN143" s="15"/>
      <c r="AO143" s="15"/>
      <c r="AP143" s="12"/>
      <c r="AQ143" s="15"/>
      <c r="AR143" s="15"/>
      <c r="AS143" s="12"/>
      <c r="AT143" s="15"/>
      <c r="AU143" s="15"/>
      <c r="AV143" s="12"/>
      <c r="AW143" s="15"/>
      <c r="AX143" s="15"/>
      <c r="AY143" s="12"/>
      <c r="AZ143" s="15"/>
      <c r="BA143" s="15"/>
      <c r="BB143" s="12"/>
      <c r="BC143" s="15"/>
      <c r="BD143" s="15"/>
      <c r="BE143" s="12"/>
      <c r="BF143" s="15"/>
      <c r="BG143" s="15"/>
      <c r="BH143" s="12"/>
      <c r="BI143" s="15"/>
      <c r="BJ143" s="15"/>
      <c r="BK143" s="12"/>
      <c r="BL143" s="15"/>
      <c r="BM143" s="15"/>
      <c r="BN143" s="12"/>
      <c r="BO143" s="15"/>
      <c r="BP143" s="15"/>
      <c r="BQ143" s="12"/>
      <c r="BR143" s="15"/>
      <c r="BS143" s="15"/>
      <c r="BT143" s="12"/>
      <c r="BU143" s="15"/>
      <c r="BV143" s="15"/>
    </row>
    <row r="144" spans="1:74" ht="20.100000000000001" customHeight="1" x14ac:dyDescent="0.25">
      <c r="A144" s="12"/>
      <c r="B144" s="12"/>
      <c r="C144" s="12"/>
      <c r="D144" s="15"/>
      <c r="F144" s="12"/>
      <c r="G144" s="15"/>
      <c r="H144" s="15"/>
      <c r="I144" s="12"/>
      <c r="J144" s="15"/>
      <c r="K144" s="15"/>
      <c r="L144" s="12"/>
      <c r="M144" s="15"/>
      <c r="N144" s="15"/>
      <c r="O144" s="12"/>
      <c r="P144" s="15"/>
      <c r="Q144" s="15"/>
      <c r="R144" s="12"/>
      <c r="S144" s="15"/>
      <c r="T144" s="15"/>
      <c r="U144" s="12"/>
      <c r="V144" s="15"/>
      <c r="W144" s="15"/>
      <c r="X144" s="12"/>
      <c r="Y144" s="15"/>
      <c r="Z144" s="15"/>
      <c r="AA144" s="12"/>
      <c r="AB144" s="15"/>
      <c r="AC144" s="15"/>
      <c r="AD144" s="12"/>
      <c r="AE144" s="15"/>
      <c r="AF144" s="15"/>
      <c r="AG144" s="12"/>
      <c r="AH144" s="15"/>
      <c r="AI144" s="15"/>
      <c r="AJ144" s="12"/>
      <c r="AK144" s="15"/>
      <c r="AL144" s="15"/>
      <c r="AM144" s="12"/>
      <c r="AN144" s="15"/>
      <c r="AO144" s="15"/>
      <c r="AP144" s="12"/>
      <c r="AQ144" s="15"/>
      <c r="AR144" s="15"/>
      <c r="AS144" s="12"/>
      <c r="AT144" s="15"/>
      <c r="AU144" s="15"/>
      <c r="AV144" s="12"/>
      <c r="AW144" s="15"/>
      <c r="AX144" s="15"/>
      <c r="AY144" s="12"/>
      <c r="AZ144" s="15"/>
      <c r="BA144" s="15"/>
      <c r="BB144" s="12"/>
      <c r="BC144" s="15"/>
      <c r="BD144" s="15"/>
      <c r="BE144" s="12"/>
      <c r="BF144" s="15"/>
      <c r="BG144" s="15"/>
      <c r="BH144" s="12"/>
      <c r="BI144" s="15"/>
      <c r="BJ144" s="15"/>
      <c r="BK144" s="12"/>
      <c r="BL144" s="15"/>
      <c r="BM144" s="15"/>
      <c r="BN144" s="12"/>
      <c r="BO144" s="15"/>
      <c r="BP144" s="15"/>
      <c r="BQ144" s="12"/>
      <c r="BR144" s="15"/>
      <c r="BS144" s="15"/>
      <c r="BT144" s="12"/>
      <c r="BU144" s="15"/>
      <c r="BV144" s="15"/>
    </row>
    <row r="145" spans="1:74" ht="20.100000000000001" customHeight="1" x14ac:dyDescent="0.25">
      <c r="A145" s="12"/>
      <c r="B145" s="12"/>
      <c r="C145" s="12"/>
      <c r="D145" s="15"/>
      <c r="F145" s="12"/>
      <c r="G145" s="15"/>
      <c r="H145" s="15"/>
      <c r="I145" s="12"/>
      <c r="J145" s="15"/>
      <c r="K145" s="15"/>
      <c r="L145" s="12"/>
      <c r="M145" s="15"/>
      <c r="N145" s="15"/>
      <c r="O145" s="12"/>
      <c r="P145" s="15"/>
      <c r="Q145" s="15"/>
      <c r="R145" s="12"/>
      <c r="S145" s="15"/>
      <c r="T145" s="15"/>
      <c r="U145" s="12"/>
      <c r="V145" s="15"/>
      <c r="W145" s="15"/>
      <c r="X145" s="12"/>
      <c r="Y145" s="15"/>
      <c r="Z145" s="15"/>
      <c r="AA145" s="12"/>
      <c r="AB145" s="15"/>
      <c r="AC145" s="15"/>
      <c r="AD145" s="12"/>
      <c r="AE145" s="15"/>
      <c r="AF145" s="15"/>
      <c r="AG145" s="12"/>
      <c r="AH145" s="15"/>
      <c r="AI145" s="15"/>
      <c r="AJ145" s="12"/>
      <c r="AK145" s="15"/>
      <c r="AL145" s="15"/>
      <c r="AM145" s="12"/>
      <c r="AN145" s="15"/>
      <c r="AO145" s="15"/>
      <c r="AP145" s="12"/>
      <c r="AQ145" s="15"/>
      <c r="AR145" s="15"/>
      <c r="AS145" s="12"/>
      <c r="AT145" s="15"/>
      <c r="AU145" s="15"/>
      <c r="AV145" s="12"/>
      <c r="AW145" s="15"/>
      <c r="AX145" s="15"/>
      <c r="AY145" s="12"/>
      <c r="AZ145" s="15"/>
      <c r="BA145" s="15"/>
      <c r="BB145" s="12"/>
      <c r="BC145" s="15"/>
      <c r="BD145" s="15"/>
      <c r="BE145" s="12"/>
      <c r="BF145" s="15"/>
      <c r="BG145" s="15"/>
      <c r="BH145" s="12"/>
      <c r="BI145" s="15"/>
      <c r="BJ145" s="15"/>
      <c r="BK145" s="12"/>
      <c r="BL145" s="15"/>
      <c r="BM145" s="15"/>
      <c r="BN145" s="12"/>
      <c r="BO145" s="15"/>
      <c r="BP145" s="15"/>
      <c r="BQ145" s="12"/>
      <c r="BR145" s="15"/>
      <c r="BS145" s="15"/>
      <c r="BT145" s="12"/>
      <c r="BU145" s="15"/>
      <c r="BV145" s="15"/>
    </row>
    <row r="146" spans="1:74" ht="20.100000000000001" customHeight="1" x14ac:dyDescent="0.25">
      <c r="A146" s="12"/>
      <c r="B146" s="12"/>
      <c r="C146" s="12"/>
      <c r="D146" s="15"/>
      <c r="F146" s="12"/>
      <c r="G146" s="15"/>
      <c r="H146" s="15"/>
      <c r="I146" s="12"/>
      <c r="J146" s="15"/>
      <c r="K146" s="15"/>
      <c r="L146" s="12"/>
      <c r="M146" s="15"/>
      <c r="N146" s="15"/>
      <c r="O146" s="12"/>
      <c r="P146" s="15"/>
      <c r="Q146" s="15"/>
      <c r="R146" s="12"/>
      <c r="S146" s="15"/>
      <c r="T146" s="15"/>
      <c r="U146" s="12"/>
      <c r="V146" s="15"/>
      <c r="W146" s="15"/>
      <c r="X146" s="12"/>
      <c r="Y146" s="15"/>
      <c r="Z146" s="15"/>
      <c r="AA146" s="12"/>
      <c r="AB146" s="15"/>
      <c r="AC146" s="15"/>
      <c r="AD146" s="12"/>
      <c r="AE146" s="15"/>
      <c r="AF146" s="15"/>
      <c r="AG146" s="12"/>
      <c r="AH146" s="15"/>
      <c r="AI146" s="15"/>
      <c r="AJ146" s="12"/>
      <c r="AK146" s="15"/>
      <c r="AL146" s="15"/>
      <c r="AM146" s="12"/>
      <c r="AN146" s="15"/>
      <c r="AO146" s="15"/>
      <c r="AP146" s="12"/>
      <c r="AQ146" s="15"/>
      <c r="AR146" s="15"/>
      <c r="AS146" s="12"/>
      <c r="AT146" s="15"/>
      <c r="AU146" s="15"/>
      <c r="AV146" s="12"/>
      <c r="AW146" s="15"/>
      <c r="AX146" s="15"/>
      <c r="AY146" s="12"/>
      <c r="AZ146" s="15"/>
      <c r="BA146" s="15"/>
      <c r="BB146" s="12"/>
      <c r="BC146" s="15"/>
      <c r="BD146" s="15"/>
      <c r="BE146" s="12"/>
      <c r="BF146" s="15"/>
      <c r="BG146" s="15"/>
      <c r="BH146" s="12"/>
      <c r="BI146" s="15"/>
      <c r="BJ146" s="15"/>
      <c r="BK146" s="12"/>
      <c r="BL146" s="15"/>
      <c r="BM146" s="15"/>
      <c r="BN146" s="12"/>
      <c r="BO146" s="15"/>
      <c r="BP146" s="15"/>
      <c r="BQ146" s="12"/>
      <c r="BR146" s="15"/>
      <c r="BS146" s="15"/>
      <c r="BT146" s="12"/>
      <c r="BU146" s="15"/>
      <c r="BV146" s="15"/>
    </row>
    <row r="147" spans="1:74" ht="20.100000000000001" customHeight="1" x14ac:dyDescent="0.25">
      <c r="A147" s="12"/>
      <c r="B147" s="12"/>
      <c r="C147" s="12"/>
      <c r="D147" s="15"/>
      <c r="F147" s="12"/>
      <c r="G147" s="15"/>
      <c r="H147" s="15"/>
      <c r="I147" s="12"/>
      <c r="J147" s="15"/>
      <c r="K147" s="15"/>
      <c r="L147" s="12"/>
      <c r="M147" s="15"/>
      <c r="N147" s="15"/>
      <c r="O147" s="12"/>
      <c r="P147" s="15"/>
      <c r="Q147" s="15"/>
      <c r="R147" s="12"/>
      <c r="S147" s="15"/>
      <c r="T147" s="15"/>
      <c r="U147" s="12"/>
      <c r="V147" s="15"/>
      <c r="W147" s="15"/>
      <c r="X147" s="12"/>
      <c r="Y147" s="15"/>
      <c r="Z147" s="15"/>
      <c r="AA147" s="12"/>
      <c r="AB147" s="15"/>
      <c r="AC147" s="15"/>
      <c r="AD147" s="12"/>
      <c r="AE147" s="15"/>
      <c r="AF147" s="15"/>
      <c r="AG147" s="12"/>
      <c r="AH147" s="15"/>
      <c r="AI147" s="15"/>
      <c r="AJ147" s="12"/>
      <c r="AK147" s="15"/>
      <c r="AL147" s="15"/>
      <c r="AM147" s="12"/>
      <c r="AN147" s="15"/>
      <c r="AO147" s="15"/>
      <c r="AP147" s="12"/>
      <c r="AQ147" s="15"/>
      <c r="AR147" s="15"/>
      <c r="AS147" s="12"/>
      <c r="AT147" s="15"/>
      <c r="AU147" s="15"/>
      <c r="AV147" s="12"/>
      <c r="AW147" s="15"/>
      <c r="AX147" s="15"/>
      <c r="AY147" s="12"/>
      <c r="AZ147" s="15"/>
      <c r="BA147" s="15"/>
      <c r="BB147" s="12"/>
      <c r="BC147" s="15"/>
      <c r="BD147" s="15"/>
      <c r="BE147" s="12"/>
      <c r="BF147" s="15"/>
      <c r="BG147" s="15"/>
      <c r="BH147" s="12"/>
      <c r="BI147" s="15"/>
      <c r="BJ147" s="15"/>
      <c r="BK147" s="12"/>
      <c r="BL147" s="15"/>
      <c r="BM147" s="15"/>
      <c r="BN147" s="12"/>
      <c r="BO147" s="15"/>
      <c r="BP147" s="15"/>
      <c r="BQ147" s="12"/>
      <c r="BR147" s="15"/>
      <c r="BS147" s="15"/>
      <c r="BT147" s="12"/>
      <c r="BU147" s="15"/>
      <c r="BV147" s="15"/>
    </row>
    <row r="148" spans="1:74" ht="20.100000000000001" customHeight="1" x14ac:dyDescent="0.25">
      <c r="A148" s="12"/>
      <c r="B148" s="12"/>
      <c r="C148" s="12"/>
      <c r="D148" s="15"/>
      <c r="F148" s="12"/>
      <c r="G148" s="15"/>
      <c r="H148" s="15"/>
      <c r="I148" s="12"/>
      <c r="J148" s="15"/>
      <c r="K148" s="15"/>
      <c r="L148" s="12"/>
      <c r="M148" s="15"/>
      <c r="N148" s="15"/>
      <c r="O148" s="12"/>
      <c r="P148" s="15"/>
      <c r="Q148" s="15"/>
      <c r="R148" s="12"/>
      <c r="S148" s="15"/>
      <c r="T148" s="15"/>
      <c r="U148" s="12"/>
      <c r="V148" s="15"/>
      <c r="W148" s="15"/>
      <c r="X148" s="12"/>
      <c r="Y148" s="15"/>
      <c r="Z148" s="15"/>
      <c r="AA148" s="12"/>
      <c r="AB148" s="15"/>
      <c r="AC148" s="15"/>
      <c r="AD148" s="12"/>
      <c r="AE148" s="15"/>
      <c r="AF148" s="15"/>
      <c r="AG148" s="12"/>
      <c r="AH148" s="15"/>
      <c r="AI148" s="15"/>
      <c r="AJ148" s="12"/>
      <c r="AK148" s="15"/>
      <c r="AL148" s="15"/>
      <c r="AM148" s="12"/>
      <c r="AN148" s="15"/>
      <c r="AO148" s="15"/>
      <c r="AP148" s="12"/>
      <c r="AQ148" s="15"/>
      <c r="AR148" s="15"/>
      <c r="AS148" s="12"/>
      <c r="AT148" s="15"/>
      <c r="AU148" s="15"/>
      <c r="AV148" s="12"/>
      <c r="AW148" s="15"/>
      <c r="AX148" s="15"/>
      <c r="AY148" s="12"/>
      <c r="AZ148" s="15"/>
      <c r="BA148" s="15"/>
      <c r="BB148" s="12"/>
      <c r="BC148" s="15"/>
      <c r="BD148" s="15"/>
      <c r="BE148" s="12"/>
      <c r="BF148" s="15"/>
      <c r="BG148" s="15"/>
      <c r="BH148" s="12"/>
      <c r="BI148" s="15"/>
      <c r="BJ148" s="15"/>
      <c r="BK148" s="12"/>
      <c r="BL148" s="15"/>
      <c r="BM148" s="15"/>
      <c r="BN148" s="12"/>
      <c r="BO148" s="15"/>
      <c r="BP148" s="15"/>
      <c r="BQ148" s="12"/>
      <c r="BR148" s="15"/>
      <c r="BS148" s="15"/>
      <c r="BT148" s="12"/>
      <c r="BU148" s="15"/>
      <c r="BV148" s="15"/>
    </row>
    <row r="149" spans="1:74" ht="20.100000000000001" customHeight="1" x14ac:dyDescent="0.25">
      <c r="A149" s="12"/>
      <c r="B149" s="12"/>
      <c r="C149" s="12"/>
      <c r="D149" s="15"/>
      <c r="F149" s="15"/>
      <c r="G149" s="15"/>
      <c r="H149" s="15"/>
      <c r="I149" s="14"/>
      <c r="J149" s="15"/>
      <c r="K149" s="15"/>
      <c r="L149" s="14"/>
      <c r="M149" s="15"/>
      <c r="N149" s="15"/>
      <c r="O149" s="14"/>
      <c r="P149" s="15"/>
      <c r="Q149" s="15"/>
      <c r="R149" s="14"/>
      <c r="S149" s="15"/>
      <c r="T149" s="15"/>
      <c r="U149" s="14"/>
      <c r="V149" s="15"/>
      <c r="W149" s="15"/>
      <c r="X149" s="14"/>
      <c r="Y149" s="15"/>
      <c r="Z149" s="15"/>
      <c r="AA149" s="14"/>
      <c r="AB149" s="15"/>
      <c r="AC149" s="15"/>
      <c r="AD149" s="14"/>
      <c r="AE149" s="15"/>
      <c r="AF149" s="15"/>
      <c r="AG149" s="14"/>
      <c r="AH149" s="15"/>
      <c r="AI149" s="15"/>
      <c r="AJ149" s="14"/>
      <c r="AK149" s="15"/>
      <c r="AL149" s="15"/>
      <c r="AM149" s="14"/>
      <c r="AN149" s="15"/>
      <c r="AO149" s="15"/>
      <c r="AP149" s="14"/>
      <c r="AQ149" s="15"/>
      <c r="AR149" s="15"/>
      <c r="AS149" s="14"/>
      <c r="AT149" s="15"/>
      <c r="AU149" s="15"/>
      <c r="AV149" s="14"/>
      <c r="AW149" s="15"/>
      <c r="AX149" s="15"/>
      <c r="AY149" s="14"/>
      <c r="AZ149" s="15"/>
      <c r="BA149" s="15"/>
      <c r="BB149" s="14"/>
      <c r="BC149" s="15"/>
      <c r="BD149" s="15"/>
      <c r="BE149" s="14"/>
      <c r="BF149" s="15"/>
      <c r="BG149" s="15"/>
      <c r="BH149" s="14"/>
      <c r="BI149" s="15"/>
      <c r="BJ149" s="15"/>
      <c r="BK149" s="14"/>
      <c r="BL149" s="15"/>
      <c r="BM149" s="15"/>
      <c r="BN149" s="14"/>
      <c r="BO149" s="15"/>
      <c r="BP149" s="15"/>
      <c r="BQ149" s="14"/>
      <c r="BR149" s="15"/>
      <c r="BS149" s="15"/>
      <c r="BT149" s="14"/>
      <c r="BU149" s="15"/>
      <c r="BV149" s="15"/>
    </row>
    <row r="150" spans="1:74" ht="20.100000000000001" customHeight="1" x14ac:dyDescent="0.25">
      <c r="A150" s="12"/>
      <c r="B150" s="12"/>
      <c r="C150" s="12"/>
      <c r="D150" s="15"/>
      <c r="F150" s="15"/>
      <c r="G150" s="15"/>
      <c r="H150" s="15"/>
      <c r="I150" s="14"/>
      <c r="J150" s="15"/>
      <c r="K150" s="15"/>
      <c r="L150" s="14"/>
      <c r="M150" s="15"/>
      <c r="N150" s="15"/>
      <c r="O150" s="14"/>
      <c r="P150" s="15"/>
      <c r="Q150" s="15"/>
      <c r="R150" s="14"/>
      <c r="S150" s="15"/>
      <c r="T150" s="15"/>
      <c r="U150" s="14"/>
      <c r="V150" s="15"/>
      <c r="W150" s="15"/>
      <c r="X150" s="14"/>
      <c r="Y150" s="15"/>
      <c r="Z150" s="15"/>
      <c r="AA150" s="14"/>
      <c r="AB150" s="15"/>
      <c r="AC150" s="15"/>
      <c r="AD150" s="14"/>
      <c r="AE150" s="15"/>
      <c r="AF150" s="15"/>
      <c r="AG150" s="14"/>
      <c r="AH150" s="15"/>
      <c r="AI150" s="15"/>
      <c r="AJ150" s="14"/>
      <c r="AK150" s="15"/>
      <c r="AL150" s="15"/>
      <c r="AM150" s="14"/>
      <c r="AN150" s="15"/>
      <c r="AO150" s="15"/>
      <c r="AP150" s="14"/>
      <c r="AQ150" s="15"/>
      <c r="AR150" s="15"/>
      <c r="AS150" s="14"/>
      <c r="AT150" s="15"/>
      <c r="AU150" s="15"/>
      <c r="AV150" s="14"/>
      <c r="AW150" s="15"/>
      <c r="AX150" s="15"/>
      <c r="AY150" s="14"/>
      <c r="AZ150" s="15"/>
      <c r="BA150" s="15"/>
      <c r="BB150" s="14"/>
      <c r="BC150" s="15"/>
      <c r="BD150" s="15"/>
      <c r="BE150" s="14"/>
      <c r="BF150" s="15"/>
      <c r="BG150" s="15"/>
      <c r="BH150" s="14"/>
      <c r="BI150" s="15"/>
      <c r="BJ150" s="15"/>
      <c r="BK150" s="14"/>
      <c r="BL150" s="15"/>
      <c r="BM150" s="15"/>
      <c r="BN150" s="14"/>
      <c r="BO150" s="15"/>
      <c r="BP150" s="15"/>
      <c r="BQ150" s="14"/>
      <c r="BR150" s="15"/>
      <c r="BS150" s="15"/>
      <c r="BT150" s="14"/>
      <c r="BU150" s="15"/>
      <c r="BV150" s="15"/>
    </row>
    <row r="151" spans="1:74" ht="20.100000000000001" customHeight="1" x14ac:dyDescent="0.25">
      <c r="A151" s="12"/>
      <c r="B151" s="12"/>
      <c r="C151" s="12"/>
      <c r="D151" s="15"/>
      <c r="F151" s="15"/>
      <c r="G151" s="15"/>
      <c r="H151" s="15"/>
      <c r="I151" s="14"/>
      <c r="J151" s="15"/>
      <c r="K151" s="15"/>
      <c r="L151" s="14"/>
      <c r="M151" s="15"/>
      <c r="N151" s="15"/>
      <c r="O151" s="14"/>
      <c r="P151" s="15"/>
      <c r="Q151" s="15"/>
      <c r="R151" s="14"/>
      <c r="S151" s="15"/>
      <c r="T151" s="15"/>
      <c r="U151" s="14"/>
      <c r="V151" s="15"/>
      <c r="W151" s="15"/>
      <c r="X151" s="14"/>
      <c r="Y151" s="15"/>
      <c r="Z151" s="15"/>
      <c r="AA151" s="14"/>
      <c r="AB151" s="15"/>
      <c r="AC151" s="15"/>
      <c r="AD151" s="14"/>
      <c r="AE151" s="15"/>
      <c r="AF151" s="15"/>
      <c r="AG151" s="14"/>
      <c r="AH151" s="15"/>
      <c r="AI151" s="15"/>
      <c r="AJ151" s="14"/>
      <c r="AK151" s="15"/>
      <c r="AL151" s="15"/>
      <c r="AM151" s="14"/>
      <c r="AN151" s="15"/>
      <c r="AO151" s="15"/>
      <c r="AP151" s="14"/>
      <c r="AQ151" s="15"/>
      <c r="AR151" s="15"/>
      <c r="AS151" s="14"/>
      <c r="AT151" s="15"/>
      <c r="AU151" s="15"/>
      <c r="AV151" s="14"/>
      <c r="AW151" s="15"/>
      <c r="AX151" s="15"/>
      <c r="AY151" s="14"/>
      <c r="AZ151" s="15"/>
      <c r="BA151" s="15"/>
      <c r="BB151" s="14"/>
      <c r="BC151" s="15"/>
      <c r="BD151" s="15"/>
      <c r="BE151" s="14"/>
      <c r="BF151" s="15"/>
      <c r="BG151" s="15"/>
      <c r="BH151" s="14"/>
      <c r="BI151" s="15"/>
      <c r="BJ151" s="15"/>
      <c r="BK151" s="14"/>
      <c r="BL151" s="15"/>
      <c r="BM151" s="15"/>
      <c r="BN151" s="14"/>
      <c r="BO151" s="15"/>
      <c r="BP151" s="15"/>
      <c r="BQ151" s="14"/>
      <c r="BR151" s="15"/>
      <c r="BS151" s="15"/>
      <c r="BT151" s="14"/>
      <c r="BU151" s="15"/>
      <c r="BV151" s="15"/>
    </row>
    <row r="152" spans="1:74" ht="20.100000000000001" customHeight="1" x14ac:dyDescent="0.25">
      <c r="A152" s="12"/>
      <c r="B152" s="12"/>
      <c r="C152" s="12"/>
      <c r="D152" s="15"/>
      <c r="F152" s="15"/>
      <c r="G152" s="15"/>
      <c r="H152" s="15"/>
      <c r="I152" s="14"/>
      <c r="J152" s="15"/>
      <c r="K152" s="15"/>
      <c r="L152" s="14"/>
      <c r="M152" s="15"/>
      <c r="N152" s="15"/>
      <c r="O152" s="14"/>
      <c r="P152" s="15"/>
      <c r="Q152" s="15"/>
      <c r="R152" s="14"/>
      <c r="S152" s="15"/>
      <c r="T152" s="15"/>
      <c r="U152" s="14"/>
      <c r="V152" s="15"/>
      <c r="W152" s="15"/>
      <c r="X152" s="14"/>
      <c r="Y152" s="15"/>
      <c r="Z152" s="15"/>
      <c r="AA152" s="14"/>
      <c r="AB152" s="15"/>
      <c r="AC152" s="15"/>
      <c r="AD152" s="14"/>
      <c r="AE152" s="15"/>
      <c r="AF152" s="15"/>
      <c r="AG152" s="14"/>
      <c r="AH152" s="15"/>
      <c r="AI152" s="15"/>
      <c r="AJ152" s="14"/>
      <c r="AK152" s="15"/>
      <c r="AL152" s="15"/>
      <c r="AM152" s="14"/>
      <c r="AN152" s="15"/>
      <c r="AO152" s="15"/>
      <c r="AP152" s="14"/>
      <c r="AQ152" s="15"/>
      <c r="AR152" s="15"/>
      <c r="AS152" s="14"/>
      <c r="AT152" s="15"/>
      <c r="AU152" s="15"/>
      <c r="AV152" s="14"/>
      <c r="AW152" s="15"/>
      <c r="AX152" s="15"/>
      <c r="AY152" s="14"/>
      <c r="AZ152" s="15"/>
      <c r="BA152" s="15"/>
      <c r="BB152" s="14"/>
      <c r="BC152" s="15"/>
      <c r="BD152" s="15"/>
      <c r="BE152" s="14"/>
      <c r="BF152" s="15"/>
      <c r="BG152" s="15"/>
      <c r="BH152" s="14"/>
      <c r="BI152" s="15"/>
      <c r="BJ152" s="15"/>
      <c r="BK152" s="14"/>
      <c r="BL152" s="15"/>
      <c r="BM152" s="15"/>
      <c r="BN152" s="14"/>
      <c r="BO152" s="15"/>
      <c r="BP152" s="15"/>
      <c r="BQ152" s="14"/>
      <c r="BR152" s="15"/>
      <c r="BS152" s="15"/>
      <c r="BT152" s="14"/>
      <c r="BU152" s="15"/>
      <c r="BV152" s="15"/>
    </row>
    <row r="153" spans="1:74" ht="20.100000000000001" customHeight="1" x14ac:dyDescent="0.25">
      <c r="A153" s="12"/>
      <c r="B153" s="12"/>
      <c r="C153" s="12"/>
      <c r="D153" s="15"/>
      <c r="F153" s="15"/>
      <c r="G153" s="15"/>
      <c r="H153" s="15"/>
      <c r="I153" s="14"/>
      <c r="J153" s="15"/>
      <c r="K153" s="15"/>
      <c r="L153" s="14"/>
      <c r="M153" s="15"/>
      <c r="N153" s="15"/>
      <c r="O153" s="14"/>
      <c r="P153" s="15"/>
      <c r="Q153" s="15"/>
      <c r="R153" s="14"/>
      <c r="S153" s="15"/>
      <c r="T153" s="15"/>
      <c r="U153" s="14"/>
      <c r="V153" s="15"/>
      <c r="W153" s="15"/>
      <c r="X153" s="14"/>
      <c r="Y153" s="15"/>
      <c r="Z153" s="15"/>
      <c r="AA153" s="14"/>
      <c r="AB153" s="15"/>
      <c r="AC153" s="15"/>
      <c r="AD153" s="14"/>
      <c r="AE153" s="15"/>
      <c r="AF153" s="15"/>
      <c r="AG153" s="14"/>
      <c r="AH153" s="15"/>
      <c r="AI153" s="15"/>
      <c r="AJ153" s="14"/>
      <c r="AK153" s="15"/>
      <c r="AL153" s="15"/>
      <c r="AM153" s="14"/>
      <c r="AN153" s="15"/>
      <c r="AO153" s="15"/>
      <c r="AP153" s="14"/>
      <c r="AQ153" s="15"/>
      <c r="AR153" s="15"/>
      <c r="AS153" s="14"/>
      <c r="AT153" s="15"/>
      <c r="AU153" s="15"/>
      <c r="AV153" s="14"/>
      <c r="AW153" s="15"/>
      <c r="AX153" s="15"/>
      <c r="AY153" s="14"/>
      <c r="AZ153" s="15"/>
      <c r="BA153" s="15"/>
      <c r="BB153" s="14"/>
      <c r="BC153" s="15"/>
      <c r="BD153" s="15"/>
      <c r="BE153" s="14"/>
      <c r="BF153" s="15"/>
      <c r="BG153" s="15"/>
      <c r="BH153" s="14"/>
      <c r="BI153" s="15"/>
      <c r="BJ153" s="15"/>
      <c r="BK153" s="14"/>
      <c r="BL153" s="15"/>
      <c r="BM153" s="15"/>
      <c r="BN153" s="14"/>
      <c r="BO153" s="15"/>
      <c r="BP153" s="15"/>
      <c r="BQ153" s="14"/>
      <c r="BR153" s="15"/>
      <c r="BS153" s="15"/>
      <c r="BT153" s="14"/>
      <c r="BU153" s="15"/>
      <c r="BV153" s="15"/>
    </row>
    <row r="154" spans="1:74" ht="20.100000000000001" customHeight="1" x14ac:dyDescent="0.25">
      <c r="A154" s="12"/>
      <c r="B154" s="12"/>
      <c r="C154" s="12"/>
      <c r="D154" s="15"/>
      <c r="F154" s="15"/>
      <c r="G154" s="15"/>
      <c r="H154" s="15"/>
      <c r="I154" s="14"/>
      <c r="J154" s="15"/>
      <c r="K154" s="15"/>
      <c r="L154" s="14"/>
      <c r="M154" s="15"/>
      <c r="N154" s="15"/>
      <c r="O154" s="14"/>
      <c r="P154" s="15"/>
      <c r="Q154" s="15"/>
      <c r="R154" s="14"/>
      <c r="S154" s="15"/>
      <c r="T154" s="15"/>
      <c r="U154" s="14"/>
      <c r="V154" s="15"/>
      <c r="W154" s="15"/>
      <c r="X154" s="14"/>
      <c r="Y154" s="15"/>
      <c r="Z154" s="15"/>
      <c r="AA154" s="14"/>
      <c r="AB154" s="15"/>
      <c r="AC154" s="15"/>
      <c r="AD154" s="14"/>
      <c r="AE154" s="15"/>
      <c r="AF154" s="15"/>
      <c r="AG154" s="14"/>
      <c r="AH154" s="15"/>
      <c r="AI154" s="15"/>
      <c r="AJ154" s="14"/>
      <c r="AK154" s="15"/>
      <c r="AL154" s="15"/>
      <c r="AM154" s="14"/>
      <c r="AN154" s="15"/>
      <c r="AO154" s="15"/>
      <c r="AP154" s="14"/>
      <c r="AQ154" s="15"/>
      <c r="AR154" s="15"/>
      <c r="AS154" s="14"/>
      <c r="AT154" s="15"/>
      <c r="AU154" s="15"/>
      <c r="AV154" s="14"/>
      <c r="AW154" s="15"/>
      <c r="AX154" s="15"/>
      <c r="AY154" s="14"/>
      <c r="AZ154" s="15"/>
      <c r="BA154" s="15"/>
      <c r="BB154" s="14"/>
      <c r="BC154" s="15"/>
      <c r="BD154" s="15"/>
      <c r="BE154" s="14"/>
      <c r="BF154" s="15"/>
      <c r="BG154" s="15"/>
      <c r="BH154" s="14"/>
      <c r="BI154" s="15"/>
      <c r="BJ154" s="15"/>
      <c r="BK154" s="14"/>
      <c r="BL154" s="15"/>
      <c r="BM154" s="15"/>
      <c r="BN154" s="14"/>
      <c r="BO154" s="15"/>
      <c r="BP154" s="15"/>
      <c r="BQ154" s="14"/>
      <c r="BR154" s="15"/>
      <c r="BS154" s="15"/>
      <c r="BT154" s="14"/>
      <c r="BU154" s="15"/>
      <c r="BV154" s="15"/>
    </row>
    <row r="155" spans="1:74" ht="20.100000000000001" customHeight="1" x14ac:dyDescent="0.25">
      <c r="A155" s="12"/>
      <c r="B155" s="12"/>
      <c r="C155" s="12"/>
      <c r="D155" s="15"/>
      <c r="F155" s="15"/>
      <c r="G155" s="15"/>
      <c r="H155" s="15"/>
      <c r="I155" s="14"/>
      <c r="J155" s="15"/>
      <c r="K155" s="15"/>
      <c r="L155" s="14"/>
      <c r="M155" s="15"/>
      <c r="N155" s="15"/>
      <c r="O155" s="14"/>
      <c r="P155" s="15"/>
      <c r="Q155" s="15"/>
      <c r="R155" s="14"/>
      <c r="S155" s="15"/>
      <c r="T155" s="15"/>
      <c r="U155" s="14"/>
      <c r="V155" s="15"/>
      <c r="W155" s="15"/>
      <c r="X155" s="14"/>
      <c r="Y155" s="15"/>
      <c r="Z155" s="15"/>
      <c r="AA155" s="14"/>
      <c r="AB155" s="15"/>
      <c r="AC155" s="15"/>
      <c r="AD155" s="14"/>
      <c r="AE155" s="15"/>
      <c r="AF155" s="15"/>
      <c r="AG155" s="14"/>
      <c r="AH155" s="15"/>
      <c r="AI155" s="15"/>
      <c r="AJ155" s="14"/>
      <c r="AK155" s="15"/>
      <c r="AL155" s="15"/>
      <c r="AM155" s="14"/>
      <c r="AN155" s="15"/>
      <c r="AO155" s="15"/>
      <c r="AP155" s="14"/>
      <c r="AQ155" s="15"/>
      <c r="AR155" s="15"/>
      <c r="AS155" s="14"/>
      <c r="AT155" s="15"/>
      <c r="AU155" s="15"/>
      <c r="AV155" s="14"/>
      <c r="AW155" s="15"/>
      <c r="AX155" s="15"/>
      <c r="AY155" s="14"/>
      <c r="AZ155" s="15"/>
      <c r="BA155" s="15"/>
      <c r="BB155" s="14"/>
      <c r="BC155" s="15"/>
      <c r="BD155" s="15"/>
      <c r="BE155" s="14"/>
      <c r="BF155" s="15"/>
      <c r="BG155" s="15"/>
      <c r="BH155" s="14"/>
      <c r="BI155" s="15"/>
      <c r="BJ155" s="15"/>
      <c r="BK155" s="14"/>
      <c r="BL155" s="15"/>
      <c r="BM155" s="15"/>
      <c r="BN155" s="14"/>
      <c r="BO155" s="15"/>
      <c r="BP155" s="15"/>
      <c r="BQ155" s="14"/>
      <c r="BR155" s="15"/>
      <c r="BS155" s="15"/>
      <c r="BT155" s="14"/>
      <c r="BU155" s="15"/>
      <c r="BV155" s="15"/>
    </row>
    <row r="156" spans="1:74" ht="20.100000000000001" customHeight="1" x14ac:dyDescent="0.25">
      <c r="A156" s="12"/>
      <c r="B156" s="12"/>
      <c r="C156" s="12"/>
      <c r="D156" s="15"/>
      <c r="F156" s="15"/>
      <c r="G156" s="15"/>
      <c r="H156" s="15"/>
      <c r="I156" s="14"/>
      <c r="J156" s="15"/>
      <c r="K156" s="15"/>
      <c r="L156" s="14"/>
      <c r="M156" s="15"/>
      <c r="N156" s="15"/>
      <c r="O156" s="14"/>
      <c r="P156" s="15"/>
      <c r="Q156" s="15"/>
      <c r="R156" s="14"/>
      <c r="S156" s="15"/>
      <c r="T156" s="15"/>
      <c r="U156" s="14"/>
      <c r="V156" s="15"/>
      <c r="W156" s="15"/>
      <c r="X156" s="14"/>
      <c r="Y156" s="15"/>
      <c r="Z156" s="15"/>
      <c r="AA156" s="14"/>
      <c r="AB156" s="15"/>
      <c r="AC156" s="15"/>
      <c r="AD156" s="14"/>
      <c r="AE156" s="15"/>
      <c r="AF156" s="15"/>
      <c r="AG156" s="14"/>
      <c r="AH156" s="15"/>
      <c r="AI156" s="15"/>
      <c r="AJ156" s="14"/>
      <c r="AK156" s="15"/>
      <c r="AL156" s="15"/>
      <c r="AM156" s="14"/>
      <c r="AN156" s="15"/>
      <c r="AO156" s="15"/>
      <c r="AP156" s="14"/>
      <c r="AQ156" s="15"/>
      <c r="AR156" s="15"/>
      <c r="AS156" s="14"/>
      <c r="AT156" s="15"/>
      <c r="AU156" s="15"/>
      <c r="AV156" s="14"/>
      <c r="AW156" s="15"/>
      <c r="AX156" s="15"/>
      <c r="AY156" s="14"/>
      <c r="AZ156" s="15"/>
      <c r="BA156" s="15"/>
      <c r="BB156" s="14"/>
      <c r="BC156" s="15"/>
      <c r="BD156" s="15"/>
      <c r="BE156" s="14"/>
      <c r="BF156" s="15"/>
      <c r="BG156" s="15"/>
      <c r="BH156" s="14"/>
      <c r="BI156" s="15"/>
      <c r="BJ156" s="15"/>
      <c r="BK156" s="14"/>
      <c r="BL156" s="15"/>
      <c r="BM156" s="15"/>
      <c r="BN156" s="14"/>
      <c r="BO156" s="15"/>
      <c r="BP156" s="15"/>
      <c r="BQ156" s="14"/>
      <c r="BR156" s="15"/>
      <c r="BS156" s="15"/>
      <c r="BT156" s="14"/>
      <c r="BU156" s="15"/>
      <c r="BV156" s="15"/>
    </row>
    <row r="157" spans="1:74" ht="20.100000000000001" customHeight="1" x14ac:dyDescent="0.25">
      <c r="A157" s="12"/>
      <c r="B157" s="12"/>
      <c r="C157" s="12"/>
      <c r="D157" s="15"/>
      <c r="F157" s="15"/>
      <c r="G157" s="15"/>
      <c r="H157" s="15"/>
      <c r="I157" s="14"/>
      <c r="J157" s="15"/>
      <c r="K157" s="15"/>
      <c r="L157" s="14"/>
      <c r="M157" s="15"/>
      <c r="N157" s="15"/>
      <c r="O157" s="14"/>
      <c r="P157" s="15"/>
      <c r="Q157" s="15"/>
      <c r="R157" s="14"/>
      <c r="S157" s="15"/>
      <c r="T157" s="15"/>
      <c r="U157" s="14"/>
      <c r="V157" s="15"/>
      <c r="W157" s="15"/>
      <c r="X157" s="14"/>
      <c r="Y157" s="15"/>
      <c r="Z157" s="15"/>
      <c r="AA157" s="14"/>
      <c r="AB157" s="15"/>
      <c r="AC157" s="15"/>
      <c r="AD157" s="14"/>
      <c r="AE157" s="15"/>
      <c r="AF157" s="15"/>
      <c r="AG157" s="14"/>
      <c r="AH157" s="15"/>
      <c r="AI157" s="15"/>
      <c r="AJ157" s="14"/>
      <c r="AK157" s="15"/>
      <c r="AL157" s="15"/>
      <c r="AM157" s="14"/>
      <c r="AN157" s="15"/>
      <c r="AO157" s="15"/>
      <c r="AP157" s="14"/>
      <c r="AQ157" s="15"/>
      <c r="AR157" s="15"/>
      <c r="AS157" s="14"/>
      <c r="AT157" s="15"/>
      <c r="AU157" s="15"/>
      <c r="AV157" s="14"/>
      <c r="AW157" s="15"/>
      <c r="AX157" s="15"/>
      <c r="AY157" s="14"/>
      <c r="AZ157" s="15"/>
      <c r="BA157" s="15"/>
      <c r="BB157" s="14"/>
      <c r="BC157" s="15"/>
      <c r="BD157" s="15"/>
      <c r="BE157" s="14"/>
      <c r="BF157" s="15"/>
      <c r="BG157" s="15"/>
      <c r="BH157" s="14"/>
      <c r="BI157" s="15"/>
      <c r="BJ157" s="15"/>
      <c r="BK157" s="14"/>
      <c r="BL157" s="15"/>
      <c r="BM157" s="15"/>
      <c r="BN157" s="14"/>
      <c r="BO157" s="15"/>
      <c r="BP157" s="15"/>
      <c r="BQ157" s="14"/>
      <c r="BR157" s="15"/>
      <c r="BS157" s="15"/>
      <c r="BT157" s="14"/>
      <c r="BU157" s="15"/>
      <c r="BV157" s="15"/>
    </row>
    <row r="158" spans="1:74" ht="20.100000000000001" customHeight="1" x14ac:dyDescent="0.25">
      <c r="A158" s="12"/>
      <c r="B158" s="12"/>
      <c r="C158" s="12"/>
      <c r="D158" s="15"/>
      <c r="F158" s="15"/>
      <c r="G158" s="15"/>
      <c r="H158" s="15"/>
      <c r="I158" s="14"/>
      <c r="J158" s="15"/>
      <c r="K158" s="15"/>
      <c r="L158" s="14"/>
      <c r="M158" s="15"/>
      <c r="N158" s="15"/>
      <c r="O158" s="14"/>
      <c r="P158" s="15"/>
      <c r="Q158" s="15"/>
      <c r="R158" s="14"/>
      <c r="S158" s="15"/>
      <c r="T158" s="15"/>
      <c r="U158" s="14"/>
      <c r="V158" s="15"/>
      <c r="W158" s="15"/>
      <c r="X158" s="14"/>
      <c r="Y158" s="15"/>
      <c r="Z158" s="15"/>
      <c r="AA158" s="14"/>
      <c r="AB158" s="15"/>
      <c r="AC158" s="15"/>
      <c r="AD158" s="14"/>
      <c r="AE158" s="15"/>
      <c r="AF158" s="15"/>
      <c r="AG158" s="14"/>
      <c r="AH158" s="15"/>
      <c r="AI158" s="15"/>
      <c r="AJ158" s="14"/>
      <c r="AK158" s="15"/>
      <c r="AL158" s="15"/>
      <c r="AM158" s="14"/>
      <c r="AN158" s="15"/>
      <c r="AO158" s="15"/>
      <c r="AP158" s="14"/>
      <c r="AQ158" s="15"/>
      <c r="AR158" s="15"/>
      <c r="AS158" s="14"/>
      <c r="AT158" s="15"/>
      <c r="AU158" s="15"/>
      <c r="AV158" s="14"/>
      <c r="AW158" s="15"/>
      <c r="AX158" s="15"/>
      <c r="AY158" s="14"/>
      <c r="AZ158" s="15"/>
      <c r="BA158" s="15"/>
      <c r="BB158" s="14"/>
      <c r="BC158" s="15"/>
      <c r="BD158" s="15"/>
      <c r="BE158" s="14"/>
      <c r="BF158" s="15"/>
      <c r="BG158" s="15"/>
      <c r="BH158" s="14"/>
      <c r="BI158" s="15"/>
      <c r="BJ158" s="15"/>
      <c r="BK158" s="14"/>
      <c r="BL158" s="15"/>
      <c r="BM158" s="15"/>
      <c r="BN158" s="14"/>
      <c r="BO158" s="15"/>
      <c r="BP158" s="15"/>
      <c r="BQ158" s="14"/>
      <c r="BR158" s="15"/>
      <c r="BS158" s="15"/>
      <c r="BT158" s="14"/>
      <c r="BU158" s="15"/>
      <c r="BV158" s="15"/>
    </row>
    <row r="159" spans="1:74" ht="20.100000000000001" customHeight="1" x14ac:dyDescent="0.25">
      <c r="A159" s="12"/>
      <c r="B159" s="12"/>
      <c r="C159" s="12"/>
      <c r="D159" s="15"/>
      <c r="F159" s="12"/>
      <c r="G159" s="15"/>
      <c r="H159" s="15"/>
      <c r="I159" s="14"/>
      <c r="J159" s="15"/>
      <c r="K159" s="15"/>
      <c r="L159" s="14"/>
      <c r="M159" s="15"/>
      <c r="N159" s="15"/>
      <c r="O159" s="14"/>
      <c r="P159" s="15"/>
      <c r="Q159" s="15"/>
      <c r="R159" s="14"/>
      <c r="S159" s="15"/>
      <c r="T159" s="15"/>
      <c r="U159" s="14"/>
      <c r="V159" s="15"/>
      <c r="W159" s="15"/>
      <c r="X159" s="14"/>
      <c r="Y159" s="15"/>
      <c r="Z159" s="15"/>
      <c r="AA159" s="14"/>
      <c r="AB159" s="15"/>
      <c r="AC159" s="15"/>
      <c r="AD159" s="14"/>
      <c r="AE159" s="15"/>
      <c r="AF159" s="15"/>
      <c r="AG159" s="14"/>
      <c r="AH159" s="15"/>
      <c r="AI159" s="15"/>
      <c r="AJ159" s="14"/>
      <c r="AK159" s="15"/>
      <c r="AL159" s="15"/>
      <c r="AM159" s="14"/>
      <c r="AN159" s="15"/>
      <c r="AO159" s="15"/>
      <c r="AP159" s="14"/>
      <c r="AQ159" s="15"/>
      <c r="AR159" s="15"/>
      <c r="AS159" s="14"/>
      <c r="AT159" s="15"/>
      <c r="AU159" s="15"/>
      <c r="AV159" s="14"/>
      <c r="AW159" s="15"/>
      <c r="AX159" s="15"/>
      <c r="AY159" s="14"/>
      <c r="AZ159" s="15"/>
      <c r="BA159" s="15"/>
      <c r="BB159" s="14"/>
      <c r="BC159" s="15"/>
      <c r="BD159" s="15"/>
      <c r="BE159" s="14"/>
      <c r="BF159" s="15"/>
      <c r="BG159" s="15"/>
      <c r="BH159" s="14"/>
      <c r="BI159" s="15"/>
      <c r="BJ159" s="15"/>
      <c r="BK159" s="14"/>
      <c r="BL159" s="15"/>
      <c r="BM159" s="15"/>
      <c r="BN159" s="14"/>
      <c r="BO159" s="15"/>
      <c r="BP159" s="15"/>
      <c r="BQ159" s="14"/>
      <c r="BR159" s="15"/>
      <c r="BS159" s="15"/>
      <c r="BT159" s="14"/>
      <c r="BU159" s="15"/>
      <c r="BV159" s="15"/>
    </row>
    <row r="160" spans="1:74" ht="20.100000000000001" customHeight="1" x14ac:dyDescent="0.25">
      <c r="A160" s="12"/>
      <c r="B160" s="12"/>
      <c r="C160" s="12"/>
      <c r="D160" s="15"/>
      <c r="F160" s="12"/>
      <c r="G160" s="15"/>
      <c r="H160" s="15"/>
      <c r="I160" s="14"/>
      <c r="J160" s="15"/>
      <c r="K160" s="15"/>
      <c r="L160" s="14"/>
      <c r="M160" s="15"/>
      <c r="N160" s="15"/>
      <c r="O160" s="14"/>
      <c r="P160" s="15"/>
      <c r="Q160" s="15"/>
      <c r="R160" s="14"/>
      <c r="S160" s="15"/>
      <c r="T160" s="15"/>
      <c r="U160" s="14"/>
      <c r="V160" s="15"/>
      <c r="W160" s="15"/>
      <c r="X160" s="14"/>
      <c r="Y160" s="15"/>
      <c r="Z160" s="15"/>
      <c r="AA160" s="14"/>
      <c r="AB160" s="15"/>
      <c r="AC160" s="15"/>
      <c r="AD160" s="14"/>
      <c r="AE160" s="15"/>
      <c r="AF160" s="15"/>
      <c r="AG160" s="14"/>
      <c r="AH160" s="15"/>
      <c r="AI160" s="15"/>
      <c r="AJ160" s="14"/>
      <c r="AK160" s="15"/>
      <c r="AL160" s="15"/>
      <c r="AM160" s="14"/>
      <c r="AN160" s="15"/>
      <c r="AO160" s="15"/>
      <c r="AP160" s="14"/>
      <c r="AQ160" s="15"/>
      <c r="AR160" s="15"/>
      <c r="AS160" s="14"/>
      <c r="AT160" s="15"/>
      <c r="AU160" s="15"/>
      <c r="AV160" s="14"/>
      <c r="AW160" s="15"/>
      <c r="AX160" s="15"/>
      <c r="AY160" s="14"/>
      <c r="AZ160" s="15"/>
      <c r="BA160" s="15"/>
      <c r="BB160" s="14"/>
      <c r="BC160" s="15"/>
      <c r="BD160" s="15"/>
      <c r="BE160" s="14"/>
      <c r="BF160" s="15"/>
      <c r="BG160" s="15"/>
      <c r="BH160" s="14"/>
      <c r="BI160" s="15"/>
      <c r="BJ160" s="15"/>
      <c r="BK160" s="14"/>
      <c r="BL160" s="15"/>
      <c r="BM160" s="15"/>
      <c r="BN160" s="14"/>
      <c r="BO160" s="15"/>
      <c r="BP160" s="15"/>
      <c r="BQ160" s="14"/>
      <c r="BR160" s="15"/>
      <c r="BS160" s="15"/>
      <c r="BT160" s="14"/>
      <c r="BU160" s="15"/>
      <c r="BV160" s="15"/>
    </row>
    <row r="161" spans="1:74" ht="20.100000000000001" customHeight="1" x14ac:dyDescent="0.25">
      <c r="A161" s="12"/>
      <c r="B161" s="12"/>
      <c r="C161" s="12"/>
      <c r="D161" s="15"/>
      <c r="F161" s="12"/>
      <c r="G161" s="15"/>
      <c r="H161" s="15"/>
      <c r="I161" s="14"/>
      <c r="J161" s="15"/>
      <c r="K161" s="15"/>
      <c r="L161" s="14"/>
      <c r="M161" s="15"/>
      <c r="N161" s="15"/>
      <c r="O161" s="14"/>
      <c r="P161" s="15"/>
      <c r="Q161" s="15"/>
      <c r="R161" s="14"/>
      <c r="S161" s="15"/>
      <c r="T161" s="15"/>
      <c r="U161" s="14"/>
      <c r="V161" s="15"/>
      <c r="W161" s="15"/>
      <c r="X161" s="14"/>
      <c r="Y161" s="15"/>
      <c r="Z161" s="15"/>
      <c r="AA161" s="14"/>
      <c r="AB161" s="15"/>
      <c r="AC161" s="15"/>
      <c r="AD161" s="14"/>
      <c r="AE161" s="15"/>
      <c r="AF161" s="15"/>
      <c r="AG161" s="14"/>
      <c r="AH161" s="15"/>
      <c r="AI161" s="15"/>
      <c r="AJ161" s="14"/>
      <c r="AK161" s="15"/>
      <c r="AL161" s="15"/>
      <c r="AM161" s="14"/>
      <c r="AN161" s="15"/>
      <c r="AO161" s="15"/>
      <c r="AP161" s="14"/>
      <c r="AQ161" s="15"/>
      <c r="AR161" s="15"/>
      <c r="AS161" s="14"/>
      <c r="AT161" s="15"/>
      <c r="AU161" s="15"/>
      <c r="AV161" s="14"/>
      <c r="AW161" s="15"/>
      <c r="AX161" s="15"/>
      <c r="AY161" s="14"/>
      <c r="AZ161" s="15"/>
      <c r="BA161" s="15"/>
      <c r="BB161" s="14"/>
      <c r="BC161" s="15"/>
      <c r="BD161" s="15"/>
      <c r="BE161" s="14"/>
      <c r="BF161" s="15"/>
      <c r="BG161" s="15"/>
      <c r="BH161" s="14"/>
      <c r="BI161" s="15"/>
      <c r="BJ161" s="15"/>
      <c r="BK161" s="14"/>
      <c r="BL161" s="15"/>
      <c r="BM161" s="15"/>
      <c r="BN161" s="14"/>
      <c r="BO161" s="15"/>
      <c r="BP161" s="15"/>
      <c r="BQ161" s="14"/>
      <c r="BR161" s="15"/>
      <c r="BS161" s="15"/>
      <c r="BT161" s="14"/>
      <c r="BU161" s="15"/>
      <c r="BV161" s="15"/>
    </row>
    <row r="162" spans="1:74" ht="20.100000000000001" customHeight="1" x14ac:dyDescent="0.25">
      <c r="A162" s="12"/>
      <c r="B162" s="12"/>
      <c r="C162" s="12"/>
      <c r="D162" s="15"/>
      <c r="F162" s="12"/>
      <c r="G162" s="15"/>
      <c r="H162" s="15"/>
      <c r="I162" s="14"/>
      <c r="J162" s="15"/>
      <c r="K162" s="15"/>
      <c r="L162" s="14"/>
      <c r="M162" s="15"/>
      <c r="N162" s="15"/>
      <c r="O162" s="14"/>
      <c r="P162" s="15"/>
      <c r="Q162" s="15"/>
      <c r="R162" s="14"/>
      <c r="S162" s="15"/>
      <c r="T162" s="15"/>
      <c r="U162" s="14"/>
      <c r="V162" s="15"/>
      <c r="W162" s="15"/>
      <c r="X162" s="14"/>
      <c r="Y162" s="15"/>
      <c r="Z162" s="15"/>
      <c r="AA162" s="14"/>
      <c r="AB162" s="15"/>
      <c r="AC162" s="15"/>
      <c r="AD162" s="14"/>
      <c r="AE162" s="15"/>
      <c r="AF162" s="15"/>
      <c r="AG162" s="14"/>
      <c r="AH162" s="15"/>
      <c r="AI162" s="15"/>
      <c r="AJ162" s="14"/>
      <c r="AK162" s="15"/>
      <c r="AL162" s="15"/>
      <c r="AM162" s="14"/>
      <c r="AN162" s="15"/>
      <c r="AO162" s="15"/>
      <c r="AP162" s="14"/>
      <c r="AQ162" s="15"/>
      <c r="AR162" s="15"/>
      <c r="AS162" s="14"/>
      <c r="AT162" s="15"/>
      <c r="AU162" s="15"/>
      <c r="AV162" s="14"/>
      <c r="AW162" s="15"/>
      <c r="AX162" s="15"/>
      <c r="AY162" s="14"/>
      <c r="AZ162" s="15"/>
      <c r="BA162" s="15"/>
      <c r="BB162" s="14"/>
      <c r="BC162" s="15"/>
      <c r="BD162" s="15"/>
      <c r="BE162" s="14"/>
      <c r="BF162" s="15"/>
      <c r="BG162" s="15"/>
      <c r="BH162" s="14"/>
      <c r="BI162" s="15"/>
      <c r="BJ162" s="15"/>
      <c r="BK162" s="14"/>
      <c r="BL162" s="15"/>
      <c r="BM162" s="15"/>
      <c r="BN162" s="14"/>
      <c r="BO162" s="15"/>
      <c r="BP162" s="15"/>
      <c r="BQ162" s="14"/>
      <c r="BR162" s="15"/>
      <c r="BS162" s="15"/>
      <c r="BT162" s="14"/>
      <c r="BU162" s="15"/>
      <c r="BV162" s="15"/>
    </row>
    <row r="163" spans="1:74" ht="20.100000000000001" customHeight="1" x14ac:dyDescent="0.25">
      <c r="A163" s="12"/>
      <c r="B163" s="12"/>
      <c r="C163" s="12"/>
      <c r="D163" s="15"/>
      <c r="F163" s="15"/>
      <c r="G163" s="15"/>
      <c r="H163" s="15"/>
      <c r="I163" s="14"/>
      <c r="J163" s="15"/>
      <c r="K163" s="15"/>
      <c r="L163" s="14"/>
      <c r="M163" s="15"/>
      <c r="N163" s="15"/>
      <c r="O163" s="14"/>
      <c r="P163" s="15"/>
      <c r="Q163" s="15"/>
      <c r="R163" s="14"/>
      <c r="S163" s="15"/>
      <c r="T163" s="15"/>
      <c r="U163" s="14"/>
      <c r="V163" s="15"/>
      <c r="W163" s="15"/>
      <c r="X163" s="14"/>
      <c r="Y163" s="15"/>
      <c r="Z163" s="15"/>
      <c r="AA163" s="14"/>
      <c r="AB163" s="15"/>
      <c r="AC163" s="15"/>
      <c r="AD163" s="14"/>
      <c r="AE163" s="15"/>
      <c r="AF163" s="15"/>
      <c r="AG163" s="14"/>
      <c r="AH163" s="15"/>
      <c r="AI163" s="15"/>
      <c r="AJ163" s="14"/>
      <c r="AK163" s="15"/>
      <c r="AL163" s="15"/>
      <c r="AM163" s="14"/>
      <c r="AN163" s="15"/>
      <c r="AO163" s="15"/>
      <c r="AP163" s="14"/>
      <c r="AQ163" s="15"/>
      <c r="AR163" s="15"/>
      <c r="AS163" s="14"/>
      <c r="AT163" s="15"/>
      <c r="AU163" s="15"/>
      <c r="AV163" s="14"/>
      <c r="AW163" s="15"/>
      <c r="AX163" s="15"/>
      <c r="AY163" s="14"/>
      <c r="AZ163" s="15"/>
      <c r="BA163" s="15"/>
      <c r="BB163" s="14"/>
      <c r="BC163" s="15"/>
      <c r="BD163" s="15"/>
      <c r="BE163" s="14"/>
      <c r="BF163" s="15"/>
      <c r="BG163" s="15"/>
      <c r="BH163" s="14"/>
      <c r="BI163" s="15"/>
      <c r="BJ163" s="15"/>
      <c r="BK163" s="14"/>
      <c r="BL163" s="15"/>
      <c r="BM163" s="15"/>
      <c r="BN163" s="14"/>
      <c r="BO163" s="15"/>
      <c r="BP163" s="15"/>
      <c r="BQ163" s="14"/>
      <c r="BR163" s="15"/>
      <c r="BS163" s="15"/>
      <c r="BT163" s="14"/>
      <c r="BU163" s="15"/>
      <c r="BV163" s="15"/>
    </row>
    <row r="164" spans="1:74" ht="20.100000000000001" customHeight="1" x14ac:dyDescent="0.25">
      <c r="A164" s="12"/>
      <c r="B164" s="12"/>
      <c r="C164" s="12"/>
      <c r="D164" s="15"/>
      <c r="F164" s="12"/>
      <c r="G164" s="15"/>
      <c r="H164" s="15"/>
      <c r="I164" s="14"/>
      <c r="J164" s="15"/>
      <c r="K164" s="15"/>
      <c r="L164" s="14"/>
      <c r="M164" s="15"/>
      <c r="N164" s="15"/>
      <c r="O164" s="14"/>
      <c r="P164" s="15"/>
      <c r="Q164" s="15"/>
      <c r="R164" s="14"/>
      <c r="S164" s="15"/>
      <c r="T164" s="15"/>
      <c r="U164" s="14"/>
      <c r="V164" s="15"/>
      <c r="W164" s="15"/>
      <c r="X164" s="14"/>
      <c r="Y164" s="15"/>
      <c r="Z164" s="15"/>
      <c r="AA164" s="14"/>
      <c r="AB164" s="15"/>
      <c r="AC164" s="15"/>
      <c r="AD164" s="14"/>
      <c r="AE164" s="15"/>
      <c r="AF164" s="15"/>
      <c r="AG164" s="14"/>
      <c r="AH164" s="15"/>
      <c r="AI164" s="15"/>
      <c r="AJ164" s="14"/>
      <c r="AK164" s="15"/>
      <c r="AL164" s="15"/>
      <c r="AM164" s="14"/>
      <c r="AN164" s="15"/>
      <c r="AO164" s="15"/>
      <c r="AP164" s="14"/>
      <c r="AQ164" s="15"/>
      <c r="AR164" s="15"/>
      <c r="AS164" s="14"/>
      <c r="AT164" s="15"/>
      <c r="AU164" s="15"/>
      <c r="AV164" s="14"/>
      <c r="AW164" s="15"/>
      <c r="AX164" s="15"/>
      <c r="AY164" s="14"/>
      <c r="AZ164" s="15"/>
      <c r="BA164" s="15"/>
      <c r="BB164" s="14"/>
      <c r="BC164" s="15"/>
      <c r="BD164" s="15"/>
      <c r="BE164" s="14"/>
      <c r="BF164" s="15"/>
      <c r="BG164" s="15"/>
      <c r="BH164" s="14"/>
      <c r="BI164" s="15"/>
      <c r="BJ164" s="15"/>
      <c r="BK164" s="14"/>
      <c r="BL164" s="15"/>
      <c r="BM164" s="15"/>
      <c r="BN164" s="14"/>
      <c r="BO164" s="15"/>
      <c r="BP164" s="15"/>
      <c r="BQ164" s="14"/>
      <c r="BR164" s="15"/>
      <c r="BS164" s="15"/>
      <c r="BT164" s="14"/>
      <c r="BU164" s="15"/>
      <c r="BV164" s="15"/>
    </row>
    <row r="165" spans="1:74" ht="20.100000000000001" customHeight="1" x14ac:dyDescent="0.25">
      <c r="A165" s="12"/>
      <c r="B165" s="12"/>
      <c r="C165" s="12"/>
      <c r="D165" s="15"/>
      <c r="F165" s="12"/>
      <c r="G165" s="15"/>
      <c r="H165" s="15"/>
      <c r="I165" s="14"/>
      <c r="J165" s="15"/>
      <c r="K165" s="15"/>
      <c r="L165" s="14"/>
      <c r="M165" s="15"/>
      <c r="N165" s="15"/>
      <c r="O165" s="14"/>
      <c r="P165" s="15"/>
      <c r="Q165" s="15"/>
      <c r="R165" s="14"/>
      <c r="S165" s="15"/>
      <c r="T165" s="15"/>
      <c r="U165" s="14"/>
      <c r="V165" s="15"/>
      <c r="W165" s="15"/>
      <c r="X165" s="14"/>
      <c r="Y165" s="15"/>
      <c r="Z165" s="15"/>
      <c r="AA165" s="14"/>
      <c r="AB165" s="15"/>
      <c r="AC165" s="15"/>
      <c r="AD165" s="14"/>
      <c r="AE165" s="15"/>
      <c r="AF165" s="15"/>
      <c r="AG165" s="14"/>
      <c r="AH165" s="15"/>
      <c r="AI165" s="15"/>
      <c r="AJ165" s="14"/>
      <c r="AK165" s="15"/>
      <c r="AL165" s="15"/>
      <c r="AM165" s="14"/>
      <c r="AN165" s="15"/>
      <c r="AO165" s="15"/>
      <c r="AP165" s="14"/>
      <c r="AQ165" s="15"/>
      <c r="AR165" s="15"/>
      <c r="AS165" s="14"/>
      <c r="AT165" s="15"/>
      <c r="AU165" s="15"/>
      <c r="AV165" s="14"/>
      <c r="AW165" s="15"/>
      <c r="AX165" s="15"/>
      <c r="AY165" s="14"/>
      <c r="AZ165" s="15"/>
      <c r="BA165" s="15"/>
      <c r="BB165" s="14"/>
      <c r="BC165" s="15"/>
      <c r="BD165" s="15"/>
      <c r="BE165" s="14"/>
      <c r="BF165" s="15"/>
      <c r="BG165" s="15"/>
      <c r="BH165" s="14"/>
      <c r="BI165" s="15"/>
      <c r="BJ165" s="15"/>
      <c r="BK165" s="14"/>
      <c r="BL165" s="15"/>
      <c r="BM165" s="15"/>
      <c r="BN165" s="14"/>
      <c r="BO165" s="15"/>
      <c r="BP165" s="15"/>
      <c r="BQ165" s="14"/>
      <c r="BR165" s="15"/>
      <c r="BS165" s="15"/>
      <c r="BT165" s="14"/>
      <c r="BU165" s="15"/>
      <c r="BV165" s="15"/>
    </row>
    <row r="166" spans="1:74" ht="20.100000000000001" customHeight="1" x14ac:dyDescent="0.25">
      <c r="A166" s="12"/>
      <c r="B166" s="12"/>
      <c r="C166" s="12"/>
      <c r="D166" s="15"/>
      <c r="F166" s="12"/>
      <c r="G166" s="15"/>
      <c r="H166" s="15"/>
      <c r="I166" s="14"/>
      <c r="J166" s="15"/>
      <c r="K166" s="15"/>
      <c r="L166" s="14"/>
      <c r="M166" s="15"/>
      <c r="N166" s="15"/>
      <c r="O166" s="14"/>
      <c r="P166" s="15"/>
      <c r="Q166" s="15"/>
      <c r="R166" s="14"/>
      <c r="S166" s="15"/>
      <c r="T166" s="15"/>
      <c r="U166" s="14"/>
      <c r="V166" s="15"/>
      <c r="W166" s="15"/>
      <c r="X166" s="14"/>
      <c r="Y166" s="15"/>
      <c r="Z166" s="15"/>
      <c r="AA166" s="14"/>
      <c r="AB166" s="15"/>
      <c r="AC166" s="15"/>
      <c r="AD166" s="14"/>
      <c r="AE166" s="15"/>
      <c r="AF166" s="15"/>
      <c r="AG166" s="14"/>
      <c r="AH166" s="15"/>
      <c r="AI166" s="15"/>
      <c r="AJ166" s="14"/>
      <c r="AK166" s="15"/>
      <c r="AL166" s="15"/>
      <c r="AM166" s="14"/>
      <c r="AN166" s="15"/>
      <c r="AO166" s="15"/>
      <c r="AP166" s="14"/>
      <c r="AQ166" s="15"/>
      <c r="AR166" s="15"/>
      <c r="AS166" s="14"/>
      <c r="AT166" s="15"/>
      <c r="AU166" s="15"/>
      <c r="AV166" s="14"/>
      <c r="AW166" s="15"/>
      <c r="AX166" s="15"/>
      <c r="AY166" s="14"/>
      <c r="AZ166" s="15"/>
      <c r="BA166" s="15"/>
      <c r="BB166" s="14"/>
      <c r="BC166" s="15"/>
      <c r="BD166" s="15"/>
      <c r="BE166" s="14"/>
      <c r="BF166" s="15"/>
      <c r="BG166" s="15"/>
      <c r="BH166" s="14"/>
      <c r="BI166" s="15"/>
      <c r="BJ166" s="15"/>
      <c r="BK166" s="14"/>
      <c r="BL166" s="15"/>
      <c r="BM166" s="15"/>
      <c r="BN166" s="14"/>
      <c r="BO166" s="15"/>
      <c r="BP166" s="15"/>
      <c r="BQ166" s="14"/>
      <c r="BR166" s="15"/>
      <c r="BS166" s="15"/>
      <c r="BT166" s="14"/>
      <c r="BU166" s="15"/>
      <c r="BV166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51"/>
  <sheetViews>
    <sheetView tabSelected="1" workbookViewId="0">
      <selection activeCell="B9" sqref="B9"/>
    </sheetView>
  </sheetViews>
  <sheetFormatPr defaultColWidth="16.7109375" defaultRowHeight="20.100000000000001" customHeight="1" x14ac:dyDescent="0.25"/>
  <cols>
    <col min="1" max="1" width="18.5703125" style="48" customWidth="1"/>
    <col min="2" max="2" width="16.7109375" style="48"/>
    <col min="3" max="3" width="16.7109375" style="30"/>
    <col min="4" max="4" width="20" style="30" customWidth="1"/>
    <col min="5" max="5" width="16.7109375" style="48"/>
    <col min="6" max="7" width="16.7109375" style="30"/>
    <col min="8" max="8" width="16.7109375" style="48"/>
    <col min="9" max="10" width="16.7109375" style="30"/>
    <col min="11" max="11" width="16.7109375" style="48"/>
    <col min="12" max="13" width="16.7109375" style="30"/>
    <col min="14" max="14" width="16.7109375" style="48"/>
    <col min="15" max="16" width="16.7109375" style="30"/>
    <col min="17" max="17" width="16.7109375" style="48"/>
    <col min="18" max="19" width="16.7109375" style="30"/>
    <col min="20" max="20" width="16.7109375" style="48"/>
    <col min="21" max="22" width="16.7109375" style="30"/>
    <col min="23" max="23" width="16.7109375" style="48"/>
    <col min="24" max="25" width="16.7109375" style="30"/>
    <col min="26" max="26" width="16.7109375" style="48"/>
    <col min="27" max="28" width="16.7109375" style="30"/>
    <col min="29" max="29" width="16.7109375" style="48"/>
    <col min="30" max="31" width="16.7109375" style="30"/>
    <col min="32" max="16384" width="16.7109375" style="48"/>
  </cols>
  <sheetData>
    <row r="1" spans="1:70" ht="20.100000000000001" customHeight="1" x14ac:dyDescent="0.25">
      <c r="A1" s="53" t="s">
        <v>80</v>
      </c>
      <c r="B1" s="53"/>
      <c r="C1" s="53"/>
      <c r="D1" s="53"/>
      <c r="E1" s="53"/>
      <c r="F1" s="53"/>
    </row>
    <row r="2" spans="1:70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70" ht="20.100000000000001" customHeight="1" x14ac:dyDescent="0.25">
      <c r="A3" s="49"/>
      <c r="B3" s="49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70" s="5" customFormat="1" ht="26.25" customHeight="1" x14ac:dyDescent="0.25">
      <c r="A4" s="25" t="s">
        <v>42</v>
      </c>
      <c r="B4" s="25" t="s">
        <v>35</v>
      </c>
      <c r="C4" s="26" t="s">
        <v>81</v>
      </c>
      <c r="D4" s="26" t="s">
        <v>10</v>
      </c>
      <c r="E4" s="25" t="s">
        <v>35</v>
      </c>
      <c r="F4" s="26" t="s">
        <v>81</v>
      </c>
      <c r="G4" s="26" t="s">
        <v>10</v>
      </c>
      <c r="H4" s="25" t="s">
        <v>35</v>
      </c>
      <c r="I4" s="26" t="s">
        <v>81</v>
      </c>
      <c r="J4" s="26" t="s">
        <v>10</v>
      </c>
      <c r="K4" s="25" t="s">
        <v>35</v>
      </c>
      <c r="L4" s="26" t="s">
        <v>81</v>
      </c>
      <c r="M4" s="26" t="s">
        <v>10</v>
      </c>
      <c r="N4" s="25" t="s">
        <v>35</v>
      </c>
      <c r="O4" s="26" t="s">
        <v>81</v>
      </c>
      <c r="P4" s="26" t="s">
        <v>10</v>
      </c>
      <c r="Q4" s="25"/>
      <c r="R4" s="26"/>
      <c r="S4" s="26"/>
      <c r="T4" s="25"/>
      <c r="U4" s="26"/>
      <c r="V4" s="26"/>
      <c r="W4" s="25"/>
      <c r="X4" s="26"/>
      <c r="Y4" s="26"/>
      <c r="Z4" s="25"/>
      <c r="AA4" s="26"/>
      <c r="AB4" s="26"/>
      <c r="AC4" s="25"/>
      <c r="AD4" s="26"/>
      <c r="AE4" s="26"/>
      <c r="AF4" s="26"/>
      <c r="AG4" s="25"/>
      <c r="AH4" s="26"/>
      <c r="AI4" s="25"/>
      <c r="AJ4" s="26"/>
      <c r="AK4" s="25"/>
      <c r="AL4" s="26"/>
      <c r="AM4" s="25"/>
      <c r="AN4" s="26"/>
      <c r="AO4" s="25"/>
      <c r="AP4" s="26"/>
      <c r="AQ4" s="25"/>
      <c r="AR4" s="26"/>
      <c r="AS4" s="25"/>
      <c r="AT4" s="26"/>
      <c r="AU4" s="25"/>
      <c r="AV4" s="26"/>
      <c r="AW4" s="25"/>
      <c r="AX4" s="26"/>
      <c r="AY4" s="25"/>
      <c r="AZ4" s="26"/>
      <c r="BA4" s="25"/>
      <c r="BB4" s="26"/>
      <c r="BC4" s="25"/>
      <c r="BD4" s="26"/>
      <c r="BE4" s="25"/>
      <c r="BF4" s="26"/>
      <c r="BG4" s="25"/>
      <c r="BH4" s="26"/>
      <c r="BI4" s="25"/>
      <c r="BJ4" s="26"/>
      <c r="BK4" s="25"/>
      <c r="BL4" s="26"/>
      <c r="BM4" s="25"/>
      <c r="BN4" s="26"/>
      <c r="BO4" s="25"/>
      <c r="BP4" s="26"/>
      <c r="BQ4" s="25"/>
      <c r="BR4" s="26"/>
    </row>
    <row r="5" spans="1:70" s="19" customFormat="1" ht="20.100000000000001" customHeight="1" x14ac:dyDescent="0.25">
      <c r="A5" s="19" t="s">
        <v>73</v>
      </c>
      <c r="B5" s="19">
        <v>1</v>
      </c>
      <c r="C5" s="27">
        <v>2.25</v>
      </c>
      <c r="D5" s="27">
        <v>2.25</v>
      </c>
      <c r="E5" s="19">
        <v>2</v>
      </c>
      <c r="F5" s="27">
        <f>C5*2</f>
        <v>4.5</v>
      </c>
      <c r="G5" s="27">
        <f>D5*2</f>
        <v>4.5</v>
      </c>
      <c r="H5" s="19">
        <v>3</v>
      </c>
      <c r="I5" s="27">
        <f>C5*3</f>
        <v>6.75</v>
      </c>
      <c r="J5" s="27">
        <f>D5*3</f>
        <v>6.75</v>
      </c>
      <c r="K5" s="19">
        <v>4</v>
      </c>
      <c r="L5" s="27">
        <f>C5*4</f>
        <v>9</v>
      </c>
      <c r="M5" s="27">
        <f>D5*4</f>
        <v>9</v>
      </c>
      <c r="N5" s="19">
        <v>5</v>
      </c>
      <c r="O5" s="27">
        <f>C5*5</f>
        <v>11.25</v>
      </c>
      <c r="P5" s="27">
        <f>D5*5</f>
        <v>11.25</v>
      </c>
      <c r="R5" s="27"/>
      <c r="S5" s="27"/>
      <c r="U5" s="27"/>
      <c r="V5" s="27"/>
      <c r="X5" s="27"/>
      <c r="Y5" s="27"/>
      <c r="AA5" s="27"/>
      <c r="AB5" s="27"/>
      <c r="AD5" s="27"/>
      <c r="AE5" s="27"/>
    </row>
    <row r="6" spans="1:70" s="14" customFormat="1" ht="20.100000000000001" customHeight="1" x14ac:dyDescent="0.25">
      <c r="A6" s="14" t="s">
        <v>164</v>
      </c>
      <c r="B6" s="14">
        <v>1</v>
      </c>
      <c r="C6" s="16">
        <v>1.8</v>
      </c>
      <c r="D6" s="16">
        <v>1.8</v>
      </c>
      <c r="E6" s="14">
        <v>2</v>
      </c>
      <c r="F6" s="16">
        <f>C6*2</f>
        <v>3.6</v>
      </c>
      <c r="G6" s="16">
        <f>D6*2</f>
        <v>3.6</v>
      </c>
      <c r="H6" s="14">
        <v>3</v>
      </c>
      <c r="I6" s="16">
        <f>C6*3</f>
        <v>5.4</v>
      </c>
      <c r="J6" s="16">
        <f>D6*3</f>
        <v>5.4</v>
      </c>
      <c r="K6" s="14">
        <v>4</v>
      </c>
      <c r="L6" s="16">
        <f>C6*4</f>
        <v>7.2</v>
      </c>
      <c r="M6" s="16">
        <f>D6*4</f>
        <v>7.2</v>
      </c>
      <c r="N6" s="14">
        <v>5</v>
      </c>
      <c r="O6" s="16">
        <f>C6*5</f>
        <v>9</v>
      </c>
      <c r="P6" s="16">
        <f>D6*5</f>
        <v>9</v>
      </c>
      <c r="R6" s="16"/>
      <c r="S6" s="16"/>
      <c r="U6" s="16"/>
      <c r="V6" s="16"/>
      <c r="X6" s="16"/>
      <c r="Y6" s="16"/>
      <c r="AA6" s="16"/>
      <c r="AB6" s="16"/>
      <c r="AD6" s="16"/>
      <c r="AE6" s="16"/>
    </row>
    <row r="7" spans="1:70" s="19" customFormat="1" ht="20.100000000000001" customHeight="1" x14ac:dyDescent="0.25">
      <c r="A7" s="19" t="s">
        <v>74</v>
      </c>
      <c r="B7" s="19">
        <v>1</v>
      </c>
      <c r="C7" s="27">
        <v>2.4</v>
      </c>
      <c r="D7" s="27">
        <v>2.4</v>
      </c>
      <c r="E7" s="19">
        <v>2</v>
      </c>
      <c r="F7" s="27">
        <f t="shared" ref="F7:G14" si="0">C7*2</f>
        <v>4.8</v>
      </c>
      <c r="G7" s="27">
        <f t="shared" si="0"/>
        <v>4.8</v>
      </c>
      <c r="H7" s="19">
        <v>3</v>
      </c>
      <c r="I7" s="27">
        <f t="shared" ref="I7:J14" si="1">C7*3</f>
        <v>7.1999999999999993</v>
      </c>
      <c r="J7" s="27">
        <f t="shared" si="1"/>
        <v>7.1999999999999993</v>
      </c>
      <c r="K7" s="19">
        <v>4</v>
      </c>
      <c r="L7" s="27">
        <f t="shared" ref="L7:M10" si="2">C7*4</f>
        <v>9.6</v>
      </c>
      <c r="M7" s="27">
        <f t="shared" si="2"/>
        <v>9.6</v>
      </c>
      <c r="N7" s="19">
        <v>5</v>
      </c>
      <c r="O7" s="27">
        <f t="shared" ref="O7:P14" si="3">C7*5</f>
        <v>12</v>
      </c>
      <c r="P7" s="27">
        <f t="shared" si="3"/>
        <v>12</v>
      </c>
      <c r="R7" s="27"/>
      <c r="S7" s="27"/>
      <c r="U7" s="27"/>
      <c r="V7" s="27"/>
      <c r="X7" s="27"/>
      <c r="Y7" s="27"/>
      <c r="AA7" s="27"/>
      <c r="AB7" s="27"/>
      <c r="AD7" s="27"/>
      <c r="AE7" s="27"/>
    </row>
    <row r="8" spans="1:70" s="28" customFormat="1" ht="20.100000000000001" customHeight="1" x14ac:dyDescent="0.25">
      <c r="A8" s="28" t="s">
        <v>75</v>
      </c>
      <c r="B8" s="28">
        <v>1</v>
      </c>
      <c r="C8" s="29">
        <v>2.4</v>
      </c>
      <c r="D8" s="29">
        <v>2.4</v>
      </c>
      <c r="E8" s="28">
        <v>2</v>
      </c>
      <c r="F8" s="29">
        <f t="shared" si="0"/>
        <v>4.8</v>
      </c>
      <c r="G8" s="29">
        <f t="shared" si="0"/>
        <v>4.8</v>
      </c>
      <c r="H8" s="28">
        <v>3</v>
      </c>
      <c r="I8" s="29">
        <f t="shared" si="1"/>
        <v>7.1999999999999993</v>
      </c>
      <c r="J8" s="29">
        <f t="shared" si="1"/>
        <v>7.1999999999999993</v>
      </c>
      <c r="K8" s="28">
        <v>4</v>
      </c>
      <c r="L8" s="29">
        <f t="shared" si="2"/>
        <v>9.6</v>
      </c>
      <c r="M8" s="29">
        <f t="shared" si="2"/>
        <v>9.6</v>
      </c>
      <c r="N8" s="28">
        <v>5</v>
      </c>
      <c r="O8" s="29">
        <f t="shared" si="3"/>
        <v>12</v>
      </c>
      <c r="P8" s="29">
        <f t="shared" si="3"/>
        <v>12</v>
      </c>
      <c r="R8" s="29"/>
      <c r="S8" s="29"/>
      <c r="U8" s="29"/>
      <c r="V8" s="29"/>
      <c r="X8" s="29"/>
      <c r="Y8" s="29"/>
      <c r="AA8" s="29"/>
      <c r="AB8" s="29"/>
      <c r="AD8" s="29"/>
      <c r="AE8" s="29"/>
    </row>
    <row r="9" spans="1:70" s="19" customFormat="1" ht="20.100000000000001" customHeight="1" x14ac:dyDescent="0.25">
      <c r="A9" s="19" t="s">
        <v>76</v>
      </c>
      <c r="B9" s="19">
        <v>1</v>
      </c>
      <c r="C9" s="27">
        <v>2.4</v>
      </c>
      <c r="D9" s="27">
        <v>2.4</v>
      </c>
      <c r="E9" s="19">
        <v>2</v>
      </c>
      <c r="F9" s="27">
        <f t="shared" si="0"/>
        <v>4.8</v>
      </c>
      <c r="G9" s="27">
        <f t="shared" si="0"/>
        <v>4.8</v>
      </c>
      <c r="H9" s="19">
        <v>3</v>
      </c>
      <c r="I9" s="27">
        <f t="shared" si="1"/>
        <v>7.1999999999999993</v>
      </c>
      <c r="J9" s="27">
        <f t="shared" si="1"/>
        <v>7.1999999999999993</v>
      </c>
      <c r="K9" s="19">
        <v>4</v>
      </c>
      <c r="L9" s="27">
        <f t="shared" si="2"/>
        <v>9.6</v>
      </c>
      <c r="M9" s="27">
        <f t="shared" si="2"/>
        <v>9.6</v>
      </c>
      <c r="N9" s="19">
        <v>5</v>
      </c>
      <c r="O9" s="27">
        <f t="shared" si="3"/>
        <v>12</v>
      </c>
      <c r="P9" s="27">
        <f t="shared" si="3"/>
        <v>12</v>
      </c>
      <c r="R9" s="27"/>
      <c r="S9" s="27"/>
      <c r="U9" s="27"/>
      <c r="V9" s="27"/>
      <c r="X9" s="27"/>
      <c r="Y9" s="27"/>
      <c r="AA9" s="27"/>
      <c r="AB9" s="27"/>
      <c r="AD9" s="27"/>
      <c r="AE9" s="27"/>
    </row>
    <row r="10" spans="1:70" s="28" customFormat="1" ht="20.100000000000001" customHeight="1" x14ac:dyDescent="0.25">
      <c r="A10" s="28" t="s">
        <v>77</v>
      </c>
      <c r="B10" s="28">
        <v>1</v>
      </c>
      <c r="C10" s="29">
        <v>3.5</v>
      </c>
      <c r="D10" s="29">
        <v>3.5</v>
      </c>
      <c r="E10" s="28">
        <v>2</v>
      </c>
      <c r="F10" s="29">
        <f t="shared" si="0"/>
        <v>7</v>
      </c>
      <c r="G10" s="29">
        <f t="shared" si="0"/>
        <v>7</v>
      </c>
      <c r="H10" s="28">
        <v>3</v>
      </c>
      <c r="I10" s="29">
        <f t="shared" si="1"/>
        <v>10.5</v>
      </c>
      <c r="J10" s="29">
        <f t="shared" si="1"/>
        <v>10.5</v>
      </c>
      <c r="K10" s="28">
        <v>4</v>
      </c>
      <c r="L10" s="29">
        <f t="shared" si="2"/>
        <v>14</v>
      </c>
      <c r="M10" s="29">
        <f t="shared" si="2"/>
        <v>14</v>
      </c>
      <c r="N10" s="28">
        <v>5</v>
      </c>
      <c r="O10" s="29">
        <f t="shared" si="3"/>
        <v>17.5</v>
      </c>
      <c r="P10" s="29">
        <f t="shared" si="3"/>
        <v>17.5</v>
      </c>
      <c r="R10" s="29"/>
      <c r="S10" s="29"/>
      <c r="U10" s="29"/>
      <c r="V10" s="29"/>
      <c r="X10" s="29"/>
      <c r="Y10" s="29"/>
      <c r="AA10" s="29"/>
      <c r="AB10" s="29"/>
      <c r="AD10" s="29"/>
      <c r="AE10" s="29"/>
    </row>
    <row r="11" spans="1:70" s="19" customFormat="1" ht="20.100000000000001" customHeight="1" x14ac:dyDescent="0.25">
      <c r="A11" s="19" t="s">
        <v>163</v>
      </c>
      <c r="B11" s="19">
        <v>1</v>
      </c>
      <c r="C11" s="27">
        <v>4.5</v>
      </c>
      <c r="D11" s="27">
        <v>4.5</v>
      </c>
      <c r="E11" s="19">
        <v>2</v>
      </c>
      <c r="F11" s="27">
        <f t="shared" si="0"/>
        <v>9</v>
      </c>
      <c r="G11" s="27">
        <f t="shared" si="0"/>
        <v>9</v>
      </c>
      <c r="H11" s="19">
        <v>3</v>
      </c>
      <c r="I11" s="27">
        <f t="shared" si="1"/>
        <v>13.5</v>
      </c>
      <c r="J11" s="27">
        <f t="shared" si="1"/>
        <v>13.5</v>
      </c>
      <c r="K11" s="19">
        <v>4</v>
      </c>
      <c r="L11" s="27">
        <f t="shared" ref="L11:M14" si="4">C11*4</f>
        <v>18</v>
      </c>
      <c r="M11" s="27">
        <f t="shared" si="4"/>
        <v>18</v>
      </c>
      <c r="N11" s="19">
        <v>5</v>
      </c>
      <c r="O11" s="27">
        <f t="shared" si="3"/>
        <v>22.5</v>
      </c>
      <c r="P11" s="27">
        <f t="shared" si="3"/>
        <v>22.5</v>
      </c>
      <c r="R11" s="27"/>
      <c r="S11" s="27"/>
      <c r="U11" s="27"/>
      <c r="V11" s="27"/>
      <c r="X11" s="27"/>
      <c r="Y11" s="27"/>
      <c r="AA11" s="27"/>
      <c r="AB11" s="27"/>
      <c r="AD11" s="27"/>
      <c r="AE11" s="27"/>
    </row>
    <row r="12" spans="1:70" s="28" customFormat="1" ht="20.100000000000001" customHeight="1" x14ac:dyDescent="0.25">
      <c r="A12" s="28" t="s">
        <v>33</v>
      </c>
      <c r="B12" s="28">
        <v>1</v>
      </c>
      <c r="C12" s="29">
        <v>7.5</v>
      </c>
      <c r="D12" s="29">
        <v>7.5</v>
      </c>
      <c r="E12" s="28">
        <v>2</v>
      </c>
      <c r="F12" s="29">
        <f t="shared" si="0"/>
        <v>15</v>
      </c>
      <c r="G12" s="29">
        <f t="shared" si="0"/>
        <v>15</v>
      </c>
      <c r="H12" s="28">
        <v>3</v>
      </c>
      <c r="I12" s="29">
        <f t="shared" si="1"/>
        <v>22.5</v>
      </c>
      <c r="J12" s="29">
        <f t="shared" si="1"/>
        <v>22.5</v>
      </c>
      <c r="K12" s="28">
        <v>4</v>
      </c>
      <c r="L12" s="29">
        <f t="shared" si="4"/>
        <v>30</v>
      </c>
      <c r="M12" s="29">
        <f t="shared" si="4"/>
        <v>30</v>
      </c>
      <c r="N12" s="28">
        <v>5</v>
      </c>
      <c r="O12" s="29">
        <f t="shared" si="3"/>
        <v>37.5</v>
      </c>
      <c r="P12" s="29">
        <f t="shared" si="3"/>
        <v>37.5</v>
      </c>
      <c r="R12" s="29"/>
      <c r="S12" s="29"/>
      <c r="U12" s="29"/>
      <c r="V12" s="29"/>
      <c r="X12" s="29"/>
      <c r="Y12" s="29"/>
      <c r="AA12" s="29"/>
      <c r="AB12" s="29"/>
      <c r="AD12" s="29"/>
      <c r="AE12" s="29"/>
    </row>
    <row r="13" spans="1:70" s="19" customFormat="1" ht="20.100000000000001" customHeight="1" x14ac:dyDescent="0.25">
      <c r="A13" s="19" t="s">
        <v>78</v>
      </c>
      <c r="B13" s="19">
        <v>1</v>
      </c>
      <c r="C13" s="27">
        <v>8</v>
      </c>
      <c r="D13" s="27">
        <v>8</v>
      </c>
      <c r="E13" s="19">
        <v>2</v>
      </c>
      <c r="F13" s="27">
        <f t="shared" si="0"/>
        <v>16</v>
      </c>
      <c r="G13" s="27">
        <f t="shared" si="0"/>
        <v>16</v>
      </c>
      <c r="H13" s="19">
        <v>3</v>
      </c>
      <c r="I13" s="27">
        <f t="shared" si="1"/>
        <v>24</v>
      </c>
      <c r="J13" s="27">
        <f t="shared" si="1"/>
        <v>24</v>
      </c>
      <c r="K13" s="19">
        <v>4</v>
      </c>
      <c r="L13" s="27">
        <f t="shared" si="4"/>
        <v>32</v>
      </c>
      <c r="M13" s="27">
        <f t="shared" si="4"/>
        <v>32</v>
      </c>
      <c r="N13" s="19">
        <v>5</v>
      </c>
      <c r="O13" s="27">
        <f t="shared" si="3"/>
        <v>40</v>
      </c>
      <c r="P13" s="27">
        <f t="shared" si="3"/>
        <v>40</v>
      </c>
      <c r="R13" s="27"/>
      <c r="S13" s="27"/>
      <c r="U13" s="27"/>
      <c r="V13" s="27"/>
      <c r="X13" s="27"/>
      <c r="Y13" s="27"/>
      <c r="AA13" s="27"/>
      <c r="AB13" s="27"/>
      <c r="AD13" s="27"/>
      <c r="AE13" s="27"/>
    </row>
    <row r="14" spans="1:70" s="28" customFormat="1" ht="20.100000000000001" customHeight="1" x14ac:dyDescent="0.25">
      <c r="A14" s="28" t="s">
        <v>79</v>
      </c>
      <c r="B14" s="28">
        <v>1</v>
      </c>
      <c r="C14" s="29">
        <v>9</v>
      </c>
      <c r="D14" s="29">
        <v>9</v>
      </c>
      <c r="E14" s="28">
        <v>2</v>
      </c>
      <c r="F14" s="29">
        <f t="shared" si="0"/>
        <v>18</v>
      </c>
      <c r="G14" s="29">
        <f t="shared" si="0"/>
        <v>18</v>
      </c>
      <c r="H14" s="28">
        <v>3</v>
      </c>
      <c r="I14" s="29">
        <f t="shared" si="1"/>
        <v>27</v>
      </c>
      <c r="J14" s="29">
        <f t="shared" si="1"/>
        <v>27</v>
      </c>
      <c r="K14" s="28">
        <v>4</v>
      </c>
      <c r="L14" s="29">
        <f t="shared" si="4"/>
        <v>36</v>
      </c>
      <c r="M14" s="29">
        <f t="shared" si="4"/>
        <v>36</v>
      </c>
      <c r="N14" s="28">
        <v>5</v>
      </c>
      <c r="O14" s="29">
        <f t="shared" si="3"/>
        <v>45</v>
      </c>
      <c r="P14" s="29">
        <f t="shared" si="3"/>
        <v>45</v>
      </c>
      <c r="R14" s="29"/>
      <c r="S14" s="29"/>
      <c r="U14" s="29"/>
      <c r="V14" s="29"/>
      <c r="X14" s="29"/>
      <c r="Y14" s="29"/>
      <c r="AA14" s="29"/>
      <c r="AB14" s="29"/>
      <c r="AD14" s="29"/>
      <c r="AE14" s="29"/>
    </row>
    <row r="15" spans="1:70" s="14" customFormat="1" ht="20.100000000000001" customHeight="1" x14ac:dyDescent="0.25">
      <c r="C15" s="16"/>
      <c r="D15" s="16"/>
      <c r="F15" s="16"/>
      <c r="G15" s="16"/>
      <c r="I15" s="16"/>
      <c r="J15" s="16"/>
      <c r="L15" s="16"/>
      <c r="M15" s="16"/>
      <c r="O15" s="16"/>
      <c r="P15" s="16"/>
      <c r="R15" s="16"/>
      <c r="S15" s="16"/>
      <c r="U15" s="16"/>
      <c r="V15" s="16"/>
      <c r="X15" s="16"/>
      <c r="Y15" s="16"/>
      <c r="AA15" s="16"/>
      <c r="AB15" s="16"/>
      <c r="AD15" s="16"/>
      <c r="AE15" s="16"/>
    </row>
    <row r="16" spans="1:70" s="14" customFormat="1" ht="20.100000000000001" customHeight="1" x14ac:dyDescent="0.25">
      <c r="C16" s="16"/>
      <c r="D16" s="16"/>
      <c r="F16" s="16"/>
      <c r="G16" s="16"/>
      <c r="I16" s="16"/>
      <c r="J16" s="16"/>
      <c r="L16" s="16"/>
      <c r="M16" s="16"/>
      <c r="O16" s="16"/>
      <c r="P16" s="16"/>
      <c r="R16" s="16"/>
      <c r="S16" s="16"/>
      <c r="U16" s="16"/>
      <c r="V16" s="16"/>
      <c r="X16" s="16"/>
      <c r="Y16" s="16"/>
      <c r="AA16" s="16"/>
      <c r="AB16" s="16"/>
      <c r="AD16" s="16"/>
      <c r="AE16" s="16"/>
    </row>
    <row r="17" spans="3:31" s="14" customFormat="1" ht="20.100000000000001" customHeight="1" x14ac:dyDescent="0.25">
      <c r="C17" s="16"/>
      <c r="D17" s="16"/>
      <c r="F17" s="16"/>
      <c r="G17" s="16"/>
      <c r="I17" s="16"/>
      <c r="J17" s="16"/>
      <c r="L17" s="16"/>
      <c r="M17" s="16"/>
      <c r="O17" s="16"/>
      <c r="P17" s="16"/>
      <c r="R17" s="16"/>
      <c r="S17" s="16"/>
      <c r="U17" s="16"/>
      <c r="V17" s="16"/>
      <c r="X17" s="16"/>
      <c r="Y17" s="16"/>
      <c r="AA17" s="16"/>
      <c r="AB17" s="16"/>
      <c r="AD17" s="16"/>
      <c r="AE17" s="16"/>
    </row>
    <row r="18" spans="3:31" s="14" customFormat="1" ht="20.100000000000001" customHeight="1" x14ac:dyDescent="0.25">
      <c r="C18" s="16"/>
      <c r="D18" s="16"/>
      <c r="F18" s="16"/>
      <c r="G18" s="16"/>
      <c r="I18" s="16"/>
      <c r="J18" s="16"/>
      <c r="L18" s="16"/>
      <c r="M18" s="16"/>
      <c r="O18" s="16"/>
      <c r="P18" s="16"/>
      <c r="R18" s="16"/>
      <c r="S18" s="16"/>
      <c r="U18" s="16"/>
      <c r="V18" s="16"/>
      <c r="X18" s="16"/>
      <c r="Y18" s="16"/>
      <c r="AA18" s="16"/>
      <c r="AB18" s="16"/>
      <c r="AD18" s="16"/>
      <c r="AE18" s="16"/>
    </row>
    <row r="19" spans="3:31" s="14" customFormat="1" ht="20.100000000000001" customHeight="1" x14ac:dyDescent="0.25">
      <c r="C19" s="16"/>
      <c r="D19" s="16"/>
      <c r="F19" s="16"/>
      <c r="G19" s="16"/>
      <c r="I19" s="16"/>
      <c r="J19" s="16"/>
      <c r="L19" s="16"/>
      <c r="M19" s="16"/>
      <c r="O19" s="16"/>
      <c r="P19" s="16"/>
      <c r="R19" s="16"/>
      <c r="S19" s="16"/>
      <c r="U19" s="16"/>
      <c r="V19" s="16"/>
      <c r="X19" s="16"/>
      <c r="Y19" s="16"/>
      <c r="AA19" s="16"/>
      <c r="AB19" s="16"/>
      <c r="AD19" s="16"/>
      <c r="AE19" s="16"/>
    </row>
    <row r="20" spans="3:31" s="14" customFormat="1" ht="20.100000000000001" customHeight="1" x14ac:dyDescent="0.25">
      <c r="C20" s="16"/>
      <c r="D20" s="16"/>
      <c r="F20" s="16"/>
      <c r="G20" s="16"/>
      <c r="I20" s="16"/>
      <c r="J20" s="16"/>
      <c r="L20" s="16"/>
      <c r="M20" s="16"/>
      <c r="O20" s="16"/>
      <c r="P20" s="16"/>
      <c r="R20" s="16"/>
      <c r="S20" s="16"/>
      <c r="U20" s="16"/>
      <c r="V20" s="16"/>
      <c r="X20" s="16"/>
      <c r="Y20" s="16"/>
      <c r="AA20" s="16"/>
      <c r="AB20" s="16"/>
      <c r="AD20" s="16"/>
      <c r="AE20" s="16"/>
    </row>
    <row r="21" spans="3:31" s="14" customFormat="1" ht="20.100000000000001" customHeight="1" x14ac:dyDescent="0.25">
      <c r="C21" s="16"/>
      <c r="D21" s="16"/>
      <c r="F21" s="16"/>
      <c r="G21" s="16"/>
      <c r="I21" s="16"/>
      <c r="J21" s="16"/>
      <c r="L21" s="16"/>
      <c r="M21" s="16"/>
      <c r="O21" s="16"/>
      <c r="P21" s="16"/>
      <c r="R21" s="16"/>
      <c r="S21" s="16"/>
      <c r="U21" s="16"/>
      <c r="V21" s="16"/>
      <c r="X21" s="16"/>
      <c r="Y21" s="16"/>
      <c r="AA21" s="16"/>
      <c r="AB21" s="16"/>
      <c r="AD21" s="16"/>
      <c r="AE21" s="16"/>
    </row>
    <row r="22" spans="3:31" s="14" customFormat="1" ht="20.100000000000001" customHeight="1" x14ac:dyDescent="0.25">
      <c r="C22" s="16"/>
      <c r="D22" s="16"/>
      <c r="F22" s="16"/>
      <c r="G22" s="16"/>
      <c r="I22" s="16"/>
      <c r="J22" s="16"/>
      <c r="L22" s="16"/>
      <c r="M22" s="16"/>
      <c r="O22" s="16"/>
      <c r="P22" s="16"/>
      <c r="R22" s="16"/>
      <c r="S22" s="16"/>
      <c r="U22" s="16"/>
      <c r="V22" s="16"/>
      <c r="X22" s="16"/>
      <c r="Y22" s="16"/>
      <c r="AA22" s="16"/>
      <c r="AB22" s="16"/>
      <c r="AD22" s="16"/>
      <c r="AE22" s="16"/>
    </row>
    <row r="23" spans="3:31" s="14" customFormat="1" ht="20.100000000000001" customHeight="1" x14ac:dyDescent="0.25">
      <c r="C23" s="16"/>
      <c r="D23" s="16"/>
      <c r="F23" s="16"/>
      <c r="G23" s="16"/>
      <c r="I23" s="16"/>
      <c r="J23" s="16"/>
      <c r="L23" s="16"/>
      <c r="M23" s="16"/>
      <c r="O23" s="16"/>
      <c r="P23" s="16"/>
      <c r="R23" s="16"/>
      <c r="S23" s="16"/>
      <c r="U23" s="16"/>
      <c r="V23" s="16"/>
      <c r="X23" s="16"/>
      <c r="Y23" s="16"/>
      <c r="AA23" s="16"/>
      <c r="AB23" s="16"/>
      <c r="AD23" s="16"/>
      <c r="AE23" s="16"/>
    </row>
    <row r="24" spans="3:31" s="14" customFormat="1" ht="20.100000000000001" customHeight="1" x14ac:dyDescent="0.25">
      <c r="C24" s="16"/>
      <c r="D24" s="16"/>
      <c r="F24" s="16"/>
      <c r="G24" s="16"/>
      <c r="I24" s="16"/>
      <c r="J24" s="16"/>
      <c r="L24" s="16"/>
      <c r="M24" s="16"/>
      <c r="O24" s="16"/>
      <c r="P24" s="16"/>
      <c r="R24" s="16"/>
      <c r="S24" s="16"/>
      <c r="U24" s="16"/>
      <c r="V24" s="16"/>
      <c r="X24" s="16"/>
      <c r="Y24" s="16"/>
      <c r="AA24" s="16"/>
      <c r="AB24" s="16"/>
      <c r="AD24" s="16"/>
      <c r="AE24" s="16"/>
    </row>
    <row r="25" spans="3:31" s="14" customFormat="1" ht="20.100000000000001" customHeight="1" x14ac:dyDescent="0.25">
      <c r="C25" s="16"/>
      <c r="D25" s="16"/>
      <c r="F25" s="16"/>
      <c r="G25" s="16"/>
      <c r="I25" s="16"/>
      <c r="J25" s="16"/>
      <c r="L25" s="16"/>
      <c r="M25" s="16"/>
      <c r="O25" s="16"/>
      <c r="P25" s="16"/>
      <c r="R25" s="16"/>
      <c r="S25" s="16"/>
      <c r="U25" s="16"/>
      <c r="V25" s="16"/>
      <c r="X25" s="16"/>
      <c r="Y25" s="16"/>
      <c r="AA25" s="16"/>
      <c r="AB25" s="16"/>
      <c r="AD25" s="16"/>
      <c r="AE25" s="16"/>
    </row>
    <row r="26" spans="3:31" s="14" customFormat="1" ht="20.100000000000001" customHeight="1" x14ac:dyDescent="0.25">
      <c r="C26" s="16"/>
      <c r="D26" s="16"/>
      <c r="F26" s="16"/>
      <c r="G26" s="16"/>
      <c r="I26" s="16"/>
      <c r="J26" s="16"/>
      <c r="L26" s="16"/>
      <c r="M26" s="16"/>
      <c r="O26" s="16"/>
      <c r="P26" s="16"/>
      <c r="R26" s="16"/>
      <c r="S26" s="16"/>
      <c r="U26" s="16"/>
      <c r="V26" s="16"/>
      <c r="X26" s="16"/>
      <c r="Y26" s="16"/>
      <c r="AA26" s="16"/>
      <c r="AB26" s="16"/>
      <c r="AD26" s="16"/>
      <c r="AE26" s="16"/>
    </row>
    <row r="27" spans="3:31" s="14" customFormat="1" ht="20.100000000000001" customHeight="1" x14ac:dyDescent="0.25">
      <c r="C27" s="16"/>
      <c r="D27" s="16"/>
      <c r="F27" s="16"/>
      <c r="G27" s="16"/>
      <c r="I27" s="16"/>
      <c r="J27" s="16"/>
      <c r="L27" s="16"/>
      <c r="M27" s="16"/>
      <c r="O27" s="16"/>
      <c r="P27" s="16"/>
      <c r="R27" s="16"/>
      <c r="S27" s="16"/>
      <c r="U27" s="16"/>
      <c r="V27" s="16"/>
      <c r="X27" s="16"/>
      <c r="Y27" s="16"/>
      <c r="AA27" s="16"/>
      <c r="AB27" s="16"/>
      <c r="AD27" s="16"/>
      <c r="AE27" s="16"/>
    </row>
    <row r="28" spans="3:31" s="14" customFormat="1" ht="20.100000000000001" customHeight="1" x14ac:dyDescent="0.25">
      <c r="C28" s="16"/>
      <c r="D28" s="16"/>
      <c r="F28" s="16"/>
      <c r="G28" s="16"/>
      <c r="I28" s="16"/>
      <c r="J28" s="16"/>
      <c r="L28" s="16"/>
      <c r="M28" s="16"/>
      <c r="O28" s="16"/>
      <c r="P28" s="16"/>
      <c r="R28" s="16"/>
      <c r="S28" s="16"/>
      <c r="U28" s="16"/>
      <c r="V28" s="16"/>
      <c r="X28" s="16"/>
      <c r="Y28" s="16"/>
      <c r="AA28" s="16"/>
      <c r="AB28" s="16"/>
      <c r="AD28" s="16"/>
      <c r="AE28" s="16"/>
    </row>
    <row r="29" spans="3:31" s="14" customFormat="1" ht="20.100000000000001" customHeight="1" x14ac:dyDescent="0.25">
      <c r="C29" s="16"/>
      <c r="D29" s="16"/>
      <c r="F29" s="16"/>
      <c r="G29" s="16"/>
      <c r="I29" s="16"/>
      <c r="J29" s="16"/>
      <c r="L29" s="16"/>
      <c r="M29" s="16"/>
      <c r="O29" s="16"/>
      <c r="P29" s="16"/>
      <c r="R29" s="16"/>
      <c r="S29" s="16"/>
      <c r="U29" s="16"/>
      <c r="V29" s="16"/>
      <c r="X29" s="16"/>
      <c r="Y29" s="16"/>
      <c r="AA29" s="16"/>
      <c r="AB29" s="16"/>
      <c r="AD29" s="16"/>
      <c r="AE29" s="16"/>
    </row>
    <row r="30" spans="3:31" s="14" customFormat="1" ht="20.100000000000001" customHeight="1" x14ac:dyDescent="0.25">
      <c r="C30" s="16"/>
      <c r="D30" s="16"/>
      <c r="F30" s="16"/>
      <c r="G30" s="16"/>
      <c r="I30" s="16"/>
      <c r="J30" s="16"/>
      <c r="L30" s="16"/>
      <c r="M30" s="16"/>
      <c r="O30" s="16"/>
      <c r="P30" s="16"/>
      <c r="R30" s="16"/>
      <c r="S30" s="16"/>
      <c r="U30" s="16"/>
      <c r="V30" s="16"/>
      <c r="X30" s="16"/>
      <c r="Y30" s="16"/>
      <c r="AA30" s="16"/>
      <c r="AB30" s="16"/>
      <c r="AD30" s="16"/>
      <c r="AE30" s="16"/>
    </row>
    <row r="31" spans="3:31" s="14" customFormat="1" ht="20.100000000000001" customHeight="1" x14ac:dyDescent="0.25">
      <c r="C31" s="16"/>
      <c r="D31" s="16"/>
      <c r="F31" s="16"/>
      <c r="G31" s="16"/>
      <c r="I31" s="16"/>
      <c r="J31" s="16"/>
      <c r="L31" s="16"/>
      <c r="M31" s="16"/>
      <c r="O31" s="16"/>
      <c r="P31" s="16"/>
      <c r="R31" s="16"/>
      <c r="S31" s="16"/>
      <c r="U31" s="16"/>
      <c r="V31" s="16"/>
      <c r="X31" s="16"/>
      <c r="Y31" s="16"/>
      <c r="AA31" s="16"/>
      <c r="AB31" s="16"/>
      <c r="AD31" s="16"/>
      <c r="AE31" s="16"/>
    </row>
    <row r="32" spans="3:31" s="14" customFormat="1" ht="20.100000000000001" customHeight="1" x14ac:dyDescent="0.25">
      <c r="C32" s="16"/>
      <c r="D32" s="16"/>
      <c r="F32" s="16"/>
      <c r="G32" s="16"/>
      <c r="I32" s="16"/>
      <c r="J32" s="16"/>
      <c r="L32" s="16"/>
      <c r="M32" s="16"/>
      <c r="O32" s="16"/>
      <c r="P32" s="16"/>
      <c r="R32" s="16"/>
      <c r="S32" s="16"/>
      <c r="U32" s="16"/>
      <c r="V32" s="16"/>
      <c r="X32" s="16"/>
      <c r="Y32" s="16"/>
      <c r="AA32" s="16"/>
      <c r="AB32" s="16"/>
      <c r="AD32" s="16"/>
      <c r="AE32" s="16"/>
    </row>
    <row r="33" spans="3:31" s="14" customFormat="1" ht="20.100000000000001" customHeight="1" x14ac:dyDescent="0.25">
      <c r="C33" s="16"/>
      <c r="D33" s="16"/>
      <c r="F33" s="16"/>
      <c r="G33" s="16"/>
      <c r="I33" s="16"/>
      <c r="J33" s="16"/>
      <c r="L33" s="16"/>
      <c r="M33" s="16"/>
      <c r="O33" s="16"/>
      <c r="P33" s="16"/>
      <c r="R33" s="16"/>
      <c r="S33" s="16"/>
      <c r="U33" s="16"/>
      <c r="V33" s="16"/>
      <c r="X33" s="16"/>
      <c r="Y33" s="16"/>
      <c r="AA33" s="16"/>
      <c r="AB33" s="16"/>
      <c r="AD33" s="16"/>
      <c r="AE33" s="16"/>
    </row>
    <row r="34" spans="3:31" s="14" customFormat="1" ht="20.100000000000001" customHeight="1" x14ac:dyDescent="0.25">
      <c r="C34" s="16"/>
      <c r="D34" s="16"/>
      <c r="F34" s="16"/>
      <c r="G34" s="16"/>
      <c r="I34" s="16"/>
      <c r="J34" s="16"/>
      <c r="L34" s="16"/>
      <c r="M34" s="16"/>
      <c r="O34" s="16"/>
      <c r="P34" s="16"/>
      <c r="R34" s="16"/>
      <c r="S34" s="16"/>
      <c r="U34" s="16"/>
      <c r="V34" s="16"/>
      <c r="X34" s="16"/>
      <c r="Y34" s="16"/>
      <c r="AA34" s="16"/>
      <c r="AB34" s="16"/>
      <c r="AD34" s="16"/>
      <c r="AE34" s="16"/>
    </row>
    <row r="35" spans="3:31" s="14" customFormat="1" ht="20.100000000000001" customHeight="1" x14ac:dyDescent="0.25">
      <c r="C35" s="16"/>
      <c r="D35" s="16"/>
      <c r="F35" s="16"/>
      <c r="G35" s="16"/>
      <c r="I35" s="16"/>
      <c r="J35" s="16"/>
      <c r="L35" s="16"/>
      <c r="M35" s="16"/>
      <c r="O35" s="16"/>
      <c r="P35" s="16"/>
      <c r="R35" s="16"/>
      <c r="S35" s="16"/>
      <c r="U35" s="16"/>
      <c r="V35" s="16"/>
      <c r="X35" s="16"/>
      <c r="Y35" s="16"/>
      <c r="AA35" s="16"/>
      <c r="AB35" s="16"/>
      <c r="AD35" s="16"/>
      <c r="AE35" s="16"/>
    </row>
    <row r="36" spans="3:31" s="14" customFormat="1" ht="20.100000000000001" customHeight="1" x14ac:dyDescent="0.25">
      <c r="C36" s="16"/>
      <c r="D36" s="16"/>
      <c r="F36" s="16"/>
      <c r="G36" s="16"/>
      <c r="I36" s="16"/>
      <c r="J36" s="16"/>
      <c r="L36" s="16"/>
      <c r="M36" s="16"/>
      <c r="O36" s="16"/>
      <c r="P36" s="16"/>
      <c r="R36" s="16"/>
      <c r="S36" s="16"/>
      <c r="U36" s="16"/>
      <c r="V36" s="16"/>
      <c r="X36" s="16"/>
      <c r="Y36" s="16"/>
      <c r="AA36" s="16"/>
      <c r="AB36" s="16"/>
      <c r="AD36" s="16"/>
      <c r="AE36" s="16"/>
    </row>
    <row r="37" spans="3:31" s="14" customFormat="1" ht="20.100000000000001" customHeight="1" x14ac:dyDescent="0.25">
      <c r="C37" s="16"/>
      <c r="D37" s="16"/>
      <c r="F37" s="16"/>
      <c r="G37" s="16"/>
      <c r="I37" s="16"/>
      <c r="J37" s="16"/>
      <c r="L37" s="16"/>
      <c r="M37" s="16"/>
      <c r="O37" s="16"/>
      <c r="P37" s="16"/>
      <c r="R37" s="16"/>
      <c r="S37" s="16"/>
      <c r="U37" s="16"/>
      <c r="V37" s="16"/>
      <c r="X37" s="16"/>
      <c r="Y37" s="16"/>
      <c r="AA37" s="16"/>
      <c r="AB37" s="16"/>
      <c r="AD37" s="16"/>
      <c r="AE37" s="16"/>
    </row>
    <row r="38" spans="3:31" s="14" customFormat="1" ht="20.100000000000001" customHeight="1" x14ac:dyDescent="0.25">
      <c r="C38" s="16"/>
      <c r="D38" s="16"/>
      <c r="F38" s="16"/>
      <c r="G38" s="16"/>
      <c r="I38" s="16"/>
      <c r="J38" s="16"/>
      <c r="L38" s="16"/>
      <c r="M38" s="16"/>
      <c r="O38" s="16"/>
      <c r="P38" s="16"/>
      <c r="R38" s="16"/>
      <c r="S38" s="16"/>
      <c r="U38" s="16"/>
      <c r="V38" s="16"/>
      <c r="X38" s="16"/>
      <c r="Y38" s="16"/>
      <c r="AA38" s="16"/>
      <c r="AB38" s="16"/>
      <c r="AD38" s="16"/>
      <c r="AE38" s="16"/>
    </row>
    <row r="39" spans="3:31" s="14" customFormat="1" ht="20.100000000000001" customHeight="1" x14ac:dyDescent="0.25">
      <c r="C39" s="16"/>
      <c r="D39" s="16"/>
      <c r="F39" s="16"/>
      <c r="G39" s="16"/>
      <c r="I39" s="16"/>
      <c r="J39" s="16"/>
      <c r="L39" s="16"/>
      <c r="M39" s="16"/>
      <c r="O39" s="16"/>
      <c r="P39" s="16"/>
      <c r="R39" s="16"/>
      <c r="S39" s="16"/>
      <c r="U39" s="16"/>
      <c r="V39" s="16"/>
      <c r="X39" s="16"/>
      <c r="Y39" s="16"/>
      <c r="AA39" s="16"/>
      <c r="AB39" s="16"/>
      <c r="AD39" s="16"/>
      <c r="AE39" s="16"/>
    </row>
    <row r="40" spans="3:31" s="14" customFormat="1" ht="20.100000000000001" customHeight="1" x14ac:dyDescent="0.25">
      <c r="C40" s="16"/>
      <c r="D40" s="16"/>
      <c r="F40" s="16"/>
      <c r="G40" s="16"/>
      <c r="I40" s="16"/>
      <c r="J40" s="16"/>
      <c r="L40" s="16"/>
      <c r="M40" s="16"/>
      <c r="O40" s="16"/>
      <c r="P40" s="16"/>
      <c r="R40" s="16"/>
      <c r="S40" s="16"/>
      <c r="U40" s="16"/>
      <c r="V40" s="16"/>
      <c r="X40" s="16"/>
      <c r="Y40" s="16"/>
      <c r="AA40" s="16"/>
      <c r="AB40" s="16"/>
      <c r="AD40" s="16"/>
      <c r="AE40" s="16"/>
    </row>
    <row r="41" spans="3:31" s="14" customFormat="1" ht="20.100000000000001" customHeight="1" x14ac:dyDescent="0.25">
      <c r="C41" s="16"/>
      <c r="D41" s="16"/>
      <c r="F41" s="16"/>
      <c r="G41" s="16"/>
      <c r="I41" s="16"/>
      <c r="J41" s="16"/>
      <c r="L41" s="16"/>
      <c r="M41" s="16"/>
      <c r="O41" s="16"/>
      <c r="P41" s="16"/>
      <c r="R41" s="16"/>
      <c r="S41" s="16"/>
      <c r="U41" s="16"/>
      <c r="V41" s="16"/>
      <c r="X41" s="16"/>
      <c r="Y41" s="16"/>
      <c r="AA41" s="16"/>
      <c r="AB41" s="16"/>
      <c r="AD41" s="16"/>
      <c r="AE41" s="16"/>
    </row>
    <row r="42" spans="3:31" s="14" customFormat="1" ht="20.100000000000001" customHeight="1" x14ac:dyDescent="0.25">
      <c r="C42" s="16"/>
      <c r="D42" s="16"/>
      <c r="F42" s="16"/>
      <c r="G42" s="16"/>
      <c r="I42" s="16"/>
      <c r="J42" s="16"/>
      <c r="L42" s="16"/>
      <c r="M42" s="16"/>
      <c r="O42" s="16"/>
      <c r="P42" s="16"/>
      <c r="R42" s="16"/>
      <c r="S42" s="16"/>
      <c r="U42" s="16"/>
      <c r="V42" s="16"/>
      <c r="X42" s="16"/>
      <c r="Y42" s="16"/>
      <c r="AA42" s="16"/>
      <c r="AB42" s="16"/>
      <c r="AD42" s="16"/>
      <c r="AE42" s="16"/>
    </row>
    <row r="43" spans="3:31" s="14" customFormat="1" ht="20.100000000000001" customHeight="1" x14ac:dyDescent="0.25">
      <c r="C43" s="16"/>
      <c r="D43" s="16"/>
      <c r="F43" s="16"/>
      <c r="G43" s="16"/>
      <c r="I43" s="16"/>
      <c r="J43" s="16"/>
      <c r="L43" s="16"/>
      <c r="M43" s="16"/>
      <c r="O43" s="16"/>
      <c r="P43" s="16"/>
      <c r="R43" s="16"/>
      <c r="S43" s="16"/>
      <c r="U43" s="16"/>
      <c r="V43" s="16"/>
      <c r="X43" s="16"/>
      <c r="Y43" s="16"/>
      <c r="AA43" s="16"/>
      <c r="AB43" s="16"/>
      <c r="AD43" s="16"/>
      <c r="AE43" s="16"/>
    </row>
    <row r="44" spans="3:31" s="14" customFormat="1" ht="20.100000000000001" customHeight="1" x14ac:dyDescent="0.25">
      <c r="C44" s="16"/>
      <c r="D44" s="16"/>
      <c r="F44" s="16"/>
      <c r="G44" s="16"/>
      <c r="I44" s="16"/>
      <c r="J44" s="16"/>
      <c r="L44" s="16"/>
      <c r="M44" s="16"/>
      <c r="O44" s="16"/>
      <c r="P44" s="16"/>
      <c r="R44" s="16"/>
      <c r="S44" s="16"/>
      <c r="U44" s="16"/>
      <c r="V44" s="16"/>
      <c r="X44" s="16"/>
      <c r="Y44" s="16"/>
      <c r="AA44" s="16"/>
      <c r="AB44" s="16"/>
      <c r="AD44" s="16"/>
      <c r="AE44" s="16"/>
    </row>
    <row r="45" spans="3:31" s="14" customFormat="1" ht="20.100000000000001" customHeight="1" x14ac:dyDescent="0.25">
      <c r="C45" s="16"/>
      <c r="D45" s="16"/>
      <c r="F45" s="16"/>
      <c r="G45" s="16"/>
      <c r="I45" s="16"/>
      <c r="J45" s="16"/>
      <c r="L45" s="16"/>
      <c r="M45" s="16"/>
      <c r="O45" s="16"/>
      <c r="P45" s="16"/>
      <c r="R45" s="16"/>
      <c r="S45" s="16"/>
      <c r="U45" s="16"/>
      <c r="V45" s="16"/>
      <c r="X45" s="16"/>
      <c r="Y45" s="16"/>
      <c r="AA45" s="16"/>
      <c r="AB45" s="16"/>
      <c r="AD45" s="16"/>
      <c r="AE45" s="16"/>
    </row>
    <row r="46" spans="3:31" s="14" customFormat="1" ht="20.100000000000001" customHeight="1" x14ac:dyDescent="0.25">
      <c r="C46" s="16"/>
      <c r="D46" s="16"/>
      <c r="F46" s="16"/>
      <c r="G46" s="16"/>
      <c r="I46" s="16"/>
      <c r="J46" s="16"/>
      <c r="L46" s="16"/>
      <c r="M46" s="16"/>
      <c r="O46" s="16"/>
      <c r="P46" s="16"/>
      <c r="R46" s="16"/>
      <c r="S46" s="16"/>
      <c r="U46" s="16"/>
      <c r="V46" s="16"/>
      <c r="X46" s="16"/>
      <c r="Y46" s="16"/>
      <c r="AA46" s="16"/>
      <c r="AB46" s="16"/>
      <c r="AD46" s="16"/>
      <c r="AE46" s="16"/>
    </row>
    <row r="47" spans="3:31" s="14" customFormat="1" ht="20.100000000000001" customHeight="1" x14ac:dyDescent="0.25">
      <c r="C47" s="16"/>
      <c r="D47" s="16"/>
      <c r="F47" s="16"/>
      <c r="G47" s="16"/>
      <c r="I47" s="16"/>
      <c r="J47" s="16"/>
      <c r="L47" s="16"/>
      <c r="M47" s="16"/>
      <c r="O47" s="16"/>
      <c r="P47" s="16"/>
      <c r="R47" s="16"/>
      <c r="S47" s="16"/>
      <c r="U47" s="16"/>
      <c r="V47" s="16"/>
      <c r="X47" s="16"/>
      <c r="Y47" s="16"/>
      <c r="AA47" s="16"/>
      <c r="AB47" s="16"/>
      <c r="AD47" s="16"/>
      <c r="AE47" s="16"/>
    </row>
    <row r="48" spans="3:31" s="14" customFormat="1" ht="20.100000000000001" customHeight="1" x14ac:dyDescent="0.25">
      <c r="C48" s="16"/>
      <c r="D48" s="16"/>
      <c r="F48" s="16"/>
      <c r="G48" s="16"/>
      <c r="I48" s="16"/>
      <c r="J48" s="16"/>
      <c r="L48" s="16"/>
      <c r="M48" s="16"/>
      <c r="O48" s="16"/>
      <c r="P48" s="16"/>
      <c r="R48" s="16"/>
      <c r="S48" s="16"/>
      <c r="U48" s="16"/>
      <c r="V48" s="16"/>
      <c r="X48" s="16"/>
      <c r="Y48" s="16"/>
      <c r="AA48" s="16"/>
      <c r="AB48" s="16"/>
      <c r="AD48" s="16"/>
      <c r="AE48" s="16"/>
    </row>
    <row r="49" spans="3:31" s="14" customFormat="1" ht="20.100000000000001" customHeight="1" x14ac:dyDescent="0.25">
      <c r="C49" s="16"/>
      <c r="D49" s="16"/>
      <c r="F49" s="16"/>
      <c r="G49" s="16"/>
      <c r="I49" s="16"/>
      <c r="J49" s="16"/>
      <c r="L49" s="16"/>
      <c r="M49" s="16"/>
      <c r="O49" s="16"/>
      <c r="P49" s="16"/>
      <c r="R49" s="16"/>
      <c r="S49" s="16"/>
      <c r="U49" s="16"/>
      <c r="V49" s="16"/>
      <c r="X49" s="16"/>
      <c r="Y49" s="16"/>
      <c r="AA49" s="16"/>
      <c r="AB49" s="16"/>
      <c r="AD49" s="16"/>
      <c r="AE49" s="16"/>
    </row>
    <row r="50" spans="3:31" s="14" customFormat="1" ht="20.100000000000001" customHeight="1" x14ac:dyDescent="0.25">
      <c r="C50" s="16"/>
      <c r="D50" s="16"/>
      <c r="F50" s="16"/>
      <c r="G50" s="16"/>
      <c r="I50" s="16"/>
      <c r="J50" s="16"/>
      <c r="L50" s="16"/>
      <c r="M50" s="16"/>
      <c r="O50" s="16"/>
      <c r="P50" s="16"/>
      <c r="R50" s="16"/>
      <c r="S50" s="16"/>
      <c r="U50" s="16"/>
      <c r="V50" s="16"/>
      <c r="X50" s="16"/>
      <c r="Y50" s="16"/>
      <c r="AA50" s="16"/>
      <c r="AB50" s="16"/>
      <c r="AD50" s="16"/>
      <c r="AE50" s="16"/>
    </row>
    <row r="51" spans="3:31" s="14" customFormat="1" ht="20.100000000000001" customHeight="1" x14ac:dyDescent="0.25">
      <c r="C51" s="16"/>
      <c r="D51" s="16"/>
      <c r="F51" s="16"/>
      <c r="G51" s="16"/>
      <c r="I51" s="16"/>
      <c r="J51" s="16"/>
      <c r="L51" s="16"/>
      <c r="M51" s="16"/>
      <c r="O51" s="16"/>
      <c r="P51" s="16"/>
      <c r="R51" s="16"/>
      <c r="S51" s="16"/>
      <c r="U51" s="16"/>
      <c r="V51" s="16"/>
      <c r="X51" s="16"/>
      <c r="Y51" s="16"/>
      <c r="AA51" s="16"/>
      <c r="AB51" s="16"/>
      <c r="AD51" s="16"/>
      <c r="AE51" s="16"/>
    </row>
  </sheetData>
  <mergeCells count="2">
    <mergeCell ref="A2:D2"/>
    <mergeCell ref="A1:F1"/>
  </mergeCells>
  <hyperlinks>
    <hyperlink ref="A1" r:id="rId1" xr:uid="{00000000-0004-0000-05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SOLOBoost</vt:lpstr>
      <vt:lpstr>DUO Boost</vt:lpstr>
      <vt:lpstr>WIN Boost</vt:lpstr>
      <vt:lpstr>PLACEMENT Boost</vt:lpstr>
      <vt:lpstr>TFT Solo Boost</vt:lpstr>
      <vt:lpstr>TFT 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bobby</cp:lastModifiedBy>
  <dcterms:created xsi:type="dcterms:W3CDTF">2020-06-20T09:18:12Z</dcterms:created>
  <dcterms:modified xsi:type="dcterms:W3CDTF">2020-08-01T00:00:46Z</dcterms:modified>
</cp:coreProperties>
</file>